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drawings/drawing5.xml" ContentType="application/vnd.openxmlformats-officedocument.drawing+xml"/>
  <Override PartName="/xl/tables/table5.xml" ContentType="application/vnd.openxmlformats-officedocument.spreadsheetml.table+xml"/>
  <Override PartName="/xl/drawings/drawing6.xml" ContentType="application/vnd.openxmlformats-officedocument.drawing+xml"/>
  <Override PartName="/xl/tables/table6.xml" ContentType="application/vnd.openxmlformats-officedocument.spreadsheetml.table+xml"/>
  <Override PartName="/xl/drawings/drawing7.xml" ContentType="application/vnd.openxmlformats-officedocument.drawing+xml"/>
  <Override PartName="/xl/tables/table7.xml" ContentType="application/vnd.openxmlformats-officedocument.spreadsheetml.table+xml"/>
  <Override PartName="/xl/drawings/drawing8.xml" ContentType="application/vnd.openxmlformats-officedocument.drawing+xml"/>
  <Override PartName="/xl/tables/table8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clinio.morel\OneDrive - Instituto Técnico Superior Comunitario\Desktop\"/>
    </mc:Choice>
  </mc:AlternateContent>
  <xr:revisionPtr revIDLastSave="0" documentId="13_ncr:1_{A0B755D5-D8C4-4078-B9E6-6036A5D45CA7}" xr6:coauthVersionLast="47" xr6:coauthVersionMax="47" xr10:uidLastSave="{00000000-0000-0000-0000-000000000000}"/>
  <bookViews>
    <workbookView xWindow="-120" yWindow="-120" windowWidth="20730" windowHeight="11160" tabRatio="592" firstSheet="4" activeTab="4" xr2:uid="{C504BAA7-DAD9-4D02-8EE3-D097DEC43475}"/>
  </bookViews>
  <sheets>
    <sheet name="ENERO 2024" sheetId="9" state="hidden" r:id="rId1"/>
    <sheet name="FEBRERO 2024" sheetId="8" state="hidden" r:id="rId2"/>
    <sheet name="MARZO 2024" sheetId="7" state="hidden" r:id="rId3"/>
    <sheet name="ABRIL 2024" sheetId="6" state="hidden" r:id="rId4"/>
    <sheet name="JUNIO 2024" sheetId="4" r:id="rId5"/>
    <sheet name="JULIO 2024" sheetId="5" state="hidden" r:id="rId6"/>
    <sheet name="AGOSTO 2024" sheetId="10" state="hidden" r:id="rId7"/>
    <sheet name="MAYO 2024" sheetId="2" state="hidden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793" i="5" l="1"/>
  <c r="N793" i="5"/>
  <c r="O793" i="5"/>
  <c r="L552" i="10"/>
  <c r="N552" i="10"/>
  <c r="O552" i="10"/>
  <c r="P552" i="10"/>
  <c r="L553" i="10"/>
  <c r="N553" i="10"/>
  <c r="O553" i="10"/>
  <c r="P553" i="10"/>
  <c r="L554" i="10"/>
  <c r="N554" i="10"/>
  <c r="O554" i="10"/>
  <c r="P554" i="10"/>
  <c r="L355" i="10"/>
  <c r="N355" i="10"/>
  <c r="O355" i="10"/>
  <c r="P355" i="10"/>
  <c r="L476" i="10"/>
  <c r="N476" i="10"/>
  <c r="O476" i="10"/>
  <c r="P476" i="10"/>
  <c r="L430" i="10"/>
  <c r="N430" i="10"/>
  <c r="O430" i="10"/>
  <c r="P430" i="10"/>
  <c r="L668" i="10"/>
  <c r="N668" i="10"/>
  <c r="O668" i="10"/>
  <c r="P668" i="10"/>
  <c r="L366" i="10"/>
  <c r="N366" i="10"/>
  <c r="O366" i="10"/>
  <c r="P366" i="10"/>
  <c r="L356" i="10"/>
  <c r="N356" i="10"/>
  <c r="O356" i="10"/>
  <c r="P356" i="10"/>
  <c r="L313" i="10"/>
  <c r="N313" i="10"/>
  <c r="O313" i="10"/>
  <c r="P313" i="10"/>
  <c r="L477" i="10"/>
  <c r="N477" i="10"/>
  <c r="O477" i="10"/>
  <c r="P477" i="10"/>
  <c r="L478" i="10"/>
  <c r="N478" i="10"/>
  <c r="O478" i="10"/>
  <c r="P478" i="10"/>
  <c r="L420" i="10"/>
  <c r="N420" i="10"/>
  <c r="O420" i="10"/>
  <c r="P420" i="10"/>
  <c r="L334" i="10"/>
  <c r="N334" i="10"/>
  <c r="O334" i="10"/>
  <c r="P334" i="10"/>
  <c r="L61" i="10"/>
  <c r="N61" i="10"/>
  <c r="O61" i="10"/>
  <c r="P61" i="10"/>
  <c r="L60" i="10"/>
  <c r="N60" i="10"/>
  <c r="O60" i="10"/>
  <c r="P60" i="10"/>
  <c r="L589" i="10"/>
  <c r="N589" i="10"/>
  <c r="O589" i="10"/>
  <c r="P589" i="10"/>
  <c r="L438" i="10"/>
  <c r="N438" i="10"/>
  <c r="O438" i="10"/>
  <c r="P438" i="10"/>
  <c r="L320" i="10"/>
  <c r="N320" i="10"/>
  <c r="O320" i="10"/>
  <c r="P320" i="10"/>
  <c r="L54" i="10"/>
  <c r="N54" i="10"/>
  <c r="O54" i="10"/>
  <c r="P54" i="10"/>
  <c r="L704" i="10"/>
  <c r="N704" i="10"/>
  <c r="O704" i="10"/>
  <c r="P704" i="10"/>
  <c r="L705" i="10"/>
  <c r="N705" i="10"/>
  <c r="O705" i="10"/>
  <c r="P705" i="10"/>
  <c r="L706" i="10"/>
  <c r="N706" i="10"/>
  <c r="O706" i="10"/>
  <c r="P706" i="10"/>
  <c r="L408" i="10"/>
  <c r="L319" i="10"/>
  <c r="L511" i="10"/>
  <c r="K163" i="5"/>
  <c r="M163" i="5"/>
  <c r="N163" i="5"/>
  <c r="O163" i="5"/>
  <c r="P163" i="5" s="1"/>
  <c r="P802" i="10"/>
  <c r="O802" i="10"/>
  <c r="N802" i="10"/>
  <c r="L802" i="10"/>
  <c r="P801" i="10"/>
  <c r="O801" i="10"/>
  <c r="N801" i="10"/>
  <c r="L801" i="10"/>
  <c r="P800" i="10"/>
  <c r="O800" i="10"/>
  <c r="N800" i="10"/>
  <c r="L800" i="10"/>
  <c r="P799" i="10"/>
  <c r="O799" i="10"/>
  <c r="N799" i="10"/>
  <c r="L799" i="10"/>
  <c r="P798" i="10"/>
  <c r="O798" i="10"/>
  <c r="N798" i="10"/>
  <c r="L798" i="10"/>
  <c r="P797" i="10"/>
  <c r="O797" i="10"/>
  <c r="N797" i="10"/>
  <c r="L797" i="10"/>
  <c r="P796" i="10"/>
  <c r="O796" i="10"/>
  <c r="N796" i="10"/>
  <c r="L796" i="10"/>
  <c r="P795" i="10"/>
  <c r="O795" i="10"/>
  <c r="N795" i="10"/>
  <c r="L795" i="10"/>
  <c r="P794" i="10"/>
  <c r="O794" i="10"/>
  <c r="N794" i="10"/>
  <c r="L794" i="10"/>
  <c r="P793" i="10"/>
  <c r="O793" i="10"/>
  <c r="N793" i="10"/>
  <c r="L793" i="10"/>
  <c r="P791" i="10"/>
  <c r="O791" i="10"/>
  <c r="N791" i="10"/>
  <c r="L791" i="10"/>
  <c r="P792" i="10"/>
  <c r="O792" i="10"/>
  <c r="N792" i="10"/>
  <c r="L792" i="10"/>
  <c r="P790" i="10"/>
  <c r="O790" i="10"/>
  <c r="N790" i="10"/>
  <c r="L790" i="10"/>
  <c r="P789" i="10"/>
  <c r="O789" i="10"/>
  <c r="N789" i="10"/>
  <c r="L789" i="10"/>
  <c r="P788" i="10"/>
  <c r="O788" i="10"/>
  <c r="N788" i="10"/>
  <c r="L788" i="10"/>
  <c r="P787" i="10"/>
  <c r="O787" i="10"/>
  <c r="N787" i="10"/>
  <c r="L787" i="10"/>
  <c r="P786" i="10"/>
  <c r="O786" i="10"/>
  <c r="N786" i="10"/>
  <c r="L786" i="10"/>
  <c r="P785" i="10"/>
  <c r="O785" i="10"/>
  <c r="N785" i="10"/>
  <c r="L785" i="10"/>
  <c r="P784" i="10"/>
  <c r="O784" i="10"/>
  <c r="N784" i="10"/>
  <c r="L784" i="10"/>
  <c r="P783" i="10"/>
  <c r="O783" i="10"/>
  <c r="N783" i="10"/>
  <c r="L783" i="10"/>
  <c r="P782" i="10"/>
  <c r="O782" i="10"/>
  <c r="N782" i="10"/>
  <c r="L782" i="10"/>
  <c r="P781" i="10"/>
  <c r="O781" i="10"/>
  <c r="N781" i="10"/>
  <c r="L781" i="10"/>
  <c r="P780" i="10"/>
  <c r="O780" i="10"/>
  <c r="N780" i="10"/>
  <c r="L780" i="10"/>
  <c r="P779" i="10"/>
  <c r="O779" i="10"/>
  <c r="N779" i="10"/>
  <c r="L779" i="10"/>
  <c r="P778" i="10"/>
  <c r="O778" i="10"/>
  <c r="N778" i="10"/>
  <c r="L778" i="10"/>
  <c r="P777" i="10"/>
  <c r="O777" i="10"/>
  <c r="N777" i="10"/>
  <c r="L777" i="10"/>
  <c r="P776" i="10"/>
  <c r="O776" i="10"/>
  <c r="N776" i="10"/>
  <c r="L776" i="10"/>
  <c r="P775" i="10"/>
  <c r="O775" i="10"/>
  <c r="N775" i="10"/>
  <c r="L775" i="10"/>
  <c r="P774" i="10"/>
  <c r="O774" i="10"/>
  <c r="N774" i="10"/>
  <c r="L774" i="10"/>
  <c r="P773" i="10"/>
  <c r="O773" i="10"/>
  <c r="N773" i="10"/>
  <c r="L773" i="10"/>
  <c r="P772" i="10"/>
  <c r="O772" i="10"/>
  <c r="N772" i="10"/>
  <c r="L772" i="10"/>
  <c r="P771" i="10"/>
  <c r="O771" i="10"/>
  <c r="N771" i="10"/>
  <c r="L771" i="10"/>
  <c r="P770" i="10"/>
  <c r="O770" i="10"/>
  <c r="N770" i="10"/>
  <c r="L770" i="10"/>
  <c r="P769" i="10"/>
  <c r="O769" i="10"/>
  <c r="N769" i="10"/>
  <c r="L769" i="10"/>
  <c r="P768" i="10"/>
  <c r="O768" i="10"/>
  <c r="N768" i="10"/>
  <c r="L768" i="10"/>
  <c r="P767" i="10"/>
  <c r="O767" i="10"/>
  <c r="N767" i="10"/>
  <c r="L767" i="10"/>
  <c r="P766" i="10"/>
  <c r="O766" i="10"/>
  <c r="N766" i="10"/>
  <c r="L766" i="10"/>
  <c r="P765" i="10"/>
  <c r="O765" i="10"/>
  <c r="N765" i="10"/>
  <c r="L765" i="10"/>
  <c r="P764" i="10"/>
  <c r="O764" i="10"/>
  <c r="N764" i="10"/>
  <c r="L764" i="10"/>
  <c r="P763" i="10"/>
  <c r="O763" i="10"/>
  <c r="N763" i="10"/>
  <c r="L763" i="10"/>
  <c r="P762" i="10"/>
  <c r="O762" i="10"/>
  <c r="N762" i="10"/>
  <c r="L762" i="10"/>
  <c r="P761" i="10"/>
  <c r="O761" i="10"/>
  <c r="N761" i="10"/>
  <c r="L761" i="10"/>
  <c r="P760" i="10"/>
  <c r="O760" i="10"/>
  <c r="N760" i="10"/>
  <c r="L760" i="10"/>
  <c r="P759" i="10"/>
  <c r="O759" i="10"/>
  <c r="N759" i="10"/>
  <c r="L759" i="10"/>
  <c r="P758" i="10"/>
  <c r="O758" i="10"/>
  <c r="N758" i="10"/>
  <c r="L758" i="10"/>
  <c r="P757" i="10"/>
  <c r="O757" i="10"/>
  <c r="N757" i="10"/>
  <c r="L757" i="10"/>
  <c r="P756" i="10"/>
  <c r="O756" i="10"/>
  <c r="N756" i="10"/>
  <c r="L756" i="10"/>
  <c r="P755" i="10"/>
  <c r="O755" i="10"/>
  <c r="N755" i="10"/>
  <c r="L755" i="10"/>
  <c r="P754" i="10"/>
  <c r="O754" i="10"/>
  <c r="N754" i="10"/>
  <c r="L754" i="10"/>
  <c r="P753" i="10"/>
  <c r="O753" i="10"/>
  <c r="N753" i="10"/>
  <c r="L753" i="10"/>
  <c r="P752" i="10"/>
  <c r="O752" i="10"/>
  <c r="N752" i="10"/>
  <c r="L752" i="10"/>
  <c r="P751" i="10"/>
  <c r="O751" i="10"/>
  <c r="N751" i="10"/>
  <c r="L751" i="10"/>
  <c r="P732" i="10"/>
  <c r="O732" i="10"/>
  <c r="N732" i="10"/>
  <c r="L732" i="10"/>
  <c r="P750" i="10"/>
  <c r="O750" i="10"/>
  <c r="N750" i="10"/>
  <c r="L750" i="10"/>
  <c r="P749" i="10"/>
  <c r="O749" i="10"/>
  <c r="N749" i="10"/>
  <c r="L749" i="10"/>
  <c r="P748" i="10"/>
  <c r="O748" i="10"/>
  <c r="N748" i="10"/>
  <c r="L748" i="10"/>
  <c r="P747" i="10"/>
  <c r="O747" i="10"/>
  <c r="N747" i="10"/>
  <c r="L747" i="10"/>
  <c r="P744" i="10"/>
  <c r="O744" i="10"/>
  <c r="N744" i="10"/>
  <c r="L744" i="10"/>
  <c r="P743" i="10"/>
  <c r="O743" i="10"/>
  <c r="N743" i="10"/>
  <c r="L743" i="10"/>
  <c r="P742" i="10"/>
  <c r="O742" i="10"/>
  <c r="N742" i="10"/>
  <c r="L742" i="10"/>
  <c r="P738" i="10"/>
  <c r="O738" i="10"/>
  <c r="N738" i="10"/>
  <c r="L738" i="10"/>
  <c r="P741" i="10"/>
  <c r="O741" i="10"/>
  <c r="N741" i="10"/>
  <c r="L741" i="10"/>
  <c r="P740" i="10"/>
  <c r="O740" i="10"/>
  <c r="N740" i="10"/>
  <c r="L740" i="10"/>
  <c r="P739" i="10"/>
  <c r="O739" i="10"/>
  <c r="N739" i="10"/>
  <c r="L739" i="10"/>
  <c r="P731" i="10"/>
  <c r="O731" i="10"/>
  <c r="N731" i="10"/>
  <c r="L731" i="10"/>
  <c r="P730" i="10"/>
  <c r="O730" i="10"/>
  <c r="N730" i="10"/>
  <c r="L730" i="10"/>
  <c r="P729" i="10"/>
  <c r="O729" i="10"/>
  <c r="N729" i="10"/>
  <c r="L729" i="10"/>
  <c r="P728" i="10"/>
  <c r="O728" i="10"/>
  <c r="N728" i="10"/>
  <c r="L728" i="10"/>
  <c r="P722" i="10"/>
  <c r="O722" i="10"/>
  <c r="N722" i="10"/>
  <c r="L722" i="10"/>
  <c r="P721" i="10"/>
  <c r="O721" i="10"/>
  <c r="N721" i="10"/>
  <c r="L721" i="10"/>
  <c r="P720" i="10"/>
  <c r="O720" i="10"/>
  <c r="N720" i="10"/>
  <c r="L720" i="10"/>
  <c r="P718" i="10"/>
  <c r="O718" i="10"/>
  <c r="N718" i="10"/>
  <c r="L718" i="10"/>
  <c r="P746" i="10"/>
  <c r="O746" i="10"/>
  <c r="N746" i="10"/>
  <c r="L746" i="10"/>
  <c r="P745" i="10"/>
  <c r="O745" i="10"/>
  <c r="N745" i="10"/>
  <c r="L745" i="10"/>
  <c r="P737" i="10"/>
  <c r="O737" i="10"/>
  <c r="N737" i="10"/>
  <c r="L737" i="10"/>
  <c r="P736" i="10"/>
  <c r="O736" i="10"/>
  <c r="N736" i="10"/>
  <c r="L736" i="10"/>
  <c r="P735" i="10"/>
  <c r="O735" i="10"/>
  <c r="N735" i="10"/>
  <c r="L735" i="10"/>
  <c r="P734" i="10"/>
  <c r="O734" i="10"/>
  <c r="N734" i="10"/>
  <c r="L734" i="10"/>
  <c r="P733" i="10"/>
  <c r="O733" i="10"/>
  <c r="N733" i="10"/>
  <c r="L733" i="10"/>
  <c r="P727" i="10"/>
  <c r="O727" i="10"/>
  <c r="N727" i="10"/>
  <c r="L727" i="10"/>
  <c r="P726" i="10"/>
  <c r="O726" i="10"/>
  <c r="N726" i="10"/>
  <c r="L726" i="10"/>
  <c r="P725" i="10"/>
  <c r="O725" i="10"/>
  <c r="N725" i="10"/>
  <c r="L725" i="10"/>
  <c r="P724" i="10"/>
  <c r="O724" i="10"/>
  <c r="N724" i="10"/>
  <c r="L724" i="10"/>
  <c r="P723" i="10"/>
  <c r="O723" i="10"/>
  <c r="N723" i="10"/>
  <c r="L723" i="10"/>
  <c r="P719" i="10"/>
  <c r="O719" i="10"/>
  <c r="N719" i="10"/>
  <c r="L719" i="10"/>
  <c r="P717" i="10"/>
  <c r="O717" i="10"/>
  <c r="N717" i="10"/>
  <c r="L717" i="10"/>
  <c r="P716" i="10"/>
  <c r="O716" i="10"/>
  <c r="N716" i="10"/>
  <c r="L716" i="10"/>
  <c r="P715" i="10"/>
  <c r="O715" i="10"/>
  <c r="N715" i="10"/>
  <c r="L715" i="10"/>
  <c r="P714" i="10"/>
  <c r="O714" i="10"/>
  <c r="N714" i="10"/>
  <c r="L714" i="10"/>
  <c r="P713" i="10"/>
  <c r="O713" i="10"/>
  <c r="N713" i="10"/>
  <c r="L713" i="10"/>
  <c r="P712" i="10"/>
  <c r="O712" i="10"/>
  <c r="N712" i="10"/>
  <c r="L712" i="10"/>
  <c r="P711" i="10"/>
  <c r="O711" i="10"/>
  <c r="N711" i="10"/>
  <c r="L711" i="10"/>
  <c r="P710" i="10"/>
  <c r="O710" i="10"/>
  <c r="N710" i="10"/>
  <c r="L710" i="10"/>
  <c r="P709" i="10"/>
  <c r="O709" i="10"/>
  <c r="N709" i="10"/>
  <c r="L709" i="10"/>
  <c r="P708" i="10"/>
  <c r="O708" i="10"/>
  <c r="N708" i="10"/>
  <c r="L708" i="10"/>
  <c r="P707" i="10"/>
  <c r="O707" i="10"/>
  <c r="N707" i="10"/>
  <c r="L707" i="10"/>
  <c r="P703" i="10"/>
  <c r="O703" i="10"/>
  <c r="N703" i="10"/>
  <c r="L703" i="10"/>
  <c r="P702" i="10"/>
  <c r="O702" i="10"/>
  <c r="N702" i="10"/>
  <c r="L702" i="10"/>
  <c r="P701" i="10"/>
  <c r="O701" i="10"/>
  <c r="N701" i="10"/>
  <c r="L701" i="10"/>
  <c r="P700" i="10"/>
  <c r="O700" i="10"/>
  <c r="N700" i="10"/>
  <c r="L700" i="10"/>
  <c r="P699" i="10"/>
  <c r="O699" i="10"/>
  <c r="N699" i="10"/>
  <c r="L699" i="10"/>
  <c r="P698" i="10"/>
  <c r="O698" i="10"/>
  <c r="N698" i="10"/>
  <c r="L698" i="10"/>
  <c r="P697" i="10"/>
  <c r="O697" i="10"/>
  <c r="N697" i="10"/>
  <c r="L697" i="10"/>
  <c r="P696" i="10"/>
  <c r="O696" i="10"/>
  <c r="N696" i="10"/>
  <c r="L696" i="10"/>
  <c r="P695" i="10"/>
  <c r="O695" i="10"/>
  <c r="N695" i="10"/>
  <c r="L695" i="10"/>
  <c r="P694" i="10"/>
  <c r="O694" i="10"/>
  <c r="N694" i="10"/>
  <c r="L694" i="10"/>
  <c r="P693" i="10"/>
  <c r="O693" i="10"/>
  <c r="N693" i="10"/>
  <c r="L693" i="10"/>
  <c r="P692" i="10"/>
  <c r="O692" i="10"/>
  <c r="N692" i="10"/>
  <c r="L692" i="10"/>
  <c r="P691" i="10"/>
  <c r="O691" i="10"/>
  <c r="N691" i="10"/>
  <c r="L691" i="10"/>
  <c r="P690" i="10"/>
  <c r="O690" i="10"/>
  <c r="N690" i="10"/>
  <c r="L690" i="10"/>
  <c r="P689" i="10"/>
  <c r="O689" i="10"/>
  <c r="N689" i="10"/>
  <c r="L689" i="10"/>
  <c r="P688" i="10"/>
  <c r="O688" i="10"/>
  <c r="N688" i="10"/>
  <c r="L688" i="10"/>
  <c r="P687" i="10"/>
  <c r="O687" i="10"/>
  <c r="N687" i="10"/>
  <c r="L687" i="10"/>
  <c r="P686" i="10"/>
  <c r="O686" i="10"/>
  <c r="N686" i="10"/>
  <c r="L686" i="10"/>
  <c r="P685" i="10"/>
  <c r="O685" i="10"/>
  <c r="N685" i="10"/>
  <c r="L685" i="10"/>
  <c r="P684" i="10"/>
  <c r="O684" i="10"/>
  <c r="N684" i="10"/>
  <c r="L684" i="10"/>
  <c r="P683" i="10"/>
  <c r="O683" i="10"/>
  <c r="N683" i="10"/>
  <c r="L683" i="10"/>
  <c r="P682" i="10"/>
  <c r="O682" i="10"/>
  <c r="N682" i="10"/>
  <c r="L682" i="10"/>
  <c r="P681" i="10"/>
  <c r="O681" i="10"/>
  <c r="N681" i="10"/>
  <c r="L681" i="10"/>
  <c r="P680" i="10"/>
  <c r="O680" i="10"/>
  <c r="N680" i="10"/>
  <c r="L680" i="10"/>
  <c r="P679" i="10"/>
  <c r="O679" i="10"/>
  <c r="N679" i="10"/>
  <c r="L679" i="10"/>
  <c r="P678" i="10"/>
  <c r="O678" i="10"/>
  <c r="N678" i="10"/>
  <c r="L678" i="10"/>
  <c r="P677" i="10"/>
  <c r="O677" i="10"/>
  <c r="N677" i="10"/>
  <c r="L677" i="10"/>
  <c r="P676" i="10"/>
  <c r="O676" i="10"/>
  <c r="N676" i="10"/>
  <c r="L676" i="10"/>
  <c r="P675" i="10"/>
  <c r="O675" i="10"/>
  <c r="N675" i="10"/>
  <c r="L675" i="10"/>
  <c r="P674" i="10"/>
  <c r="O674" i="10"/>
  <c r="N674" i="10"/>
  <c r="L674" i="10"/>
  <c r="P673" i="10"/>
  <c r="O673" i="10"/>
  <c r="N673" i="10"/>
  <c r="L673" i="10"/>
  <c r="P672" i="10"/>
  <c r="O672" i="10"/>
  <c r="N672" i="10"/>
  <c r="L672" i="10"/>
  <c r="P671" i="10"/>
  <c r="O671" i="10"/>
  <c r="N671" i="10"/>
  <c r="L671" i="10"/>
  <c r="P670" i="10"/>
  <c r="O670" i="10"/>
  <c r="N670" i="10"/>
  <c r="L670" i="10"/>
  <c r="P669" i="10"/>
  <c r="O669" i="10"/>
  <c r="N669" i="10"/>
  <c r="L669" i="10"/>
  <c r="P667" i="10"/>
  <c r="O667" i="10"/>
  <c r="N667" i="10"/>
  <c r="L667" i="10"/>
  <c r="P666" i="10"/>
  <c r="O666" i="10"/>
  <c r="N666" i="10"/>
  <c r="L666" i="10"/>
  <c r="P665" i="10"/>
  <c r="O665" i="10"/>
  <c r="N665" i="10"/>
  <c r="L665" i="10"/>
  <c r="P664" i="10"/>
  <c r="O664" i="10"/>
  <c r="N664" i="10"/>
  <c r="L664" i="10"/>
  <c r="P663" i="10"/>
  <c r="O663" i="10"/>
  <c r="N663" i="10"/>
  <c r="L663" i="10"/>
  <c r="P662" i="10"/>
  <c r="O662" i="10"/>
  <c r="N662" i="10"/>
  <c r="L662" i="10"/>
  <c r="P661" i="10"/>
  <c r="O661" i="10"/>
  <c r="N661" i="10"/>
  <c r="P660" i="10"/>
  <c r="O660" i="10"/>
  <c r="N660" i="10"/>
  <c r="L660" i="10"/>
  <c r="P659" i="10"/>
  <c r="O659" i="10"/>
  <c r="N659" i="10"/>
  <c r="L659" i="10"/>
  <c r="P658" i="10"/>
  <c r="O658" i="10"/>
  <c r="N658" i="10"/>
  <c r="L658" i="10"/>
  <c r="P657" i="10"/>
  <c r="O657" i="10"/>
  <c r="N657" i="10"/>
  <c r="L657" i="10"/>
  <c r="P656" i="10"/>
  <c r="O656" i="10"/>
  <c r="N656" i="10"/>
  <c r="L656" i="10"/>
  <c r="P655" i="10"/>
  <c r="O655" i="10"/>
  <c r="N655" i="10"/>
  <c r="L655" i="10"/>
  <c r="P654" i="10"/>
  <c r="O654" i="10"/>
  <c r="N654" i="10"/>
  <c r="L654" i="10"/>
  <c r="P653" i="10"/>
  <c r="O653" i="10"/>
  <c r="N653" i="10"/>
  <c r="L653" i="10"/>
  <c r="P652" i="10"/>
  <c r="O652" i="10"/>
  <c r="N652" i="10"/>
  <c r="L652" i="10"/>
  <c r="P651" i="10"/>
  <c r="O651" i="10"/>
  <c r="N651" i="10"/>
  <c r="L651" i="10"/>
  <c r="P650" i="10"/>
  <c r="O650" i="10"/>
  <c r="N650" i="10"/>
  <c r="L650" i="10"/>
  <c r="P649" i="10"/>
  <c r="O649" i="10"/>
  <c r="N649" i="10"/>
  <c r="L649" i="10"/>
  <c r="P648" i="10"/>
  <c r="O648" i="10"/>
  <c r="N648" i="10"/>
  <c r="L648" i="10"/>
  <c r="P647" i="10"/>
  <c r="O647" i="10"/>
  <c r="N647" i="10"/>
  <c r="L647" i="10"/>
  <c r="P646" i="10"/>
  <c r="O646" i="10"/>
  <c r="N646" i="10"/>
  <c r="L646" i="10"/>
  <c r="P645" i="10"/>
  <c r="O645" i="10"/>
  <c r="N645" i="10"/>
  <c r="L645" i="10"/>
  <c r="P644" i="10"/>
  <c r="O644" i="10"/>
  <c r="N644" i="10"/>
  <c r="L644" i="10"/>
  <c r="P643" i="10"/>
  <c r="O643" i="10"/>
  <c r="N643" i="10"/>
  <c r="L643" i="10"/>
  <c r="P642" i="10"/>
  <c r="O642" i="10"/>
  <c r="N642" i="10"/>
  <c r="L642" i="10"/>
  <c r="P641" i="10"/>
  <c r="O641" i="10"/>
  <c r="N641" i="10"/>
  <c r="L641" i="10"/>
  <c r="P640" i="10"/>
  <c r="O640" i="10"/>
  <c r="N640" i="10"/>
  <c r="L640" i="10"/>
  <c r="P639" i="10"/>
  <c r="O639" i="10"/>
  <c r="N639" i="10"/>
  <c r="L639" i="10"/>
  <c r="P638" i="10"/>
  <c r="O638" i="10"/>
  <c r="N638" i="10"/>
  <c r="L638" i="10"/>
  <c r="P637" i="10"/>
  <c r="O637" i="10"/>
  <c r="N637" i="10"/>
  <c r="L637" i="10"/>
  <c r="P636" i="10"/>
  <c r="O636" i="10"/>
  <c r="N636" i="10"/>
  <c r="L636" i="10"/>
  <c r="P635" i="10"/>
  <c r="O635" i="10"/>
  <c r="N635" i="10"/>
  <c r="L635" i="10"/>
  <c r="P634" i="10"/>
  <c r="O634" i="10"/>
  <c r="N634" i="10"/>
  <c r="L634" i="10"/>
  <c r="P633" i="10"/>
  <c r="O633" i="10"/>
  <c r="N633" i="10"/>
  <c r="L633" i="10"/>
  <c r="P632" i="10"/>
  <c r="O632" i="10"/>
  <c r="N632" i="10"/>
  <c r="L632" i="10"/>
  <c r="P631" i="10"/>
  <c r="O631" i="10"/>
  <c r="N631" i="10"/>
  <c r="L631" i="10"/>
  <c r="P630" i="10"/>
  <c r="O630" i="10"/>
  <c r="N630" i="10"/>
  <c r="L630" i="10"/>
  <c r="P629" i="10"/>
  <c r="O629" i="10"/>
  <c r="N629" i="10"/>
  <c r="L629" i="10"/>
  <c r="P628" i="10"/>
  <c r="O628" i="10"/>
  <c r="N628" i="10"/>
  <c r="L628" i="10"/>
  <c r="P627" i="10"/>
  <c r="O627" i="10"/>
  <c r="N627" i="10"/>
  <c r="L627" i="10"/>
  <c r="P626" i="10"/>
  <c r="O626" i="10"/>
  <c r="N626" i="10"/>
  <c r="L626" i="10"/>
  <c r="P625" i="10"/>
  <c r="O625" i="10"/>
  <c r="N625" i="10"/>
  <c r="L625" i="10"/>
  <c r="P624" i="10"/>
  <c r="O624" i="10"/>
  <c r="N624" i="10"/>
  <c r="L624" i="10"/>
  <c r="P623" i="10"/>
  <c r="O623" i="10"/>
  <c r="N623" i="10"/>
  <c r="L623" i="10"/>
  <c r="P622" i="10"/>
  <c r="O622" i="10"/>
  <c r="N622" i="10"/>
  <c r="L622" i="10"/>
  <c r="P621" i="10"/>
  <c r="O621" i="10"/>
  <c r="N621" i="10"/>
  <c r="L621" i="10"/>
  <c r="P620" i="10"/>
  <c r="O620" i="10"/>
  <c r="N620" i="10"/>
  <c r="L620" i="10"/>
  <c r="P619" i="10"/>
  <c r="O619" i="10"/>
  <c r="N619" i="10"/>
  <c r="L619" i="10"/>
  <c r="P618" i="10"/>
  <c r="O618" i="10"/>
  <c r="N618" i="10"/>
  <c r="L618" i="10"/>
  <c r="P617" i="10"/>
  <c r="O617" i="10"/>
  <c r="N617" i="10"/>
  <c r="L617" i="10"/>
  <c r="P616" i="10"/>
  <c r="O616" i="10"/>
  <c r="N616" i="10"/>
  <c r="L616" i="10"/>
  <c r="P615" i="10"/>
  <c r="O615" i="10"/>
  <c r="N615" i="10"/>
  <c r="L615" i="10"/>
  <c r="P614" i="10"/>
  <c r="O614" i="10"/>
  <c r="N614" i="10"/>
  <c r="L614" i="10"/>
  <c r="P613" i="10"/>
  <c r="O613" i="10"/>
  <c r="N613" i="10"/>
  <c r="L613" i="10"/>
  <c r="P612" i="10"/>
  <c r="O612" i="10"/>
  <c r="N612" i="10"/>
  <c r="L612" i="10"/>
  <c r="P611" i="10"/>
  <c r="O611" i="10"/>
  <c r="N611" i="10"/>
  <c r="L611" i="10"/>
  <c r="P610" i="10"/>
  <c r="O610" i="10"/>
  <c r="N610" i="10"/>
  <c r="L610" i="10"/>
  <c r="P609" i="10"/>
  <c r="O609" i="10"/>
  <c r="N609" i="10"/>
  <c r="L609" i="10"/>
  <c r="P608" i="10"/>
  <c r="O608" i="10"/>
  <c r="N608" i="10"/>
  <c r="L608" i="10"/>
  <c r="P607" i="10"/>
  <c r="O607" i="10"/>
  <c r="N607" i="10"/>
  <c r="L607" i="10"/>
  <c r="P606" i="10"/>
  <c r="O606" i="10"/>
  <c r="N606" i="10"/>
  <c r="L606" i="10"/>
  <c r="P605" i="10"/>
  <c r="O605" i="10"/>
  <c r="N605" i="10"/>
  <c r="L605" i="10"/>
  <c r="P604" i="10"/>
  <c r="O604" i="10"/>
  <c r="N604" i="10"/>
  <c r="L604" i="10"/>
  <c r="P603" i="10"/>
  <c r="O603" i="10"/>
  <c r="N603" i="10"/>
  <c r="L603" i="10"/>
  <c r="P602" i="10"/>
  <c r="O602" i="10"/>
  <c r="N602" i="10"/>
  <c r="L602" i="10"/>
  <c r="P601" i="10"/>
  <c r="O601" i="10"/>
  <c r="N601" i="10"/>
  <c r="L601" i="10"/>
  <c r="P600" i="10"/>
  <c r="O600" i="10"/>
  <c r="N600" i="10"/>
  <c r="L600" i="10"/>
  <c r="P599" i="10"/>
  <c r="O599" i="10"/>
  <c r="N599" i="10"/>
  <c r="L599" i="10"/>
  <c r="P598" i="10"/>
  <c r="O598" i="10"/>
  <c r="N598" i="10"/>
  <c r="L598" i="10"/>
  <c r="P597" i="10"/>
  <c r="O597" i="10"/>
  <c r="N597" i="10"/>
  <c r="L597" i="10"/>
  <c r="P596" i="10"/>
  <c r="O596" i="10"/>
  <c r="N596" i="10"/>
  <c r="L596" i="10"/>
  <c r="P595" i="10"/>
  <c r="O595" i="10"/>
  <c r="N595" i="10"/>
  <c r="L595" i="10"/>
  <c r="P594" i="10"/>
  <c r="O594" i="10"/>
  <c r="N594" i="10"/>
  <c r="L594" i="10"/>
  <c r="P593" i="10"/>
  <c r="O593" i="10"/>
  <c r="N593" i="10"/>
  <c r="L593" i="10"/>
  <c r="P592" i="10"/>
  <c r="O592" i="10"/>
  <c r="N592" i="10"/>
  <c r="L592" i="10"/>
  <c r="P591" i="10"/>
  <c r="O591" i="10"/>
  <c r="N591" i="10"/>
  <c r="L591" i="10"/>
  <c r="P590" i="10"/>
  <c r="O590" i="10"/>
  <c r="N590" i="10"/>
  <c r="L590" i="10"/>
  <c r="P588" i="10"/>
  <c r="O588" i="10"/>
  <c r="N588" i="10"/>
  <c r="L588" i="10"/>
  <c r="P587" i="10"/>
  <c r="O587" i="10"/>
  <c r="N587" i="10"/>
  <c r="L587" i="10"/>
  <c r="P586" i="10"/>
  <c r="O586" i="10"/>
  <c r="N586" i="10"/>
  <c r="L586" i="10"/>
  <c r="P585" i="10"/>
  <c r="O585" i="10"/>
  <c r="N585" i="10"/>
  <c r="L585" i="10"/>
  <c r="P584" i="10"/>
  <c r="O584" i="10"/>
  <c r="N584" i="10"/>
  <c r="L584" i="10"/>
  <c r="P583" i="10"/>
  <c r="O583" i="10"/>
  <c r="N583" i="10"/>
  <c r="L583" i="10"/>
  <c r="P582" i="10"/>
  <c r="O582" i="10"/>
  <c r="N582" i="10"/>
  <c r="L582" i="10"/>
  <c r="P581" i="10"/>
  <c r="O581" i="10"/>
  <c r="N581" i="10"/>
  <c r="L581" i="10"/>
  <c r="P580" i="10"/>
  <c r="O580" i="10"/>
  <c r="N580" i="10"/>
  <c r="L580" i="10"/>
  <c r="P579" i="10"/>
  <c r="O579" i="10"/>
  <c r="N579" i="10"/>
  <c r="L579" i="10"/>
  <c r="P578" i="10"/>
  <c r="O578" i="10"/>
  <c r="N578" i="10"/>
  <c r="L578" i="10"/>
  <c r="P577" i="10"/>
  <c r="O577" i="10"/>
  <c r="N577" i="10"/>
  <c r="L577" i="10"/>
  <c r="P576" i="10"/>
  <c r="O576" i="10"/>
  <c r="N576" i="10"/>
  <c r="L576" i="10"/>
  <c r="P575" i="10"/>
  <c r="O575" i="10"/>
  <c r="N575" i="10"/>
  <c r="L575" i="10"/>
  <c r="P574" i="10"/>
  <c r="O574" i="10"/>
  <c r="N574" i="10"/>
  <c r="L574" i="10"/>
  <c r="P573" i="10"/>
  <c r="O573" i="10"/>
  <c r="N573" i="10"/>
  <c r="L573" i="10"/>
  <c r="P572" i="10"/>
  <c r="O572" i="10"/>
  <c r="N572" i="10"/>
  <c r="L572" i="10"/>
  <c r="P571" i="10"/>
  <c r="O571" i="10"/>
  <c r="N571" i="10"/>
  <c r="L571" i="10"/>
  <c r="P570" i="10"/>
  <c r="O570" i="10"/>
  <c r="N570" i="10"/>
  <c r="L570" i="10"/>
  <c r="P569" i="10"/>
  <c r="O569" i="10"/>
  <c r="N569" i="10"/>
  <c r="L569" i="10"/>
  <c r="P568" i="10"/>
  <c r="O568" i="10"/>
  <c r="N568" i="10"/>
  <c r="L568" i="10"/>
  <c r="P567" i="10"/>
  <c r="O567" i="10"/>
  <c r="N567" i="10"/>
  <c r="L567" i="10"/>
  <c r="P566" i="10"/>
  <c r="O566" i="10"/>
  <c r="N566" i="10"/>
  <c r="L566" i="10"/>
  <c r="P565" i="10"/>
  <c r="O565" i="10"/>
  <c r="N565" i="10"/>
  <c r="L565" i="10"/>
  <c r="P564" i="10"/>
  <c r="O564" i="10"/>
  <c r="N564" i="10"/>
  <c r="L564" i="10"/>
  <c r="P563" i="10"/>
  <c r="O563" i="10"/>
  <c r="N563" i="10"/>
  <c r="L563" i="10"/>
  <c r="P562" i="10"/>
  <c r="O562" i="10"/>
  <c r="N562" i="10"/>
  <c r="L562" i="10"/>
  <c r="P561" i="10"/>
  <c r="O561" i="10"/>
  <c r="N561" i="10"/>
  <c r="L561" i="10"/>
  <c r="P560" i="10"/>
  <c r="O560" i="10"/>
  <c r="N560" i="10"/>
  <c r="L560" i="10"/>
  <c r="P559" i="10"/>
  <c r="O559" i="10"/>
  <c r="N559" i="10"/>
  <c r="L559" i="10"/>
  <c r="P558" i="10"/>
  <c r="O558" i="10"/>
  <c r="N558" i="10"/>
  <c r="L558" i="10"/>
  <c r="P557" i="10"/>
  <c r="O557" i="10"/>
  <c r="N557" i="10"/>
  <c r="L557" i="10"/>
  <c r="P556" i="10"/>
  <c r="O556" i="10"/>
  <c r="N556" i="10"/>
  <c r="L556" i="10"/>
  <c r="P555" i="10"/>
  <c r="O555" i="10"/>
  <c r="N555" i="10"/>
  <c r="L555" i="10"/>
  <c r="P551" i="10"/>
  <c r="O551" i="10"/>
  <c r="N551" i="10"/>
  <c r="L551" i="10"/>
  <c r="P550" i="10"/>
  <c r="O550" i="10"/>
  <c r="N550" i="10"/>
  <c r="L550" i="10"/>
  <c r="P549" i="10"/>
  <c r="O549" i="10"/>
  <c r="N549" i="10"/>
  <c r="L549" i="10"/>
  <c r="P548" i="10"/>
  <c r="O548" i="10"/>
  <c r="N548" i="10"/>
  <c r="L548" i="10"/>
  <c r="P547" i="10"/>
  <c r="O547" i="10"/>
  <c r="N547" i="10"/>
  <c r="L547" i="10"/>
  <c r="P546" i="10"/>
  <c r="O546" i="10"/>
  <c r="N546" i="10"/>
  <c r="L546" i="10"/>
  <c r="P545" i="10"/>
  <c r="O545" i="10"/>
  <c r="N545" i="10"/>
  <c r="L545" i="10"/>
  <c r="P544" i="10"/>
  <c r="O544" i="10"/>
  <c r="N544" i="10"/>
  <c r="L544" i="10"/>
  <c r="P543" i="10"/>
  <c r="O543" i="10"/>
  <c r="N543" i="10"/>
  <c r="L543" i="10"/>
  <c r="P542" i="10"/>
  <c r="O542" i="10"/>
  <c r="N542" i="10"/>
  <c r="L542" i="10"/>
  <c r="P541" i="10"/>
  <c r="O541" i="10"/>
  <c r="N541" i="10"/>
  <c r="L541" i="10"/>
  <c r="P540" i="10"/>
  <c r="O540" i="10"/>
  <c r="N540" i="10"/>
  <c r="L540" i="10"/>
  <c r="P539" i="10"/>
  <c r="O539" i="10"/>
  <c r="N539" i="10"/>
  <c r="L539" i="10"/>
  <c r="P538" i="10"/>
  <c r="O538" i="10"/>
  <c r="N538" i="10"/>
  <c r="L538" i="10"/>
  <c r="P537" i="10"/>
  <c r="O537" i="10"/>
  <c r="N537" i="10"/>
  <c r="L537" i="10"/>
  <c r="P536" i="10"/>
  <c r="O536" i="10"/>
  <c r="N536" i="10"/>
  <c r="L536" i="10"/>
  <c r="P535" i="10"/>
  <c r="O535" i="10"/>
  <c r="N535" i="10"/>
  <c r="L535" i="10"/>
  <c r="P534" i="10"/>
  <c r="O534" i="10"/>
  <c r="N534" i="10"/>
  <c r="L534" i="10"/>
  <c r="P533" i="10"/>
  <c r="O533" i="10"/>
  <c r="N533" i="10"/>
  <c r="L533" i="10"/>
  <c r="P532" i="10"/>
  <c r="O532" i="10"/>
  <c r="N532" i="10"/>
  <c r="L532" i="10"/>
  <c r="P531" i="10"/>
  <c r="O531" i="10"/>
  <c r="N531" i="10"/>
  <c r="L531" i="10"/>
  <c r="P530" i="10"/>
  <c r="O530" i="10"/>
  <c r="N530" i="10"/>
  <c r="L530" i="10"/>
  <c r="P529" i="10"/>
  <c r="O529" i="10"/>
  <c r="N529" i="10"/>
  <c r="L529" i="10"/>
  <c r="P528" i="10"/>
  <c r="O528" i="10"/>
  <c r="N528" i="10"/>
  <c r="L528" i="10"/>
  <c r="P527" i="10"/>
  <c r="O527" i="10"/>
  <c r="N527" i="10"/>
  <c r="L527" i="10"/>
  <c r="P526" i="10"/>
  <c r="O526" i="10"/>
  <c r="N526" i="10"/>
  <c r="L526" i="10"/>
  <c r="P525" i="10"/>
  <c r="O525" i="10"/>
  <c r="N525" i="10"/>
  <c r="L525" i="10"/>
  <c r="P524" i="10"/>
  <c r="O524" i="10"/>
  <c r="N524" i="10"/>
  <c r="L524" i="10"/>
  <c r="P523" i="10"/>
  <c r="O523" i="10"/>
  <c r="N523" i="10"/>
  <c r="L523" i="10"/>
  <c r="P522" i="10"/>
  <c r="O522" i="10"/>
  <c r="N522" i="10"/>
  <c r="L522" i="10"/>
  <c r="P521" i="10"/>
  <c r="O521" i="10"/>
  <c r="N521" i="10"/>
  <c r="L521" i="10"/>
  <c r="P520" i="10"/>
  <c r="O520" i="10"/>
  <c r="N520" i="10"/>
  <c r="L520" i="10"/>
  <c r="P519" i="10"/>
  <c r="O519" i="10"/>
  <c r="N519" i="10"/>
  <c r="L519" i="10"/>
  <c r="P518" i="10"/>
  <c r="O518" i="10"/>
  <c r="N518" i="10"/>
  <c r="L518" i="10"/>
  <c r="P517" i="10"/>
  <c r="O517" i="10"/>
  <c r="N517" i="10"/>
  <c r="L517" i="10"/>
  <c r="P516" i="10"/>
  <c r="O516" i="10"/>
  <c r="N516" i="10"/>
  <c r="L516" i="10"/>
  <c r="P515" i="10"/>
  <c r="O515" i="10"/>
  <c r="N515" i="10"/>
  <c r="L515" i="10"/>
  <c r="P514" i="10"/>
  <c r="O514" i="10"/>
  <c r="N514" i="10"/>
  <c r="L514" i="10"/>
  <c r="P513" i="10"/>
  <c r="O513" i="10"/>
  <c r="N513" i="10"/>
  <c r="L513" i="10"/>
  <c r="P512" i="10"/>
  <c r="O512" i="10"/>
  <c r="N512" i="10"/>
  <c r="L512" i="10"/>
  <c r="P510" i="10"/>
  <c r="O510" i="10"/>
  <c r="N510" i="10"/>
  <c r="L510" i="10"/>
  <c r="P509" i="10"/>
  <c r="O509" i="10"/>
  <c r="N509" i="10"/>
  <c r="L509" i="10"/>
  <c r="P508" i="10"/>
  <c r="O508" i="10"/>
  <c r="N508" i="10"/>
  <c r="L508" i="10"/>
  <c r="P507" i="10"/>
  <c r="O507" i="10"/>
  <c r="N507" i="10"/>
  <c r="L507" i="10"/>
  <c r="P506" i="10"/>
  <c r="O506" i="10"/>
  <c r="N506" i="10"/>
  <c r="L506" i="10"/>
  <c r="P505" i="10"/>
  <c r="O505" i="10"/>
  <c r="N505" i="10"/>
  <c r="L505" i="10"/>
  <c r="P504" i="10"/>
  <c r="O504" i="10"/>
  <c r="N504" i="10"/>
  <c r="L504" i="10"/>
  <c r="P503" i="10"/>
  <c r="O503" i="10"/>
  <c r="N503" i="10"/>
  <c r="L503" i="10"/>
  <c r="P502" i="10"/>
  <c r="O502" i="10"/>
  <c r="N502" i="10"/>
  <c r="L502" i="10"/>
  <c r="P501" i="10"/>
  <c r="O501" i="10"/>
  <c r="N501" i="10"/>
  <c r="L501" i="10"/>
  <c r="P500" i="10"/>
  <c r="O500" i="10"/>
  <c r="N500" i="10"/>
  <c r="L500" i="10"/>
  <c r="P499" i="10"/>
  <c r="O499" i="10"/>
  <c r="N499" i="10"/>
  <c r="L499" i="10"/>
  <c r="P498" i="10"/>
  <c r="O498" i="10"/>
  <c r="N498" i="10"/>
  <c r="L498" i="10"/>
  <c r="P497" i="10"/>
  <c r="O497" i="10"/>
  <c r="N497" i="10"/>
  <c r="L497" i="10"/>
  <c r="P496" i="10"/>
  <c r="O496" i="10"/>
  <c r="N496" i="10"/>
  <c r="L496" i="10"/>
  <c r="P495" i="10"/>
  <c r="O495" i="10"/>
  <c r="N495" i="10"/>
  <c r="L495" i="10"/>
  <c r="P494" i="10"/>
  <c r="O494" i="10"/>
  <c r="N494" i="10"/>
  <c r="L494" i="10"/>
  <c r="P493" i="10"/>
  <c r="O493" i="10"/>
  <c r="N493" i="10"/>
  <c r="L493" i="10"/>
  <c r="P492" i="10"/>
  <c r="O492" i="10"/>
  <c r="N492" i="10"/>
  <c r="L492" i="10"/>
  <c r="P491" i="10"/>
  <c r="O491" i="10"/>
  <c r="N491" i="10"/>
  <c r="L491" i="10"/>
  <c r="P490" i="10"/>
  <c r="O490" i="10"/>
  <c r="N490" i="10"/>
  <c r="L490" i="10"/>
  <c r="P489" i="10"/>
  <c r="O489" i="10"/>
  <c r="N489" i="10"/>
  <c r="L489" i="10"/>
  <c r="P488" i="10"/>
  <c r="O488" i="10"/>
  <c r="N488" i="10"/>
  <c r="L488" i="10"/>
  <c r="P487" i="10"/>
  <c r="O487" i="10"/>
  <c r="N487" i="10"/>
  <c r="L487" i="10"/>
  <c r="P486" i="10"/>
  <c r="O486" i="10"/>
  <c r="N486" i="10"/>
  <c r="L486" i="10"/>
  <c r="P485" i="10"/>
  <c r="O485" i="10"/>
  <c r="N485" i="10"/>
  <c r="L485" i="10"/>
  <c r="P484" i="10"/>
  <c r="O484" i="10"/>
  <c r="N484" i="10"/>
  <c r="L484" i="10"/>
  <c r="P483" i="10"/>
  <c r="O483" i="10"/>
  <c r="N483" i="10"/>
  <c r="L483" i="10"/>
  <c r="P482" i="10"/>
  <c r="O482" i="10"/>
  <c r="N482" i="10"/>
  <c r="L482" i="10"/>
  <c r="P481" i="10"/>
  <c r="O481" i="10"/>
  <c r="N481" i="10"/>
  <c r="L481" i="10"/>
  <c r="P480" i="10"/>
  <c r="O480" i="10"/>
  <c r="N480" i="10"/>
  <c r="L480" i="10"/>
  <c r="P479" i="10"/>
  <c r="O479" i="10"/>
  <c r="N479" i="10"/>
  <c r="L479" i="10"/>
  <c r="P475" i="10"/>
  <c r="O475" i="10"/>
  <c r="N475" i="10"/>
  <c r="L475" i="10"/>
  <c r="P474" i="10"/>
  <c r="O474" i="10"/>
  <c r="N474" i="10"/>
  <c r="L474" i="10"/>
  <c r="P473" i="10"/>
  <c r="O473" i="10"/>
  <c r="N473" i="10"/>
  <c r="L473" i="10"/>
  <c r="P472" i="10"/>
  <c r="O472" i="10"/>
  <c r="N472" i="10"/>
  <c r="L472" i="10"/>
  <c r="P471" i="10"/>
  <c r="O471" i="10"/>
  <c r="N471" i="10"/>
  <c r="L471" i="10"/>
  <c r="P470" i="10"/>
  <c r="O470" i="10"/>
  <c r="N470" i="10"/>
  <c r="L470" i="10"/>
  <c r="P469" i="10"/>
  <c r="O469" i="10"/>
  <c r="N469" i="10"/>
  <c r="L469" i="10"/>
  <c r="P468" i="10"/>
  <c r="O468" i="10"/>
  <c r="N468" i="10"/>
  <c r="L468" i="10"/>
  <c r="P467" i="10"/>
  <c r="O467" i="10"/>
  <c r="N467" i="10"/>
  <c r="L467" i="10"/>
  <c r="P466" i="10"/>
  <c r="O466" i="10"/>
  <c r="N466" i="10"/>
  <c r="L466" i="10"/>
  <c r="P465" i="10"/>
  <c r="O465" i="10"/>
  <c r="N465" i="10"/>
  <c r="L465" i="10"/>
  <c r="P464" i="10"/>
  <c r="O464" i="10"/>
  <c r="N464" i="10"/>
  <c r="L464" i="10"/>
  <c r="P463" i="10"/>
  <c r="O463" i="10"/>
  <c r="N463" i="10"/>
  <c r="L463" i="10"/>
  <c r="P462" i="10"/>
  <c r="O462" i="10"/>
  <c r="N462" i="10"/>
  <c r="L462" i="10"/>
  <c r="P461" i="10"/>
  <c r="O461" i="10"/>
  <c r="N461" i="10"/>
  <c r="L461" i="10"/>
  <c r="P460" i="10"/>
  <c r="O460" i="10"/>
  <c r="N460" i="10"/>
  <c r="L460" i="10"/>
  <c r="P459" i="10"/>
  <c r="O459" i="10"/>
  <c r="N459" i="10"/>
  <c r="L459" i="10"/>
  <c r="P458" i="10"/>
  <c r="O458" i="10"/>
  <c r="N458" i="10"/>
  <c r="L458" i="10"/>
  <c r="P457" i="10"/>
  <c r="O457" i="10"/>
  <c r="N457" i="10"/>
  <c r="L457" i="10"/>
  <c r="P456" i="10"/>
  <c r="O456" i="10"/>
  <c r="N456" i="10"/>
  <c r="L456" i="10"/>
  <c r="P455" i="10"/>
  <c r="O455" i="10"/>
  <c r="N455" i="10"/>
  <c r="L455" i="10"/>
  <c r="P454" i="10"/>
  <c r="O454" i="10"/>
  <c r="N454" i="10"/>
  <c r="L454" i="10"/>
  <c r="P453" i="10"/>
  <c r="O453" i="10"/>
  <c r="N453" i="10"/>
  <c r="L453" i="10"/>
  <c r="P452" i="10"/>
  <c r="O452" i="10"/>
  <c r="N452" i="10"/>
  <c r="L452" i="10"/>
  <c r="P451" i="10"/>
  <c r="O451" i="10"/>
  <c r="N451" i="10"/>
  <c r="L451" i="10"/>
  <c r="P450" i="10"/>
  <c r="O450" i="10"/>
  <c r="N450" i="10"/>
  <c r="L450" i="10"/>
  <c r="P449" i="10"/>
  <c r="O449" i="10"/>
  <c r="N449" i="10"/>
  <c r="L449" i="10"/>
  <c r="P448" i="10"/>
  <c r="O448" i="10"/>
  <c r="N448" i="10"/>
  <c r="L448" i="10"/>
  <c r="P447" i="10"/>
  <c r="O447" i="10"/>
  <c r="N447" i="10"/>
  <c r="L447" i="10"/>
  <c r="P446" i="10"/>
  <c r="O446" i="10"/>
  <c r="N446" i="10"/>
  <c r="L446" i="10"/>
  <c r="P445" i="10"/>
  <c r="O445" i="10"/>
  <c r="N445" i="10"/>
  <c r="L445" i="10"/>
  <c r="P444" i="10"/>
  <c r="O444" i="10"/>
  <c r="N444" i="10"/>
  <c r="L444" i="10"/>
  <c r="P443" i="10"/>
  <c r="O443" i="10"/>
  <c r="N443" i="10"/>
  <c r="L443" i="10"/>
  <c r="P442" i="10"/>
  <c r="O442" i="10"/>
  <c r="N442" i="10"/>
  <c r="L442" i="10"/>
  <c r="P441" i="10"/>
  <c r="O441" i="10"/>
  <c r="N441" i="10"/>
  <c r="L441" i="10"/>
  <c r="P440" i="10"/>
  <c r="O440" i="10"/>
  <c r="N440" i="10"/>
  <c r="L440" i="10"/>
  <c r="P439" i="10"/>
  <c r="O439" i="10"/>
  <c r="N439" i="10"/>
  <c r="L439" i="10"/>
  <c r="P437" i="10"/>
  <c r="O437" i="10"/>
  <c r="N437" i="10"/>
  <c r="L437" i="10"/>
  <c r="P436" i="10"/>
  <c r="O436" i="10"/>
  <c r="N436" i="10"/>
  <c r="L436" i="10"/>
  <c r="P435" i="10"/>
  <c r="O435" i="10"/>
  <c r="N435" i="10"/>
  <c r="L435" i="10"/>
  <c r="P434" i="10"/>
  <c r="O434" i="10"/>
  <c r="N434" i="10"/>
  <c r="L434" i="10"/>
  <c r="P433" i="10"/>
  <c r="O433" i="10"/>
  <c r="N433" i="10"/>
  <c r="L433" i="10"/>
  <c r="P432" i="10"/>
  <c r="O432" i="10"/>
  <c r="N432" i="10"/>
  <c r="L432" i="10"/>
  <c r="P431" i="10"/>
  <c r="O431" i="10"/>
  <c r="N431" i="10"/>
  <c r="L431" i="10"/>
  <c r="P429" i="10"/>
  <c r="O429" i="10"/>
  <c r="N429" i="10"/>
  <c r="L429" i="10"/>
  <c r="P428" i="10"/>
  <c r="O428" i="10"/>
  <c r="N428" i="10"/>
  <c r="L428" i="10"/>
  <c r="P427" i="10"/>
  <c r="O427" i="10"/>
  <c r="N427" i="10"/>
  <c r="L427" i="10"/>
  <c r="P426" i="10"/>
  <c r="O426" i="10"/>
  <c r="N426" i="10"/>
  <c r="L426" i="10"/>
  <c r="P425" i="10"/>
  <c r="O425" i="10"/>
  <c r="N425" i="10"/>
  <c r="L425" i="10"/>
  <c r="P424" i="10"/>
  <c r="O424" i="10"/>
  <c r="N424" i="10"/>
  <c r="L424" i="10"/>
  <c r="P423" i="10"/>
  <c r="O423" i="10"/>
  <c r="N423" i="10"/>
  <c r="L423" i="10"/>
  <c r="P422" i="10"/>
  <c r="O422" i="10"/>
  <c r="N422" i="10"/>
  <c r="L422" i="10"/>
  <c r="P421" i="10"/>
  <c r="O421" i="10"/>
  <c r="N421" i="10"/>
  <c r="L421" i="10"/>
  <c r="P419" i="10"/>
  <c r="O419" i="10"/>
  <c r="N419" i="10"/>
  <c r="L419" i="10"/>
  <c r="P418" i="10"/>
  <c r="O418" i="10"/>
  <c r="N418" i="10"/>
  <c r="L418" i="10"/>
  <c r="P417" i="10"/>
  <c r="O417" i="10"/>
  <c r="N417" i="10"/>
  <c r="L417" i="10"/>
  <c r="P416" i="10"/>
  <c r="O416" i="10"/>
  <c r="N416" i="10"/>
  <c r="L416" i="10"/>
  <c r="P415" i="10"/>
  <c r="O415" i="10"/>
  <c r="N415" i="10"/>
  <c r="L415" i="10"/>
  <c r="P414" i="10"/>
  <c r="O414" i="10"/>
  <c r="N414" i="10"/>
  <c r="L414" i="10"/>
  <c r="P413" i="10"/>
  <c r="O413" i="10"/>
  <c r="N413" i="10"/>
  <c r="L413" i="10"/>
  <c r="P412" i="10"/>
  <c r="O412" i="10"/>
  <c r="N412" i="10"/>
  <c r="L412" i="10"/>
  <c r="P411" i="10"/>
  <c r="O411" i="10"/>
  <c r="N411" i="10"/>
  <c r="L411" i="10"/>
  <c r="P410" i="10"/>
  <c r="O410" i="10"/>
  <c r="N410" i="10"/>
  <c r="L410" i="10"/>
  <c r="P409" i="10"/>
  <c r="O409" i="10"/>
  <c r="N409" i="10"/>
  <c r="L409" i="10"/>
  <c r="P408" i="10"/>
  <c r="O408" i="10"/>
  <c r="N408" i="10"/>
  <c r="P407" i="10"/>
  <c r="O407" i="10"/>
  <c r="N407" i="10"/>
  <c r="L407" i="10"/>
  <c r="P406" i="10"/>
  <c r="O406" i="10"/>
  <c r="N406" i="10"/>
  <c r="L406" i="10"/>
  <c r="P405" i="10"/>
  <c r="O405" i="10"/>
  <c r="N405" i="10"/>
  <c r="L405" i="10"/>
  <c r="P404" i="10"/>
  <c r="O404" i="10"/>
  <c r="N404" i="10"/>
  <c r="L404" i="10"/>
  <c r="P403" i="10"/>
  <c r="O403" i="10"/>
  <c r="N403" i="10"/>
  <c r="L403" i="10"/>
  <c r="P402" i="10"/>
  <c r="O402" i="10"/>
  <c r="N402" i="10"/>
  <c r="L402" i="10"/>
  <c r="P401" i="10"/>
  <c r="O401" i="10"/>
  <c r="N401" i="10"/>
  <c r="L401" i="10"/>
  <c r="P400" i="10"/>
  <c r="O400" i="10"/>
  <c r="N400" i="10"/>
  <c r="L400" i="10"/>
  <c r="P399" i="10"/>
  <c r="O399" i="10"/>
  <c r="N399" i="10"/>
  <c r="L399" i="10"/>
  <c r="P398" i="10"/>
  <c r="O398" i="10"/>
  <c r="N398" i="10"/>
  <c r="L398" i="10"/>
  <c r="P397" i="10"/>
  <c r="O397" i="10"/>
  <c r="N397" i="10"/>
  <c r="L397" i="10"/>
  <c r="P396" i="10"/>
  <c r="O396" i="10"/>
  <c r="N396" i="10"/>
  <c r="L396" i="10"/>
  <c r="P395" i="10"/>
  <c r="O395" i="10"/>
  <c r="N395" i="10"/>
  <c r="L395" i="10"/>
  <c r="P394" i="10"/>
  <c r="O394" i="10"/>
  <c r="N394" i="10"/>
  <c r="L394" i="10"/>
  <c r="P393" i="10"/>
  <c r="O393" i="10"/>
  <c r="N393" i="10"/>
  <c r="L393" i="10"/>
  <c r="P392" i="10"/>
  <c r="O392" i="10"/>
  <c r="N392" i="10"/>
  <c r="L392" i="10"/>
  <c r="P391" i="10"/>
  <c r="O391" i="10"/>
  <c r="N391" i="10"/>
  <c r="L391" i="10"/>
  <c r="P390" i="10"/>
  <c r="O390" i="10"/>
  <c r="N390" i="10"/>
  <c r="L390" i="10"/>
  <c r="P389" i="10"/>
  <c r="O389" i="10"/>
  <c r="N389" i="10"/>
  <c r="L389" i="10"/>
  <c r="P388" i="10"/>
  <c r="O388" i="10"/>
  <c r="N388" i="10"/>
  <c r="L388" i="10"/>
  <c r="P387" i="10"/>
  <c r="O387" i="10"/>
  <c r="N387" i="10"/>
  <c r="L387" i="10"/>
  <c r="P386" i="10"/>
  <c r="O386" i="10"/>
  <c r="N386" i="10"/>
  <c r="L386" i="10"/>
  <c r="P385" i="10"/>
  <c r="O385" i="10"/>
  <c r="N385" i="10"/>
  <c r="L385" i="10"/>
  <c r="P384" i="10"/>
  <c r="O384" i="10"/>
  <c r="N384" i="10"/>
  <c r="L384" i="10"/>
  <c r="P383" i="10"/>
  <c r="O383" i="10"/>
  <c r="N383" i="10"/>
  <c r="L383" i="10"/>
  <c r="P382" i="10"/>
  <c r="O382" i="10"/>
  <c r="N382" i="10"/>
  <c r="L382" i="10"/>
  <c r="P381" i="10"/>
  <c r="O381" i="10"/>
  <c r="N381" i="10"/>
  <c r="L381" i="10"/>
  <c r="P380" i="10"/>
  <c r="O380" i="10"/>
  <c r="N380" i="10"/>
  <c r="L380" i="10"/>
  <c r="P379" i="10"/>
  <c r="O379" i="10"/>
  <c r="N379" i="10"/>
  <c r="L379" i="10"/>
  <c r="P378" i="10"/>
  <c r="O378" i="10"/>
  <c r="N378" i="10"/>
  <c r="L378" i="10"/>
  <c r="P377" i="10"/>
  <c r="O377" i="10"/>
  <c r="N377" i="10"/>
  <c r="L377" i="10"/>
  <c r="P376" i="10"/>
  <c r="O376" i="10"/>
  <c r="N376" i="10"/>
  <c r="L376" i="10"/>
  <c r="P375" i="10"/>
  <c r="O375" i="10"/>
  <c r="N375" i="10"/>
  <c r="L375" i="10"/>
  <c r="P374" i="10"/>
  <c r="O374" i="10"/>
  <c r="N374" i="10"/>
  <c r="L374" i="10"/>
  <c r="P373" i="10"/>
  <c r="O373" i="10"/>
  <c r="N373" i="10"/>
  <c r="L373" i="10"/>
  <c r="P372" i="10"/>
  <c r="O372" i="10"/>
  <c r="N372" i="10"/>
  <c r="L372" i="10"/>
  <c r="P371" i="10"/>
  <c r="O371" i="10"/>
  <c r="N371" i="10"/>
  <c r="L371" i="10"/>
  <c r="P370" i="10"/>
  <c r="O370" i="10"/>
  <c r="N370" i="10"/>
  <c r="L370" i="10"/>
  <c r="P369" i="10"/>
  <c r="O369" i="10"/>
  <c r="N369" i="10"/>
  <c r="L369" i="10"/>
  <c r="P368" i="10"/>
  <c r="O368" i="10"/>
  <c r="N368" i="10"/>
  <c r="L368" i="10"/>
  <c r="P367" i="10"/>
  <c r="O367" i="10"/>
  <c r="N367" i="10"/>
  <c r="L367" i="10"/>
  <c r="P365" i="10"/>
  <c r="O365" i="10"/>
  <c r="N365" i="10"/>
  <c r="L365" i="10"/>
  <c r="P364" i="10"/>
  <c r="O364" i="10"/>
  <c r="N364" i="10"/>
  <c r="L364" i="10"/>
  <c r="P363" i="10"/>
  <c r="O363" i="10"/>
  <c r="N363" i="10"/>
  <c r="L363" i="10"/>
  <c r="P362" i="10"/>
  <c r="O362" i="10"/>
  <c r="N362" i="10"/>
  <c r="L362" i="10"/>
  <c r="P361" i="10"/>
  <c r="O361" i="10"/>
  <c r="N361" i="10"/>
  <c r="L361" i="10"/>
  <c r="P360" i="10"/>
  <c r="O360" i="10"/>
  <c r="N360" i="10"/>
  <c r="L360" i="10"/>
  <c r="P359" i="10"/>
  <c r="O359" i="10"/>
  <c r="N359" i="10"/>
  <c r="L359" i="10"/>
  <c r="P358" i="10"/>
  <c r="O358" i="10"/>
  <c r="N358" i="10"/>
  <c r="L358" i="10"/>
  <c r="P357" i="10"/>
  <c r="O357" i="10"/>
  <c r="N357" i="10"/>
  <c r="L357" i="10"/>
  <c r="P354" i="10"/>
  <c r="O354" i="10"/>
  <c r="N354" i="10"/>
  <c r="L354" i="10"/>
  <c r="P353" i="10"/>
  <c r="O353" i="10"/>
  <c r="N353" i="10"/>
  <c r="L353" i="10"/>
  <c r="P352" i="10"/>
  <c r="O352" i="10"/>
  <c r="N352" i="10"/>
  <c r="L352" i="10"/>
  <c r="P351" i="10"/>
  <c r="O351" i="10"/>
  <c r="N351" i="10"/>
  <c r="L351" i="10"/>
  <c r="P350" i="10"/>
  <c r="O350" i="10"/>
  <c r="N350" i="10"/>
  <c r="L350" i="10"/>
  <c r="P349" i="10"/>
  <c r="O349" i="10"/>
  <c r="N349" i="10"/>
  <c r="L349" i="10"/>
  <c r="P348" i="10"/>
  <c r="O348" i="10"/>
  <c r="N348" i="10"/>
  <c r="L348" i="10"/>
  <c r="P347" i="10"/>
  <c r="O347" i="10"/>
  <c r="N347" i="10"/>
  <c r="L347" i="10"/>
  <c r="P346" i="10"/>
  <c r="O346" i="10"/>
  <c r="N346" i="10"/>
  <c r="L346" i="10"/>
  <c r="P345" i="10"/>
  <c r="O345" i="10"/>
  <c r="N345" i="10"/>
  <c r="L345" i="10"/>
  <c r="P344" i="10"/>
  <c r="O344" i="10"/>
  <c r="N344" i="10"/>
  <c r="L344" i="10"/>
  <c r="P343" i="10"/>
  <c r="O343" i="10"/>
  <c r="N343" i="10"/>
  <c r="L343" i="10"/>
  <c r="P342" i="10"/>
  <c r="O342" i="10"/>
  <c r="N342" i="10"/>
  <c r="L342" i="10"/>
  <c r="P341" i="10"/>
  <c r="O341" i="10"/>
  <c r="N341" i="10"/>
  <c r="L341" i="10"/>
  <c r="P340" i="10"/>
  <c r="O340" i="10"/>
  <c r="N340" i="10"/>
  <c r="L340" i="10"/>
  <c r="P339" i="10"/>
  <c r="O339" i="10"/>
  <c r="N339" i="10"/>
  <c r="L339" i="10"/>
  <c r="P338" i="10"/>
  <c r="O338" i="10"/>
  <c r="N338" i="10"/>
  <c r="L338" i="10"/>
  <c r="P337" i="10"/>
  <c r="O337" i="10"/>
  <c r="N337" i="10"/>
  <c r="L337" i="10"/>
  <c r="P336" i="10"/>
  <c r="O336" i="10"/>
  <c r="N336" i="10"/>
  <c r="L336" i="10"/>
  <c r="P335" i="10"/>
  <c r="O335" i="10"/>
  <c r="N335" i="10"/>
  <c r="L335" i="10"/>
  <c r="P333" i="10"/>
  <c r="O333" i="10"/>
  <c r="N333" i="10"/>
  <c r="L333" i="10"/>
  <c r="P332" i="10"/>
  <c r="O332" i="10"/>
  <c r="N332" i="10"/>
  <c r="L332" i="10"/>
  <c r="P331" i="10"/>
  <c r="O331" i="10"/>
  <c r="N331" i="10"/>
  <c r="L331" i="10"/>
  <c r="P330" i="10"/>
  <c r="O330" i="10"/>
  <c r="N330" i="10"/>
  <c r="L330" i="10"/>
  <c r="P329" i="10"/>
  <c r="O329" i="10"/>
  <c r="N329" i="10"/>
  <c r="L329" i="10"/>
  <c r="P328" i="10"/>
  <c r="O328" i="10"/>
  <c r="N328" i="10"/>
  <c r="L328" i="10"/>
  <c r="P327" i="10"/>
  <c r="O327" i="10"/>
  <c r="N327" i="10"/>
  <c r="L327" i="10"/>
  <c r="P326" i="10"/>
  <c r="O326" i="10"/>
  <c r="N326" i="10"/>
  <c r="L326" i="10"/>
  <c r="P325" i="10"/>
  <c r="O325" i="10"/>
  <c r="N325" i="10"/>
  <c r="L325" i="10"/>
  <c r="P324" i="10"/>
  <c r="O324" i="10"/>
  <c r="N324" i="10"/>
  <c r="L324" i="10"/>
  <c r="P323" i="10"/>
  <c r="O323" i="10"/>
  <c r="N323" i="10"/>
  <c r="L323" i="10"/>
  <c r="P322" i="10"/>
  <c r="O322" i="10"/>
  <c r="N322" i="10"/>
  <c r="L322" i="10"/>
  <c r="P321" i="10"/>
  <c r="O321" i="10"/>
  <c r="N321" i="10"/>
  <c r="L321" i="10"/>
  <c r="P318" i="10"/>
  <c r="O318" i="10"/>
  <c r="N318" i="10"/>
  <c r="L318" i="10"/>
  <c r="P317" i="10"/>
  <c r="O317" i="10"/>
  <c r="N317" i="10"/>
  <c r="L317" i="10"/>
  <c r="P316" i="10"/>
  <c r="O316" i="10"/>
  <c r="N316" i="10"/>
  <c r="L316" i="10"/>
  <c r="P315" i="10"/>
  <c r="O315" i="10"/>
  <c r="N315" i="10"/>
  <c r="L315" i="10"/>
  <c r="P314" i="10"/>
  <c r="O314" i="10"/>
  <c r="N314" i="10"/>
  <c r="L314" i="10"/>
  <c r="P312" i="10"/>
  <c r="O312" i="10"/>
  <c r="N312" i="10"/>
  <c r="L312" i="10"/>
  <c r="P311" i="10"/>
  <c r="O311" i="10"/>
  <c r="N311" i="10"/>
  <c r="L311" i="10"/>
  <c r="P310" i="10"/>
  <c r="O310" i="10"/>
  <c r="N310" i="10"/>
  <c r="L310" i="10"/>
  <c r="P309" i="10"/>
  <c r="O309" i="10"/>
  <c r="N309" i="10"/>
  <c r="L309" i="10"/>
  <c r="P308" i="10"/>
  <c r="O308" i="10"/>
  <c r="N308" i="10"/>
  <c r="L308" i="10"/>
  <c r="P307" i="10"/>
  <c r="O307" i="10"/>
  <c r="N307" i="10"/>
  <c r="L307" i="10"/>
  <c r="P306" i="10"/>
  <c r="O306" i="10"/>
  <c r="N306" i="10"/>
  <c r="L306" i="10"/>
  <c r="P305" i="10"/>
  <c r="O305" i="10"/>
  <c r="N305" i="10"/>
  <c r="L305" i="10"/>
  <c r="P304" i="10"/>
  <c r="O304" i="10"/>
  <c r="N304" i="10"/>
  <c r="L304" i="10"/>
  <c r="P303" i="10"/>
  <c r="O303" i="10"/>
  <c r="N303" i="10"/>
  <c r="L303" i="10"/>
  <c r="P302" i="10"/>
  <c r="O302" i="10"/>
  <c r="N302" i="10"/>
  <c r="L302" i="10"/>
  <c r="P301" i="10"/>
  <c r="O301" i="10"/>
  <c r="N301" i="10"/>
  <c r="L301" i="10"/>
  <c r="P300" i="10"/>
  <c r="O300" i="10"/>
  <c r="N300" i="10"/>
  <c r="L300" i="10"/>
  <c r="P298" i="10"/>
  <c r="O298" i="10"/>
  <c r="N298" i="10"/>
  <c r="L298" i="10"/>
  <c r="P297" i="10"/>
  <c r="O297" i="10"/>
  <c r="N297" i="10"/>
  <c r="L297" i="10"/>
  <c r="P296" i="10"/>
  <c r="O296" i="10"/>
  <c r="N296" i="10"/>
  <c r="L296" i="10"/>
  <c r="P295" i="10"/>
  <c r="O295" i="10"/>
  <c r="N295" i="10"/>
  <c r="L295" i="10"/>
  <c r="P294" i="10"/>
  <c r="O294" i="10"/>
  <c r="N294" i="10"/>
  <c r="L294" i="10"/>
  <c r="P293" i="10"/>
  <c r="O293" i="10"/>
  <c r="N293" i="10"/>
  <c r="L293" i="10"/>
  <c r="P292" i="10"/>
  <c r="O292" i="10"/>
  <c r="N292" i="10"/>
  <c r="L292" i="10"/>
  <c r="P291" i="10"/>
  <c r="O291" i="10"/>
  <c r="N291" i="10"/>
  <c r="L291" i="10"/>
  <c r="P290" i="10"/>
  <c r="O290" i="10"/>
  <c r="N290" i="10"/>
  <c r="L290" i="10"/>
  <c r="P289" i="10"/>
  <c r="O289" i="10"/>
  <c r="N289" i="10"/>
  <c r="L289" i="10"/>
  <c r="P288" i="10"/>
  <c r="O288" i="10"/>
  <c r="N288" i="10"/>
  <c r="L288" i="10"/>
  <c r="P287" i="10"/>
  <c r="O287" i="10"/>
  <c r="N287" i="10"/>
  <c r="L287" i="10"/>
  <c r="P286" i="10"/>
  <c r="O286" i="10"/>
  <c r="N286" i="10"/>
  <c r="L286" i="10"/>
  <c r="P285" i="10"/>
  <c r="O285" i="10"/>
  <c r="N285" i="10"/>
  <c r="L285" i="10"/>
  <c r="P284" i="10"/>
  <c r="O284" i="10"/>
  <c r="N284" i="10"/>
  <c r="L284" i="10"/>
  <c r="P283" i="10"/>
  <c r="O283" i="10"/>
  <c r="N283" i="10"/>
  <c r="L283" i="10"/>
  <c r="P282" i="10"/>
  <c r="O282" i="10"/>
  <c r="N282" i="10"/>
  <c r="L282" i="10"/>
  <c r="P281" i="10"/>
  <c r="O281" i="10"/>
  <c r="N281" i="10"/>
  <c r="L281" i="10"/>
  <c r="P280" i="10"/>
  <c r="O280" i="10"/>
  <c r="N280" i="10"/>
  <c r="L280" i="10"/>
  <c r="P279" i="10"/>
  <c r="O279" i="10"/>
  <c r="N279" i="10"/>
  <c r="L279" i="10"/>
  <c r="P278" i="10"/>
  <c r="O278" i="10"/>
  <c r="N278" i="10"/>
  <c r="L278" i="10"/>
  <c r="P277" i="10"/>
  <c r="O277" i="10"/>
  <c r="N277" i="10"/>
  <c r="L277" i="10"/>
  <c r="P276" i="10"/>
  <c r="O276" i="10"/>
  <c r="N276" i="10"/>
  <c r="L276" i="10"/>
  <c r="P275" i="10"/>
  <c r="O275" i="10"/>
  <c r="N275" i="10"/>
  <c r="L275" i="10"/>
  <c r="P274" i="10"/>
  <c r="O274" i="10"/>
  <c r="N274" i="10"/>
  <c r="L274" i="10"/>
  <c r="P273" i="10"/>
  <c r="O273" i="10"/>
  <c r="N273" i="10"/>
  <c r="L273" i="10"/>
  <c r="P272" i="10"/>
  <c r="O272" i="10"/>
  <c r="N272" i="10"/>
  <c r="L272" i="10"/>
  <c r="P271" i="10"/>
  <c r="O271" i="10"/>
  <c r="N271" i="10"/>
  <c r="L271" i="10"/>
  <c r="P270" i="10"/>
  <c r="O270" i="10"/>
  <c r="N270" i="10"/>
  <c r="L270" i="10"/>
  <c r="P269" i="10"/>
  <c r="O269" i="10"/>
  <c r="N269" i="10"/>
  <c r="L269" i="10"/>
  <c r="P268" i="10"/>
  <c r="O268" i="10"/>
  <c r="N268" i="10"/>
  <c r="L268" i="10"/>
  <c r="P267" i="10"/>
  <c r="O267" i="10"/>
  <c r="N267" i="10"/>
  <c r="L267" i="10"/>
  <c r="P266" i="10"/>
  <c r="O266" i="10"/>
  <c r="N266" i="10"/>
  <c r="L266" i="10"/>
  <c r="P265" i="10"/>
  <c r="O265" i="10"/>
  <c r="N265" i="10"/>
  <c r="L265" i="10"/>
  <c r="P264" i="10"/>
  <c r="O264" i="10"/>
  <c r="N264" i="10"/>
  <c r="L264" i="10"/>
  <c r="P263" i="10"/>
  <c r="O263" i="10"/>
  <c r="N263" i="10"/>
  <c r="L263" i="10"/>
  <c r="P262" i="10"/>
  <c r="O262" i="10"/>
  <c r="N262" i="10"/>
  <c r="L262" i="10"/>
  <c r="P261" i="10"/>
  <c r="O261" i="10"/>
  <c r="N261" i="10"/>
  <c r="L261" i="10"/>
  <c r="P260" i="10"/>
  <c r="O260" i="10"/>
  <c r="N260" i="10"/>
  <c r="L260" i="10"/>
  <c r="P259" i="10"/>
  <c r="O259" i="10"/>
  <c r="N259" i="10"/>
  <c r="L259" i="10"/>
  <c r="P258" i="10"/>
  <c r="O258" i="10"/>
  <c r="N258" i="10"/>
  <c r="L258" i="10"/>
  <c r="P257" i="10"/>
  <c r="O257" i="10"/>
  <c r="N257" i="10"/>
  <c r="L257" i="10"/>
  <c r="P256" i="10"/>
  <c r="O256" i="10"/>
  <c r="N256" i="10"/>
  <c r="L256" i="10"/>
  <c r="P255" i="10"/>
  <c r="O255" i="10"/>
  <c r="N255" i="10"/>
  <c r="L255" i="10"/>
  <c r="P254" i="10"/>
  <c r="O254" i="10"/>
  <c r="N254" i="10"/>
  <c r="L254" i="10"/>
  <c r="P253" i="10"/>
  <c r="O253" i="10"/>
  <c r="N253" i="10"/>
  <c r="L253" i="10"/>
  <c r="P252" i="10"/>
  <c r="O252" i="10"/>
  <c r="N252" i="10"/>
  <c r="L252" i="10"/>
  <c r="P251" i="10"/>
  <c r="O251" i="10"/>
  <c r="N251" i="10"/>
  <c r="L251" i="10"/>
  <c r="P250" i="10"/>
  <c r="O250" i="10"/>
  <c r="N250" i="10"/>
  <c r="L250" i="10"/>
  <c r="P249" i="10"/>
  <c r="O249" i="10"/>
  <c r="N249" i="10"/>
  <c r="L249" i="10"/>
  <c r="P299" i="10"/>
  <c r="O299" i="10"/>
  <c r="N299" i="10"/>
  <c r="L299" i="10"/>
  <c r="P248" i="10"/>
  <c r="O248" i="10"/>
  <c r="N248" i="10"/>
  <c r="L248" i="10"/>
  <c r="P247" i="10"/>
  <c r="O247" i="10"/>
  <c r="N247" i="10"/>
  <c r="L247" i="10"/>
  <c r="P246" i="10"/>
  <c r="O246" i="10"/>
  <c r="N246" i="10"/>
  <c r="L246" i="10"/>
  <c r="P245" i="10"/>
  <c r="O245" i="10"/>
  <c r="N245" i="10"/>
  <c r="L245" i="10"/>
  <c r="P244" i="10"/>
  <c r="O244" i="10"/>
  <c r="N244" i="10"/>
  <c r="L244" i="10"/>
  <c r="P243" i="10"/>
  <c r="O243" i="10"/>
  <c r="N243" i="10"/>
  <c r="L243" i="10"/>
  <c r="P242" i="10"/>
  <c r="O242" i="10"/>
  <c r="N242" i="10"/>
  <c r="L242" i="10"/>
  <c r="P241" i="10"/>
  <c r="O241" i="10"/>
  <c r="N241" i="10"/>
  <c r="L241" i="10"/>
  <c r="P240" i="10"/>
  <c r="O240" i="10"/>
  <c r="N240" i="10"/>
  <c r="L240" i="10"/>
  <c r="P239" i="10"/>
  <c r="O239" i="10"/>
  <c r="N239" i="10"/>
  <c r="L239" i="10"/>
  <c r="P238" i="10"/>
  <c r="O238" i="10"/>
  <c r="N238" i="10"/>
  <c r="L238" i="10"/>
  <c r="P237" i="10"/>
  <c r="O237" i="10"/>
  <c r="N237" i="10"/>
  <c r="L237" i="10"/>
  <c r="P236" i="10"/>
  <c r="O236" i="10"/>
  <c r="N236" i="10"/>
  <c r="L236" i="10"/>
  <c r="P235" i="10"/>
  <c r="O235" i="10"/>
  <c r="N235" i="10"/>
  <c r="L235" i="10"/>
  <c r="P234" i="10"/>
  <c r="O234" i="10"/>
  <c r="N234" i="10"/>
  <c r="L234" i="10"/>
  <c r="P233" i="10"/>
  <c r="O233" i="10"/>
  <c r="N233" i="10"/>
  <c r="L233" i="10"/>
  <c r="P232" i="10"/>
  <c r="O232" i="10"/>
  <c r="N232" i="10"/>
  <c r="L232" i="10"/>
  <c r="P231" i="10"/>
  <c r="O231" i="10"/>
  <c r="N231" i="10"/>
  <c r="L231" i="10"/>
  <c r="P230" i="10"/>
  <c r="O230" i="10"/>
  <c r="N230" i="10"/>
  <c r="L230" i="10"/>
  <c r="P229" i="10"/>
  <c r="O229" i="10"/>
  <c r="N229" i="10"/>
  <c r="L229" i="10"/>
  <c r="P228" i="10"/>
  <c r="O228" i="10"/>
  <c r="N228" i="10"/>
  <c r="L228" i="10"/>
  <c r="P227" i="10"/>
  <c r="O227" i="10"/>
  <c r="N227" i="10"/>
  <c r="L227" i="10"/>
  <c r="P226" i="10"/>
  <c r="O226" i="10"/>
  <c r="N226" i="10"/>
  <c r="L226" i="10"/>
  <c r="P225" i="10"/>
  <c r="O225" i="10"/>
  <c r="N225" i="10"/>
  <c r="L225" i="10"/>
  <c r="P224" i="10"/>
  <c r="O224" i="10"/>
  <c r="N224" i="10"/>
  <c r="L224" i="10"/>
  <c r="P223" i="10"/>
  <c r="O223" i="10"/>
  <c r="N223" i="10"/>
  <c r="L223" i="10"/>
  <c r="P222" i="10"/>
  <c r="O222" i="10"/>
  <c r="N222" i="10"/>
  <c r="L222" i="10"/>
  <c r="P221" i="10"/>
  <c r="O221" i="10"/>
  <c r="N221" i="10"/>
  <c r="L221" i="10"/>
  <c r="P220" i="10"/>
  <c r="O220" i="10"/>
  <c r="N220" i="10"/>
  <c r="L220" i="10"/>
  <c r="P219" i="10"/>
  <c r="O219" i="10"/>
  <c r="N219" i="10"/>
  <c r="L219" i="10"/>
  <c r="P218" i="10"/>
  <c r="O218" i="10"/>
  <c r="N218" i="10"/>
  <c r="L218" i="10"/>
  <c r="P217" i="10"/>
  <c r="O217" i="10"/>
  <c r="N217" i="10"/>
  <c r="L217" i="10"/>
  <c r="P216" i="10"/>
  <c r="O216" i="10"/>
  <c r="N216" i="10"/>
  <c r="L216" i="10"/>
  <c r="P215" i="10"/>
  <c r="O215" i="10"/>
  <c r="N215" i="10"/>
  <c r="L215" i="10"/>
  <c r="P214" i="10"/>
  <c r="O214" i="10"/>
  <c r="N214" i="10"/>
  <c r="L214" i="10"/>
  <c r="P213" i="10"/>
  <c r="O213" i="10"/>
  <c r="N213" i="10"/>
  <c r="L213" i="10"/>
  <c r="P212" i="10"/>
  <c r="O212" i="10"/>
  <c r="N212" i="10"/>
  <c r="L212" i="10"/>
  <c r="P211" i="10"/>
  <c r="O211" i="10"/>
  <c r="N211" i="10"/>
  <c r="L211" i="10"/>
  <c r="P210" i="10"/>
  <c r="O210" i="10"/>
  <c r="N210" i="10"/>
  <c r="L210" i="10"/>
  <c r="P209" i="10"/>
  <c r="O209" i="10"/>
  <c r="N209" i="10"/>
  <c r="L209" i="10"/>
  <c r="P208" i="10"/>
  <c r="O208" i="10"/>
  <c r="N208" i="10"/>
  <c r="L208" i="10"/>
  <c r="P207" i="10"/>
  <c r="O207" i="10"/>
  <c r="N207" i="10"/>
  <c r="L207" i="10"/>
  <c r="P206" i="10"/>
  <c r="O206" i="10"/>
  <c r="N206" i="10"/>
  <c r="L206" i="10"/>
  <c r="P205" i="10"/>
  <c r="O205" i="10"/>
  <c r="N205" i="10"/>
  <c r="L205" i="10"/>
  <c r="P204" i="10"/>
  <c r="O204" i="10"/>
  <c r="N204" i="10"/>
  <c r="L204" i="10"/>
  <c r="P203" i="10"/>
  <c r="O203" i="10"/>
  <c r="N203" i="10"/>
  <c r="L203" i="10"/>
  <c r="P202" i="10"/>
  <c r="O202" i="10"/>
  <c r="N202" i="10"/>
  <c r="L202" i="10"/>
  <c r="P201" i="10"/>
  <c r="O201" i="10"/>
  <c r="N201" i="10"/>
  <c r="L201" i="10"/>
  <c r="P200" i="10"/>
  <c r="O200" i="10"/>
  <c r="N200" i="10"/>
  <c r="L200" i="10"/>
  <c r="P199" i="10"/>
  <c r="O199" i="10"/>
  <c r="N199" i="10"/>
  <c r="L199" i="10"/>
  <c r="P198" i="10"/>
  <c r="O198" i="10"/>
  <c r="N198" i="10"/>
  <c r="L198" i="10"/>
  <c r="P197" i="10"/>
  <c r="O197" i="10"/>
  <c r="N197" i="10"/>
  <c r="L197" i="10"/>
  <c r="P196" i="10"/>
  <c r="O196" i="10"/>
  <c r="N196" i="10"/>
  <c r="L196" i="10"/>
  <c r="P195" i="10"/>
  <c r="O195" i="10"/>
  <c r="N195" i="10"/>
  <c r="L195" i="10"/>
  <c r="P194" i="10"/>
  <c r="O194" i="10"/>
  <c r="N194" i="10"/>
  <c r="L194" i="10"/>
  <c r="P193" i="10"/>
  <c r="O193" i="10"/>
  <c r="N193" i="10"/>
  <c r="L193" i="10"/>
  <c r="P192" i="10"/>
  <c r="O192" i="10"/>
  <c r="N192" i="10"/>
  <c r="L192" i="10"/>
  <c r="P191" i="10"/>
  <c r="O191" i="10"/>
  <c r="N191" i="10"/>
  <c r="L191" i="10"/>
  <c r="P190" i="10"/>
  <c r="O190" i="10"/>
  <c r="N190" i="10"/>
  <c r="L190" i="10"/>
  <c r="P189" i="10"/>
  <c r="O189" i="10"/>
  <c r="N189" i="10"/>
  <c r="L189" i="10"/>
  <c r="P188" i="10"/>
  <c r="O188" i="10"/>
  <c r="N188" i="10"/>
  <c r="L188" i="10"/>
  <c r="P187" i="10"/>
  <c r="O187" i="10"/>
  <c r="N187" i="10"/>
  <c r="L187" i="10"/>
  <c r="P186" i="10"/>
  <c r="O186" i="10"/>
  <c r="N186" i="10"/>
  <c r="L186" i="10"/>
  <c r="P185" i="10"/>
  <c r="O185" i="10"/>
  <c r="N185" i="10"/>
  <c r="L185" i="10"/>
  <c r="P184" i="10"/>
  <c r="O184" i="10"/>
  <c r="N184" i="10"/>
  <c r="L184" i="10"/>
  <c r="P183" i="10"/>
  <c r="O183" i="10"/>
  <c r="N183" i="10"/>
  <c r="L183" i="10"/>
  <c r="P182" i="10"/>
  <c r="O182" i="10"/>
  <c r="N182" i="10"/>
  <c r="L182" i="10"/>
  <c r="P181" i="10"/>
  <c r="O181" i="10"/>
  <c r="N181" i="10"/>
  <c r="L181" i="10"/>
  <c r="P180" i="10"/>
  <c r="O180" i="10"/>
  <c r="N180" i="10"/>
  <c r="L180" i="10"/>
  <c r="P179" i="10"/>
  <c r="O179" i="10"/>
  <c r="N179" i="10"/>
  <c r="L179" i="10"/>
  <c r="P178" i="10"/>
  <c r="O178" i="10"/>
  <c r="N178" i="10"/>
  <c r="L178" i="10"/>
  <c r="P177" i="10"/>
  <c r="O177" i="10"/>
  <c r="N177" i="10"/>
  <c r="L177" i="10"/>
  <c r="P176" i="10"/>
  <c r="O176" i="10"/>
  <c r="N176" i="10"/>
  <c r="L176" i="10"/>
  <c r="P175" i="10"/>
  <c r="O175" i="10"/>
  <c r="N175" i="10"/>
  <c r="L175" i="10"/>
  <c r="P174" i="10"/>
  <c r="O174" i="10"/>
  <c r="N174" i="10"/>
  <c r="L174" i="10"/>
  <c r="P173" i="10"/>
  <c r="O173" i="10"/>
  <c r="N173" i="10"/>
  <c r="L173" i="10"/>
  <c r="P172" i="10"/>
  <c r="O172" i="10"/>
  <c r="N172" i="10"/>
  <c r="L172" i="10"/>
  <c r="P171" i="10"/>
  <c r="O171" i="10"/>
  <c r="N171" i="10"/>
  <c r="L171" i="10"/>
  <c r="P170" i="10"/>
  <c r="O170" i="10"/>
  <c r="N170" i="10"/>
  <c r="L170" i="10"/>
  <c r="P169" i="10"/>
  <c r="O169" i="10"/>
  <c r="N169" i="10"/>
  <c r="L169" i="10"/>
  <c r="P168" i="10"/>
  <c r="O168" i="10"/>
  <c r="N168" i="10"/>
  <c r="L168" i="10"/>
  <c r="P167" i="10"/>
  <c r="O167" i="10"/>
  <c r="N167" i="10"/>
  <c r="L167" i="10"/>
  <c r="P166" i="10"/>
  <c r="O166" i="10"/>
  <c r="N166" i="10"/>
  <c r="L166" i="10"/>
  <c r="P165" i="10"/>
  <c r="O165" i="10"/>
  <c r="N165" i="10"/>
  <c r="L165" i="10"/>
  <c r="P164" i="10"/>
  <c r="O164" i="10"/>
  <c r="N164" i="10"/>
  <c r="L164" i="10"/>
  <c r="P163" i="10"/>
  <c r="O163" i="10"/>
  <c r="N163" i="10"/>
  <c r="L163" i="10"/>
  <c r="P162" i="10"/>
  <c r="O162" i="10"/>
  <c r="N162" i="10"/>
  <c r="L162" i="10"/>
  <c r="P161" i="10"/>
  <c r="O161" i="10"/>
  <c r="N161" i="10"/>
  <c r="L161" i="10"/>
  <c r="P160" i="10"/>
  <c r="O160" i="10"/>
  <c r="N160" i="10"/>
  <c r="L160" i="10"/>
  <c r="P159" i="10"/>
  <c r="O159" i="10"/>
  <c r="N159" i="10"/>
  <c r="L159" i="10"/>
  <c r="P158" i="10"/>
  <c r="O158" i="10"/>
  <c r="N158" i="10"/>
  <c r="L158" i="10"/>
  <c r="P157" i="10"/>
  <c r="O157" i="10"/>
  <c r="N157" i="10"/>
  <c r="L157" i="10"/>
  <c r="P156" i="10"/>
  <c r="O156" i="10"/>
  <c r="N156" i="10"/>
  <c r="L156" i="10"/>
  <c r="P155" i="10"/>
  <c r="O155" i="10"/>
  <c r="N155" i="10"/>
  <c r="L155" i="10"/>
  <c r="P154" i="10"/>
  <c r="O154" i="10"/>
  <c r="N154" i="10"/>
  <c r="L154" i="10"/>
  <c r="P153" i="10"/>
  <c r="O153" i="10"/>
  <c r="N153" i="10"/>
  <c r="L153" i="10"/>
  <c r="P152" i="10"/>
  <c r="O152" i="10"/>
  <c r="N152" i="10"/>
  <c r="L152" i="10"/>
  <c r="P151" i="10"/>
  <c r="O151" i="10"/>
  <c r="N151" i="10"/>
  <c r="L151" i="10"/>
  <c r="P150" i="10"/>
  <c r="O150" i="10"/>
  <c r="N150" i="10"/>
  <c r="L150" i="10"/>
  <c r="P149" i="10"/>
  <c r="O149" i="10"/>
  <c r="N149" i="10"/>
  <c r="L149" i="10"/>
  <c r="P148" i="10"/>
  <c r="O148" i="10"/>
  <c r="N148" i="10"/>
  <c r="L148" i="10"/>
  <c r="P147" i="10"/>
  <c r="O147" i="10"/>
  <c r="N147" i="10"/>
  <c r="L147" i="10"/>
  <c r="P146" i="10"/>
  <c r="O146" i="10"/>
  <c r="N146" i="10"/>
  <c r="L146" i="10"/>
  <c r="P145" i="10"/>
  <c r="O145" i="10"/>
  <c r="N145" i="10"/>
  <c r="L145" i="10"/>
  <c r="P144" i="10"/>
  <c r="O144" i="10"/>
  <c r="N144" i="10"/>
  <c r="L144" i="10"/>
  <c r="P143" i="10"/>
  <c r="O143" i="10"/>
  <c r="N143" i="10"/>
  <c r="L143" i="10"/>
  <c r="P142" i="10"/>
  <c r="O142" i="10"/>
  <c r="N142" i="10"/>
  <c r="L142" i="10"/>
  <c r="P141" i="10"/>
  <c r="O141" i="10"/>
  <c r="N141" i="10"/>
  <c r="L141" i="10"/>
  <c r="P140" i="10"/>
  <c r="O140" i="10"/>
  <c r="N140" i="10"/>
  <c r="L140" i="10"/>
  <c r="P139" i="10"/>
  <c r="O139" i="10"/>
  <c r="N139" i="10"/>
  <c r="L139" i="10"/>
  <c r="P138" i="10"/>
  <c r="O138" i="10"/>
  <c r="N138" i="10"/>
  <c r="L138" i="10"/>
  <c r="P137" i="10"/>
  <c r="O137" i="10"/>
  <c r="N137" i="10"/>
  <c r="L137" i="10"/>
  <c r="P136" i="10"/>
  <c r="O136" i="10"/>
  <c r="N136" i="10"/>
  <c r="L136" i="10"/>
  <c r="P135" i="10"/>
  <c r="O135" i="10"/>
  <c r="N135" i="10"/>
  <c r="L135" i="10"/>
  <c r="P134" i="10"/>
  <c r="O134" i="10"/>
  <c r="N134" i="10"/>
  <c r="L134" i="10"/>
  <c r="P133" i="10"/>
  <c r="O133" i="10"/>
  <c r="N133" i="10"/>
  <c r="L133" i="10"/>
  <c r="P132" i="10"/>
  <c r="O132" i="10"/>
  <c r="N132" i="10"/>
  <c r="L132" i="10"/>
  <c r="P131" i="10"/>
  <c r="O131" i="10"/>
  <c r="N131" i="10"/>
  <c r="L131" i="10"/>
  <c r="P130" i="10"/>
  <c r="O130" i="10"/>
  <c r="N130" i="10"/>
  <c r="L130" i="10"/>
  <c r="P129" i="10"/>
  <c r="O129" i="10"/>
  <c r="N129" i="10"/>
  <c r="L129" i="10"/>
  <c r="P128" i="10"/>
  <c r="O128" i="10"/>
  <c r="N128" i="10"/>
  <c r="L128" i="10"/>
  <c r="P127" i="10"/>
  <c r="O127" i="10"/>
  <c r="N127" i="10"/>
  <c r="L127" i="10"/>
  <c r="P126" i="10"/>
  <c r="O126" i="10"/>
  <c r="N126" i="10"/>
  <c r="L126" i="10"/>
  <c r="P125" i="10"/>
  <c r="O125" i="10"/>
  <c r="N125" i="10"/>
  <c r="L125" i="10"/>
  <c r="P124" i="10"/>
  <c r="O124" i="10"/>
  <c r="N124" i="10"/>
  <c r="L124" i="10"/>
  <c r="P123" i="10"/>
  <c r="O123" i="10"/>
  <c r="N123" i="10"/>
  <c r="L123" i="10"/>
  <c r="P122" i="10"/>
  <c r="O122" i="10"/>
  <c r="N122" i="10"/>
  <c r="L122" i="10"/>
  <c r="P121" i="10"/>
  <c r="O121" i="10"/>
  <c r="N121" i="10"/>
  <c r="L121" i="10"/>
  <c r="P120" i="10"/>
  <c r="O120" i="10"/>
  <c r="N120" i="10"/>
  <c r="L120" i="10"/>
  <c r="P119" i="10"/>
  <c r="O119" i="10"/>
  <c r="N119" i="10"/>
  <c r="L119" i="10"/>
  <c r="P118" i="10"/>
  <c r="O118" i="10"/>
  <c r="N118" i="10"/>
  <c r="L118" i="10"/>
  <c r="P117" i="10"/>
  <c r="O117" i="10"/>
  <c r="N117" i="10"/>
  <c r="L117" i="10"/>
  <c r="P116" i="10"/>
  <c r="O116" i="10"/>
  <c r="N116" i="10"/>
  <c r="L116" i="10"/>
  <c r="P115" i="10"/>
  <c r="O115" i="10"/>
  <c r="N115" i="10"/>
  <c r="L115" i="10"/>
  <c r="P114" i="10"/>
  <c r="O114" i="10"/>
  <c r="N114" i="10"/>
  <c r="L114" i="10"/>
  <c r="P113" i="10"/>
  <c r="O113" i="10"/>
  <c r="N113" i="10"/>
  <c r="L113" i="10"/>
  <c r="P112" i="10"/>
  <c r="O112" i="10"/>
  <c r="N112" i="10"/>
  <c r="L112" i="10"/>
  <c r="P111" i="10"/>
  <c r="O111" i="10"/>
  <c r="N111" i="10"/>
  <c r="L111" i="10"/>
  <c r="P110" i="10"/>
  <c r="O110" i="10"/>
  <c r="N110" i="10"/>
  <c r="L110" i="10"/>
  <c r="P109" i="10"/>
  <c r="O109" i="10"/>
  <c r="N109" i="10"/>
  <c r="L109" i="10"/>
  <c r="P108" i="10"/>
  <c r="O108" i="10"/>
  <c r="N108" i="10"/>
  <c r="L108" i="10"/>
  <c r="P107" i="10"/>
  <c r="O107" i="10"/>
  <c r="N107" i="10"/>
  <c r="L107" i="10"/>
  <c r="P106" i="10"/>
  <c r="O106" i="10"/>
  <c r="N106" i="10"/>
  <c r="L106" i="10"/>
  <c r="P105" i="10"/>
  <c r="O105" i="10"/>
  <c r="N105" i="10"/>
  <c r="L105" i="10"/>
  <c r="P104" i="10"/>
  <c r="O104" i="10"/>
  <c r="N104" i="10"/>
  <c r="L104" i="10"/>
  <c r="P103" i="10"/>
  <c r="O103" i="10"/>
  <c r="N103" i="10"/>
  <c r="L103" i="10"/>
  <c r="P102" i="10"/>
  <c r="O102" i="10"/>
  <c r="N102" i="10"/>
  <c r="L102" i="10"/>
  <c r="P101" i="10"/>
  <c r="O101" i="10"/>
  <c r="N101" i="10"/>
  <c r="L101" i="10"/>
  <c r="P100" i="10"/>
  <c r="O100" i="10"/>
  <c r="N100" i="10"/>
  <c r="L100" i="10"/>
  <c r="P99" i="10"/>
  <c r="O99" i="10"/>
  <c r="N99" i="10"/>
  <c r="L99" i="10"/>
  <c r="P98" i="10"/>
  <c r="O98" i="10"/>
  <c r="N98" i="10"/>
  <c r="L98" i="10"/>
  <c r="P97" i="10"/>
  <c r="O97" i="10"/>
  <c r="N97" i="10"/>
  <c r="L97" i="10"/>
  <c r="P96" i="10"/>
  <c r="O96" i="10"/>
  <c r="N96" i="10"/>
  <c r="L96" i="10"/>
  <c r="P95" i="10"/>
  <c r="O95" i="10"/>
  <c r="N95" i="10"/>
  <c r="L95" i="10"/>
  <c r="P94" i="10"/>
  <c r="O94" i="10"/>
  <c r="N94" i="10"/>
  <c r="L94" i="10"/>
  <c r="P93" i="10"/>
  <c r="O93" i="10"/>
  <c r="N93" i="10"/>
  <c r="L93" i="10"/>
  <c r="P92" i="10"/>
  <c r="O92" i="10"/>
  <c r="N92" i="10"/>
  <c r="L92" i="10"/>
  <c r="P91" i="10"/>
  <c r="O91" i="10"/>
  <c r="N91" i="10"/>
  <c r="L91" i="10"/>
  <c r="P90" i="10"/>
  <c r="O90" i="10"/>
  <c r="N90" i="10"/>
  <c r="L90" i="10"/>
  <c r="P89" i="10"/>
  <c r="O89" i="10"/>
  <c r="N89" i="10"/>
  <c r="L89" i="10"/>
  <c r="P88" i="10"/>
  <c r="O88" i="10"/>
  <c r="N88" i="10"/>
  <c r="L88" i="10"/>
  <c r="P87" i="10"/>
  <c r="O87" i="10"/>
  <c r="N87" i="10"/>
  <c r="L87" i="10"/>
  <c r="P86" i="10"/>
  <c r="O86" i="10"/>
  <c r="N86" i="10"/>
  <c r="L86" i="10"/>
  <c r="P85" i="10"/>
  <c r="O85" i="10"/>
  <c r="N85" i="10"/>
  <c r="L85" i="10"/>
  <c r="P84" i="10"/>
  <c r="O84" i="10"/>
  <c r="N84" i="10"/>
  <c r="L84" i="10"/>
  <c r="P83" i="10"/>
  <c r="O83" i="10"/>
  <c r="N83" i="10"/>
  <c r="L83" i="10"/>
  <c r="P82" i="10"/>
  <c r="O82" i="10"/>
  <c r="N82" i="10"/>
  <c r="L82" i="10"/>
  <c r="P81" i="10"/>
  <c r="O81" i="10"/>
  <c r="N81" i="10"/>
  <c r="L81" i="10"/>
  <c r="P80" i="10"/>
  <c r="O80" i="10"/>
  <c r="N80" i="10"/>
  <c r="L80" i="10"/>
  <c r="P79" i="10"/>
  <c r="O79" i="10"/>
  <c r="N79" i="10"/>
  <c r="L79" i="10"/>
  <c r="P78" i="10"/>
  <c r="O78" i="10"/>
  <c r="N78" i="10"/>
  <c r="L78" i="10"/>
  <c r="P77" i="10"/>
  <c r="O77" i="10"/>
  <c r="N77" i="10"/>
  <c r="L77" i="10"/>
  <c r="P76" i="10"/>
  <c r="O76" i="10"/>
  <c r="N76" i="10"/>
  <c r="L76" i="10"/>
  <c r="P75" i="10"/>
  <c r="O75" i="10"/>
  <c r="N75" i="10"/>
  <c r="L75" i="10"/>
  <c r="P74" i="10"/>
  <c r="O74" i="10"/>
  <c r="N74" i="10"/>
  <c r="L74" i="10"/>
  <c r="P73" i="10"/>
  <c r="O73" i="10"/>
  <c r="N73" i="10"/>
  <c r="L73" i="10"/>
  <c r="P72" i="10"/>
  <c r="O72" i="10"/>
  <c r="N72" i="10"/>
  <c r="L72" i="10"/>
  <c r="P71" i="10"/>
  <c r="O71" i="10"/>
  <c r="N71" i="10"/>
  <c r="L71" i="10"/>
  <c r="P70" i="10"/>
  <c r="O70" i="10"/>
  <c r="N70" i="10"/>
  <c r="L70" i="10"/>
  <c r="P69" i="10"/>
  <c r="O69" i="10"/>
  <c r="N69" i="10"/>
  <c r="L69" i="10"/>
  <c r="P68" i="10"/>
  <c r="O68" i="10"/>
  <c r="N68" i="10"/>
  <c r="L68" i="10"/>
  <c r="P67" i="10"/>
  <c r="O67" i="10"/>
  <c r="N67" i="10"/>
  <c r="L67" i="10"/>
  <c r="P66" i="10"/>
  <c r="O66" i="10"/>
  <c r="N66" i="10"/>
  <c r="L66" i="10"/>
  <c r="P65" i="10"/>
  <c r="O65" i="10"/>
  <c r="N65" i="10"/>
  <c r="L65" i="10"/>
  <c r="P64" i="10"/>
  <c r="O64" i="10"/>
  <c r="N64" i="10"/>
  <c r="L64" i="10"/>
  <c r="P63" i="10"/>
  <c r="O63" i="10"/>
  <c r="N63" i="10"/>
  <c r="L63" i="10"/>
  <c r="P62" i="10"/>
  <c r="O62" i="10"/>
  <c r="N62" i="10"/>
  <c r="L62" i="10"/>
  <c r="P59" i="10"/>
  <c r="O59" i="10"/>
  <c r="N59" i="10"/>
  <c r="L59" i="10"/>
  <c r="P58" i="10"/>
  <c r="O58" i="10"/>
  <c r="N58" i="10"/>
  <c r="L58" i="10"/>
  <c r="P57" i="10"/>
  <c r="O57" i="10"/>
  <c r="N57" i="10"/>
  <c r="L57" i="10"/>
  <c r="P56" i="10"/>
  <c r="O56" i="10"/>
  <c r="N56" i="10"/>
  <c r="L56" i="10"/>
  <c r="P55" i="10"/>
  <c r="O55" i="10"/>
  <c r="N55" i="10"/>
  <c r="L55" i="10"/>
  <c r="P53" i="10"/>
  <c r="O53" i="10"/>
  <c r="N53" i="10"/>
  <c r="L53" i="10"/>
  <c r="P52" i="10"/>
  <c r="O52" i="10"/>
  <c r="N52" i="10"/>
  <c r="L52" i="10"/>
  <c r="P51" i="10"/>
  <c r="O51" i="10"/>
  <c r="N51" i="10"/>
  <c r="L51" i="10"/>
  <c r="P50" i="10"/>
  <c r="O50" i="10"/>
  <c r="N50" i="10"/>
  <c r="L50" i="10"/>
  <c r="P49" i="10"/>
  <c r="O49" i="10"/>
  <c r="N49" i="10"/>
  <c r="L49" i="10"/>
  <c r="P48" i="10"/>
  <c r="O48" i="10"/>
  <c r="N48" i="10"/>
  <c r="L48" i="10"/>
  <c r="P47" i="10"/>
  <c r="O47" i="10"/>
  <c r="N47" i="10"/>
  <c r="L47" i="10"/>
  <c r="P46" i="10"/>
  <c r="O46" i="10"/>
  <c r="N46" i="10"/>
  <c r="L46" i="10"/>
  <c r="P45" i="10"/>
  <c r="O45" i="10"/>
  <c r="N45" i="10"/>
  <c r="L45" i="10"/>
  <c r="P44" i="10"/>
  <c r="O44" i="10"/>
  <c r="N44" i="10"/>
  <c r="L44" i="10"/>
  <c r="P43" i="10"/>
  <c r="O43" i="10"/>
  <c r="N43" i="10"/>
  <c r="L43" i="10"/>
  <c r="P42" i="10"/>
  <c r="O42" i="10"/>
  <c r="N42" i="10"/>
  <c r="L42" i="10"/>
  <c r="P41" i="10"/>
  <c r="O41" i="10"/>
  <c r="N41" i="10"/>
  <c r="L41" i="10"/>
  <c r="P40" i="10"/>
  <c r="O40" i="10"/>
  <c r="N40" i="10"/>
  <c r="L40" i="10"/>
  <c r="P39" i="10"/>
  <c r="O39" i="10"/>
  <c r="N39" i="10"/>
  <c r="L39" i="10"/>
  <c r="P38" i="10"/>
  <c r="O38" i="10"/>
  <c r="N38" i="10"/>
  <c r="L38" i="10"/>
  <c r="P37" i="10"/>
  <c r="O37" i="10"/>
  <c r="N37" i="10"/>
  <c r="L37" i="10"/>
  <c r="P36" i="10"/>
  <c r="O36" i="10"/>
  <c r="N36" i="10"/>
  <c r="L36" i="10"/>
  <c r="P35" i="10"/>
  <c r="O35" i="10"/>
  <c r="N35" i="10"/>
  <c r="L35" i="10"/>
  <c r="P34" i="10"/>
  <c r="O34" i="10"/>
  <c r="N34" i="10"/>
  <c r="L34" i="10"/>
  <c r="P33" i="10"/>
  <c r="O33" i="10"/>
  <c r="N33" i="10"/>
  <c r="L33" i="10"/>
  <c r="P32" i="10"/>
  <c r="O32" i="10"/>
  <c r="N32" i="10"/>
  <c r="L32" i="10"/>
  <c r="P31" i="10"/>
  <c r="O31" i="10"/>
  <c r="N31" i="10"/>
  <c r="L31" i="10"/>
  <c r="P30" i="10"/>
  <c r="O30" i="10"/>
  <c r="N30" i="10"/>
  <c r="L30" i="10"/>
  <c r="P29" i="10"/>
  <c r="O29" i="10"/>
  <c r="N29" i="10"/>
  <c r="L29" i="10"/>
  <c r="P28" i="10"/>
  <c r="O28" i="10"/>
  <c r="N28" i="10"/>
  <c r="L28" i="10"/>
  <c r="P27" i="10"/>
  <c r="O27" i="10"/>
  <c r="N27" i="10"/>
  <c r="L27" i="10"/>
  <c r="P26" i="10"/>
  <c r="O26" i="10"/>
  <c r="N26" i="10"/>
  <c r="L26" i="10"/>
  <c r="P25" i="10"/>
  <c r="O25" i="10"/>
  <c r="N25" i="10"/>
  <c r="L25" i="10"/>
  <c r="P24" i="10"/>
  <c r="O24" i="10"/>
  <c r="N24" i="10"/>
  <c r="L24" i="10"/>
  <c r="P23" i="10"/>
  <c r="O23" i="10"/>
  <c r="N23" i="10"/>
  <c r="L23" i="10"/>
  <c r="P22" i="10"/>
  <c r="O22" i="10"/>
  <c r="N22" i="10"/>
  <c r="L22" i="10"/>
  <c r="P21" i="10"/>
  <c r="O21" i="10"/>
  <c r="N21" i="10"/>
  <c r="L21" i="10"/>
  <c r="P20" i="10"/>
  <c r="O20" i="10"/>
  <c r="N20" i="10"/>
  <c r="L20" i="10"/>
  <c r="P19" i="10"/>
  <c r="O19" i="10"/>
  <c r="N19" i="10"/>
  <c r="L19" i="10"/>
  <c r="P18" i="10"/>
  <c r="O18" i="10"/>
  <c r="N18" i="10"/>
  <c r="L18" i="10"/>
  <c r="P17" i="10"/>
  <c r="O17" i="10"/>
  <c r="N17" i="10"/>
  <c r="L17" i="10"/>
  <c r="B11" i="10"/>
  <c r="K416" i="5"/>
  <c r="M416" i="5"/>
  <c r="N416" i="5"/>
  <c r="O416" i="5"/>
  <c r="K108" i="5"/>
  <c r="M108" i="5"/>
  <c r="N108" i="5"/>
  <c r="O108" i="5"/>
  <c r="O229" i="5"/>
  <c r="N229" i="5"/>
  <c r="M229" i="5"/>
  <c r="K229" i="5"/>
  <c r="Q552" i="10" l="1"/>
  <c r="Q553" i="10"/>
  <c r="Q554" i="10"/>
  <c r="Q355" i="10"/>
  <c r="Q476" i="10"/>
  <c r="Q430" i="10"/>
  <c r="Q668" i="10"/>
  <c r="Q366" i="10"/>
  <c r="Q356" i="10"/>
  <c r="Q477" i="10"/>
  <c r="Q313" i="10"/>
  <c r="Q420" i="10"/>
  <c r="Q478" i="10"/>
  <c r="Q334" i="10"/>
  <c r="Q61" i="10"/>
  <c r="Q60" i="10"/>
  <c r="Q589" i="10"/>
  <c r="Q438" i="10"/>
  <c r="Q320" i="10"/>
  <c r="O803" i="10"/>
  <c r="Q54" i="10"/>
  <c r="N803" i="10"/>
  <c r="Q704" i="10"/>
  <c r="Q705" i="10"/>
  <c r="Q706" i="10"/>
  <c r="Q670" i="10"/>
  <c r="Q709" i="10"/>
  <c r="Q743" i="10"/>
  <c r="Q760" i="10"/>
  <c r="Q772" i="10"/>
  <c r="Q779" i="10"/>
  <c r="Q780" i="10"/>
  <c r="Q781" i="10"/>
  <c r="Q782" i="10"/>
  <c r="Q783" i="10"/>
  <c r="Q784" i="10"/>
  <c r="Q785" i="10"/>
  <c r="Q786" i="10"/>
  <c r="Q787" i="10"/>
  <c r="Q788" i="10"/>
  <c r="Q131" i="10"/>
  <c r="Q132" i="10"/>
  <c r="Q135" i="10"/>
  <c r="Q136" i="10"/>
  <c r="Q147" i="10"/>
  <c r="Q21" i="10"/>
  <c r="Q39" i="10"/>
  <c r="Q41" i="10"/>
  <c r="Q44" i="10"/>
  <c r="Q45" i="10"/>
  <c r="Q48" i="10"/>
  <c r="Q51" i="10"/>
  <c r="Q52" i="10"/>
  <c r="Q53" i="10"/>
  <c r="Q68" i="10"/>
  <c r="Q87" i="10"/>
  <c r="Q106" i="10"/>
  <c r="Q107" i="10"/>
  <c r="Q109" i="10"/>
  <c r="Q110" i="10"/>
  <c r="Q111" i="10"/>
  <c r="Q113" i="10"/>
  <c r="Q114" i="10"/>
  <c r="Q117" i="10"/>
  <c r="Q118" i="10"/>
  <c r="Q443" i="10"/>
  <c r="Q40" i="10"/>
  <c r="Q43" i="10"/>
  <c r="Q47" i="10"/>
  <c r="Q656" i="10"/>
  <c r="Q367" i="10"/>
  <c r="Q368" i="10"/>
  <c r="Q400" i="10"/>
  <c r="Q404" i="10"/>
  <c r="Q444" i="10"/>
  <c r="Q448" i="10"/>
  <c r="Q468" i="10"/>
  <c r="Q520" i="10"/>
  <c r="Q163" i="10"/>
  <c r="Q229" i="10"/>
  <c r="Q247" i="10"/>
  <c r="Q251" i="10"/>
  <c r="Q252" i="10"/>
  <c r="Q254" i="10"/>
  <c r="Q255" i="10"/>
  <c r="Q259" i="10"/>
  <c r="Q260" i="10"/>
  <c r="Q275" i="10"/>
  <c r="Q276" i="10"/>
  <c r="Q292" i="10"/>
  <c r="Q309" i="10"/>
  <c r="Q311" i="10"/>
  <c r="Q317" i="10"/>
  <c r="Q318" i="10"/>
  <c r="Q322" i="10"/>
  <c r="Q323" i="10"/>
  <c r="Q327" i="10"/>
  <c r="Q328" i="10"/>
  <c r="Q348" i="10"/>
  <c r="Q408" i="10"/>
  <c r="Q412" i="10"/>
  <c r="Q413" i="10"/>
  <c r="Q415" i="10"/>
  <c r="Q422" i="10"/>
  <c r="Q674" i="10"/>
  <c r="Q524" i="10"/>
  <c r="Q575" i="10"/>
  <c r="Q592" i="10"/>
  <c r="Q595" i="10"/>
  <c r="Q596" i="10"/>
  <c r="Q597" i="10"/>
  <c r="Q598" i="10"/>
  <c r="Q599" i="10"/>
  <c r="Q600" i="10"/>
  <c r="Q601" i="10"/>
  <c r="Q602" i="10"/>
  <c r="Q603" i="10"/>
  <c r="Q604" i="10"/>
  <c r="Q608" i="10"/>
  <c r="Q640" i="10"/>
  <c r="Q654" i="10"/>
  <c r="Q655" i="10"/>
  <c r="Q661" i="10"/>
  <c r="Q662" i="10"/>
  <c r="Q663" i="10"/>
  <c r="Q664" i="10"/>
  <c r="Q33" i="10"/>
  <c r="Q119" i="10"/>
  <c r="Q164" i="10"/>
  <c r="Q167" i="10"/>
  <c r="Q168" i="10"/>
  <c r="Q216" i="10"/>
  <c r="Q217" i="10"/>
  <c r="Q536" i="10"/>
  <c r="Q665" i="10"/>
  <c r="Q666" i="10"/>
  <c r="Q667" i="10"/>
  <c r="Q669" i="10"/>
  <c r="Q725" i="10"/>
  <c r="P803" i="10"/>
  <c r="Q17" i="10"/>
  <c r="Q18" i="10"/>
  <c r="Q99" i="10"/>
  <c r="Q149" i="10"/>
  <c r="Q150" i="10"/>
  <c r="Q151" i="10"/>
  <c r="Q153" i="10"/>
  <c r="Q232" i="10"/>
  <c r="Q233" i="10"/>
  <c r="Q279" i="10"/>
  <c r="Q280" i="10"/>
  <c r="Q383" i="10"/>
  <c r="Q390" i="10"/>
  <c r="Q391" i="10"/>
  <c r="Q395" i="10"/>
  <c r="Q396" i="10"/>
  <c r="Q398" i="10"/>
  <c r="Q399" i="10"/>
  <c r="Q472" i="10"/>
  <c r="Q489" i="10"/>
  <c r="Q490" i="10"/>
  <c r="Q491" i="10"/>
  <c r="Q494" i="10"/>
  <c r="Q495" i="10"/>
  <c r="Q496" i="10"/>
  <c r="Q497" i="10"/>
  <c r="Q498" i="10"/>
  <c r="Q499" i="10"/>
  <c r="Q500" i="10"/>
  <c r="Q501" i="10"/>
  <c r="Q502" i="10"/>
  <c r="Q507" i="10"/>
  <c r="Q587" i="10"/>
  <c r="Q686" i="10"/>
  <c r="Q693" i="10"/>
  <c r="Q694" i="10"/>
  <c r="Q695" i="10"/>
  <c r="Q696" i="10"/>
  <c r="Q697" i="10"/>
  <c r="Q698" i="10"/>
  <c r="Q699" i="10"/>
  <c r="Q700" i="10"/>
  <c r="Q701" i="10"/>
  <c r="Q702" i="10"/>
  <c r="Q707" i="10"/>
  <c r="Q708" i="10"/>
  <c r="Q747" i="10"/>
  <c r="Q756" i="10"/>
  <c r="Q71" i="10"/>
  <c r="Q72" i="10"/>
  <c r="Q83" i="10"/>
  <c r="Q84" i="10"/>
  <c r="Q179" i="10"/>
  <c r="Q181" i="10"/>
  <c r="Q182" i="10"/>
  <c r="Q183" i="10"/>
  <c r="Q187" i="10"/>
  <c r="Q188" i="10"/>
  <c r="Q189" i="10"/>
  <c r="Q192" i="10"/>
  <c r="Q193" i="10"/>
  <c r="Q194" i="10"/>
  <c r="Q196" i="10"/>
  <c r="Q204" i="10"/>
  <c r="Q205" i="10"/>
  <c r="Q207" i="10"/>
  <c r="Q208" i="10"/>
  <c r="Q212" i="10"/>
  <c r="Q213" i="10"/>
  <c r="Q295" i="10"/>
  <c r="Q296" i="10"/>
  <c r="Q349" i="10"/>
  <c r="Q353" i="10"/>
  <c r="Q434" i="10"/>
  <c r="Q435" i="10"/>
  <c r="Q440" i="10"/>
  <c r="Q557" i="10"/>
  <c r="Q558" i="10"/>
  <c r="Q559" i="10"/>
  <c r="Q562" i="10"/>
  <c r="Q563" i="10"/>
  <c r="Q564" i="10"/>
  <c r="Q565" i="10"/>
  <c r="Q566" i="10"/>
  <c r="Q567" i="10"/>
  <c r="Q568" i="10"/>
  <c r="Q569" i="10"/>
  <c r="Q570" i="10"/>
  <c r="Q571" i="10"/>
  <c r="Q620" i="10"/>
  <c r="Q624" i="10"/>
  <c r="Q731" i="10"/>
  <c r="Q791" i="10"/>
  <c r="Q22" i="10"/>
  <c r="Q56" i="10"/>
  <c r="Q57" i="10"/>
  <c r="Q58" i="10"/>
  <c r="Q62" i="10"/>
  <c r="Q63" i="10"/>
  <c r="Q64" i="10"/>
  <c r="Q66" i="10"/>
  <c r="Q67" i="10"/>
  <c r="Q88" i="10"/>
  <c r="Q105" i="10"/>
  <c r="Q121" i="10"/>
  <c r="Q122" i="10"/>
  <c r="Q123" i="10"/>
  <c r="Q125" i="10"/>
  <c r="Q126" i="10"/>
  <c r="Q127" i="10"/>
  <c r="Q129" i="10"/>
  <c r="Q130" i="10"/>
  <c r="Q152" i="10"/>
  <c r="Q186" i="10"/>
  <c r="Q297" i="10"/>
  <c r="Q315" i="10"/>
  <c r="Q636" i="10"/>
  <c r="Q19" i="10"/>
  <c r="Q38" i="10"/>
  <c r="Q50" i="10"/>
  <c r="Q73" i="10"/>
  <c r="Q74" i="10"/>
  <c r="Q75" i="10"/>
  <c r="Q77" i="10"/>
  <c r="Q78" i="10"/>
  <c r="Q79" i="10"/>
  <c r="Q81" i="10"/>
  <c r="Q85" i="10"/>
  <c r="Q86" i="10"/>
  <c r="Q100" i="10"/>
  <c r="Q103" i="10"/>
  <c r="Q104" i="10"/>
  <c r="Q115" i="10"/>
  <c r="Q116" i="10"/>
  <c r="Q137" i="10"/>
  <c r="Q138" i="10"/>
  <c r="Q139" i="10"/>
  <c r="Q141" i="10"/>
  <c r="Q142" i="10"/>
  <c r="Q143" i="10"/>
  <c r="Q145" i="10"/>
  <c r="Q146" i="10"/>
  <c r="Q245" i="10"/>
  <c r="Q372" i="10"/>
  <c r="Q540" i="10"/>
  <c r="Q20" i="10"/>
  <c r="Q34" i="10"/>
  <c r="Q37" i="10"/>
  <c r="Q49" i="10"/>
  <c r="Q23" i="10"/>
  <c r="Q24" i="10"/>
  <c r="Q25" i="10"/>
  <c r="Q27" i="10"/>
  <c r="Q28" i="10"/>
  <c r="Q29" i="10"/>
  <c r="Q31" i="10"/>
  <c r="Q32" i="10"/>
  <c r="Q55" i="10"/>
  <c r="Q89" i="10"/>
  <c r="Q90" i="10"/>
  <c r="Q91" i="10"/>
  <c r="Q93" i="10"/>
  <c r="Q94" i="10"/>
  <c r="Q95" i="10"/>
  <c r="Q97" i="10"/>
  <c r="Q98" i="10"/>
  <c r="Q120" i="10"/>
  <c r="Q234" i="10"/>
  <c r="Q249" i="10"/>
  <c r="Q729" i="10"/>
  <c r="Q734" i="10"/>
  <c r="Q154" i="10"/>
  <c r="Q155" i="10"/>
  <c r="Q157" i="10"/>
  <c r="Q158" i="10"/>
  <c r="Q159" i="10"/>
  <c r="Q161" i="10"/>
  <c r="Q162" i="10"/>
  <c r="Q180" i="10"/>
  <c r="Q184" i="10"/>
  <c r="Q185" i="10"/>
  <c r="Q202" i="10"/>
  <c r="Q215" i="10"/>
  <c r="Q220" i="10"/>
  <c r="Q221" i="10"/>
  <c r="Q223" i="10"/>
  <c r="Q228" i="10"/>
  <c r="Q248" i="10"/>
  <c r="Q299" i="10"/>
  <c r="Q265" i="10"/>
  <c r="Q278" i="10"/>
  <c r="Q283" i="10"/>
  <c r="Q284" i="10"/>
  <c r="Q286" i="10"/>
  <c r="Q287" i="10"/>
  <c r="Q291" i="10"/>
  <c r="Q312" i="10"/>
  <c r="Q314" i="10"/>
  <c r="Q333" i="10"/>
  <c r="Q352" i="10"/>
  <c r="Q357" i="10"/>
  <c r="Q358" i="10"/>
  <c r="Q362" i="10"/>
  <c r="Q363" i="10"/>
  <c r="Q365" i="10"/>
  <c r="Q403" i="10"/>
  <c r="Q439" i="10"/>
  <c r="Q442" i="10"/>
  <c r="Q487" i="10"/>
  <c r="Q523" i="10"/>
  <c r="Q555" i="10"/>
  <c r="Q622" i="10"/>
  <c r="Q623" i="10"/>
  <c r="Q659" i="10"/>
  <c r="Q660" i="10"/>
  <c r="Q672" i="10"/>
  <c r="Q673" i="10"/>
  <c r="Q690" i="10"/>
  <c r="Q750" i="10"/>
  <c r="Q732" i="10"/>
  <c r="Q751" i="10"/>
  <c r="Q752" i="10"/>
  <c r="Q753" i="10"/>
  <c r="Q754" i="10"/>
  <c r="Q755" i="10"/>
  <c r="Q790" i="10"/>
  <c r="Q792" i="10"/>
  <c r="Q148" i="10"/>
  <c r="Q169" i="10"/>
  <c r="Q170" i="10"/>
  <c r="Q171" i="10"/>
  <c r="Q173" i="10"/>
  <c r="Q174" i="10"/>
  <c r="Q175" i="10"/>
  <c r="Q177" i="10"/>
  <c r="Q178" i="10"/>
  <c r="Q200" i="10"/>
  <c r="Q201" i="10"/>
  <c r="Q218" i="10"/>
  <c r="Q236" i="10"/>
  <c r="Q237" i="10"/>
  <c r="Q239" i="10"/>
  <c r="Q240" i="10"/>
  <c r="Q244" i="10"/>
  <c r="Q263" i="10"/>
  <c r="Q264" i="10"/>
  <c r="Q281" i="10"/>
  <c r="Q300" i="10"/>
  <c r="Q303" i="10"/>
  <c r="Q304" i="10"/>
  <c r="Q308" i="10"/>
  <c r="Q331" i="10"/>
  <c r="Q332" i="10"/>
  <c r="Q371" i="10"/>
  <c r="Q384" i="10"/>
  <c r="Q388" i="10"/>
  <c r="Q416" i="10"/>
  <c r="Q417" i="10"/>
  <c r="Q441" i="10"/>
  <c r="Q447" i="10"/>
  <c r="Q450" i="10"/>
  <c r="Q451" i="10"/>
  <c r="Q455" i="10"/>
  <c r="Q458" i="10"/>
  <c r="Q459" i="10"/>
  <c r="Q463" i="10"/>
  <c r="Q466" i="10"/>
  <c r="Q467" i="10"/>
  <c r="Q503" i="10"/>
  <c r="Q527" i="10"/>
  <c r="Q528" i="10"/>
  <c r="Q529" i="10"/>
  <c r="Q531" i="10"/>
  <c r="Q532" i="10"/>
  <c r="Q533" i="10"/>
  <c r="Q535" i="10"/>
  <c r="Q590" i="10"/>
  <c r="Q591" i="10"/>
  <c r="Q627" i="10"/>
  <c r="Q628" i="10"/>
  <c r="Q629" i="10"/>
  <c r="Q630" i="10"/>
  <c r="Q631" i="10"/>
  <c r="Q632" i="10"/>
  <c r="Q633" i="10"/>
  <c r="Q634" i="10"/>
  <c r="Q635" i="10"/>
  <c r="Q652" i="10"/>
  <c r="Q737" i="10"/>
  <c r="Q745" i="10"/>
  <c r="Q746" i="10"/>
  <c r="Q718" i="10"/>
  <c r="Q720" i="10"/>
  <c r="Q721" i="10"/>
  <c r="Q722" i="10"/>
  <c r="Q728" i="10"/>
  <c r="Q758" i="10"/>
  <c r="Q759" i="10"/>
  <c r="Q776" i="10"/>
  <c r="Q224" i="10"/>
  <c r="Q35" i="10"/>
  <c r="Q36" i="10"/>
  <c r="Q69" i="10"/>
  <c r="Q70" i="10"/>
  <c r="Q101" i="10"/>
  <c r="Q102" i="10"/>
  <c r="Q133" i="10"/>
  <c r="Q134" i="10"/>
  <c r="Q165" i="10"/>
  <c r="Q166" i="10"/>
  <c r="Q197" i="10"/>
  <c r="Q199" i="10"/>
  <c r="Q231" i="10"/>
  <c r="Q262" i="10"/>
  <c r="Q294" i="10"/>
  <c r="Q330" i="10"/>
  <c r="Q82" i="10"/>
  <c r="Q267" i="10"/>
  <c r="Q268" i="10"/>
  <c r="Q270" i="10"/>
  <c r="Q271" i="10"/>
  <c r="Q301" i="10"/>
  <c r="Q336" i="10"/>
  <c r="Q337" i="10"/>
  <c r="Q339" i="10"/>
  <c r="Q340" i="10"/>
  <c r="Q344" i="10"/>
  <c r="Q347" i="10"/>
  <c r="Q374" i="10"/>
  <c r="Q375" i="10"/>
  <c r="Q379" i="10"/>
  <c r="Q380" i="10"/>
  <c r="Q382" i="10"/>
  <c r="Q406" i="10"/>
  <c r="Q407" i="10"/>
  <c r="Q421" i="10"/>
  <c r="Q445" i="10"/>
  <c r="Q449" i="10"/>
  <c r="Q471" i="10"/>
  <c r="Q505" i="10"/>
  <c r="Q506" i="10"/>
  <c r="Q526" i="10"/>
  <c r="Q538" i="10"/>
  <c r="Q539" i="10"/>
  <c r="Q573" i="10"/>
  <c r="Q574" i="10"/>
  <c r="Q606" i="10"/>
  <c r="Q607" i="10"/>
  <c r="Q638" i="10"/>
  <c r="Q639" i="10"/>
  <c r="Q677" i="10"/>
  <c r="Q678" i="10"/>
  <c r="Q679" i="10"/>
  <c r="Q680" i="10"/>
  <c r="Q681" i="10"/>
  <c r="Q682" i="10"/>
  <c r="Q683" i="10"/>
  <c r="Q684" i="10"/>
  <c r="Q685" i="10"/>
  <c r="Q712" i="10"/>
  <c r="Q713" i="10"/>
  <c r="Q714" i="10"/>
  <c r="Q715" i="10"/>
  <c r="Q716" i="10"/>
  <c r="Q717" i="10"/>
  <c r="Q719" i="10"/>
  <c r="Q723" i="10"/>
  <c r="Q724" i="10"/>
  <c r="Q739" i="10"/>
  <c r="Q740" i="10"/>
  <c r="Q741" i="10"/>
  <c r="Q738" i="10"/>
  <c r="Q742" i="10"/>
  <c r="Q763" i="10"/>
  <c r="Q764" i="10"/>
  <c r="Q765" i="10"/>
  <c r="Q766" i="10"/>
  <c r="Q767" i="10"/>
  <c r="Q768" i="10"/>
  <c r="Q769" i="10"/>
  <c r="Q770" i="10"/>
  <c r="Q771" i="10"/>
  <c r="Q795" i="10"/>
  <c r="Q796" i="10"/>
  <c r="Q797" i="10"/>
  <c r="Q798" i="10"/>
  <c r="Q799" i="10"/>
  <c r="Q800" i="10"/>
  <c r="Q801" i="10"/>
  <c r="Q802" i="10"/>
  <c r="Q387" i="10"/>
  <c r="Q424" i="10"/>
  <c r="Q425" i="10"/>
  <c r="Q429" i="10"/>
  <c r="Q431" i="10"/>
  <c r="Q433" i="10"/>
  <c r="Q475" i="10"/>
  <c r="Q479" i="10"/>
  <c r="Q480" i="10"/>
  <c r="Q481" i="10"/>
  <c r="Q482" i="10"/>
  <c r="Q483" i="10"/>
  <c r="Q484" i="10"/>
  <c r="Q485" i="10"/>
  <c r="Q486" i="10"/>
  <c r="Q510" i="10"/>
  <c r="Q512" i="10"/>
  <c r="Q513" i="10"/>
  <c r="Q514" i="10"/>
  <c r="Q515" i="10"/>
  <c r="Q516" i="10"/>
  <c r="Q517" i="10"/>
  <c r="Q518" i="10"/>
  <c r="Q519" i="10"/>
  <c r="Q543" i="10"/>
  <c r="Q544" i="10"/>
  <c r="Q545" i="10"/>
  <c r="Q546" i="10"/>
  <c r="Q547" i="10"/>
  <c r="Q548" i="10"/>
  <c r="Q549" i="10"/>
  <c r="Q550" i="10"/>
  <c r="Q551" i="10"/>
  <c r="Q578" i="10"/>
  <c r="Q579" i="10"/>
  <c r="Q580" i="10"/>
  <c r="Q581" i="10"/>
  <c r="Q582" i="10"/>
  <c r="Q583" i="10"/>
  <c r="Q584" i="10"/>
  <c r="Q585" i="10"/>
  <c r="Q586" i="10"/>
  <c r="Q611" i="10"/>
  <c r="Q612" i="10"/>
  <c r="Q613" i="10"/>
  <c r="Q614" i="10"/>
  <c r="Q615" i="10"/>
  <c r="Q616" i="10"/>
  <c r="Q617" i="10"/>
  <c r="Q618" i="10"/>
  <c r="Q619" i="10"/>
  <c r="Q643" i="10"/>
  <c r="Q644" i="10"/>
  <c r="Q645" i="10"/>
  <c r="Q646" i="10"/>
  <c r="Q647" i="10"/>
  <c r="Q648" i="10"/>
  <c r="Q649" i="10"/>
  <c r="Q650" i="10"/>
  <c r="Q651" i="10"/>
  <c r="Q688" i="10"/>
  <c r="Q689" i="10"/>
  <c r="Q727" i="10"/>
  <c r="Q733" i="10"/>
  <c r="Q774" i="10"/>
  <c r="Q775" i="10"/>
  <c r="Q377" i="10"/>
  <c r="Q360" i="10"/>
  <c r="Q393" i="10"/>
  <c r="Q427" i="10"/>
  <c r="Q26" i="10"/>
  <c r="Q42" i="10"/>
  <c r="Q59" i="10"/>
  <c r="Q76" i="10"/>
  <c r="Q92" i="10"/>
  <c r="Q108" i="10"/>
  <c r="Q124" i="10"/>
  <c r="Q140" i="10"/>
  <c r="Q156" i="10"/>
  <c r="Q172" i="10"/>
  <c r="Q190" i="10"/>
  <c r="Q210" i="10"/>
  <c r="Q226" i="10"/>
  <c r="Q242" i="10"/>
  <c r="Q257" i="10"/>
  <c r="Q273" i="10"/>
  <c r="Q289" i="10"/>
  <c r="Q306" i="10"/>
  <c r="Q325" i="10"/>
  <c r="Q342" i="10"/>
  <c r="Q346" i="10"/>
  <c r="Q359" i="10"/>
  <c r="Q376" i="10"/>
  <c r="Q392" i="10"/>
  <c r="Q409" i="10"/>
  <c r="Q426" i="10"/>
  <c r="Q452" i="10"/>
  <c r="Q456" i="10"/>
  <c r="Q461" i="10"/>
  <c r="Q465" i="10"/>
  <c r="Q534" i="10"/>
  <c r="Q410" i="10"/>
  <c r="Q453" i="10"/>
  <c r="Q457" i="10"/>
  <c r="Q530" i="10"/>
  <c r="Q30" i="10"/>
  <c r="Q46" i="10"/>
  <c r="Q65" i="10"/>
  <c r="Q80" i="10"/>
  <c r="Q96" i="10"/>
  <c r="Q112" i="10"/>
  <c r="Q128" i="10"/>
  <c r="Q144" i="10"/>
  <c r="Q160" i="10"/>
  <c r="Q176" i="10"/>
  <c r="Q198" i="10"/>
  <c r="Q209" i="10"/>
  <c r="Q225" i="10"/>
  <c r="Q241" i="10"/>
  <c r="Q256" i="10"/>
  <c r="Q272" i="10"/>
  <c r="Q288" i="10"/>
  <c r="Q305" i="10"/>
  <c r="Q324" i="10"/>
  <c r="Q329" i="10"/>
  <c r="Q341" i="10"/>
  <c r="Q345" i="10"/>
  <c r="Q350" i="10"/>
  <c r="Q369" i="10"/>
  <c r="Q385" i="10"/>
  <c r="Q401" i="10"/>
  <c r="Q418" i="10"/>
  <c r="Q436" i="10"/>
  <c r="Q460" i="10"/>
  <c r="Q464" i="10"/>
  <c r="Q470" i="10"/>
  <c r="Q522" i="10"/>
  <c r="Q195" i="10"/>
  <c r="Q206" i="10"/>
  <c r="Q214" i="10"/>
  <c r="Q222" i="10"/>
  <c r="Q230" i="10"/>
  <c r="Q238" i="10"/>
  <c r="Q246" i="10"/>
  <c r="Q253" i="10"/>
  <c r="Q261" i="10"/>
  <c r="Q269" i="10"/>
  <c r="Q277" i="10"/>
  <c r="Q285" i="10"/>
  <c r="Q293" i="10"/>
  <c r="Q302" i="10"/>
  <c r="Q310" i="10"/>
  <c r="Q321" i="10"/>
  <c r="Q338" i="10"/>
  <c r="Q354" i="10"/>
  <c r="Q364" i="10"/>
  <c r="Q373" i="10"/>
  <c r="Q381" i="10"/>
  <c r="Q389" i="10"/>
  <c r="Q397" i="10"/>
  <c r="Q405" i="10"/>
  <c r="Q414" i="10"/>
  <c r="Q423" i="10"/>
  <c r="Q432" i="10"/>
  <c r="Q191" i="10"/>
  <c r="Q203" i="10"/>
  <c r="Q211" i="10"/>
  <c r="Q219" i="10"/>
  <c r="Q227" i="10"/>
  <c r="Q235" i="10"/>
  <c r="Q243" i="10"/>
  <c r="Q250" i="10"/>
  <c r="Q258" i="10"/>
  <c r="Q266" i="10"/>
  <c r="Q274" i="10"/>
  <c r="Q282" i="10"/>
  <c r="Q290" i="10"/>
  <c r="Q298" i="10"/>
  <c r="Q307" i="10"/>
  <c r="Q316" i="10"/>
  <c r="Q326" i="10"/>
  <c r="Q335" i="10"/>
  <c r="Q343" i="10"/>
  <c r="Q351" i="10"/>
  <c r="Q361" i="10"/>
  <c r="Q370" i="10"/>
  <c r="Q378" i="10"/>
  <c r="Q386" i="10"/>
  <c r="Q394" i="10"/>
  <c r="Q402" i="10"/>
  <c r="Q411" i="10"/>
  <c r="Q419" i="10"/>
  <c r="Q428" i="10"/>
  <c r="Q437" i="10"/>
  <c r="Q446" i="10"/>
  <c r="Q454" i="10"/>
  <c r="Q462" i="10"/>
  <c r="Q469" i="10"/>
  <c r="Q488" i="10"/>
  <c r="Q504" i="10"/>
  <c r="Q521" i="10"/>
  <c r="Q537" i="10"/>
  <c r="Q556" i="10"/>
  <c r="Q572" i="10"/>
  <c r="Q588" i="10"/>
  <c r="Q605" i="10"/>
  <c r="Q621" i="10"/>
  <c r="Q637" i="10"/>
  <c r="Q653" i="10"/>
  <c r="Q671" i="10"/>
  <c r="Q687" i="10"/>
  <c r="Q703" i="10"/>
  <c r="Q726" i="10"/>
  <c r="Q730" i="10"/>
  <c r="Q744" i="10"/>
  <c r="Q757" i="10"/>
  <c r="Q773" i="10"/>
  <c r="Q789" i="10"/>
  <c r="Q473" i="10"/>
  <c r="Q474" i="10"/>
  <c r="Q492" i="10"/>
  <c r="Q493" i="10"/>
  <c r="Q508" i="10"/>
  <c r="Q509" i="10"/>
  <c r="Q525" i="10"/>
  <c r="Q541" i="10"/>
  <c r="Q542" i="10"/>
  <c r="Q560" i="10"/>
  <c r="Q561" i="10"/>
  <c r="Q576" i="10"/>
  <c r="Q577" i="10"/>
  <c r="Q593" i="10"/>
  <c r="Q594" i="10"/>
  <c r="Q609" i="10"/>
  <c r="Q610" i="10"/>
  <c r="Q625" i="10"/>
  <c r="Q626" i="10"/>
  <c r="Q641" i="10"/>
  <c r="Q642" i="10"/>
  <c r="Q657" i="10"/>
  <c r="Q658" i="10"/>
  <c r="Q675" i="10"/>
  <c r="Q676" i="10"/>
  <c r="Q691" i="10"/>
  <c r="Q692" i="10"/>
  <c r="Q710" i="10"/>
  <c r="Q711" i="10"/>
  <c r="Q735" i="10"/>
  <c r="Q736" i="10"/>
  <c r="Q748" i="10"/>
  <c r="Q749" i="10"/>
  <c r="Q761" i="10"/>
  <c r="Q762" i="10"/>
  <c r="Q777" i="10"/>
  <c r="Q778" i="10"/>
  <c r="Q793" i="10"/>
  <c r="Q794" i="10"/>
  <c r="P416" i="5"/>
  <c r="P108" i="5"/>
  <c r="P229" i="5"/>
  <c r="K656" i="5"/>
  <c r="M656" i="5"/>
  <c r="N656" i="5"/>
  <c r="O656" i="5"/>
  <c r="K161" i="5"/>
  <c r="M161" i="5"/>
  <c r="N161" i="5"/>
  <c r="O161" i="5"/>
  <c r="Q803" i="10" l="1"/>
  <c r="P656" i="5"/>
  <c r="P161" i="5"/>
  <c r="J407" i="4" l="1"/>
  <c r="L407" i="4"/>
  <c r="M407" i="4"/>
  <c r="N407" i="4"/>
  <c r="O407" i="4" l="1"/>
  <c r="K688" i="5"/>
  <c r="M688" i="5"/>
  <c r="N688" i="5"/>
  <c r="O688" i="5"/>
  <c r="K388" i="5"/>
  <c r="M388" i="5"/>
  <c r="N388" i="5"/>
  <c r="O388" i="5"/>
  <c r="K61" i="5"/>
  <c r="M61" i="5"/>
  <c r="N61" i="5"/>
  <c r="O61" i="5"/>
  <c r="K639" i="5"/>
  <c r="M639" i="5"/>
  <c r="N639" i="5"/>
  <c r="O639" i="5"/>
  <c r="K638" i="5"/>
  <c r="M638" i="5"/>
  <c r="N638" i="5"/>
  <c r="O638" i="5"/>
  <c r="K637" i="5"/>
  <c r="M637" i="5"/>
  <c r="N637" i="5"/>
  <c r="O637" i="5"/>
  <c r="N792" i="9"/>
  <c r="M792" i="9"/>
  <c r="L792" i="9"/>
  <c r="O792" i="9" s="1"/>
  <c r="J792" i="9"/>
  <c r="N791" i="9"/>
  <c r="M791" i="9"/>
  <c r="L791" i="9"/>
  <c r="O791" i="9" s="1"/>
  <c r="J791" i="9"/>
  <c r="N790" i="9"/>
  <c r="O790" i="9" s="1"/>
  <c r="M790" i="9"/>
  <c r="L790" i="9"/>
  <c r="J790" i="9"/>
  <c r="O789" i="9"/>
  <c r="N789" i="9"/>
  <c r="M789" i="9"/>
  <c r="L789" i="9"/>
  <c r="J789" i="9"/>
  <c r="N788" i="9"/>
  <c r="M788" i="9"/>
  <c r="L788" i="9"/>
  <c r="J788" i="9"/>
  <c r="N787" i="9"/>
  <c r="M787" i="9"/>
  <c r="L787" i="9"/>
  <c r="J787" i="9"/>
  <c r="N786" i="9"/>
  <c r="O786" i="9" s="1"/>
  <c r="M786" i="9"/>
  <c r="L786" i="9"/>
  <c r="J786" i="9"/>
  <c r="O785" i="9"/>
  <c r="N785" i="9"/>
  <c r="M785" i="9"/>
  <c r="L785" i="9"/>
  <c r="J785" i="9"/>
  <c r="N784" i="9"/>
  <c r="M784" i="9"/>
  <c r="L784" i="9"/>
  <c r="O784" i="9" s="1"/>
  <c r="J784" i="9"/>
  <c r="N783" i="9"/>
  <c r="M783" i="9"/>
  <c r="L783" i="9"/>
  <c r="O783" i="9" s="1"/>
  <c r="J783" i="9"/>
  <c r="N782" i="9"/>
  <c r="O782" i="9" s="1"/>
  <c r="M782" i="9"/>
  <c r="L782" i="9"/>
  <c r="J782" i="9"/>
  <c r="O781" i="9"/>
  <c r="N781" i="9"/>
  <c r="M781" i="9"/>
  <c r="L781" i="9"/>
  <c r="J781" i="9"/>
  <c r="N780" i="9"/>
  <c r="M780" i="9"/>
  <c r="L780" i="9"/>
  <c r="J780" i="9"/>
  <c r="N779" i="9"/>
  <c r="M779" i="9"/>
  <c r="L779" i="9"/>
  <c r="J779" i="9"/>
  <c r="N778" i="9"/>
  <c r="O778" i="9" s="1"/>
  <c r="M778" i="9"/>
  <c r="L778" i="9"/>
  <c r="J778" i="9"/>
  <c r="O777" i="9"/>
  <c r="N777" i="9"/>
  <c r="M777" i="9"/>
  <c r="L777" i="9"/>
  <c r="J777" i="9"/>
  <c r="N776" i="9"/>
  <c r="M776" i="9"/>
  <c r="L776" i="9"/>
  <c r="O776" i="9" s="1"/>
  <c r="J776" i="9"/>
  <c r="N775" i="9"/>
  <c r="M775" i="9"/>
  <c r="L775" i="9"/>
  <c r="O775" i="9" s="1"/>
  <c r="J775" i="9"/>
  <c r="N774" i="9"/>
  <c r="O774" i="9" s="1"/>
  <c r="M774" i="9"/>
  <c r="L774" i="9"/>
  <c r="J774" i="9"/>
  <c r="N773" i="9"/>
  <c r="M773" i="9"/>
  <c r="L773" i="9"/>
  <c r="O773" i="9" s="1"/>
  <c r="J773" i="9"/>
  <c r="N772" i="9"/>
  <c r="M772" i="9"/>
  <c r="L772" i="9"/>
  <c r="J772" i="9"/>
  <c r="N771" i="9"/>
  <c r="M771" i="9"/>
  <c r="L771" i="9"/>
  <c r="J771" i="9"/>
  <c r="N770" i="9"/>
  <c r="O770" i="9" s="1"/>
  <c r="M770" i="9"/>
  <c r="L770" i="9"/>
  <c r="J770" i="9"/>
  <c r="O769" i="9"/>
  <c r="N769" i="9"/>
  <c r="M769" i="9"/>
  <c r="L769" i="9"/>
  <c r="J769" i="9"/>
  <c r="N768" i="9"/>
  <c r="M768" i="9"/>
  <c r="L768" i="9"/>
  <c r="O768" i="9" s="1"/>
  <c r="J768" i="9"/>
  <c r="N767" i="9"/>
  <c r="M767" i="9"/>
  <c r="L767" i="9"/>
  <c r="O767" i="9" s="1"/>
  <c r="J767" i="9"/>
  <c r="O766" i="9"/>
  <c r="N766" i="9"/>
  <c r="M766" i="9"/>
  <c r="L766" i="9"/>
  <c r="J766" i="9"/>
  <c r="N765" i="9"/>
  <c r="M765" i="9"/>
  <c r="L765" i="9"/>
  <c r="O765" i="9" s="1"/>
  <c r="J765" i="9"/>
  <c r="N764" i="9"/>
  <c r="M764" i="9"/>
  <c r="L764" i="9"/>
  <c r="J764" i="9"/>
  <c r="N763" i="9"/>
  <c r="M763" i="9"/>
  <c r="L763" i="9"/>
  <c r="J763" i="9"/>
  <c r="N762" i="9"/>
  <c r="O762" i="9" s="1"/>
  <c r="M762" i="9"/>
  <c r="L762" i="9"/>
  <c r="J762" i="9"/>
  <c r="O761" i="9"/>
  <c r="N761" i="9"/>
  <c r="M761" i="9"/>
  <c r="L761" i="9"/>
  <c r="J761" i="9"/>
  <c r="N760" i="9"/>
  <c r="M760" i="9"/>
  <c r="L760" i="9"/>
  <c r="O760" i="9" s="1"/>
  <c r="J760" i="9"/>
  <c r="N759" i="9"/>
  <c r="M759" i="9"/>
  <c r="L759" i="9"/>
  <c r="O759" i="9" s="1"/>
  <c r="J759" i="9"/>
  <c r="O758" i="9"/>
  <c r="N758" i="9"/>
  <c r="M758" i="9"/>
  <c r="L758" i="9"/>
  <c r="J758" i="9"/>
  <c r="N757" i="9"/>
  <c r="M757" i="9"/>
  <c r="L757" i="9"/>
  <c r="O757" i="9" s="1"/>
  <c r="J757" i="9"/>
  <c r="N756" i="9"/>
  <c r="M756" i="9"/>
  <c r="L756" i="9"/>
  <c r="J756" i="9"/>
  <c r="N755" i="9"/>
  <c r="M755" i="9"/>
  <c r="L755" i="9"/>
  <c r="J755" i="9"/>
  <c r="N754" i="9"/>
  <c r="O754" i="9" s="1"/>
  <c r="M754" i="9"/>
  <c r="L754" i="9"/>
  <c r="J754" i="9"/>
  <c r="O753" i="9"/>
  <c r="N753" i="9"/>
  <c r="M753" i="9"/>
  <c r="L753" i="9"/>
  <c r="J753" i="9"/>
  <c r="N752" i="9"/>
  <c r="M752" i="9"/>
  <c r="L752" i="9"/>
  <c r="O752" i="9" s="1"/>
  <c r="J752" i="9"/>
  <c r="N751" i="9"/>
  <c r="M751" i="9"/>
  <c r="L751" i="9"/>
  <c r="O751" i="9" s="1"/>
  <c r="J751" i="9"/>
  <c r="O750" i="9"/>
  <c r="N750" i="9"/>
  <c r="M750" i="9"/>
  <c r="L750" i="9"/>
  <c r="J750" i="9"/>
  <c r="N749" i="9"/>
  <c r="M749" i="9"/>
  <c r="L749" i="9"/>
  <c r="O749" i="9" s="1"/>
  <c r="J749" i="9"/>
  <c r="N748" i="9"/>
  <c r="M748" i="9"/>
  <c r="L748" i="9"/>
  <c r="J748" i="9"/>
  <c r="N747" i="9"/>
  <c r="M747" i="9"/>
  <c r="L747" i="9"/>
  <c r="J747" i="9"/>
  <c r="N746" i="9"/>
  <c r="O746" i="9" s="1"/>
  <c r="M746" i="9"/>
  <c r="L746" i="9"/>
  <c r="J746" i="9"/>
  <c r="O745" i="9"/>
  <c r="N745" i="9"/>
  <c r="M745" i="9"/>
  <c r="L745" i="9"/>
  <c r="J745" i="9"/>
  <c r="N744" i="9"/>
  <c r="M744" i="9"/>
  <c r="L744" i="9"/>
  <c r="O744" i="9" s="1"/>
  <c r="J744" i="9"/>
  <c r="N743" i="9"/>
  <c r="M743" i="9"/>
  <c r="L743" i="9"/>
  <c r="O743" i="9" s="1"/>
  <c r="J743" i="9"/>
  <c r="O742" i="9"/>
  <c r="N742" i="9"/>
  <c r="M742" i="9"/>
  <c r="L742" i="9"/>
  <c r="J742" i="9"/>
  <c r="N741" i="9"/>
  <c r="M741" i="9"/>
  <c r="L741" i="9"/>
  <c r="O741" i="9" s="1"/>
  <c r="J741" i="9"/>
  <c r="N740" i="9"/>
  <c r="M740" i="9"/>
  <c r="L740" i="9"/>
  <c r="J740" i="9"/>
  <c r="N739" i="9"/>
  <c r="M739" i="9"/>
  <c r="L739" i="9"/>
  <c r="J739" i="9"/>
  <c r="N738" i="9"/>
  <c r="O738" i="9" s="1"/>
  <c r="M738" i="9"/>
  <c r="L738" i="9"/>
  <c r="J738" i="9"/>
  <c r="O737" i="9"/>
  <c r="N737" i="9"/>
  <c r="M737" i="9"/>
  <c r="L737" i="9"/>
  <c r="J737" i="9"/>
  <c r="N736" i="9"/>
  <c r="M736" i="9"/>
  <c r="L736" i="9"/>
  <c r="O736" i="9" s="1"/>
  <c r="J736" i="9"/>
  <c r="N735" i="9"/>
  <c r="M735" i="9"/>
  <c r="L735" i="9"/>
  <c r="O735" i="9" s="1"/>
  <c r="J735" i="9"/>
  <c r="O734" i="9"/>
  <c r="N734" i="9"/>
  <c r="M734" i="9"/>
  <c r="L734" i="9"/>
  <c r="J734" i="9"/>
  <c r="N733" i="9"/>
  <c r="M733" i="9"/>
  <c r="L733" i="9"/>
  <c r="O733" i="9" s="1"/>
  <c r="J733" i="9"/>
  <c r="N732" i="9"/>
  <c r="M732" i="9"/>
  <c r="L732" i="9"/>
  <c r="J732" i="9"/>
  <c r="N731" i="9"/>
  <c r="M731" i="9"/>
  <c r="L731" i="9"/>
  <c r="J731" i="9"/>
  <c r="N730" i="9"/>
  <c r="O730" i="9" s="1"/>
  <c r="M730" i="9"/>
  <c r="L730" i="9"/>
  <c r="J730" i="9"/>
  <c r="O729" i="9"/>
  <c r="N729" i="9"/>
  <c r="M729" i="9"/>
  <c r="L729" i="9"/>
  <c r="J729" i="9"/>
  <c r="N728" i="9"/>
  <c r="M728" i="9"/>
  <c r="L728" i="9"/>
  <c r="O728" i="9" s="1"/>
  <c r="J728" i="9"/>
  <c r="N727" i="9"/>
  <c r="M727" i="9"/>
  <c r="L727" i="9"/>
  <c r="O727" i="9" s="1"/>
  <c r="J727" i="9"/>
  <c r="O726" i="9"/>
  <c r="N726" i="9"/>
  <c r="M726" i="9"/>
  <c r="L726" i="9"/>
  <c r="J726" i="9"/>
  <c r="N725" i="9"/>
  <c r="M725" i="9"/>
  <c r="L725" i="9"/>
  <c r="O725" i="9" s="1"/>
  <c r="J725" i="9"/>
  <c r="N724" i="9"/>
  <c r="M724" i="9"/>
  <c r="L724" i="9"/>
  <c r="J724" i="9"/>
  <c r="N723" i="9"/>
  <c r="M723" i="9"/>
  <c r="L723" i="9"/>
  <c r="J723" i="9"/>
  <c r="N722" i="9"/>
  <c r="O722" i="9" s="1"/>
  <c r="M722" i="9"/>
  <c r="L722" i="9"/>
  <c r="J722" i="9"/>
  <c r="O721" i="9"/>
  <c r="N721" i="9"/>
  <c r="M721" i="9"/>
  <c r="L721" i="9"/>
  <c r="J721" i="9"/>
  <c r="N720" i="9"/>
  <c r="M720" i="9"/>
  <c r="L720" i="9"/>
  <c r="O720" i="9" s="1"/>
  <c r="J720" i="9"/>
  <c r="N719" i="9"/>
  <c r="M719" i="9"/>
  <c r="O719" i="9" s="1"/>
  <c r="L719" i="9"/>
  <c r="J719" i="9"/>
  <c r="N718" i="9"/>
  <c r="O718" i="9" s="1"/>
  <c r="M718" i="9"/>
  <c r="L718" i="9"/>
  <c r="J718" i="9"/>
  <c r="N717" i="9"/>
  <c r="M717" i="9"/>
  <c r="L717" i="9"/>
  <c r="O717" i="9" s="1"/>
  <c r="J717" i="9"/>
  <c r="N716" i="9"/>
  <c r="M716" i="9"/>
  <c r="L716" i="9"/>
  <c r="J716" i="9"/>
  <c r="N715" i="9"/>
  <c r="M715" i="9"/>
  <c r="O715" i="9" s="1"/>
  <c r="L715" i="9"/>
  <c r="J715" i="9"/>
  <c r="N714" i="9"/>
  <c r="O714" i="9" s="1"/>
  <c r="M714" i="9"/>
  <c r="L714" i="9"/>
  <c r="J714" i="9"/>
  <c r="O713" i="9"/>
  <c r="N713" i="9"/>
  <c r="M713" i="9"/>
  <c r="L713" i="9"/>
  <c r="J713" i="9"/>
  <c r="N712" i="9"/>
  <c r="M712" i="9"/>
  <c r="L712" i="9"/>
  <c r="O712" i="9" s="1"/>
  <c r="J712" i="9"/>
  <c r="N711" i="9"/>
  <c r="M711" i="9"/>
  <c r="O711" i="9" s="1"/>
  <c r="L711" i="9"/>
  <c r="J711" i="9"/>
  <c r="O710" i="9"/>
  <c r="N710" i="9"/>
  <c r="M710" i="9"/>
  <c r="L710" i="9"/>
  <c r="J710" i="9"/>
  <c r="N709" i="9"/>
  <c r="M709" i="9"/>
  <c r="L709" i="9"/>
  <c r="O709" i="9" s="1"/>
  <c r="J709" i="9"/>
  <c r="N708" i="9"/>
  <c r="M708" i="9"/>
  <c r="L708" i="9"/>
  <c r="J708" i="9"/>
  <c r="N707" i="9"/>
  <c r="M707" i="9"/>
  <c r="O707" i="9" s="1"/>
  <c r="L707" i="9"/>
  <c r="J707" i="9"/>
  <c r="N706" i="9"/>
  <c r="O706" i="9" s="1"/>
  <c r="M706" i="9"/>
  <c r="L706" i="9"/>
  <c r="J706" i="9"/>
  <c r="O705" i="9"/>
  <c r="N705" i="9"/>
  <c r="M705" i="9"/>
  <c r="L705" i="9"/>
  <c r="J705" i="9"/>
  <c r="N704" i="9"/>
  <c r="M704" i="9"/>
  <c r="L704" i="9"/>
  <c r="O704" i="9" s="1"/>
  <c r="J704" i="9"/>
  <c r="N703" i="9"/>
  <c r="M703" i="9"/>
  <c r="O703" i="9" s="1"/>
  <c r="L703" i="9"/>
  <c r="J703" i="9"/>
  <c r="N702" i="9"/>
  <c r="O702" i="9" s="1"/>
  <c r="M702" i="9"/>
  <c r="L702" i="9"/>
  <c r="J702" i="9"/>
  <c r="N701" i="9"/>
  <c r="M701" i="9"/>
  <c r="L701" i="9"/>
  <c r="O701" i="9" s="1"/>
  <c r="J701" i="9"/>
  <c r="N700" i="9"/>
  <c r="M700" i="9"/>
  <c r="L700" i="9"/>
  <c r="J700" i="9"/>
  <c r="N699" i="9"/>
  <c r="M699" i="9"/>
  <c r="O699" i="9" s="1"/>
  <c r="L699" i="9"/>
  <c r="J699" i="9"/>
  <c r="N698" i="9"/>
  <c r="O698" i="9" s="1"/>
  <c r="M698" i="9"/>
  <c r="L698" i="9"/>
  <c r="J698" i="9"/>
  <c r="O697" i="9"/>
  <c r="N697" i="9"/>
  <c r="M697" i="9"/>
  <c r="L697" i="9"/>
  <c r="J697" i="9"/>
  <c r="N696" i="9"/>
  <c r="M696" i="9"/>
  <c r="L696" i="9"/>
  <c r="O696" i="9" s="1"/>
  <c r="J696" i="9"/>
  <c r="N695" i="9"/>
  <c r="M695" i="9"/>
  <c r="L695" i="9"/>
  <c r="J695" i="9"/>
  <c r="O694" i="9"/>
  <c r="N694" i="9"/>
  <c r="M694" i="9"/>
  <c r="L694" i="9"/>
  <c r="J694" i="9"/>
  <c r="N693" i="9"/>
  <c r="M693" i="9"/>
  <c r="L693" i="9"/>
  <c r="O693" i="9" s="1"/>
  <c r="J693" i="9"/>
  <c r="N692" i="9"/>
  <c r="M692" i="9"/>
  <c r="L692" i="9"/>
  <c r="J692" i="9"/>
  <c r="N691" i="9"/>
  <c r="M691" i="9"/>
  <c r="O691" i="9" s="1"/>
  <c r="L691" i="9"/>
  <c r="J691" i="9"/>
  <c r="N690" i="9"/>
  <c r="O690" i="9" s="1"/>
  <c r="M690" i="9"/>
  <c r="L690" i="9"/>
  <c r="J690" i="9"/>
  <c r="O689" i="9"/>
  <c r="N689" i="9"/>
  <c r="M689" i="9"/>
  <c r="L689" i="9"/>
  <c r="J689" i="9"/>
  <c r="N688" i="9"/>
  <c r="M688" i="9"/>
  <c r="L688" i="9"/>
  <c r="O688" i="9" s="1"/>
  <c r="J688" i="9"/>
  <c r="N687" i="9"/>
  <c r="M687" i="9"/>
  <c r="O687" i="9" s="1"/>
  <c r="L687" i="9"/>
  <c r="J687" i="9"/>
  <c r="N686" i="9"/>
  <c r="O686" i="9" s="1"/>
  <c r="M686" i="9"/>
  <c r="L686" i="9"/>
  <c r="J686" i="9"/>
  <c r="N685" i="9"/>
  <c r="M685" i="9"/>
  <c r="L685" i="9"/>
  <c r="O685" i="9" s="1"/>
  <c r="J685" i="9"/>
  <c r="N684" i="9"/>
  <c r="M684" i="9"/>
  <c r="L684" i="9"/>
  <c r="J684" i="9"/>
  <c r="N683" i="9"/>
  <c r="M683" i="9"/>
  <c r="O683" i="9" s="1"/>
  <c r="L683" i="9"/>
  <c r="J683" i="9"/>
  <c r="N682" i="9"/>
  <c r="O682" i="9" s="1"/>
  <c r="M682" i="9"/>
  <c r="L682" i="9"/>
  <c r="J682" i="9"/>
  <c r="O681" i="9"/>
  <c r="N681" i="9"/>
  <c r="M681" i="9"/>
  <c r="L681" i="9"/>
  <c r="J681" i="9"/>
  <c r="N680" i="9"/>
  <c r="M680" i="9"/>
  <c r="L680" i="9"/>
  <c r="O680" i="9" s="1"/>
  <c r="J680" i="9"/>
  <c r="N679" i="9"/>
  <c r="M679" i="9"/>
  <c r="O679" i="9" s="1"/>
  <c r="L679" i="9"/>
  <c r="J679" i="9"/>
  <c r="N678" i="9"/>
  <c r="O678" i="9" s="1"/>
  <c r="M678" i="9"/>
  <c r="L678" i="9"/>
  <c r="J678" i="9"/>
  <c r="N677" i="9"/>
  <c r="M677" i="9"/>
  <c r="L677" i="9"/>
  <c r="O677" i="9" s="1"/>
  <c r="J677" i="9"/>
  <c r="N676" i="9"/>
  <c r="M676" i="9"/>
  <c r="L676" i="9"/>
  <c r="J676" i="9"/>
  <c r="N675" i="9"/>
  <c r="M675" i="9"/>
  <c r="L675" i="9"/>
  <c r="J675" i="9"/>
  <c r="N674" i="9"/>
  <c r="O674" i="9" s="1"/>
  <c r="M674" i="9"/>
  <c r="L674" i="9"/>
  <c r="J674" i="9"/>
  <c r="O673" i="9"/>
  <c r="N673" i="9"/>
  <c r="M673" i="9"/>
  <c r="L673" i="9"/>
  <c r="J673" i="9"/>
  <c r="N672" i="9"/>
  <c r="M672" i="9"/>
  <c r="L672" i="9"/>
  <c r="O672" i="9" s="1"/>
  <c r="J672" i="9"/>
  <c r="N671" i="9"/>
  <c r="M671" i="9"/>
  <c r="L671" i="9"/>
  <c r="O671" i="9" s="1"/>
  <c r="J671" i="9"/>
  <c r="O670" i="9"/>
  <c r="N670" i="9"/>
  <c r="M670" i="9"/>
  <c r="L670" i="9"/>
  <c r="J670" i="9"/>
  <c r="N669" i="9"/>
  <c r="M669" i="9"/>
  <c r="L669" i="9"/>
  <c r="O669" i="9" s="1"/>
  <c r="J669" i="9"/>
  <c r="N668" i="9"/>
  <c r="M668" i="9"/>
  <c r="L668" i="9"/>
  <c r="J668" i="9"/>
  <c r="N667" i="9"/>
  <c r="M667" i="9"/>
  <c r="L667" i="9"/>
  <c r="J667" i="9"/>
  <c r="N666" i="9"/>
  <c r="O666" i="9" s="1"/>
  <c r="M666" i="9"/>
  <c r="L666" i="9"/>
  <c r="J666" i="9"/>
  <c r="O665" i="9"/>
  <c r="N665" i="9"/>
  <c r="M665" i="9"/>
  <c r="L665" i="9"/>
  <c r="J665" i="9"/>
  <c r="N664" i="9"/>
  <c r="M664" i="9"/>
  <c r="L664" i="9"/>
  <c r="O664" i="9" s="1"/>
  <c r="J664" i="9"/>
  <c r="N663" i="9"/>
  <c r="M663" i="9"/>
  <c r="L663" i="9"/>
  <c r="O663" i="9" s="1"/>
  <c r="J663" i="9"/>
  <c r="O662" i="9"/>
  <c r="N662" i="9"/>
  <c r="M662" i="9"/>
  <c r="L662" i="9"/>
  <c r="J662" i="9"/>
  <c r="N661" i="9"/>
  <c r="M661" i="9"/>
  <c r="L661" i="9"/>
  <c r="O661" i="9" s="1"/>
  <c r="J661" i="9"/>
  <c r="N660" i="9"/>
  <c r="M660" i="9"/>
  <c r="L660" i="9"/>
  <c r="J660" i="9"/>
  <c r="N659" i="9"/>
  <c r="M659" i="9"/>
  <c r="L659" i="9"/>
  <c r="J659" i="9"/>
  <c r="N658" i="9"/>
  <c r="O658" i="9" s="1"/>
  <c r="M658" i="9"/>
  <c r="L658" i="9"/>
  <c r="J658" i="9"/>
  <c r="O657" i="9"/>
  <c r="N657" i="9"/>
  <c r="M657" i="9"/>
  <c r="L657" i="9"/>
  <c r="J657" i="9"/>
  <c r="N656" i="9"/>
  <c r="M656" i="9"/>
  <c r="L656" i="9"/>
  <c r="O656" i="9" s="1"/>
  <c r="J656" i="9"/>
  <c r="N655" i="9"/>
  <c r="M655" i="9"/>
  <c r="L655" i="9"/>
  <c r="O655" i="9" s="1"/>
  <c r="J655" i="9"/>
  <c r="O654" i="9"/>
  <c r="N654" i="9"/>
  <c r="M654" i="9"/>
  <c r="L654" i="9"/>
  <c r="J654" i="9"/>
  <c r="N653" i="9"/>
  <c r="M653" i="9"/>
  <c r="L653" i="9"/>
  <c r="O653" i="9" s="1"/>
  <c r="J653" i="9"/>
  <c r="N652" i="9"/>
  <c r="M652" i="9"/>
  <c r="L652" i="9"/>
  <c r="J652" i="9"/>
  <c r="N651" i="9"/>
  <c r="M651" i="9"/>
  <c r="L651" i="9"/>
  <c r="J651" i="9"/>
  <c r="N650" i="9"/>
  <c r="O650" i="9" s="1"/>
  <c r="M650" i="9"/>
  <c r="L650" i="9"/>
  <c r="J650" i="9"/>
  <c r="O649" i="9"/>
  <c r="N649" i="9"/>
  <c r="M649" i="9"/>
  <c r="L649" i="9"/>
  <c r="J649" i="9"/>
  <c r="N648" i="9"/>
  <c r="M648" i="9"/>
  <c r="L648" i="9"/>
  <c r="O648" i="9" s="1"/>
  <c r="J648" i="9"/>
  <c r="N647" i="9"/>
  <c r="M647" i="9"/>
  <c r="L647" i="9"/>
  <c r="O647" i="9" s="1"/>
  <c r="J647" i="9"/>
  <c r="O646" i="9"/>
  <c r="N646" i="9"/>
  <c r="M646" i="9"/>
  <c r="L646" i="9"/>
  <c r="J646" i="9"/>
  <c r="N645" i="9"/>
  <c r="M645" i="9"/>
  <c r="L645" i="9"/>
  <c r="O645" i="9" s="1"/>
  <c r="J645" i="9"/>
  <c r="N644" i="9"/>
  <c r="M644" i="9"/>
  <c r="L644" i="9"/>
  <c r="J644" i="9"/>
  <c r="N643" i="9"/>
  <c r="M643" i="9"/>
  <c r="L643" i="9"/>
  <c r="J643" i="9"/>
  <c r="N642" i="9"/>
  <c r="O642" i="9" s="1"/>
  <c r="M642" i="9"/>
  <c r="L642" i="9"/>
  <c r="J642" i="9"/>
  <c r="O641" i="9"/>
  <c r="N641" i="9"/>
  <c r="M641" i="9"/>
  <c r="L641" i="9"/>
  <c r="J641" i="9"/>
  <c r="N640" i="9"/>
  <c r="M640" i="9"/>
  <c r="L640" i="9"/>
  <c r="O640" i="9" s="1"/>
  <c r="J640" i="9"/>
  <c r="N639" i="9"/>
  <c r="M639" i="9"/>
  <c r="L639" i="9"/>
  <c r="O639" i="9" s="1"/>
  <c r="J639" i="9"/>
  <c r="O638" i="9"/>
  <c r="N638" i="9"/>
  <c r="M638" i="9"/>
  <c r="L638" i="9"/>
  <c r="J638" i="9"/>
  <c r="N637" i="9"/>
  <c r="M637" i="9"/>
  <c r="L637" i="9"/>
  <c r="O637" i="9" s="1"/>
  <c r="J637" i="9"/>
  <c r="N636" i="9"/>
  <c r="M636" i="9"/>
  <c r="L636" i="9"/>
  <c r="J636" i="9"/>
  <c r="N635" i="9"/>
  <c r="M635" i="9"/>
  <c r="L635" i="9"/>
  <c r="J635" i="9"/>
  <c r="N634" i="9"/>
  <c r="O634" i="9" s="1"/>
  <c r="M634" i="9"/>
  <c r="L634" i="9"/>
  <c r="J634" i="9"/>
  <c r="O633" i="9"/>
  <c r="N633" i="9"/>
  <c r="M633" i="9"/>
  <c r="L633" i="9"/>
  <c r="J633" i="9"/>
  <c r="N632" i="9"/>
  <c r="M632" i="9"/>
  <c r="L632" i="9"/>
  <c r="O632" i="9" s="1"/>
  <c r="J632" i="9"/>
  <c r="N631" i="9"/>
  <c r="M631" i="9"/>
  <c r="L631" i="9"/>
  <c r="O631" i="9" s="1"/>
  <c r="J631" i="9"/>
  <c r="O630" i="9"/>
  <c r="N630" i="9"/>
  <c r="M630" i="9"/>
  <c r="L630" i="9"/>
  <c r="J630" i="9"/>
  <c r="N629" i="9"/>
  <c r="M629" i="9"/>
  <c r="L629" i="9"/>
  <c r="O629" i="9" s="1"/>
  <c r="J629" i="9"/>
  <c r="N628" i="9"/>
  <c r="M628" i="9"/>
  <c r="L628" i="9"/>
  <c r="J628" i="9"/>
  <c r="N627" i="9"/>
  <c r="M627" i="9"/>
  <c r="L627" i="9"/>
  <c r="J627" i="9"/>
  <c r="N626" i="9"/>
  <c r="O626" i="9" s="1"/>
  <c r="M626" i="9"/>
  <c r="L626" i="9"/>
  <c r="J626" i="9"/>
  <c r="O625" i="9"/>
  <c r="N625" i="9"/>
  <c r="M625" i="9"/>
  <c r="L625" i="9"/>
  <c r="J625" i="9"/>
  <c r="N624" i="9"/>
  <c r="M624" i="9"/>
  <c r="L624" i="9"/>
  <c r="O624" i="9" s="1"/>
  <c r="J624" i="9"/>
  <c r="N623" i="9"/>
  <c r="M623" i="9"/>
  <c r="L623" i="9"/>
  <c r="O623" i="9" s="1"/>
  <c r="J623" i="9"/>
  <c r="O622" i="9"/>
  <c r="N622" i="9"/>
  <c r="M622" i="9"/>
  <c r="L622" i="9"/>
  <c r="J622" i="9"/>
  <c r="N621" i="9"/>
  <c r="M621" i="9"/>
  <c r="L621" i="9"/>
  <c r="O621" i="9" s="1"/>
  <c r="J621" i="9"/>
  <c r="N620" i="9"/>
  <c r="M620" i="9"/>
  <c r="L620" i="9"/>
  <c r="J620" i="9"/>
  <c r="N619" i="9"/>
  <c r="M619" i="9"/>
  <c r="L619" i="9"/>
  <c r="J619" i="9"/>
  <c r="O618" i="9"/>
  <c r="N618" i="9"/>
  <c r="M618" i="9"/>
  <c r="L618" i="9"/>
  <c r="J618" i="9"/>
  <c r="N617" i="9"/>
  <c r="M617" i="9"/>
  <c r="L617" i="9"/>
  <c r="O617" i="9" s="1"/>
  <c r="J617" i="9"/>
  <c r="N616" i="9"/>
  <c r="M616" i="9"/>
  <c r="L616" i="9"/>
  <c r="O616" i="9" s="1"/>
  <c r="J616" i="9"/>
  <c r="N615" i="9"/>
  <c r="M615" i="9"/>
  <c r="L615" i="9"/>
  <c r="O615" i="9" s="1"/>
  <c r="J615" i="9"/>
  <c r="O614" i="9"/>
  <c r="N614" i="9"/>
  <c r="M614" i="9"/>
  <c r="L614" i="9"/>
  <c r="J614" i="9"/>
  <c r="N613" i="9"/>
  <c r="M613" i="9"/>
  <c r="L613" i="9"/>
  <c r="O613" i="9" s="1"/>
  <c r="J613" i="9"/>
  <c r="N612" i="9"/>
  <c r="M612" i="9"/>
  <c r="L612" i="9"/>
  <c r="J612" i="9"/>
  <c r="N611" i="9"/>
  <c r="M611" i="9"/>
  <c r="L611" i="9"/>
  <c r="J611" i="9"/>
  <c r="O610" i="9"/>
  <c r="N610" i="9"/>
  <c r="M610" i="9"/>
  <c r="L610" i="9"/>
  <c r="J610" i="9"/>
  <c r="N609" i="9"/>
  <c r="M609" i="9"/>
  <c r="L609" i="9"/>
  <c r="O609" i="9" s="1"/>
  <c r="J609" i="9"/>
  <c r="N608" i="9"/>
  <c r="M608" i="9"/>
  <c r="L608" i="9"/>
  <c r="O608" i="9" s="1"/>
  <c r="J608" i="9"/>
  <c r="N607" i="9"/>
  <c r="M607" i="9"/>
  <c r="L607" i="9"/>
  <c r="O607" i="9" s="1"/>
  <c r="J607" i="9"/>
  <c r="O606" i="9"/>
  <c r="N606" i="9"/>
  <c r="M606" i="9"/>
  <c r="L606" i="9"/>
  <c r="J606" i="9"/>
  <c r="N605" i="9"/>
  <c r="M605" i="9"/>
  <c r="L605" i="9"/>
  <c r="O605" i="9" s="1"/>
  <c r="J605" i="9"/>
  <c r="N604" i="9"/>
  <c r="M604" i="9"/>
  <c r="L604" i="9"/>
  <c r="J604" i="9"/>
  <c r="N603" i="9"/>
  <c r="M603" i="9"/>
  <c r="L603" i="9"/>
  <c r="J603" i="9"/>
  <c r="N602" i="9"/>
  <c r="O602" i="9" s="1"/>
  <c r="M602" i="9"/>
  <c r="L602" i="9"/>
  <c r="J602" i="9"/>
  <c r="O601" i="9"/>
  <c r="N601" i="9"/>
  <c r="M601" i="9"/>
  <c r="L601" i="9"/>
  <c r="J601" i="9"/>
  <c r="N600" i="9"/>
  <c r="M600" i="9"/>
  <c r="L600" i="9"/>
  <c r="O600" i="9" s="1"/>
  <c r="J600" i="9"/>
  <c r="N599" i="9"/>
  <c r="M599" i="9"/>
  <c r="L599" i="9"/>
  <c r="O599" i="9" s="1"/>
  <c r="J599" i="9"/>
  <c r="O598" i="9"/>
  <c r="N598" i="9"/>
  <c r="M598" i="9"/>
  <c r="L598" i="9"/>
  <c r="J598" i="9"/>
  <c r="N597" i="9"/>
  <c r="M597" i="9"/>
  <c r="L597" i="9"/>
  <c r="O597" i="9" s="1"/>
  <c r="J597" i="9"/>
  <c r="N596" i="9"/>
  <c r="M596" i="9"/>
  <c r="L596" i="9"/>
  <c r="J596" i="9"/>
  <c r="N595" i="9"/>
  <c r="M595" i="9"/>
  <c r="L595" i="9"/>
  <c r="J595" i="9"/>
  <c r="N594" i="9"/>
  <c r="O594" i="9" s="1"/>
  <c r="M594" i="9"/>
  <c r="L594" i="9"/>
  <c r="J594" i="9"/>
  <c r="O593" i="9"/>
  <c r="N593" i="9"/>
  <c r="M593" i="9"/>
  <c r="L593" i="9"/>
  <c r="J593" i="9"/>
  <c r="N592" i="9"/>
  <c r="M592" i="9"/>
  <c r="L592" i="9"/>
  <c r="O592" i="9" s="1"/>
  <c r="J592" i="9"/>
  <c r="N591" i="9"/>
  <c r="M591" i="9"/>
  <c r="L591" i="9"/>
  <c r="O591" i="9" s="1"/>
  <c r="J591" i="9"/>
  <c r="O590" i="9"/>
  <c r="N590" i="9"/>
  <c r="M590" i="9"/>
  <c r="L590" i="9"/>
  <c r="J590" i="9"/>
  <c r="N589" i="9"/>
  <c r="M589" i="9"/>
  <c r="L589" i="9"/>
  <c r="O589" i="9" s="1"/>
  <c r="J589" i="9"/>
  <c r="N588" i="9"/>
  <c r="M588" i="9"/>
  <c r="L588" i="9"/>
  <c r="J588" i="9"/>
  <c r="N587" i="9"/>
  <c r="M587" i="9"/>
  <c r="L587" i="9"/>
  <c r="J587" i="9"/>
  <c r="O586" i="9"/>
  <c r="N586" i="9"/>
  <c r="M586" i="9"/>
  <c r="L586" i="9"/>
  <c r="J586" i="9"/>
  <c r="N585" i="9"/>
  <c r="M585" i="9"/>
  <c r="L585" i="9"/>
  <c r="O585" i="9" s="1"/>
  <c r="J585" i="9"/>
  <c r="N584" i="9"/>
  <c r="M584" i="9"/>
  <c r="L584" i="9"/>
  <c r="O584" i="9" s="1"/>
  <c r="J584" i="9"/>
  <c r="N583" i="9"/>
  <c r="M583" i="9"/>
  <c r="L583" i="9"/>
  <c r="O583" i="9" s="1"/>
  <c r="J583" i="9"/>
  <c r="O582" i="9"/>
  <c r="N582" i="9"/>
  <c r="M582" i="9"/>
  <c r="L582" i="9"/>
  <c r="J582" i="9"/>
  <c r="N581" i="9"/>
  <c r="M581" i="9"/>
  <c r="L581" i="9"/>
  <c r="O581" i="9" s="1"/>
  <c r="J581" i="9"/>
  <c r="N580" i="9"/>
  <c r="M580" i="9"/>
  <c r="L580" i="9"/>
  <c r="J580" i="9"/>
  <c r="N579" i="9"/>
  <c r="M579" i="9"/>
  <c r="L579" i="9"/>
  <c r="J579" i="9"/>
  <c r="O578" i="9"/>
  <c r="N578" i="9"/>
  <c r="M578" i="9"/>
  <c r="L578" i="9"/>
  <c r="J578" i="9"/>
  <c r="N577" i="9"/>
  <c r="M577" i="9"/>
  <c r="L577" i="9"/>
  <c r="O577" i="9" s="1"/>
  <c r="J577" i="9"/>
  <c r="N576" i="9"/>
  <c r="M576" i="9"/>
  <c r="L576" i="9"/>
  <c r="O576" i="9" s="1"/>
  <c r="J576" i="9"/>
  <c r="N575" i="9"/>
  <c r="M575" i="9"/>
  <c r="L575" i="9"/>
  <c r="O575" i="9" s="1"/>
  <c r="J575" i="9"/>
  <c r="O574" i="9"/>
  <c r="N574" i="9"/>
  <c r="M574" i="9"/>
  <c r="L574" i="9"/>
  <c r="J574" i="9"/>
  <c r="N573" i="9"/>
  <c r="M573" i="9"/>
  <c r="L573" i="9"/>
  <c r="O573" i="9" s="1"/>
  <c r="J573" i="9"/>
  <c r="N572" i="9"/>
  <c r="M572" i="9"/>
  <c r="L572" i="9"/>
  <c r="J572" i="9"/>
  <c r="N571" i="9"/>
  <c r="M571" i="9"/>
  <c r="L571" i="9"/>
  <c r="J571" i="9"/>
  <c r="N570" i="9"/>
  <c r="O570" i="9" s="1"/>
  <c r="M570" i="9"/>
  <c r="L570" i="9"/>
  <c r="J570" i="9"/>
  <c r="O569" i="9"/>
  <c r="N569" i="9"/>
  <c r="M569" i="9"/>
  <c r="L569" i="9"/>
  <c r="J569" i="9"/>
  <c r="N568" i="9"/>
  <c r="M568" i="9"/>
  <c r="L568" i="9"/>
  <c r="O568" i="9" s="1"/>
  <c r="J568" i="9"/>
  <c r="N567" i="9"/>
  <c r="M567" i="9"/>
  <c r="L567" i="9"/>
  <c r="O567" i="9" s="1"/>
  <c r="J567" i="9"/>
  <c r="O566" i="9"/>
  <c r="N566" i="9"/>
  <c r="M566" i="9"/>
  <c r="L566" i="9"/>
  <c r="J566" i="9"/>
  <c r="N565" i="9"/>
  <c r="M565" i="9"/>
  <c r="L565" i="9"/>
  <c r="O565" i="9" s="1"/>
  <c r="J565" i="9"/>
  <c r="N564" i="9"/>
  <c r="M564" i="9"/>
  <c r="L564" i="9"/>
  <c r="J564" i="9"/>
  <c r="N563" i="9"/>
  <c r="M563" i="9"/>
  <c r="L563" i="9"/>
  <c r="J563" i="9"/>
  <c r="N562" i="9"/>
  <c r="O562" i="9" s="1"/>
  <c r="M562" i="9"/>
  <c r="L562" i="9"/>
  <c r="J562" i="9"/>
  <c r="O561" i="9"/>
  <c r="N561" i="9"/>
  <c r="M561" i="9"/>
  <c r="L561" i="9"/>
  <c r="J561" i="9"/>
  <c r="N560" i="9"/>
  <c r="M560" i="9"/>
  <c r="L560" i="9"/>
  <c r="O560" i="9" s="1"/>
  <c r="J560" i="9"/>
  <c r="N559" i="9"/>
  <c r="M559" i="9"/>
  <c r="L559" i="9"/>
  <c r="O559" i="9" s="1"/>
  <c r="J559" i="9"/>
  <c r="O558" i="9"/>
  <c r="N558" i="9"/>
  <c r="M558" i="9"/>
  <c r="L558" i="9"/>
  <c r="J558" i="9"/>
  <c r="N557" i="9"/>
  <c r="M557" i="9"/>
  <c r="L557" i="9"/>
  <c r="O557" i="9" s="1"/>
  <c r="J557" i="9"/>
  <c r="N556" i="9"/>
  <c r="M556" i="9"/>
  <c r="L556" i="9"/>
  <c r="J556" i="9"/>
  <c r="N555" i="9"/>
  <c r="M555" i="9"/>
  <c r="L555" i="9"/>
  <c r="J555" i="9"/>
  <c r="O554" i="9"/>
  <c r="N554" i="9"/>
  <c r="M554" i="9"/>
  <c r="L554" i="9"/>
  <c r="J554" i="9"/>
  <c r="N553" i="9"/>
  <c r="M553" i="9"/>
  <c r="L553" i="9"/>
  <c r="O553" i="9" s="1"/>
  <c r="J553" i="9"/>
  <c r="N552" i="9"/>
  <c r="M552" i="9"/>
  <c r="L552" i="9"/>
  <c r="O552" i="9" s="1"/>
  <c r="J552" i="9"/>
  <c r="N551" i="9"/>
  <c r="M551" i="9"/>
  <c r="L551" i="9"/>
  <c r="O551" i="9" s="1"/>
  <c r="J551" i="9"/>
  <c r="O550" i="9"/>
  <c r="N550" i="9"/>
  <c r="M550" i="9"/>
  <c r="L550" i="9"/>
  <c r="J550" i="9"/>
  <c r="N549" i="9"/>
  <c r="M549" i="9"/>
  <c r="L549" i="9"/>
  <c r="O549" i="9" s="1"/>
  <c r="J549" i="9"/>
  <c r="N548" i="9"/>
  <c r="M548" i="9"/>
  <c r="L548" i="9"/>
  <c r="J548" i="9"/>
  <c r="N547" i="9"/>
  <c r="M547" i="9"/>
  <c r="L547" i="9"/>
  <c r="J547" i="9"/>
  <c r="O546" i="9"/>
  <c r="N546" i="9"/>
  <c r="M546" i="9"/>
  <c r="L546" i="9"/>
  <c r="J546" i="9"/>
  <c r="N545" i="9"/>
  <c r="M545" i="9"/>
  <c r="L545" i="9"/>
  <c r="O545" i="9" s="1"/>
  <c r="J545" i="9"/>
  <c r="N544" i="9"/>
  <c r="M544" i="9"/>
  <c r="L544" i="9"/>
  <c r="O544" i="9" s="1"/>
  <c r="J544" i="9"/>
  <c r="N543" i="9"/>
  <c r="M543" i="9"/>
  <c r="L543" i="9"/>
  <c r="O543" i="9" s="1"/>
  <c r="J543" i="9"/>
  <c r="O542" i="9"/>
  <c r="N542" i="9"/>
  <c r="M542" i="9"/>
  <c r="L542" i="9"/>
  <c r="J542" i="9"/>
  <c r="N541" i="9"/>
  <c r="M541" i="9"/>
  <c r="L541" i="9"/>
  <c r="O541" i="9" s="1"/>
  <c r="J541" i="9"/>
  <c r="N540" i="9"/>
  <c r="M540" i="9"/>
  <c r="L540" i="9"/>
  <c r="J540" i="9"/>
  <c r="N539" i="9"/>
  <c r="M539" i="9"/>
  <c r="L539" i="9"/>
  <c r="J539" i="9"/>
  <c r="N538" i="9"/>
  <c r="O538" i="9" s="1"/>
  <c r="M538" i="9"/>
  <c r="L538" i="9"/>
  <c r="J538" i="9"/>
  <c r="O537" i="9"/>
  <c r="N537" i="9"/>
  <c r="M537" i="9"/>
  <c r="L537" i="9"/>
  <c r="J537" i="9"/>
  <c r="N536" i="9"/>
  <c r="M536" i="9"/>
  <c r="L536" i="9"/>
  <c r="O536" i="9" s="1"/>
  <c r="J536" i="9"/>
  <c r="N535" i="9"/>
  <c r="M535" i="9"/>
  <c r="L535" i="9"/>
  <c r="O535" i="9" s="1"/>
  <c r="J535" i="9"/>
  <c r="O534" i="9"/>
  <c r="N534" i="9"/>
  <c r="M534" i="9"/>
  <c r="L534" i="9"/>
  <c r="J534" i="9"/>
  <c r="N533" i="9"/>
  <c r="M533" i="9"/>
  <c r="L533" i="9"/>
  <c r="O533" i="9" s="1"/>
  <c r="J533" i="9"/>
  <c r="N532" i="9"/>
  <c r="M532" i="9"/>
  <c r="L532" i="9"/>
  <c r="J532" i="9"/>
  <c r="N531" i="9"/>
  <c r="M531" i="9"/>
  <c r="L531" i="9"/>
  <c r="J531" i="9"/>
  <c r="N530" i="9"/>
  <c r="O530" i="9" s="1"/>
  <c r="M530" i="9"/>
  <c r="L530" i="9"/>
  <c r="J530" i="9"/>
  <c r="O529" i="9"/>
  <c r="N529" i="9"/>
  <c r="M529" i="9"/>
  <c r="L529" i="9"/>
  <c r="J529" i="9"/>
  <c r="N528" i="9"/>
  <c r="M528" i="9"/>
  <c r="L528" i="9"/>
  <c r="O528" i="9" s="1"/>
  <c r="J528" i="9"/>
  <c r="N527" i="9"/>
  <c r="M527" i="9"/>
  <c r="L527" i="9"/>
  <c r="O527" i="9" s="1"/>
  <c r="J527" i="9"/>
  <c r="O526" i="9"/>
  <c r="N526" i="9"/>
  <c r="M526" i="9"/>
  <c r="L526" i="9"/>
  <c r="J526" i="9"/>
  <c r="N525" i="9"/>
  <c r="M525" i="9"/>
  <c r="L525" i="9"/>
  <c r="O525" i="9" s="1"/>
  <c r="J525" i="9"/>
  <c r="N524" i="9"/>
  <c r="M524" i="9"/>
  <c r="L524" i="9"/>
  <c r="J524" i="9"/>
  <c r="N523" i="9"/>
  <c r="M523" i="9"/>
  <c r="L523" i="9"/>
  <c r="J523" i="9"/>
  <c r="O522" i="9"/>
  <c r="N522" i="9"/>
  <c r="M522" i="9"/>
  <c r="L522" i="9"/>
  <c r="J522" i="9"/>
  <c r="N521" i="9"/>
  <c r="M521" i="9"/>
  <c r="L521" i="9"/>
  <c r="O521" i="9" s="1"/>
  <c r="J521" i="9"/>
  <c r="N520" i="9"/>
  <c r="M520" i="9"/>
  <c r="L520" i="9"/>
  <c r="O520" i="9" s="1"/>
  <c r="J520" i="9"/>
  <c r="N519" i="9"/>
  <c r="M519" i="9"/>
  <c r="L519" i="9"/>
  <c r="O519" i="9" s="1"/>
  <c r="J519" i="9"/>
  <c r="O518" i="9"/>
  <c r="N518" i="9"/>
  <c r="M518" i="9"/>
  <c r="L518" i="9"/>
  <c r="J518" i="9"/>
  <c r="N517" i="9"/>
  <c r="M517" i="9"/>
  <c r="L517" i="9"/>
  <c r="O517" i="9" s="1"/>
  <c r="J517" i="9"/>
  <c r="N516" i="9"/>
  <c r="M516" i="9"/>
  <c r="L516" i="9"/>
  <c r="J516" i="9"/>
  <c r="N515" i="9"/>
  <c r="M515" i="9"/>
  <c r="L515" i="9"/>
  <c r="J515" i="9"/>
  <c r="O514" i="9"/>
  <c r="N514" i="9"/>
  <c r="M514" i="9"/>
  <c r="L514" i="9"/>
  <c r="J514" i="9"/>
  <c r="N513" i="9"/>
  <c r="M513" i="9"/>
  <c r="L513" i="9"/>
  <c r="O513" i="9" s="1"/>
  <c r="J513" i="9"/>
  <c r="N512" i="9"/>
  <c r="M512" i="9"/>
  <c r="L512" i="9"/>
  <c r="O512" i="9" s="1"/>
  <c r="J512" i="9"/>
  <c r="N511" i="9"/>
  <c r="M511" i="9"/>
  <c r="L511" i="9"/>
  <c r="O511" i="9" s="1"/>
  <c r="J511" i="9"/>
  <c r="O510" i="9"/>
  <c r="N510" i="9"/>
  <c r="M510" i="9"/>
  <c r="L510" i="9"/>
  <c r="J510" i="9"/>
  <c r="N509" i="9"/>
  <c r="M509" i="9"/>
  <c r="L509" i="9"/>
  <c r="O509" i="9" s="1"/>
  <c r="J509" i="9"/>
  <c r="N508" i="9"/>
  <c r="M508" i="9"/>
  <c r="L508" i="9"/>
  <c r="J508" i="9"/>
  <c r="N507" i="9"/>
  <c r="M507" i="9"/>
  <c r="L507" i="9"/>
  <c r="J507" i="9"/>
  <c r="N506" i="9"/>
  <c r="O506" i="9" s="1"/>
  <c r="M506" i="9"/>
  <c r="L506" i="9"/>
  <c r="J506" i="9"/>
  <c r="O505" i="9"/>
  <c r="N505" i="9"/>
  <c r="M505" i="9"/>
  <c r="L505" i="9"/>
  <c r="J505" i="9"/>
  <c r="N504" i="9"/>
  <c r="M504" i="9"/>
  <c r="L504" i="9"/>
  <c r="O504" i="9" s="1"/>
  <c r="J504" i="9"/>
  <c r="N503" i="9"/>
  <c r="M503" i="9"/>
  <c r="L503" i="9"/>
  <c r="O503" i="9" s="1"/>
  <c r="J503" i="9"/>
  <c r="O502" i="9"/>
  <c r="N502" i="9"/>
  <c r="M502" i="9"/>
  <c r="L502" i="9"/>
  <c r="J502" i="9"/>
  <c r="N501" i="9"/>
  <c r="M501" i="9"/>
  <c r="L501" i="9"/>
  <c r="O501" i="9" s="1"/>
  <c r="J501" i="9"/>
  <c r="N500" i="9"/>
  <c r="M500" i="9"/>
  <c r="L500" i="9"/>
  <c r="J500" i="9"/>
  <c r="N499" i="9"/>
  <c r="M499" i="9"/>
  <c r="L499" i="9"/>
  <c r="J499" i="9"/>
  <c r="N498" i="9"/>
  <c r="O498" i="9" s="1"/>
  <c r="M498" i="9"/>
  <c r="L498" i="9"/>
  <c r="J498" i="9"/>
  <c r="O497" i="9"/>
  <c r="N497" i="9"/>
  <c r="M497" i="9"/>
  <c r="L497" i="9"/>
  <c r="J497" i="9"/>
  <c r="N496" i="9"/>
  <c r="M496" i="9"/>
  <c r="L496" i="9"/>
  <c r="O496" i="9" s="1"/>
  <c r="J496" i="9"/>
  <c r="N495" i="9"/>
  <c r="M495" i="9"/>
  <c r="L495" i="9"/>
  <c r="O495" i="9" s="1"/>
  <c r="J495" i="9"/>
  <c r="O494" i="9"/>
  <c r="N494" i="9"/>
  <c r="M494" i="9"/>
  <c r="L494" i="9"/>
  <c r="J494" i="9"/>
  <c r="N493" i="9"/>
  <c r="M493" i="9"/>
  <c r="L493" i="9"/>
  <c r="O493" i="9" s="1"/>
  <c r="J493" i="9"/>
  <c r="N492" i="9"/>
  <c r="M492" i="9"/>
  <c r="L492" i="9"/>
  <c r="J492" i="9"/>
  <c r="N491" i="9"/>
  <c r="M491" i="9"/>
  <c r="L491" i="9"/>
  <c r="J491" i="9"/>
  <c r="O490" i="9"/>
  <c r="N490" i="9"/>
  <c r="M490" i="9"/>
  <c r="L490" i="9"/>
  <c r="J490" i="9"/>
  <c r="N489" i="9"/>
  <c r="M489" i="9"/>
  <c r="L489" i="9"/>
  <c r="O489" i="9" s="1"/>
  <c r="J489" i="9"/>
  <c r="N488" i="9"/>
  <c r="M488" i="9"/>
  <c r="L488" i="9"/>
  <c r="O488" i="9" s="1"/>
  <c r="J488" i="9"/>
  <c r="N487" i="9"/>
  <c r="M487" i="9"/>
  <c r="L487" i="9"/>
  <c r="O487" i="9" s="1"/>
  <c r="J487" i="9"/>
  <c r="O486" i="9"/>
  <c r="N486" i="9"/>
  <c r="M486" i="9"/>
  <c r="L486" i="9"/>
  <c r="J486" i="9"/>
  <c r="N485" i="9"/>
  <c r="M485" i="9"/>
  <c r="L485" i="9"/>
  <c r="O485" i="9" s="1"/>
  <c r="J485" i="9"/>
  <c r="N484" i="9"/>
  <c r="M484" i="9"/>
  <c r="L484" i="9"/>
  <c r="J484" i="9"/>
  <c r="N483" i="9"/>
  <c r="M483" i="9"/>
  <c r="L483" i="9"/>
  <c r="J483" i="9"/>
  <c r="O482" i="9"/>
  <c r="N482" i="9"/>
  <c r="M482" i="9"/>
  <c r="L482" i="9"/>
  <c r="J482" i="9"/>
  <c r="N481" i="9"/>
  <c r="M481" i="9"/>
  <c r="L481" i="9"/>
  <c r="O481" i="9" s="1"/>
  <c r="J481" i="9"/>
  <c r="N480" i="9"/>
  <c r="M480" i="9"/>
  <c r="L480" i="9"/>
  <c r="O480" i="9" s="1"/>
  <c r="J480" i="9"/>
  <c r="N479" i="9"/>
  <c r="M479" i="9"/>
  <c r="L479" i="9"/>
  <c r="O479" i="9" s="1"/>
  <c r="J479" i="9"/>
  <c r="O478" i="9"/>
  <c r="N478" i="9"/>
  <c r="M478" i="9"/>
  <c r="L478" i="9"/>
  <c r="J478" i="9"/>
  <c r="N477" i="9"/>
  <c r="M477" i="9"/>
  <c r="L477" i="9"/>
  <c r="O477" i="9" s="1"/>
  <c r="J477" i="9"/>
  <c r="N476" i="9"/>
  <c r="M476" i="9"/>
  <c r="L476" i="9"/>
  <c r="J476" i="9"/>
  <c r="N475" i="9"/>
  <c r="M475" i="9"/>
  <c r="L475" i="9"/>
  <c r="J475" i="9"/>
  <c r="N474" i="9"/>
  <c r="O474" i="9" s="1"/>
  <c r="M474" i="9"/>
  <c r="L474" i="9"/>
  <c r="J474" i="9"/>
  <c r="O473" i="9"/>
  <c r="N473" i="9"/>
  <c r="M473" i="9"/>
  <c r="L473" i="9"/>
  <c r="J473" i="9"/>
  <c r="N472" i="9"/>
  <c r="M472" i="9"/>
  <c r="L472" i="9"/>
  <c r="O472" i="9" s="1"/>
  <c r="J472" i="9"/>
  <c r="N471" i="9"/>
  <c r="M471" i="9"/>
  <c r="L471" i="9"/>
  <c r="O471" i="9" s="1"/>
  <c r="J471" i="9"/>
  <c r="O470" i="9"/>
  <c r="N470" i="9"/>
  <c r="M470" i="9"/>
  <c r="L470" i="9"/>
  <c r="J470" i="9"/>
  <c r="N469" i="9"/>
  <c r="M469" i="9"/>
  <c r="L469" i="9"/>
  <c r="O469" i="9" s="1"/>
  <c r="J469" i="9"/>
  <c r="N468" i="9"/>
  <c r="M468" i="9"/>
  <c r="L468" i="9"/>
  <c r="J468" i="9"/>
  <c r="N467" i="9"/>
  <c r="M467" i="9"/>
  <c r="L467" i="9"/>
  <c r="J467" i="9"/>
  <c r="N466" i="9"/>
  <c r="O466" i="9" s="1"/>
  <c r="M466" i="9"/>
  <c r="L466" i="9"/>
  <c r="J466" i="9"/>
  <c r="O465" i="9"/>
  <c r="N465" i="9"/>
  <c r="M465" i="9"/>
  <c r="L465" i="9"/>
  <c r="J465" i="9"/>
  <c r="N464" i="9"/>
  <c r="M464" i="9"/>
  <c r="L464" i="9"/>
  <c r="O464" i="9" s="1"/>
  <c r="J464" i="9"/>
  <c r="N463" i="9"/>
  <c r="M463" i="9"/>
  <c r="L463" i="9"/>
  <c r="O463" i="9" s="1"/>
  <c r="J463" i="9"/>
  <c r="O462" i="9"/>
  <c r="N462" i="9"/>
  <c r="M462" i="9"/>
  <c r="L462" i="9"/>
  <c r="J462" i="9"/>
  <c r="N461" i="9"/>
  <c r="M461" i="9"/>
  <c r="L461" i="9"/>
  <c r="O461" i="9" s="1"/>
  <c r="J461" i="9"/>
  <c r="N460" i="9"/>
  <c r="M460" i="9"/>
  <c r="L460" i="9"/>
  <c r="J460" i="9"/>
  <c r="N459" i="9"/>
  <c r="M459" i="9"/>
  <c r="L459" i="9"/>
  <c r="J459" i="9"/>
  <c r="O458" i="9"/>
  <c r="N458" i="9"/>
  <c r="M458" i="9"/>
  <c r="L458" i="9"/>
  <c r="J458" i="9"/>
  <c r="N457" i="9"/>
  <c r="M457" i="9"/>
  <c r="L457" i="9"/>
  <c r="O457" i="9" s="1"/>
  <c r="J457" i="9"/>
  <c r="N456" i="9"/>
  <c r="M456" i="9"/>
  <c r="L456" i="9"/>
  <c r="O456" i="9" s="1"/>
  <c r="J456" i="9"/>
  <c r="N455" i="9"/>
  <c r="M455" i="9"/>
  <c r="L455" i="9"/>
  <c r="O455" i="9" s="1"/>
  <c r="J455" i="9"/>
  <c r="N454" i="9"/>
  <c r="M454" i="9"/>
  <c r="L454" i="9"/>
  <c r="J454" i="9"/>
  <c r="N453" i="9"/>
  <c r="M453" i="9"/>
  <c r="L453" i="9"/>
  <c r="J453" i="9"/>
  <c r="N452" i="9"/>
  <c r="O452" i="9" s="1"/>
  <c r="M452" i="9"/>
  <c r="L452" i="9"/>
  <c r="J452" i="9"/>
  <c r="O451" i="9"/>
  <c r="N451" i="9"/>
  <c r="M451" i="9"/>
  <c r="L451" i="9"/>
  <c r="J451" i="9"/>
  <c r="N450" i="9"/>
  <c r="M450" i="9"/>
  <c r="L450" i="9"/>
  <c r="O450" i="9" s="1"/>
  <c r="J450" i="9"/>
  <c r="N449" i="9"/>
  <c r="M449" i="9"/>
  <c r="L449" i="9"/>
  <c r="O449" i="9" s="1"/>
  <c r="J449" i="9"/>
  <c r="O448" i="9"/>
  <c r="N448" i="9"/>
  <c r="M448" i="9"/>
  <c r="L448" i="9"/>
  <c r="J448" i="9"/>
  <c r="N447" i="9"/>
  <c r="M447" i="9"/>
  <c r="L447" i="9"/>
  <c r="O447" i="9" s="1"/>
  <c r="J447" i="9"/>
  <c r="N446" i="9"/>
  <c r="M446" i="9"/>
  <c r="L446" i="9"/>
  <c r="J446" i="9"/>
  <c r="N445" i="9"/>
  <c r="M445" i="9"/>
  <c r="L445" i="9"/>
  <c r="J445" i="9"/>
  <c r="N444" i="9"/>
  <c r="O444" i="9" s="1"/>
  <c r="M444" i="9"/>
  <c r="L444" i="9"/>
  <c r="J444" i="9"/>
  <c r="O443" i="9"/>
  <c r="N443" i="9"/>
  <c r="M443" i="9"/>
  <c r="L443" i="9"/>
  <c r="J443" i="9"/>
  <c r="N442" i="9"/>
  <c r="M442" i="9"/>
  <c r="L442" i="9"/>
  <c r="O442" i="9" s="1"/>
  <c r="J442" i="9"/>
  <c r="N441" i="9"/>
  <c r="M441" i="9"/>
  <c r="L441" i="9"/>
  <c r="O441" i="9" s="1"/>
  <c r="J441" i="9"/>
  <c r="O440" i="9"/>
  <c r="N440" i="9"/>
  <c r="M440" i="9"/>
  <c r="L440" i="9"/>
  <c r="J440" i="9"/>
  <c r="N439" i="9"/>
  <c r="M439" i="9"/>
  <c r="L439" i="9"/>
  <c r="O439" i="9" s="1"/>
  <c r="J439" i="9"/>
  <c r="N438" i="9"/>
  <c r="M438" i="9"/>
  <c r="L438" i="9"/>
  <c r="J438" i="9"/>
  <c r="N437" i="9"/>
  <c r="M437" i="9"/>
  <c r="L437" i="9"/>
  <c r="J437" i="9"/>
  <c r="N436" i="9"/>
  <c r="O436" i="9" s="1"/>
  <c r="M436" i="9"/>
  <c r="L436" i="9"/>
  <c r="J436" i="9"/>
  <c r="O435" i="9"/>
  <c r="N435" i="9"/>
  <c r="M435" i="9"/>
  <c r="L435" i="9"/>
  <c r="J435" i="9"/>
  <c r="N434" i="9"/>
  <c r="M434" i="9"/>
  <c r="L434" i="9"/>
  <c r="O434" i="9" s="1"/>
  <c r="J434" i="9"/>
  <c r="N433" i="9"/>
  <c r="M433" i="9"/>
  <c r="L433" i="9"/>
  <c r="O433" i="9" s="1"/>
  <c r="J433" i="9"/>
  <c r="O432" i="9"/>
  <c r="N432" i="9"/>
  <c r="M432" i="9"/>
  <c r="L432" i="9"/>
  <c r="J432" i="9"/>
  <c r="N431" i="9"/>
  <c r="M431" i="9"/>
  <c r="L431" i="9"/>
  <c r="O431" i="9" s="1"/>
  <c r="J431" i="9"/>
  <c r="N430" i="9"/>
  <c r="M430" i="9"/>
  <c r="L430" i="9"/>
  <c r="J430" i="9"/>
  <c r="N429" i="9"/>
  <c r="M429" i="9"/>
  <c r="L429" i="9"/>
  <c r="J429" i="9"/>
  <c r="N428" i="9"/>
  <c r="O428" i="9" s="1"/>
  <c r="M428" i="9"/>
  <c r="L428" i="9"/>
  <c r="J428" i="9"/>
  <c r="O427" i="9"/>
  <c r="N427" i="9"/>
  <c r="M427" i="9"/>
  <c r="L427" i="9"/>
  <c r="J427" i="9"/>
  <c r="N426" i="9"/>
  <c r="M426" i="9"/>
  <c r="L426" i="9"/>
  <c r="O426" i="9" s="1"/>
  <c r="J426" i="9"/>
  <c r="N425" i="9"/>
  <c r="M425" i="9"/>
  <c r="L425" i="9"/>
  <c r="O425" i="9" s="1"/>
  <c r="J425" i="9"/>
  <c r="O424" i="9"/>
  <c r="N424" i="9"/>
  <c r="M424" i="9"/>
  <c r="L424" i="9"/>
  <c r="J424" i="9"/>
  <c r="N423" i="9"/>
  <c r="M423" i="9"/>
  <c r="L423" i="9"/>
  <c r="O423" i="9" s="1"/>
  <c r="J423" i="9"/>
  <c r="N422" i="9"/>
  <c r="M422" i="9"/>
  <c r="L422" i="9"/>
  <c r="J422" i="9"/>
  <c r="N421" i="9"/>
  <c r="M421" i="9"/>
  <c r="L421" i="9"/>
  <c r="J421" i="9"/>
  <c r="N420" i="9"/>
  <c r="O420" i="9" s="1"/>
  <c r="M420" i="9"/>
  <c r="L420" i="9"/>
  <c r="J420" i="9"/>
  <c r="O419" i="9"/>
  <c r="N419" i="9"/>
  <c r="M419" i="9"/>
  <c r="L419" i="9"/>
  <c r="J419" i="9"/>
  <c r="N418" i="9"/>
  <c r="M418" i="9"/>
  <c r="L418" i="9"/>
  <c r="O418" i="9" s="1"/>
  <c r="J418" i="9"/>
  <c r="N417" i="9"/>
  <c r="M417" i="9"/>
  <c r="L417" i="9"/>
  <c r="O417" i="9" s="1"/>
  <c r="J417" i="9"/>
  <c r="O416" i="9"/>
  <c r="N416" i="9"/>
  <c r="M416" i="9"/>
  <c r="L416" i="9"/>
  <c r="J416" i="9"/>
  <c r="N415" i="9"/>
  <c r="M415" i="9"/>
  <c r="L415" i="9"/>
  <c r="O415" i="9" s="1"/>
  <c r="J415" i="9"/>
  <c r="N414" i="9"/>
  <c r="M414" i="9"/>
  <c r="L414" i="9"/>
  <c r="J414" i="9"/>
  <c r="N413" i="9"/>
  <c r="M413" i="9"/>
  <c r="L413" i="9"/>
  <c r="J413" i="9"/>
  <c r="N412" i="9"/>
  <c r="O412" i="9" s="1"/>
  <c r="M412" i="9"/>
  <c r="L412" i="9"/>
  <c r="J412" i="9"/>
  <c r="O411" i="9"/>
  <c r="N411" i="9"/>
  <c r="M411" i="9"/>
  <c r="L411" i="9"/>
  <c r="J411" i="9"/>
  <c r="N410" i="9"/>
  <c r="M410" i="9"/>
  <c r="L410" i="9"/>
  <c r="O410" i="9" s="1"/>
  <c r="J410" i="9"/>
  <c r="N409" i="9"/>
  <c r="M409" i="9"/>
  <c r="L409" i="9"/>
  <c r="O409" i="9" s="1"/>
  <c r="J409" i="9"/>
  <c r="O408" i="9"/>
  <c r="N408" i="9"/>
  <c r="M408" i="9"/>
  <c r="L408" i="9"/>
  <c r="J408" i="9"/>
  <c r="N407" i="9"/>
  <c r="M407" i="9"/>
  <c r="L407" i="9"/>
  <c r="O407" i="9" s="1"/>
  <c r="J407" i="9"/>
  <c r="N406" i="9"/>
  <c r="M406" i="9"/>
  <c r="L406" i="9"/>
  <c r="J406" i="9"/>
  <c r="N405" i="9"/>
  <c r="M405" i="9"/>
  <c r="L405" i="9"/>
  <c r="J405" i="9"/>
  <c r="N404" i="9"/>
  <c r="O404" i="9" s="1"/>
  <c r="M404" i="9"/>
  <c r="L404" i="9"/>
  <c r="J404" i="9"/>
  <c r="O403" i="9"/>
  <c r="N403" i="9"/>
  <c r="M403" i="9"/>
  <c r="L403" i="9"/>
  <c r="J403" i="9"/>
  <c r="N402" i="9"/>
  <c r="M402" i="9"/>
  <c r="L402" i="9"/>
  <c r="O402" i="9" s="1"/>
  <c r="J402" i="9"/>
  <c r="N401" i="9"/>
  <c r="M401" i="9"/>
  <c r="L401" i="9"/>
  <c r="O401" i="9" s="1"/>
  <c r="J401" i="9"/>
  <c r="O400" i="9"/>
  <c r="N400" i="9"/>
  <c r="M400" i="9"/>
  <c r="L400" i="9"/>
  <c r="J400" i="9"/>
  <c r="N399" i="9"/>
  <c r="M399" i="9"/>
  <c r="L399" i="9"/>
  <c r="O399" i="9" s="1"/>
  <c r="J399" i="9"/>
  <c r="N398" i="9"/>
  <c r="M398" i="9"/>
  <c r="L398" i="9"/>
  <c r="J398" i="9"/>
  <c r="N397" i="9"/>
  <c r="M397" i="9"/>
  <c r="L397" i="9"/>
  <c r="J397" i="9"/>
  <c r="N396" i="9"/>
  <c r="O396" i="9" s="1"/>
  <c r="M396" i="9"/>
  <c r="L396" i="9"/>
  <c r="J396" i="9"/>
  <c r="O395" i="9"/>
  <c r="N395" i="9"/>
  <c r="M395" i="9"/>
  <c r="L395" i="9"/>
  <c r="J395" i="9"/>
  <c r="N394" i="9"/>
  <c r="M394" i="9"/>
  <c r="L394" i="9"/>
  <c r="O394" i="9" s="1"/>
  <c r="J394" i="9"/>
  <c r="N393" i="9"/>
  <c r="M393" i="9"/>
  <c r="L393" i="9"/>
  <c r="O393" i="9" s="1"/>
  <c r="J393" i="9"/>
  <c r="O392" i="9"/>
  <c r="N392" i="9"/>
  <c r="M392" i="9"/>
  <c r="L392" i="9"/>
  <c r="J392" i="9"/>
  <c r="N391" i="9"/>
  <c r="M391" i="9"/>
  <c r="L391" i="9"/>
  <c r="O391" i="9" s="1"/>
  <c r="J391" i="9"/>
  <c r="N390" i="9"/>
  <c r="M390" i="9"/>
  <c r="L390" i="9"/>
  <c r="J390" i="9"/>
  <c r="N389" i="9"/>
  <c r="M389" i="9"/>
  <c r="L389" i="9"/>
  <c r="J389" i="9"/>
  <c r="N388" i="9"/>
  <c r="O388" i="9" s="1"/>
  <c r="M388" i="9"/>
  <c r="L388" i="9"/>
  <c r="J388" i="9"/>
  <c r="O387" i="9"/>
  <c r="N387" i="9"/>
  <c r="M387" i="9"/>
  <c r="L387" i="9"/>
  <c r="J387" i="9"/>
  <c r="N386" i="9"/>
  <c r="M386" i="9"/>
  <c r="L386" i="9"/>
  <c r="O386" i="9" s="1"/>
  <c r="J386" i="9"/>
  <c r="N385" i="9"/>
  <c r="M385" i="9"/>
  <c r="L385" i="9"/>
  <c r="O385" i="9" s="1"/>
  <c r="J385" i="9"/>
  <c r="O384" i="9"/>
  <c r="N384" i="9"/>
  <c r="M384" i="9"/>
  <c r="L384" i="9"/>
  <c r="J384" i="9"/>
  <c r="N383" i="9"/>
  <c r="M383" i="9"/>
  <c r="L383" i="9"/>
  <c r="O383" i="9" s="1"/>
  <c r="J383" i="9"/>
  <c r="N382" i="9"/>
  <c r="M382" i="9"/>
  <c r="L382" i="9"/>
  <c r="J382" i="9"/>
  <c r="N381" i="9"/>
  <c r="M381" i="9"/>
  <c r="L381" i="9"/>
  <c r="J381" i="9"/>
  <c r="N380" i="9"/>
  <c r="O380" i="9" s="1"/>
  <c r="M380" i="9"/>
  <c r="L380" i="9"/>
  <c r="J380" i="9"/>
  <c r="O379" i="9"/>
  <c r="N379" i="9"/>
  <c r="M379" i="9"/>
  <c r="L379" i="9"/>
  <c r="J379" i="9"/>
  <c r="N378" i="9"/>
  <c r="M378" i="9"/>
  <c r="L378" i="9"/>
  <c r="O378" i="9" s="1"/>
  <c r="J378" i="9"/>
  <c r="N377" i="9"/>
  <c r="M377" i="9"/>
  <c r="L377" i="9"/>
  <c r="O377" i="9" s="1"/>
  <c r="J377" i="9"/>
  <c r="O376" i="9"/>
  <c r="N376" i="9"/>
  <c r="M376" i="9"/>
  <c r="L376" i="9"/>
  <c r="J376" i="9"/>
  <c r="N375" i="9"/>
  <c r="M375" i="9"/>
  <c r="L375" i="9"/>
  <c r="O375" i="9" s="1"/>
  <c r="J375" i="9"/>
  <c r="N374" i="9"/>
  <c r="M374" i="9"/>
  <c r="L374" i="9"/>
  <c r="J374" i="9"/>
  <c r="N373" i="9"/>
  <c r="M373" i="9"/>
  <c r="L373" i="9"/>
  <c r="J373" i="9"/>
  <c r="N372" i="9"/>
  <c r="O372" i="9" s="1"/>
  <c r="M372" i="9"/>
  <c r="L372" i="9"/>
  <c r="J372" i="9"/>
  <c r="O371" i="9"/>
  <c r="N371" i="9"/>
  <c r="M371" i="9"/>
  <c r="L371" i="9"/>
  <c r="J371" i="9"/>
  <c r="N370" i="9"/>
  <c r="M370" i="9"/>
  <c r="L370" i="9"/>
  <c r="O370" i="9" s="1"/>
  <c r="J370" i="9"/>
  <c r="N369" i="9"/>
  <c r="M369" i="9"/>
  <c r="L369" i="9"/>
  <c r="O369" i="9" s="1"/>
  <c r="J369" i="9"/>
  <c r="O368" i="9"/>
  <c r="N368" i="9"/>
  <c r="M368" i="9"/>
  <c r="L368" i="9"/>
  <c r="J368" i="9"/>
  <c r="N367" i="9"/>
  <c r="M367" i="9"/>
  <c r="L367" i="9"/>
  <c r="O367" i="9" s="1"/>
  <c r="J367" i="9"/>
  <c r="N366" i="9"/>
  <c r="M366" i="9"/>
  <c r="L366" i="9"/>
  <c r="J366" i="9"/>
  <c r="N365" i="9"/>
  <c r="M365" i="9"/>
  <c r="L365" i="9"/>
  <c r="J365" i="9"/>
  <c r="N364" i="9"/>
  <c r="O364" i="9" s="1"/>
  <c r="M364" i="9"/>
  <c r="L364" i="9"/>
  <c r="J364" i="9"/>
  <c r="O363" i="9"/>
  <c r="N363" i="9"/>
  <c r="M363" i="9"/>
  <c r="L363" i="9"/>
  <c r="J363" i="9"/>
  <c r="N362" i="9"/>
  <c r="M362" i="9"/>
  <c r="L362" i="9"/>
  <c r="O362" i="9" s="1"/>
  <c r="J362" i="9"/>
  <c r="N361" i="9"/>
  <c r="M361" i="9"/>
  <c r="L361" i="9"/>
  <c r="O361" i="9" s="1"/>
  <c r="J361" i="9"/>
  <c r="O360" i="9"/>
  <c r="N360" i="9"/>
  <c r="M360" i="9"/>
  <c r="L360" i="9"/>
  <c r="J360" i="9"/>
  <c r="N359" i="9"/>
  <c r="M359" i="9"/>
  <c r="L359" i="9"/>
  <c r="O359" i="9" s="1"/>
  <c r="J359" i="9"/>
  <c r="N358" i="9"/>
  <c r="M358" i="9"/>
  <c r="L358" i="9"/>
  <c r="J358" i="9"/>
  <c r="N357" i="9"/>
  <c r="M357" i="9"/>
  <c r="L357" i="9"/>
  <c r="J357" i="9"/>
  <c r="N356" i="9"/>
  <c r="O356" i="9" s="1"/>
  <c r="M356" i="9"/>
  <c r="L356" i="9"/>
  <c r="J356" i="9"/>
  <c r="O355" i="9"/>
  <c r="N355" i="9"/>
  <c r="M355" i="9"/>
  <c r="L355" i="9"/>
  <c r="J355" i="9"/>
  <c r="N354" i="9"/>
  <c r="M354" i="9"/>
  <c r="L354" i="9"/>
  <c r="O354" i="9" s="1"/>
  <c r="J354" i="9"/>
  <c r="N353" i="9"/>
  <c r="M353" i="9"/>
  <c r="L353" i="9"/>
  <c r="O353" i="9" s="1"/>
  <c r="J353" i="9"/>
  <c r="O352" i="9"/>
  <c r="N352" i="9"/>
  <c r="M352" i="9"/>
  <c r="L352" i="9"/>
  <c r="J352" i="9"/>
  <c r="N351" i="9"/>
  <c r="M351" i="9"/>
  <c r="L351" i="9"/>
  <c r="O351" i="9" s="1"/>
  <c r="J351" i="9"/>
  <c r="N350" i="9"/>
  <c r="M350" i="9"/>
  <c r="L350" i="9"/>
  <c r="J350" i="9"/>
  <c r="N349" i="9"/>
  <c r="M349" i="9"/>
  <c r="L349" i="9"/>
  <c r="J349" i="9"/>
  <c r="N348" i="9"/>
  <c r="O348" i="9" s="1"/>
  <c r="M348" i="9"/>
  <c r="L348" i="9"/>
  <c r="J348" i="9"/>
  <c r="O347" i="9"/>
  <c r="N347" i="9"/>
  <c r="M347" i="9"/>
  <c r="L347" i="9"/>
  <c r="J347" i="9"/>
  <c r="N346" i="9"/>
  <c r="M346" i="9"/>
  <c r="L346" i="9"/>
  <c r="O346" i="9" s="1"/>
  <c r="J346" i="9"/>
  <c r="N345" i="9"/>
  <c r="M345" i="9"/>
  <c r="L345" i="9"/>
  <c r="O345" i="9" s="1"/>
  <c r="J345" i="9"/>
  <c r="O344" i="9"/>
  <c r="N344" i="9"/>
  <c r="M344" i="9"/>
  <c r="L344" i="9"/>
  <c r="J344" i="9"/>
  <c r="N343" i="9"/>
  <c r="M343" i="9"/>
  <c r="L343" i="9"/>
  <c r="O343" i="9" s="1"/>
  <c r="J343" i="9"/>
  <c r="N342" i="9"/>
  <c r="M342" i="9"/>
  <c r="L342" i="9"/>
  <c r="J342" i="9"/>
  <c r="N341" i="9"/>
  <c r="M341" i="9"/>
  <c r="L341" i="9"/>
  <c r="J341" i="9"/>
  <c r="N340" i="9"/>
  <c r="O340" i="9" s="1"/>
  <c r="M340" i="9"/>
  <c r="L340" i="9"/>
  <c r="J340" i="9"/>
  <c r="O339" i="9"/>
  <c r="N339" i="9"/>
  <c r="M339" i="9"/>
  <c r="L339" i="9"/>
  <c r="J339" i="9"/>
  <c r="N338" i="9"/>
  <c r="M338" i="9"/>
  <c r="L338" i="9"/>
  <c r="O338" i="9" s="1"/>
  <c r="J338" i="9"/>
  <c r="N337" i="9"/>
  <c r="M337" i="9"/>
  <c r="L337" i="9"/>
  <c r="O337" i="9" s="1"/>
  <c r="J337" i="9"/>
  <c r="O336" i="9"/>
  <c r="N336" i="9"/>
  <c r="M336" i="9"/>
  <c r="L336" i="9"/>
  <c r="J336" i="9"/>
  <c r="N335" i="9"/>
  <c r="M335" i="9"/>
  <c r="L335" i="9"/>
  <c r="O335" i="9" s="1"/>
  <c r="J335" i="9"/>
  <c r="N334" i="9"/>
  <c r="M334" i="9"/>
  <c r="L334" i="9"/>
  <c r="J334" i="9"/>
  <c r="N333" i="9"/>
  <c r="M333" i="9"/>
  <c r="L333" i="9"/>
  <c r="J333" i="9"/>
  <c r="N332" i="9"/>
  <c r="O332" i="9" s="1"/>
  <c r="M332" i="9"/>
  <c r="L332" i="9"/>
  <c r="J332" i="9"/>
  <c r="O331" i="9"/>
  <c r="N331" i="9"/>
  <c r="M331" i="9"/>
  <c r="L331" i="9"/>
  <c r="J331" i="9"/>
  <c r="N330" i="9"/>
  <c r="M330" i="9"/>
  <c r="L330" i="9"/>
  <c r="O330" i="9" s="1"/>
  <c r="J330" i="9"/>
  <c r="N329" i="9"/>
  <c r="M329" i="9"/>
  <c r="L329" i="9"/>
  <c r="O329" i="9" s="1"/>
  <c r="J329" i="9"/>
  <c r="O328" i="9"/>
  <c r="N328" i="9"/>
  <c r="M328" i="9"/>
  <c r="L328" i="9"/>
  <c r="J328" i="9"/>
  <c r="N327" i="9"/>
  <c r="M327" i="9"/>
  <c r="L327" i="9"/>
  <c r="O327" i="9" s="1"/>
  <c r="J327" i="9"/>
  <c r="N326" i="9"/>
  <c r="M326" i="9"/>
  <c r="L326" i="9"/>
  <c r="J326" i="9"/>
  <c r="N325" i="9"/>
  <c r="M325" i="9"/>
  <c r="L325" i="9"/>
  <c r="J325" i="9"/>
  <c r="N324" i="9"/>
  <c r="O324" i="9" s="1"/>
  <c r="M324" i="9"/>
  <c r="L324" i="9"/>
  <c r="J324" i="9"/>
  <c r="O323" i="9"/>
  <c r="N323" i="9"/>
  <c r="M323" i="9"/>
  <c r="L323" i="9"/>
  <c r="J323" i="9"/>
  <c r="N322" i="9"/>
  <c r="M322" i="9"/>
  <c r="L322" i="9"/>
  <c r="O322" i="9" s="1"/>
  <c r="J322" i="9"/>
  <c r="N321" i="9"/>
  <c r="M321" i="9"/>
  <c r="L321" i="9"/>
  <c r="O321" i="9" s="1"/>
  <c r="J321" i="9"/>
  <c r="O320" i="9"/>
  <c r="N320" i="9"/>
  <c r="M320" i="9"/>
  <c r="L320" i="9"/>
  <c r="J320" i="9"/>
  <c r="N319" i="9"/>
  <c r="M319" i="9"/>
  <c r="L319" i="9"/>
  <c r="O319" i="9" s="1"/>
  <c r="J319" i="9"/>
  <c r="N318" i="9"/>
  <c r="M318" i="9"/>
  <c r="L318" i="9"/>
  <c r="J318" i="9"/>
  <c r="N317" i="9"/>
  <c r="M317" i="9"/>
  <c r="L317" i="9"/>
  <c r="J317" i="9"/>
  <c r="N316" i="9"/>
  <c r="O316" i="9" s="1"/>
  <c r="M316" i="9"/>
  <c r="L316" i="9"/>
  <c r="J316" i="9"/>
  <c r="O315" i="9"/>
  <c r="N315" i="9"/>
  <c r="M315" i="9"/>
  <c r="L315" i="9"/>
  <c r="J315" i="9"/>
  <c r="N314" i="9"/>
  <c r="M314" i="9"/>
  <c r="L314" i="9"/>
  <c r="O314" i="9" s="1"/>
  <c r="J314" i="9"/>
  <c r="N313" i="9"/>
  <c r="M313" i="9"/>
  <c r="L313" i="9"/>
  <c r="O313" i="9" s="1"/>
  <c r="J313" i="9"/>
  <c r="O312" i="9"/>
  <c r="N312" i="9"/>
  <c r="M312" i="9"/>
  <c r="L312" i="9"/>
  <c r="J312" i="9"/>
  <c r="N311" i="9"/>
  <c r="M311" i="9"/>
  <c r="L311" i="9"/>
  <c r="O311" i="9" s="1"/>
  <c r="J311" i="9"/>
  <c r="N310" i="9"/>
  <c r="M310" i="9"/>
  <c r="L310" i="9"/>
  <c r="J310" i="9"/>
  <c r="N309" i="9"/>
  <c r="M309" i="9"/>
  <c r="L309" i="9"/>
  <c r="J309" i="9"/>
  <c r="N308" i="9"/>
  <c r="O308" i="9" s="1"/>
  <c r="M308" i="9"/>
  <c r="L308" i="9"/>
  <c r="J308" i="9"/>
  <c r="O307" i="9"/>
  <c r="N307" i="9"/>
  <c r="M307" i="9"/>
  <c r="L307" i="9"/>
  <c r="J307" i="9"/>
  <c r="N306" i="9"/>
  <c r="M306" i="9"/>
  <c r="L306" i="9"/>
  <c r="O306" i="9" s="1"/>
  <c r="J306" i="9"/>
  <c r="N305" i="9"/>
  <c r="M305" i="9"/>
  <c r="L305" i="9"/>
  <c r="O305" i="9" s="1"/>
  <c r="J305" i="9"/>
  <c r="O304" i="9"/>
  <c r="N304" i="9"/>
  <c r="M304" i="9"/>
  <c r="L304" i="9"/>
  <c r="J304" i="9"/>
  <c r="N303" i="9"/>
  <c r="M303" i="9"/>
  <c r="L303" i="9"/>
  <c r="O303" i="9" s="1"/>
  <c r="J303" i="9"/>
  <c r="N302" i="9"/>
  <c r="M302" i="9"/>
  <c r="L302" i="9"/>
  <c r="J302" i="9"/>
  <c r="N301" i="9"/>
  <c r="M301" i="9"/>
  <c r="L301" i="9"/>
  <c r="J301" i="9"/>
  <c r="N300" i="9"/>
  <c r="O300" i="9" s="1"/>
  <c r="M300" i="9"/>
  <c r="L300" i="9"/>
  <c r="J300" i="9"/>
  <c r="O299" i="9"/>
  <c r="N299" i="9"/>
  <c r="M299" i="9"/>
  <c r="L299" i="9"/>
  <c r="J299" i="9"/>
  <c r="N298" i="9"/>
  <c r="M298" i="9"/>
  <c r="L298" i="9"/>
  <c r="O298" i="9" s="1"/>
  <c r="J298" i="9"/>
  <c r="N297" i="9"/>
  <c r="M297" i="9"/>
  <c r="L297" i="9"/>
  <c r="O297" i="9" s="1"/>
  <c r="J297" i="9"/>
  <c r="O296" i="9"/>
  <c r="N296" i="9"/>
  <c r="M296" i="9"/>
  <c r="L296" i="9"/>
  <c r="J296" i="9"/>
  <c r="N295" i="9"/>
  <c r="M295" i="9"/>
  <c r="L295" i="9"/>
  <c r="O295" i="9" s="1"/>
  <c r="J295" i="9"/>
  <c r="N294" i="9"/>
  <c r="M294" i="9"/>
  <c r="L294" i="9"/>
  <c r="J294" i="9"/>
  <c r="N293" i="9"/>
  <c r="M293" i="9"/>
  <c r="L293" i="9"/>
  <c r="J293" i="9"/>
  <c r="N292" i="9"/>
  <c r="O292" i="9" s="1"/>
  <c r="M292" i="9"/>
  <c r="L292" i="9"/>
  <c r="J292" i="9"/>
  <c r="O291" i="9"/>
  <c r="N291" i="9"/>
  <c r="M291" i="9"/>
  <c r="L291" i="9"/>
  <c r="J291" i="9"/>
  <c r="N290" i="9"/>
  <c r="M290" i="9"/>
  <c r="L290" i="9"/>
  <c r="O290" i="9" s="1"/>
  <c r="J290" i="9"/>
  <c r="N289" i="9"/>
  <c r="M289" i="9"/>
  <c r="L289" i="9"/>
  <c r="O289" i="9" s="1"/>
  <c r="J289" i="9"/>
  <c r="O288" i="9"/>
  <c r="N288" i="9"/>
  <c r="M288" i="9"/>
  <c r="L288" i="9"/>
  <c r="J288" i="9"/>
  <c r="N287" i="9"/>
  <c r="M287" i="9"/>
  <c r="L287" i="9"/>
  <c r="O287" i="9" s="1"/>
  <c r="J287" i="9"/>
  <c r="N286" i="9"/>
  <c r="M286" i="9"/>
  <c r="L286" i="9"/>
  <c r="J286" i="9"/>
  <c r="N285" i="9"/>
  <c r="M285" i="9"/>
  <c r="L285" i="9"/>
  <c r="J285" i="9"/>
  <c r="N284" i="9"/>
  <c r="O284" i="9" s="1"/>
  <c r="M284" i="9"/>
  <c r="L284" i="9"/>
  <c r="J284" i="9"/>
  <c r="O283" i="9"/>
  <c r="N283" i="9"/>
  <c r="M283" i="9"/>
  <c r="L283" i="9"/>
  <c r="J283" i="9"/>
  <c r="N282" i="9"/>
  <c r="M282" i="9"/>
  <c r="L282" i="9"/>
  <c r="O282" i="9" s="1"/>
  <c r="J282" i="9"/>
  <c r="N281" i="9"/>
  <c r="M281" i="9"/>
  <c r="L281" i="9"/>
  <c r="O281" i="9" s="1"/>
  <c r="J281" i="9"/>
  <c r="O280" i="9"/>
  <c r="N280" i="9"/>
  <c r="M280" i="9"/>
  <c r="L280" i="9"/>
  <c r="J280" i="9"/>
  <c r="N279" i="9"/>
  <c r="M279" i="9"/>
  <c r="L279" i="9"/>
  <c r="O279" i="9" s="1"/>
  <c r="J279" i="9"/>
  <c r="N278" i="9"/>
  <c r="M278" i="9"/>
  <c r="L278" i="9"/>
  <c r="J278" i="9"/>
  <c r="N277" i="9"/>
  <c r="M277" i="9"/>
  <c r="L277" i="9"/>
  <c r="J277" i="9"/>
  <c r="N276" i="9"/>
  <c r="O276" i="9" s="1"/>
  <c r="M276" i="9"/>
  <c r="L276" i="9"/>
  <c r="J276" i="9"/>
  <c r="O275" i="9"/>
  <c r="N275" i="9"/>
  <c r="M275" i="9"/>
  <c r="L275" i="9"/>
  <c r="J275" i="9"/>
  <c r="N274" i="9"/>
  <c r="M274" i="9"/>
  <c r="L274" i="9"/>
  <c r="O274" i="9" s="1"/>
  <c r="J274" i="9"/>
  <c r="N273" i="9"/>
  <c r="M273" i="9"/>
  <c r="L273" i="9"/>
  <c r="O273" i="9" s="1"/>
  <c r="J273" i="9"/>
  <c r="O272" i="9"/>
  <c r="N272" i="9"/>
  <c r="M272" i="9"/>
  <c r="L272" i="9"/>
  <c r="J272" i="9"/>
  <c r="N271" i="9"/>
  <c r="M271" i="9"/>
  <c r="L271" i="9"/>
  <c r="O271" i="9" s="1"/>
  <c r="J271" i="9"/>
  <c r="N270" i="9"/>
  <c r="M270" i="9"/>
  <c r="L270" i="9"/>
  <c r="J270" i="9"/>
  <c r="N269" i="9"/>
  <c r="M269" i="9"/>
  <c r="L269" i="9"/>
  <c r="J269" i="9"/>
  <c r="N268" i="9"/>
  <c r="O268" i="9" s="1"/>
  <c r="M268" i="9"/>
  <c r="L268" i="9"/>
  <c r="J268" i="9"/>
  <c r="O267" i="9"/>
  <c r="N267" i="9"/>
  <c r="M267" i="9"/>
  <c r="L267" i="9"/>
  <c r="J267" i="9"/>
  <c r="N266" i="9"/>
  <c r="M266" i="9"/>
  <c r="L266" i="9"/>
  <c r="O266" i="9" s="1"/>
  <c r="J266" i="9"/>
  <c r="N265" i="9"/>
  <c r="M265" i="9"/>
  <c r="L265" i="9"/>
  <c r="O265" i="9" s="1"/>
  <c r="J265" i="9"/>
  <c r="O264" i="9"/>
  <c r="N264" i="9"/>
  <c r="M264" i="9"/>
  <c r="L264" i="9"/>
  <c r="J264" i="9"/>
  <c r="N263" i="9"/>
  <c r="M263" i="9"/>
  <c r="L263" i="9"/>
  <c r="O263" i="9" s="1"/>
  <c r="J263" i="9"/>
  <c r="N262" i="9"/>
  <c r="M262" i="9"/>
  <c r="L262" i="9"/>
  <c r="J262" i="9"/>
  <c r="N261" i="9"/>
  <c r="M261" i="9"/>
  <c r="L261" i="9"/>
  <c r="J261" i="9"/>
  <c r="N260" i="9"/>
  <c r="O260" i="9" s="1"/>
  <c r="M260" i="9"/>
  <c r="L260" i="9"/>
  <c r="J260" i="9"/>
  <c r="O259" i="9"/>
  <c r="N259" i="9"/>
  <c r="M259" i="9"/>
  <c r="L259" i="9"/>
  <c r="J259" i="9"/>
  <c r="N258" i="9"/>
  <c r="M258" i="9"/>
  <c r="L258" i="9"/>
  <c r="O258" i="9" s="1"/>
  <c r="J258" i="9"/>
  <c r="N257" i="9"/>
  <c r="M257" i="9"/>
  <c r="L257" i="9"/>
  <c r="O257" i="9" s="1"/>
  <c r="J257" i="9"/>
  <c r="O256" i="9"/>
  <c r="N256" i="9"/>
  <c r="M256" i="9"/>
  <c r="L256" i="9"/>
  <c r="J256" i="9"/>
  <c r="N255" i="9"/>
  <c r="M255" i="9"/>
  <c r="L255" i="9"/>
  <c r="O255" i="9" s="1"/>
  <c r="J255" i="9"/>
  <c r="N254" i="9"/>
  <c r="M254" i="9"/>
  <c r="L254" i="9"/>
  <c r="J254" i="9"/>
  <c r="N253" i="9"/>
  <c r="M253" i="9"/>
  <c r="L253" i="9"/>
  <c r="J253" i="9"/>
  <c r="N252" i="9"/>
  <c r="O252" i="9" s="1"/>
  <c r="M252" i="9"/>
  <c r="L252" i="9"/>
  <c r="J252" i="9"/>
  <c r="O251" i="9"/>
  <c r="N251" i="9"/>
  <c r="M251" i="9"/>
  <c r="L251" i="9"/>
  <c r="J251" i="9"/>
  <c r="N250" i="9"/>
  <c r="M250" i="9"/>
  <c r="L250" i="9"/>
  <c r="O250" i="9" s="1"/>
  <c r="J250" i="9"/>
  <c r="N249" i="9"/>
  <c r="M249" i="9"/>
  <c r="L249" i="9"/>
  <c r="O249" i="9" s="1"/>
  <c r="J249" i="9"/>
  <c r="O248" i="9"/>
  <c r="N248" i="9"/>
  <c r="M248" i="9"/>
  <c r="L248" i="9"/>
  <c r="J248" i="9"/>
  <c r="N247" i="9"/>
  <c r="M247" i="9"/>
  <c r="L247" i="9"/>
  <c r="O247" i="9" s="1"/>
  <c r="J247" i="9"/>
  <c r="N246" i="9"/>
  <c r="M246" i="9"/>
  <c r="L246" i="9"/>
  <c r="J246" i="9"/>
  <c r="N245" i="9"/>
  <c r="M245" i="9"/>
  <c r="L245" i="9"/>
  <c r="J245" i="9"/>
  <c r="N244" i="9"/>
  <c r="O244" i="9" s="1"/>
  <c r="M244" i="9"/>
  <c r="L244" i="9"/>
  <c r="J244" i="9"/>
  <c r="O243" i="9"/>
  <c r="N243" i="9"/>
  <c r="M243" i="9"/>
  <c r="L243" i="9"/>
  <c r="J243" i="9"/>
  <c r="N242" i="9"/>
  <c r="M242" i="9"/>
  <c r="L242" i="9"/>
  <c r="O242" i="9" s="1"/>
  <c r="J242" i="9"/>
  <c r="N241" i="9"/>
  <c r="M241" i="9"/>
  <c r="L241" i="9"/>
  <c r="O241" i="9" s="1"/>
  <c r="J241" i="9"/>
  <c r="O240" i="9"/>
  <c r="N240" i="9"/>
  <c r="M240" i="9"/>
  <c r="L240" i="9"/>
  <c r="J240" i="9"/>
  <c r="N239" i="9"/>
  <c r="M239" i="9"/>
  <c r="L239" i="9"/>
  <c r="O239" i="9" s="1"/>
  <c r="J239" i="9"/>
  <c r="N238" i="9"/>
  <c r="M238" i="9"/>
  <c r="L238" i="9"/>
  <c r="J238" i="9"/>
  <c r="N237" i="9"/>
  <c r="M237" i="9"/>
  <c r="L237" i="9"/>
  <c r="J237" i="9"/>
  <c r="N236" i="9"/>
  <c r="O236" i="9" s="1"/>
  <c r="M236" i="9"/>
  <c r="L236" i="9"/>
  <c r="J236" i="9"/>
  <c r="O235" i="9"/>
  <c r="N235" i="9"/>
  <c r="M235" i="9"/>
  <c r="L235" i="9"/>
  <c r="J235" i="9"/>
  <c r="N234" i="9"/>
  <c r="M234" i="9"/>
  <c r="L234" i="9"/>
  <c r="O234" i="9" s="1"/>
  <c r="J234" i="9"/>
  <c r="N233" i="9"/>
  <c r="M233" i="9"/>
  <c r="L233" i="9"/>
  <c r="O233" i="9" s="1"/>
  <c r="J233" i="9"/>
  <c r="O232" i="9"/>
  <c r="N232" i="9"/>
  <c r="M232" i="9"/>
  <c r="L232" i="9"/>
  <c r="J232" i="9"/>
  <c r="N231" i="9"/>
  <c r="M231" i="9"/>
  <c r="L231" i="9"/>
  <c r="O231" i="9" s="1"/>
  <c r="J231" i="9"/>
  <c r="N230" i="9"/>
  <c r="M230" i="9"/>
  <c r="L230" i="9"/>
  <c r="J230" i="9"/>
  <c r="N229" i="9"/>
  <c r="M229" i="9"/>
  <c r="L229" i="9"/>
  <c r="J229" i="9"/>
  <c r="N228" i="9"/>
  <c r="O228" i="9" s="1"/>
  <c r="M228" i="9"/>
  <c r="L228" i="9"/>
  <c r="J228" i="9"/>
  <c r="O227" i="9"/>
  <c r="N227" i="9"/>
  <c r="M227" i="9"/>
  <c r="L227" i="9"/>
  <c r="J227" i="9"/>
  <c r="N226" i="9"/>
  <c r="M226" i="9"/>
  <c r="L226" i="9"/>
  <c r="O226" i="9" s="1"/>
  <c r="J226" i="9"/>
  <c r="N225" i="9"/>
  <c r="M225" i="9"/>
  <c r="L225" i="9"/>
  <c r="O225" i="9" s="1"/>
  <c r="J225" i="9"/>
  <c r="O224" i="9"/>
  <c r="N224" i="9"/>
  <c r="M224" i="9"/>
  <c r="L224" i="9"/>
  <c r="J224" i="9"/>
  <c r="N223" i="9"/>
  <c r="M223" i="9"/>
  <c r="L223" i="9"/>
  <c r="O223" i="9" s="1"/>
  <c r="J223" i="9"/>
  <c r="N222" i="9"/>
  <c r="M222" i="9"/>
  <c r="L222" i="9"/>
  <c r="J222" i="9"/>
  <c r="N221" i="9"/>
  <c r="M221" i="9"/>
  <c r="L221" i="9"/>
  <c r="J221" i="9"/>
  <c r="N220" i="9"/>
  <c r="O220" i="9" s="1"/>
  <c r="M220" i="9"/>
  <c r="L220" i="9"/>
  <c r="J220" i="9"/>
  <c r="O219" i="9"/>
  <c r="N219" i="9"/>
  <c r="M219" i="9"/>
  <c r="L219" i="9"/>
  <c r="J219" i="9"/>
  <c r="N218" i="9"/>
  <c r="M218" i="9"/>
  <c r="L218" i="9"/>
  <c r="O218" i="9" s="1"/>
  <c r="J218" i="9"/>
  <c r="N217" i="9"/>
  <c r="M217" i="9"/>
  <c r="L217" i="9"/>
  <c r="O217" i="9" s="1"/>
  <c r="J217" i="9"/>
  <c r="O216" i="9"/>
  <c r="N216" i="9"/>
  <c r="M216" i="9"/>
  <c r="L216" i="9"/>
  <c r="J216" i="9"/>
  <c r="N215" i="9"/>
  <c r="M215" i="9"/>
  <c r="L215" i="9"/>
  <c r="O215" i="9" s="1"/>
  <c r="J215" i="9"/>
  <c r="N214" i="9"/>
  <c r="M214" i="9"/>
  <c r="L214" i="9"/>
  <c r="J214" i="9"/>
  <c r="N213" i="9"/>
  <c r="M213" i="9"/>
  <c r="L213" i="9"/>
  <c r="J213" i="9"/>
  <c r="N212" i="9"/>
  <c r="O212" i="9" s="1"/>
  <c r="M212" i="9"/>
  <c r="L212" i="9"/>
  <c r="J212" i="9"/>
  <c r="O211" i="9"/>
  <c r="N211" i="9"/>
  <c r="M211" i="9"/>
  <c r="L211" i="9"/>
  <c r="J211" i="9"/>
  <c r="N210" i="9"/>
  <c r="M210" i="9"/>
  <c r="L210" i="9"/>
  <c r="O210" i="9" s="1"/>
  <c r="J210" i="9"/>
  <c r="N209" i="9"/>
  <c r="M209" i="9"/>
  <c r="L209" i="9"/>
  <c r="O209" i="9" s="1"/>
  <c r="J209" i="9"/>
  <c r="O208" i="9"/>
  <c r="N208" i="9"/>
  <c r="M208" i="9"/>
  <c r="L208" i="9"/>
  <c r="J208" i="9"/>
  <c r="N207" i="9"/>
  <c r="M207" i="9"/>
  <c r="L207" i="9"/>
  <c r="O207" i="9" s="1"/>
  <c r="J207" i="9"/>
  <c r="N206" i="9"/>
  <c r="M206" i="9"/>
  <c r="L206" i="9"/>
  <c r="J206" i="9"/>
  <c r="N205" i="9"/>
  <c r="M205" i="9"/>
  <c r="L205" i="9"/>
  <c r="J205" i="9"/>
  <c r="N204" i="9"/>
  <c r="O204" i="9" s="1"/>
  <c r="M204" i="9"/>
  <c r="L204" i="9"/>
  <c r="J204" i="9"/>
  <c r="O203" i="9"/>
  <c r="N203" i="9"/>
  <c r="M203" i="9"/>
  <c r="L203" i="9"/>
  <c r="J203" i="9"/>
  <c r="N202" i="9"/>
  <c r="M202" i="9"/>
  <c r="L202" i="9"/>
  <c r="O202" i="9" s="1"/>
  <c r="J202" i="9"/>
  <c r="N201" i="9"/>
  <c r="M201" i="9"/>
  <c r="L201" i="9"/>
  <c r="O201" i="9" s="1"/>
  <c r="J201" i="9"/>
  <c r="O200" i="9"/>
  <c r="N200" i="9"/>
  <c r="M200" i="9"/>
  <c r="L200" i="9"/>
  <c r="J200" i="9"/>
  <c r="N199" i="9"/>
  <c r="M199" i="9"/>
  <c r="L199" i="9"/>
  <c r="O199" i="9" s="1"/>
  <c r="J199" i="9"/>
  <c r="N198" i="9"/>
  <c r="M198" i="9"/>
  <c r="L198" i="9"/>
  <c r="J198" i="9"/>
  <c r="N197" i="9"/>
  <c r="M197" i="9"/>
  <c r="L197" i="9"/>
  <c r="J197" i="9"/>
  <c r="N196" i="9"/>
  <c r="O196" i="9" s="1"/>
  <c r="M196" i="9"/>
  <c r="L196" i="9"/>
  <c r="J196" i="9"/>
  <c r="O195" i="9"/>
  <c r="N195" i="9"/>
  <c r="M195" i="9"/>
  <c r="L195" i="9"/>
  <c r="J195" i="9"/>
  <c r="N194" i="9"/>
  <c r="M194" i="9"/>
  <c r="L194" i="9"/>
  <c r="O194" i="9" s="1"/>
  <c r="J194" i="9"/>
  <c r="N193" i="9"/>
  <c r="M193" i="9"/>
  <c r="L193" i="9"/>
  <c r="O193" i="9" s="1"/>
  <c r="J193" i="9"/>
  <c r="O192" i="9"/>
  <c r="N192" i="9"/>
  <c r="M192" i="9"/>
  <c r="L192" i="9"/>
  <c r="J192" i="9"/>
  <c r="N191" i="9"/>
  <c r="M191" i="9"/>
  <c r="L191" i="9"/>
  <c r="O191" i="9" s="1"/>
  <c r="J191" i="9"/>
  <c r="N190" i="9"/>
  <c r="M190" i="9"/>
  <c r="L190" i="9"/>
  <c r="J190" i="9"/>
  <c r="N189" i="9"/>
  <c r="M189" i="9"/>
  <c r="L189" i="9"/>
  <c r="J189" i="9"/>
  <c r="N188" i="9"/>
  <c r="O188" i="9" s="1"/>
  <c r="M188" i="9"/>
  <c r="L188" i="9"/>
  <c r="J188" i="9"/>
  <c r="O187" i="9"/>
  <c r="N187" i="9"/>
  <c r="M187" i="9"/>
  <c r="L187" i="9"/>
  <c r="J187" i="9"/>
  <c r="N186" i="9"/>
  <c r="M186" i="9"/>
  <c r="L186" i="9"/>
  <c r="O186" i="9" s="1"/>
  <c r="J186" i="9"/>
  <c r="N185" i="9"/>
  <c r="M185" i="9"/>
  <c r="L185" i="9"/>
  <c r="O185" i="9" s="1"/>
  <c r="J185" i="9"/>
  <c r="O184" i="9"/>
  <c r="N184" i="9"/>
  <c r="M184" i="9"/>
  <c r="L184" i="9"/>
  <c r="J184" i="9"/>
  <c r="N183" i="9"/>
  <c r="M183" i="9"/>
  <c r="L183" i="9"/>
  <c r="O183" i="9" s="1"/>
  <c r="J183" i="9"/>
  <c r="N182" i="9"/>
  <c r="M182" i="9"/>
  <c r="L182" i="9"/>
  <c r="J182" i="9"/>
  <c r="N181" i="9"/>
  <c r="M181" i="9"/>
  <c r="L181" i="9"/>
  <c r="J181" i="9"/>
  <c r="N180" i="9"/>
  <c r="O180" i="9" s="1"/>
  <c r="M180" i="9"/>
  <c r="L180" i="9"/>
  <c r="J180" i="9"/>
  <c r="O179" i="9"/>
  <c r="N179" i="9"/>
  <c r="M179" i="9"/>
  <c r="L179" i="9"/>
  <c r="J179" i="9"/>
  <c r="N178" i="9"/>
  <c r="M178" i="9"/>
  <c r="L178" i="9"/>
  <c r="O178" i="9" s="1"/>
  <c r="J178" i="9"/>
  <c r="N177" i="9"/>
  <c r="M177" i="9"/>
  <c r="L177" i="9"/>
  <c r="O177" i="9" s="1"/>
  <c r="J177" i="9"/>
  <c r="O176" i="9"/>
  <c r="N176" i="9"/>
  <c r="M176" i="9"/>
  <c r="L176" i="9"/>
  <c r="J176" i="9"/>
  <c r="N175" i="9"/>
  <c r="M175" i="9"/>
  <c r="L175" i="9"/>
  <c r="O175" i="9" s="1"/>
  <c r="J175" i="9"/>
  <c r="N174" i="9"/>
  <c r="M174" i="9"/>
  <c r="L174" i="9"/>
  <c r="J174" i="9"/>
  <c r="N173" i="9"/>
  <c r="M173" i="9"/>
  <c r="L173" i="9"/>
  <c r="J173" i="9"/>
  <c r="N172" i="9"/>
  <c r="O172" i="9" s="1"/>
  <c r="M172" i="9"/>
  <c r="L172" i="9"/>
  <c r="J172" i="9"/>
  <c r="O171" i="9"/>
  <c r="N171" i="9"/>
  <c r="M171" i="9"/>
  <c r="L171" i="9"/>
  <c r="J171" i="9"/>
  <c r="N170" i="9"/>
  <c r="M170" i="9"/>
  <c r="L170" i="9"/>
  <c r="O170" i="9" s="1"/>
  <c r="J170" i="9"/>
  <c r="N169" i="9"/>
  <c r="M169" i="9"/>
  <c r="L169" i="9"/>
  <c r="O169" i="9" s="1"/>
  <c r="J169" i="9"/>
  <c r="O168" i="9"/>
  <c r="N168" i="9"/>
  <c r="M168" i="9"/>
  <c r="L168" i="9"/>
  <c r="J168" i="9"/>
  <c r="N167" i="9"/>
  <c r="M167" i="9"/>
  <c r="L167" i="9"/>
  <c r="O167" i="9" s="1"/>
  <c r="J167" i="9"/>
  <c r="N166" i="9"/>
  <c r="M166" i="9"/>
  <c r="L166" i="9"/>
  <c r="J166" i="9"/>
  <c r="N165" i="9"/>
  <c r="M165" i="9"/>
  <c r="L165" i="9"/>
  <c r="J165" i="9"/>
  <c r="N164" i="9"/>
  <c r="O164" i="9" s="1"/>
  <c r="M164" i="9"/>
  <c r="L164" i="9"/>
  <c r="J164" i="9"/>
  <c r="O163" i="9"/>
  <c r="N163" i="9"/>
  <c r="M163" i="9"/>
  <c r="L163" i="9"/>
  <c r="J163" i="9"/>
  <c r="N162" i="9"/>
  <c r="M162" i="9"/>
  <c r="L162" i="9"/>
  <c r="O162" i="9" s="1"/>
  <c r="J162" i="9"/>
  <c r="N161" i="9"/>
  <c r="M161" i="9"/>
  <c r="L161" i="9"/>
  <c r="O161" i="9" s="1"/>
  <c r="J161" i="9"/>
  <c r="O160" i="9"/>
  <c r="N160" i="9"/>
  <c r="M160" i="9"/>
  <c r="L160" i="9"/>
  <c r="J160" i="9"/>
  <c r="N159" i="9"/>
  <c r="M159" i="9"/>
  <c r="L159" i="9"/>
  <c r="O159" i="9" s="1"/>
  <c r="J159" i="9"/>
  <c r="N158" i="9"/>
  <c r="M158" i="9"/>
  <c r="L158" i="9"/>
  <c r="J158" i="9"/>
  <c r="N157" i="9"/>
  <c r="M157" i="9"/>
  <c r="L157" i="9"/>
  <c r="J157" i="9"/>
  <c r="N156" i="9"/>
  <c r="O156" i="9" s="1"/>
  <c r="M156" i="9"/>
  <c r="L156" i="9"/>
  <c r="J156" i="9"/>
  <c r="O155" i="9"/>
  <c r="N155" i="9"/>
  <c r="M155" i="9"/>
  <c r="L155" i="9"/>
  <c r="J155" i="9"/>
  <c r="N154" i="9"/>
  <c r="M154" i="9"/>
  <c r="L154" i="9"/>
  <c r="O154" i="9" s="1"/>
  <c r="J154" i="9"/>
  <c r="N153" i="9"/>
  <c r="M153" i="9"/>
  <c r="L153" i="9"/>
  <c r="O153" i="9" s="1"/>
  <c r="J153" i="9"/>
  <c r="O152" i="9"/>
  <c r="N152" i="9"/>
  <c r="M152" i="9"/>
  <c r="L152" i="9"/>
  <c r="J152" i="9"/>
  <c r="N151" i="9"/>
  <c r="M151" i="9"/>
  <c r="L151" i="9"/>
  <c r="O151" i="9" s="1"/>
  <c r="J151" i="9"/>
  <c r="N150" i="9"/>
  <c r="M150" i="9"/>
  <c r="L150" i="9"/>
  <c r="J150" i="9"/>
  <c r="N149" i="9"/>
  <c r="M149" i="9"/>
  <c r="L149" i="9"/>
  <c r="J149" i="9"/>
  <c r="N148" i="9"/>
  <c r="O148" i="9" s="1"/>
  <c r="M148" i="9"/>
  <c r="L148" i="9"/>
  <c r="J148" i="9"/>
  <c r="O147" i="9"/>
  <c r="N147" i="9"/>
  <c r="M147" i="9"/>
  <c r="L147" i="9"/>
  <c r="J147" i="9"/>
  <c r="N146" i="9"/>
  <c r="M146" i="9"/>
  <c r="L146" i="9"/>
  <c r="O146" i="9" s="1"/>
  <c r="J146" i="9"/>
  <c r="N145" i="9"/>
  <c r="M145" i="9"/>
  <c r="L145" i="9"/>
  <c r="O145" i="9" s="1"/>
  <c r="J145" i="9"/>
  <c r="O144" i="9"/>
  <c r="N144" i="9"/>
  <c r="M144" i="9"/>
  <c r="L144" i="9"/>
  <c r="J144" i="9"/>
  <c r="N143" i="9"/>
  <c r="M143" i="9"/>
  <c r="L143" i="9"/>
  <c r="O143" i="9" s="1"/>
  <c r="J143" i="9"/>
  <c r="N142" i="9"/>
  <c r="M142" i="9"/>
  <c r="L142" i="9"/>
  <c r="J142" i="9"/>
  <c r="N141" i="9"/>
  <c r="M141" i="9"/>
  <c r="L141" i="9"/>
  <c r="J141" i="9"/>
  <c r="N140" i="9"/>
  <c r="O140" i="9" s="1"/>
  <c r="M140" i="9"/>
  <c r="L140" i="9"/>
  <c r="J140" i="9"/>
  <c r="O139" i="9"/>
  <c r="N139" i="9"/>
  <c r="M139" i="9"/>
  <c r="L139" i="9"/>
  <c r="J139" i="9"/>
  <c r="N138" i="9"/>
  <c r="M138" i="9"/>
  <c r="L138" i="9"/>
  <c r="O138" i="9" s="1"/>
  <c r="J138" i="9"/>
  <c r="N137" i="9"/>
  <c r="M137" i="9"/>
  <c r="L137" i="9"/>
  <c r="O137" i="9" s="1"/>
  <c r="J137" i="9"/>
  <c r="O136" i="9"/>
  <c r="N136" i="9"/>
  <c r="M136" i="9"/>
  <c r="L136" i="9"/>
  <c r="J136" i="9"/>
  <c r="N135" i="9"/>
  <c r="M135" i="9"/>
  <c r="L135" i="9"/>
  <c r="O135" i="9" s="1"/>
  <c r="J135" i="9"/>
  <c r="N134" i="9"/>
  <c r="M134" i="9"/>
  <c r="L134" i="9"/>
  <c r="J134" i="9"/>
  <c r="N133" i="9"/>
  <c r="M133" i="9"/>
  <c r="L133" i="9"/>
  <c r="J133" i="9"/>
  <c r="N132" i="9"/>
  <c r="O132" i="9" s="1"/>
  <c r="M132" i="9"/>
  <c r="L132" i="9"/>
  <c r="J132" i="9"/>
  <c r="O131" i="9"/>
  <c r="N131" i="9"/>
  <c r="M131" i="9"/>
  <c r="L131" i="9"/>
  <c r="J131" i="9"/>
  <c r="N130" i="9"/>
  <c r="M130" i="9"/>
  <c r="L130" i="9"/>
  <c r="O130" i="9" s="1"/>
  <c r="J130" i="9"/>
  <c r="N129" i="9"/>
  <c r="M129" i="9"/>
  <c r="L129" i="9"/>
  <c r="O129" i="9" s="1"/>
  <c r="J129" i="9"/>
  <c r="O128" i="9"/>
  <c r="N128" i="9"/>
  <c r="M128" i="9"/>
  <c r="L128" i="9"/>
  <c r="J128" i="9"/>
  <c r="N127" i="9"/>
  <c r="M127" i="9"/>
  <c r="L127" i="9"/>
  <c r="O127" i="9" s="1"/>
  <c r="J127" i="9"/>
  <c r="N126" i="9"/>
  <c r="M126" i="9"/>
  <c r="L126" i="9"/>
  <c r="J126" i="9"/>
  <c r="N125" i="9"/>
  <c r="M125" i="9"/>
  <c r="L125" i="9"/>
  <c r="J125" i="9"/>
  <c r="N124" i="9"/>
  <c r="O124" i="9" s="1"/>
  <c r="M124" i="9"/>
  <c r="L124" i="9"/>
  <c r="J124" i="9"/>
  <c r="O123" i="9"/>
  <c r="N123" i="9"/>
  <c r="M123" i="9"/>
  <c r="L123" i="9"/>
  <c r="J123" i="9"/>
  <c r="N122" i="9"/>
  <c r="M122" i="9"/>
  <c r="L122" i="9"/>
  <c r="O122" i="9" s="1"/>
  <c r="J122" i="9"/>
  <c r="N121" i="9"/>
  <c r="M121" i="9"/>
  <c r="L121" i="9"/>
  <c r="O121" i="9" s="1"/>
  <c r="J121" i="9"/>
  <c r="N120" i="9"/>
  <c r="M120" i="9"/>
  <c r="L120" i="9"/>
  <c r="O120" i="9" s="1"/>
  <c r="J120" i="9"/>
  <c r="N119" i="9"/>
  <c r="M119" i="9"/>
  <c r="L119" i="9"/>
  <c r="O119" i="9" s="1"/>
  <c r="J119" i="9"/>
  <c r="N118" i="9"/>
  <c r="O118" i="9" s="1"/>
  <c r="M118" i="9"/>
  <c r="L118" i="9"/>
  <c r="J118" i="9"/>
  <c r="O117" i="9"/>
  <c r="N117" i="9"/>
  <c r="M117" i="9"/>
  <c r="L117" i="9"/>
  <c r="J117" i="9"/>
  <c r="N116" i="9"/>
  <c r="M116" i="9"/>
  <c r="L116" i="9"/>
  <c r="O116" i="9" s="1"/>
  <c r="J116" i="9"/>
  <c r="N115" i="9"/>
  <c r="M115" i="9"/>
  <c r="L115" i="9"/>
  <c r="O115" i="9" s="1"/>
  <c r="J115" i="9"/>
  <c r="N114" i="9"/>
  <c r="O114" i="9" s="1"/>
  <c r="M114" i="9"/>
  <c r="L114" i="9"/>
  <c r="J114" i="9"/>
  <c r="O113" i="9"/>
  <c r="N113" i="9"/>
  <c r="M113" i="9"/>
  <c r="L113" i="9"/>
  <c r="J113" i="9"/>
  <c r="N112" i="9"/>
  <c r="M112" i="9"/>
  <c r="L112" i="9"/>
  <c r="O112" i="9" s="1"/>
  <c r="J112" i="9"/>
  <c r="N111" i="9"/>
  <c r="M111" i="9"/>
  <c r="L111" i="9"/>
  <c r="O111" i="9" s="1"/>
  <c r="J111" i="9"/>
  <c r="N110" i="9"/>
  <c r="O110" i="9" s="1"/>
  <c r="M110" i="9"/>
  <c r="L110" i="9"/>
  <c r="J110" i="9"/>
  <c r="O109" i="9"/>
  <c r="N109" i="9"/>
  <c r="M109" i="9"/>
  <c r="L109" i="9"/>
  <c r="J109" i="9"/>
  <c r="N108" i="9"/>
  <c r="M108" i="9"/>
  <c r="L108" i="9"/>
  <c r="O108" i="9" s="1"/>
  <c r="J108" i="9"/>
  <c r="N107" i="9"/>
  <c r="M107" i="9"/>
  <c r="L107" i="9"/>
  <c r="O107" i="9" s="1"/>
  <c r="J107" i="9"/>
  <c r="N106" i="9"/>
  <c r="O106" i="9" s="1"/>
  <c r="M106" i="9"/>
  <c r="L106" i="9"/>
  <c r="J106" i="9"/>
  <c r="O105" i="9"/>
  <c r="N105" i="9"/>
  <c r="M105" i="9"/>
  <c r="L105" i="9"/>
  <c r="J105" i="9"/>
  <c r="N104" i="9"/>
  <c r="M104" i="9"/>
  <c r="L104" i="9"/>
  <c r="O104" i="9" s="1"/>
  <c r="J104" i="9"/>
  <c r="N103" i="9"/>
  <c r="M103" i="9"/>
  <c r="L103" i="9"/>
  <c r="O103" i="9" s="1"/>
  <c r="J103" i="9"/>
  <c r="N102" i="9"/>
  <c r="O102" i="9" s="1"/>
  <c r="M102" i="9"/>
  <c r="L102" i="9"/>
  <c r="J102" i="9"/>
  <c r="O101" i="9"/>
  <c r="N101" i="9"/>
  <c r="M101" i="9"/>
  <c r="L101" i="9"/>
  <c r="J101" i="9"/>
  <c r="N100" i="9"/>
  <c r="M100" i="9"/>
  <c r="L100" i="9"/>
  <c r="O100" i="9" s="1"/>
  <c r="J100" i="9"/>
  <c r="N99" i="9"/>
  <c r="M99" i="9"/>
  <c r="L99" i="9"/>
  <c r="O99" i="9" s="1"/>
  <c r="J99" i="9"/>
  <c r="N98" i="9"/>
  <c r="O98" i="9" s="1"/>
  <c r="M98" i="9"/>
  <c r="L98" i="9"/>
  <c r="J98" i="9"/>
  <c r="O97" i="9"/>
  <c r="N97" i="9"/>
  <c r="M97" i="9"/>
  <c r="L97" i="9"/>
  <c r="J97" i="9"/>
  <c r="N96" i="9"/>
  <c r="M96" i="9"/>
  <c r="L96" i="9"/>
  <c r="O96" i="9" s="1"/>
  <c r="J96" i="9"/>
  <c r="N95" i="9"/>
  <c r="M95" i="9"/>
  <c r="L95" i="9"/>
  <c r="O95" i="9" s="1"/>
  <c r="J95" i="9"/>
  <c r="N94" i="9"/>
  <c r="O94" i="9" s="1"/>
  <c r="M94" i="9"/>
  <c r="L94" i="9"/>
  <c r="J94" i="9"/>
  <c r="O93" i="9"/>
  <c r="N93" i="9"/>
  <c r="M93" i="9"/>
  <c r="L93" i="9"/>
  <c r="J93" i="9"/>
  <c r="N92" i="9"/>
  <c r="M92" i="9"/>
  <c r="L92" i="9"/>
  <c r="O92" i="9" s="1"/>
  <c r="J92" i="9"/>
  <c r="N91" i="9"/>
  <c r="M91" i="9"/>
  <c r="L91" i="9"/>
  <c r="O91" i="9" s="1"/>
  <c r="J91" i="9"/>
  <c r="N90" i="9"/>
  <c r="O90" i="9" s="1"/>
  <c r="M90" i="9"/>
  <c r="L90" i="9"/>
  <c r="J90" i="9"/>
  <c r="O89" i="9"/>
  <c r="N89" i="9"/>
  <c r="M89" i="9"/>
  <c r="L89" i="9"/>
  <c r="J89" i="9"/>
  <c r="N88" i="9"/>
  <c r="M88" i="9"/>
  <c r="L88" i="9"/>
  <c r="O88" i="9" s="1"/>
  <c r="J88" i="9"/>
  <c r="N87" i="9"/>
  <c r="M87" i="9"/>
  <c r="L87" i="9"/>
  <c r="O87" i="9" s="1"/>
  <c r="J87" i="9"/>
  <c r="N86" i="9"/>
  <c r="O86" i="9" s="1"/>
  <c r="M86" i="9"/>
  <c r="L86" i="9"/>
  <c r="J86" i="9"/>
  <c r="O85" i="9"/>
  <c r="N85" i="9"/>
  <c r="M85" i="9"/>
  <c r="L85" i="9"/>
  <c r="J85" i="9"/>
  <c r="N84" i="9"/>
  <c r="M84" i="9"/>
  <c r="L84" i="9"/>
  <c r="O84" i="9" s="1"/>
  <c r="J84" i="9"/>
  <c r="N83" i="9"/>
  <c r="M83" i="9"/>
  <c r="L83" i="9"/>
  <c r="O83" i="9" s="1"/>
  <c r="J83" i="9"/>
  <c r="N82" i="9"/>
  <c r="O82" i="9" s="1"/>
  <c r="M82" i="9"/>
  <c r="L82" i="9"/>
  <c r="J82" i="9"/>
  <c r="O81" i="9"/>
  <c r="N81" i="9"/>
  <c r="M81" i="9"/>
  <c r="L81" i="9"/>
  <c r="J81" i="9"/>
  <c r="N80" i="9"/>
  <c r="M80" i="9"/>
  <c r="L80" i="9"/>
  <c r="O80" i="9" s="1"/>
  <c r="J80" i="9"/>
  <c r="N79" i="9"/>
  <c r="M79" i="9"/>
  <c r="L79" i="9"/>
  <c r="O79" i="9" s="1"/>
  <c r="J79" i="9"/>
  <c r="N78" i="9"/>
  <c r="O78" i="9" s="1"/>
  <c r="M78" i="9"/>
  <c r="L78" i="9"/>
  <c r="J78" i="9"/>
  <c r="O77" i="9"/>
  <c r="N77" i="9"/>
  <c r="M77" i="9"/>
  <c r="L77" i="9"/>
  <c r="J77" i="9"/>
  <c r="N76" i="9"/>
  <c r="M76" i="9"/>
  <c r="L76" i="9"/>
  <c r="O76" i="9" s="1"/>
  <c r="J76" i="9"/>
  <c r="N75" i="9"/>
  <c r="M75" i="9"/>
  <c r="L75" i="9"/>
  <c r="O75" i="9" s="1"/>
  <c r="J75" i="9"/>
  <c r="N74" i="9"/>
  <c r="O74" i="9" s="1"/>
  <c r="M74" i="9"/>
  <c r="L74" i="9"/>
  <c r="J74" i="9"/>
  <c r="O73" i="9"/>
  <c r="N73" i="9"/>
  <c r="M73" i="9"/>
  <c r="L73" i="9"/>
  <c r="J73" i="9"/>
  <c r="N72" i="9"/>
  <c r="M72" i="9"/>
  <c r="L72" i="9"/>
  <c r="O72" i="9" s="1"/>
  <c r="J72" i="9"/>
  <c r="N71" i="9"/>
  <c r="M71" i="9"/>
  <c r="L71" i="9"/>
  <c r="O71" i="9" s="1"/>
  <c r="J71" i="9"/>
  <c r="N70" i="9"/>
  <c r="O70" i="9" s="1"/>
  <c r="M70" i="9"/>
  <c r="L70" i="9"/>
  <c r="J70" i="9"/>
  <c r="O69" i="9"/>
  <c r="N69" i="9"/>
  <c r="M69" i="9"/>
  <c r="L69" i="9"/>
  <c r="J69" i="9"/>
  <c r="N68" i="9"/>
  <c r="M68" i="9"/>
  <c r="L68" i="9"/>
  <c r="O68" i="9" s="1"/>
  <c r="J68" i="9"/>
  <c r="N67" i="9"/>
  <c r="M67" i="9"/>
  <c r="L67" i="9"/>
  <c r="O67" i="9" s="1"/>
  <c r="J67" i="9"/>
  <c r="N66" i="9"/>
  <c r="O66" i="9" s="1"/>
  <c r="M66" i="9"/>
  <c r="L66" i="9"/>
  <c r="J66" i="9"/>
  <c r="O65" i="9"/>
  <c r="N65" i="9"/>
  <c r="M65" i="9"/>
  <c r="L65" i="9"/>
  <c r="J65" i="9"/>
  <c r="N64" i="9"/>
  <c r="M64" i="9"/>
  <c r="L64" i="9"/>
  <c r="O64" i="9" s="1"/>
  <c r="J64" i="9"/>
  <c r="N63" i="9"/>
  <c r="M63" i="9"/>
  <c r="L63" i="9"/>
  <c r="O63" i="9" s="1"/>
  <c r="J63" i="9"/>
  <c r="N62" i="9"/>
  <c r="O62" i="9" s="1"/>
  <c r="M62" i="9"/>
  <c r="L62" i="9"/>
  <c r="J62" i="9"/>
  <c r="O61" i="9"/>
  <c r="N61" i="9"/>
  <c r="M61" i="9"/>
  <c r="L61" i="9"/>
  <c r="J61" i="9"/>
  <c r="N60" i="9"/>
  <c r="M60" i="9"/>
  <c r="L60" i="9"/>
  <c r="O60" i="9" s="1"/>
  <c r="J60" i="9"/>
  <c r="N59" i="9"/>
  <c r="M59" i="9"/>
  <c r="L59" i="9"/>
  <c r="O59" i="9" s="1"/>
  <c r="J59" i="9"/>
  <c r="N58" i="9"/>
  <c r="O58" i="9" s="1"/>
  <c r="M58" i="9"/>
  <c r="L58" i="9"/>
  <c r="J58" i="9"/>
  <c r="O57" i="9"/>
  <c r="N57" i="9"/>
  <c r="M57" i="9"/>
  <c r="L57" i="9"/>
  <c r="J57" i="9"/>
  <c r="N56" i="9"/>
  <c r="M56" i="9"/>
  <c r="L56" i="9"/>
  <c r="O56" i="9" s="1"/>
  <c r="J56" i="9"/>
  <c r="N55" i="9"/>
  <c r="M55" i="9"/>
  <c r="L55" i="9"/>
  <c r="O55" i="9" s="1"/>
  <c r="J55" i="9"/>
  <c r="N54" i="9"/>
  <c r="O54" i="9" s="1"/>
  <c r="M54" i="9"/>
  <c r="L54" i="9"/>
  <c r="J54" i="9"/>
  <c r="O53" i="9"/>
  <c r="N53" i="9"/>
  <c r="M53" i="9"/>
  <c r="L53" i="9"/>
  <c r="J53" i="9"/>
  <c r="N52" i="9"/>
  <c r="M52" i="9"/>
  <c r="L52" i="9"/>
  <c r="O52" i="9" s="1"/>
  <c r="J52" i="9"/>
  <c r="N51" i="9"/>
  <c r="M51" i="9"/>
  <c r="L51" i="9"/>
  <c r="O51" i="9" s="1"/>
  <c r="J51" i="9"/>
  <c r="N50" i="9"/>
  <c r="O50" i="9" s="1"/>
  <c r="M50" i="9"/>
  <c r="L50" i="9"/>
  <c r="J50" i="9"/>
  <c r="O49" i="9"/>
  <c r="N49" i="9"/>
  <c r="M49" i="9"/>
  <c r="L49" i="9"/>
  <c r="J49" i="9"/>
  <c r="N48" i="9"/>
  <c r="M48" i="9"/>
  <c r="L48" i="9"/>
  <c r="O48" i="9" s="1"/>
  <c r="J48" i="9"/>
  <c r="N47" i="9"/>
  <c r="M47" i="9"/>
  <c r="L47" i="9"/>
  <c r="O47" i="9" s="1"/>
  <c r="J47" i="9"/>
  <c r="N46" i="9"/>
  <c r="O46" i="9" s="1"/>
  <c r="M46" i="9"/>
  <c r="L46" i="9"/>
  <c r="J46" i="9"/>
  <c r="O45" i="9"/>
  <c r="N45" i="9"/>
  <c r="M45" i="9"/>
  <c r="L45" i="9"/>
  <c r="J45" i="9"/>
  <c r="N44" i="9"/>
  <c r="M44" i="9"/>
  <c r="L44" i="9"/>
  <c r="O44" i="9" s="1"/>
  <c r="J44" i="9"/>
  <c r="N43" i="9"/>
  <c r="M43" i="9"/>
  <c r="L43" i="9"/>
  <c r="O43" i="9" s="1"/>
  <c r="J43" i="9"/>
  <c r="N42" i="9"/>
  <c r="M42" i="9"/>
  <c r="L42" i="9"/>
  <c r="O42" i="9" s="1"/>
  <c r="J42" i="9"/>
  <c r="O41" i="9"/>
  <c r="N41" i="9"/>
  <c r="M41" i="9"/>
  <c r="L41" i="9"/>
  <c r="J41" i="9"/>
  <c r="N40" i="9"/>
  <c r="M40" i="9"/>
  <c r="L40" i="9"/>
  <c r="O40" i="9" s="1"/>
  <c r="J40" i="9"/>
  <c r="N39" i="9"/>
  <c r="M39" i="9"/>
  <c r="L39" i="9"/>
  <c r="O39" i="9" s="1"/>
  <c r="J39" i="9"/>
  <c r="N38" i="9"/>
  <c r="M38" i="9"/>
  <c r="L38" i="9"/>
  <c r="O38" i="9" s="1"/>
  <c r="J38" i="9"/>
  <c r="O37" i="9"/>
  <c r="N37" i="9"/>
  <c r="M37" i="9"/>
  <c r="L37" i="9"/>
  <c r="J37" i="9"/>
  <c r="N36" i="9"/>
  <c r="M36" i="9"/>
  <c r="L36" i="9"/>
  <c r="O36" i="9" s="1"/>
  <c r="J36" i="9"/>
  <c r="N35" i="9"/>
  <c r="M35" i="9"/>
  <c r="L35" i="9"/>
  <c r="O35" i="9" s="1"/>
  <c r="J35" i="9"/>
  <c r="N34" i="9"/>
  <c r="M34" i="9"/>
  <c r="L34" i="9"/>
  <c r="O34" i="9" s="1"/>
  <c r="J34" i="9"/>
  <c r="O33" i="9"/>
  <c r="N33" i="9"/>
  <c r="M33" i="9"/>
  <c r="L33" i="9"/>
  <c r="J33" i="9"/>
  <c r="N32" i="9"/>
  <c r="M32" i="9"/>
  <c r="L32" i="9"/>
  <c r="O32" i="9" s="1"/>
  <c r="J32" i="9"/>
  <c r="N31" i="9"/>
  <c r="M31" i="9"/>
  <c r="L31" i="9"/>
  <c r="O31" i="9" s="1"/>
  <c r="J31" i="9"/>
  <c r="N30" i="9"/>
  <c r="M30" i="9"/>
  <c r="L30" i="9"/>
  <c r="O30" i="9" s="1"/>
  <c r="J30" i="9"/>
  <c r="O29" i="9"/>
  <c r="N29" i="9"/>
  <c r="M29" i="9"/>
  <c r="L29" i="9"/>
  <c r="J29" i="9"/>
  <c r="N28" i="9"/>
  <c r="M28" i="9"/>
  <c r="L28" i="9"/>
  <c r="O28" i="9" s="1"/>
  <c r="J28" i="9"/>
  <c r="N27" i="9"/>
  <c r="M27" i="9"/>
  <c r="L27" i="9"/>
  <c r="O27" i="9" s="1"/>
  <c r="J27" i="9"/>
  <c r="N26" i="9"/>
  <c r="M26" i="9"/>
  <c r="L26" i="9"/>
  <c r="O26" i="9" s="1"/>
  <c r="J26" i="9"/>
  <c r="O25" i="9"/>
  <c r="N25" i="9"/>
  <c r="M25" i="9"/>
  <c r="L25" i="9"/>
  <c r="J25" i="9"/>
  <c r="N24" i="9"/>
  <c r="M24" i="9"/>
  <c r="L24" i="9"/>
  <c r="O24" i="9" s="1"/>
  <c r="J24" i="9"/>
  <c r="N23" i="9"/>
  <c r="M23" i="9"/>
  <c r="L23" i="9"/>
  <c r="O23" i="9" s="1"/>
  <c r="J23" i="9"/>
  <c r="N22" i="9"/>
  <c r="M22" i="9"/>
  <c r="L22" i="9"/>
  <c r="O22" i="9" s="1"/>
  <c r="J22" i="9"/>
  <c r="O21" i="9"/>
  <c r="N21" i="9"/>
  <c r="M21" i="9"/>
  <c r="L21" i="9"/>
  <c r="J21" i="9"/>
  <c r="N20" i="9"/>
  <c r="M20" i="9"/>
  <c r="L20" i="9"/>
  <c r="O20" i="9" s="1"/>
  <c r="J20" i="9"/>
  <c r="N19" i="9"/>
  <c r="M19" i="9"/>
  <c r="L19" i="9"/>
  <c r="O19" i="9" s="1"/>
  <c r="J19" i="9"/>
  <c r="N18" i="9"/>
  <c r="M18" i="9"/>
  <c r="L18" i="9"/>
  <c r="O18" i="9" s="1"/>
  <c r="J18" i="9"/>
  <c r="O17" i="9"/>
  <c r="N17" i="9"/>
  <c r="M17" i="9"/>
  <c r="L17" i="9"/>
  <c r="J17" i="9"/>
  <c r="B11" i="9"/>
  <c r="N792" i="8"/>
  <c r="M792" i="8"/>
  <c r="L792" i="8"/>
  <c r="O792" i="8" s="1"/>
  <c r="J792" i="8"/>
  <c r="N791" i="8"/>
  <c r="M791" i="8"/>
  <c r="L791" i="8"/>
  <c r="J791" i="8"/>
  <c r="N790" i="8"/>
  <c r="M790" i="8"/>
  <c r="L790" i="8"/>
  <c r="J790" i="8"/>
  <c r="O789" i="8"/>
  <c r="N789" i="8"/>
  <c r="M789" i="8"/>
  <c r="L789" i="8"/>
  <c r="J789" i="8"/>
  <c r="N788" i="8"/>
  <c r="M788" i="8"/>
  <c r="L788" i="8"/>
  <c r="O788" i="8" s="1"/>
  <c r="J788" i="8"/>
  <c r="N787" i="8"/>
  <c r="M787" i="8"/>
  <c r="L787" i="8"/>
  <c r="O787" i="8" s="1"/>
  <c r="J787" i="8"/>
  <c r="N786" i="8"/>
  <c r="M786" i="8"/>
  <c r="L786" i="8"/>
  <c r="O786" i="8" s="1"/>
  <c r="J786" i="8"/>
  <c r="O785" i="8"/>
  <c r="N785" i="8"/>
  <c r="M785" i="8"/>
  <c r="L785" i="8"/>
  <c r="J785" i="8"/>
  <c r="N784" i="8"/>
  <c r="M784" i="8"/>
  <c r="L784" i="8"/>
  <c r="O784" i="8" s="1"/>
  <c r="J784" i="8"/>
  <c r="N783" i="8"/>
  <c r="M783" i="8"/>
  <c r="L783" i="8"/>
  <c r="J783" i="8"/>
  <c r="N782" i="8"/>
  <c r="M782" i="8"/>
  <c r="L782" i="8"/>
  <c r="O782" i="8" s="1"/>
  <c r="J782" i="8"/>
  <c r="O781" i="8"/>
  <c r="N781" i="8"/>
  <c r="M781" i="8"/>
  <c r="L781" i="8"/>
  <c r="J781" i="8"/>
  <c r="N780" i="8"/>
  <c r="M780" i="8"/>
  <c r="L780" i="8"/>
  <c r="O780" i="8" s="1"/>
  <c r="J780" i="8"/>
  <c r="N779" i="8"/>
  <c r="M779" i="8"/>
  <c r="L779" i="8"/>
  <c r="J779" i="8"/>
  <c r="N778" i="8"/>
  <c r="M778" i="8"/>
  <c r="L778" i="8"/>
  <c r="J778" i="8"/>
  <c r="O777" i="8"/>
  <c r="N777" i="8"/>
  <c r="M777" i="8"/>
  <c r="L777" i="8"/>
  <c r="J777" i="8"/>
  <c r="N776" i="8"/>
  <c r="M776" i="8"/>
  <c r="L776" i="8"/>
  <c r="O776" i="8" s="1"/>
  <c r="J776" i="8"/>
  <c r="N775" i="8"/>
  <c r="M775" i="8"/>
  <c r="L775" i="8"/>
  <c r="J775" i="8"/>
  <c r="N774" i="8"/>
  <c r="M774" i="8"/>
  <c r="L774" i="8"/>
  <c r="J774" i="8"/>
  <c r="O773" i="8"/>
  <c r="N773" i="8"/>
  <c r="M773" i="8"/>
  <c r="L773" i="8"/>
  <c r="J773" i="8"/>
  <c r="N772" i="8"/>
  <c r="M772" i="8"/>
  <c r="L772" i="8"/>
  <c r="O772" i="8" s="1"/>
  <c r="J772" i="8"/>
  <c r="N771" i="8"/>
  <c r="M771" i="8"/>
  <c r="L771" i="8"/>
  <c r="O771" i="8" s="1"/>
  <c r="J771" i="8"/>
  <c r="N770" i="8"/>
  <c r="M770" i="8"/>
  <c r="L770" i="8"/>
  <c r="O770" i="8" s="1"/>
  <c r="J770" i="8"/>
  <c r="O769" i="8"/>
  <c r="N769" i="8"/>
  <c r="M769" i="8"/>
  <c r="L769" i="8"/>
  <c r="J769" i="8"/>
  <c r="N768" i="8"/>
  <c r="M768" i="8"/>
  <c r="L768" i="8"/>
  <c r="O768" i="8" s="1"/>
  <c r="J768" i="8"/>
  <c r="N767" i="8"/>
  <c r="M767" i="8"/>
  <c r="L767" i="8"/>
  <c r="J767" i="8"/>
  <c r="N766" i="8"/>
  <c r="M766" i="8"/>
  <c r="L766" i="8"/>
  <c r="O766" i="8" s="1"/>
  <c r="J766" i="8"/>
  <c r="O765" i="8"/>
  <c r="N765" i="8"/>
  <c r="M765" i="8"/>
  <c r="L765" i="8"/>
  <c r="J765" i="8"/>
  <c r="N764" i="8"/>
  <c r="M764" i="8"/>
  <c r="L764" i="8"/>
  <c r="O764" i="8" s="1"/>
  <c r="J764" i="8"/>
  <c r="N763" i="8"/>
  <c r="M763" i="8"/>
  <c r="L763" i="8"/>
  <c r="J763" i="8"/>
  <c r="N762" i="8"/>
  <c r="M762" i="8"/>
  <c r="L762" i="8"/>
  <c r="J762" i="8"/>
  <c r="O761" i="8"/>
  <c r="N761" i="8"/>
  <c r="M761" i="8"/>
  <c r="L761" i="8"/>
  <c r="J761" i="8"/>
  <c r="N760" i="8"/>
  <c r="M760" i="8"/>
  <c r="L760" i="8"/>
  <c r="O760" i="8" s="1"/>
  <c r="J760" i="8"/>
  <c r="N759" i="8"/>
  <c r="M759" i="8"/>
  <c r="L759" i="8"/>
  <c r="J759" i="8"/>
  <c r="N758" i="8"/>
  <c r="M758" i="8"/>
  <c r="L758" i="8"/>
  <c r="J758" i="8"/>
  <c r="O757" i="8"/>
  <c r="N757" i="8"/>
  <c r="M757" i="8"/>
  <c r="L757" i="8"/>
  <c r="J757" i="8"/>
  <c r="N756" i="8"/>
  <c r="M756" i="8"/>
  <c r="L756" i="8"/>
  <c r="O756" i="8" s="1"/>
  <c r="J756" i="8"/>
  <c r="N755" i="8"/>
  <c r="M755" i="8"/>
  <c r="L755" i="8"/>
  <c r="O755" i="8" s="1"/>
  <c r="J755" i="8"/>
  <c r="N754" i="8"/>
  <c r="M754" i="8"/>
  <c r="L754" i="8"/>
  <c r="O754" i="8" s="1"/>
  <c r="J754" i="8"/>
  <c r="O753" i="8"/>
  <c r="N753" i="8"/>
  <c r="M753" i="8"/>
  <c r="L753" i="8"/>
  <c r="J753" i="8"/>
  <c r="N752" i="8"/>
  <c r="M752" i="8"/>
  <c r="L752" i="8"/>
  <c r="O752" i="8" s="1"/>
  <c r="J752" i="8"/>
  <c r="N751" i="8"/>
  <c r="M751" i="8"/>
  <c r="L751" i="8"/>
  <c r="J751" i="8"/>
  <c r="N750" i="8"/>
  <c r="M750" i="8"/>
  <c r="L750" i="8"/>
  <c r="O750" i="8" s="1"/>
  <c r="J750" i="8"/>
  <c r="O749" i="8"/>
  <c r="N749" i="8"/>
  <c r="M749" i="8"/>
  <c r="L749" i="8"/>
  <c r="J749" i="8"/>
  <c r="N748" i="8"/>
  <c r="M748" i="8"/>
  <c r="L748" i="8"/>
  <c r="O748" i="8" s="1"/>
  <c r="J748" i="8"/>
  <c r="N747" i="8"/>
  <c r="M747" i="8"/>
  <c r="L747" i="8"/>
  <c r="J747" i="8"/>
  <c r="N746" i="8"/>
  <c r="M746" i="8"/>
  <c r="L746" i="8"/>
  <c r="J746" i="8"/>
  <c r="O745" i="8"/>
  <c r="N745" i="8"/>
  <c r="M745" i="8"/>
  <c r="L745" i="8"/>
  <c r="J745" i="8"/>
  <c r="N744" i="8"/>
  <c r="M744" i="8"/>
  <c r="L744" i="8"/>
  <c r="O744" i="8" s="1"/>
  <c r="J744" i="8"/>
  <c r="N743" i="8"/>
  <c r="M743" i="8"/>
  <c r="L743" i="8"/>
  <c r="J743" i="8"/>
  <c r="N742" i="8"/>
  <c r="M742" i="8"/>
  <c r="L742" i="8"/>
  <c r="J742" i="8"/>
  <c r="O741" i="8"/>
  <c r="N741" i="8"/>
  <c r="M741" i="8"/>
  <c r="L741" i="8"/>
  <c r="J741" i="8"/>
  <c r="N740" i="8"/>
  <c r="M740" i="8"/>
  <c r="L740" i="8"/>
  <c r="O740" i="8" s="1"/>
  <c r="J740" i="8"/>
  <c r="N739" i="8"/>
  <c r="M739" i="8"/>
  <c r="L739" i="8"/>
  <c r="O739" i="8" s="1"/>
  <c r="J739" i="8"/>
  <c r="N738" i="8"/>
  <c r="M738" i="8"/>
  <c r="L738" i="8"/>
  <c r="O738" i="8" s="1"/>
  <c r="J738" i="8"/>
  <c r="O737" i="8"/>
  <c r="N737" i="8"/>
  <c r="M737" i="8"/>
  <c r="L737" i="8"/>
  <c r="J737" i="8"/>
  <c r="N736" i="8"/>
  <c r="M736" i="8"/>
  <c r="L736" i="8"/>
  <c r="O736" i="8" s="1"/>
  <c r="J736" i="8"/>
  <c r="N735" i="8"/>
  <c r="M735" i="8"/>
  <c r="L735" i="8"/>
  <c r="J735" i="8"/>
  <c r="N734" i="8"/>
  <c r="M734" i="8"/>
  <c r="L734" i="8"/>
  <c r="O734" i="8" s="1"/>
  <c r="J734" i="8"/>
  <c r="O733" i="8"/>
  <c r="N733" i="8"/>
  <c r="M733" i="8"/>
  <c r="L733" i="8"/>
  <c r="J733" i="8"/>
  <c r="N732" i="8"/>
  <c r="M732" i="8"/>
  <c r="L732" i="8"/>
  <c r="O732" i="8" s="1"/>
  <c r="J732" i="8"/>
  <c r="N731" i="8"/>
  <c r="M731" i="8"/>
  <c r="L731" i="8"/>
  <c r="J731" i="8"/>
  <c r="N730" i="8"/>
  <c r="M730" i="8"/>
  <c r="L730" i="8"/>
  <c r="J730" i="8"/>
  <c r="O729" i="8"/>
  <c r="N729" i="8"/>
  <c r="M729" i="8"/>
  <c r="L729" i="8"/>
  <c r="J729" i="8"/>
  <c r="N728" i="8"/>
  <c r="M728" i="8"/>
  <c r="L728" i="8"/>
  <c r="O728" i="8" s="1"/>
  <c r="J728" i="8"/>
  <c r="N727" i="8"/>
  <c r="M727" i="8"/>
  <c r="L727" i="8"/>
  <c r="J727" i="8"/>
  <c r="N726" i="8"/>
  <c r="M726" i="8"/>
  <c r="L726" i="8"/>
  <c r="J726" i="8"/>
  <c r="O725" i="8"/>
  <c r="N725" i="8"/>
  <c r="M725" i="8"/>
  <c r="L725" i="8"/>
  <c r="J725" i="8"/>
  <c r="N724" i="8"/>
  <c r="M724" i="8"/>
  <c r="L724" i="8"/>
  <c r="O724" i="8" s="1"/>
  <c r="J724" i="8"/>
  <c r="N723" i="8"/>
  <c r="M723" i="8"/>
  <c r="L723" i="8"/>
  <c r="O723" i="8" s="1"/>
  <c r="J723" i="8"/>
  <c r="N722" i="8"/>
  <c r="M722" i="8"/>
  <c r="L722" i="8"/>
  <c r="O722" i="8" s="1"/>
  <c r="J722" i="8"/>
  <c r="O721" i="8"/>
  <c r="N721" i="8"/>
  <c r="M721" i="8"/>
  <c r="L721" i="8"/>
  <c r="J721" i="8"/>
  <c r="N720" i="8"/>
  <c r="M720" i="8"/>
  <c r="L720" i="8"/>
  <c r="O720" i="8" s="1"/>
  <c r="J720" i="8"/>
  <c r="N719" i="8"/>
  <c r="M719" i="8"/>
  <c r="O719" i="8" s="1"/>
  <c r="L719" i="8"/>
  <c r="J719" i="8"/>
  <c r="N718" i="8"/>
  <c r="M718" i="8"/>
  <c r="L718" i="8"/>
  <c r="O718" i="8" s="1"/>
  <c r="J718" i="8"/>
  <c r="O717" i="8"/>
  <c r="N717" i="8"/>
  <c r="M717" i="8"/>
  <c r="L717" i="8"/>
  <c r="J717" i="8"/>
  <c r="N716" i="8"/>
  <c r="M716" i="8"/>
  <c r="L716" i="8"/>
  <c r="O716" i="8" s="1"/>
  <c r="J716" i="8"/>
  <c r="N715" i="8"/>
  <c r="M715" i="8"/>
  <c r="O715" i="8" s="1"/>
  <c r="L715" i="8"/>
  <c r="J715" i="8"/>
  <c r="N714" i="8"/>
  <c r="M714" i="8"/>
  <c r="L714" i="8"/>
  <c r="J714" i="8"/>
  <c r="O713" i="8"/>
  <c r="N713" i="8"/>
  <c r="M713" i="8"/>
  <c r="L713" i="8"/>
  <c r="J713" i="8"/>
  <c r="N712" i="8"/>
  <c r="M712" i="8"/>
  <c r="L712" i="8"/>
  <c r="O712" i="8" s="1"/>
  <c r="J712" i="8"/>
  <c r="N711" i="8"/>
  <c r="M711" i="8"/>
  <c r="O711" i="8" s="1"/>
  <c r="L711" i="8"/>
  <c r="J711" i="8"/>
  <c r="N710" i="8"/>
  <c r="M710" i="8"/>
  <c r="L710" i="8"/>
  <c r="J710" i="8"/>
  <c r="O709" i="8"/>
  <c r="N709" i="8"/>
  <c r="M709" i="8"/>
  <c r="L709" i="8"/>
  <c r="J709" i="8"/>
  <c r="N708" i="8"/>
  <c r="M708" i="8"/>
  <c r="L708" i="8"/>
  <c r="O708" i="8" s="1"/>
  <c r="J708" i="8"/>
  <c r="N707" i="8"/>
  <c r="M707" i="8"/>
  <c r="O707" i="8" s="1"/>
  <c r="L707" i="8"/>
  <c r="J707" i="8"/>
  <c r="N706" i="8"/>
  <c r="M706" i="8"/>
  <c r="L706" i="8"/>
  <c r="O706" i="8" s="1"/>
  <c r="J706" i="8"/>
  <c r="O705" i="8"/>
  <c r="N705" i="8"/>
  <c r="M705" i="8"/>
  <c r="L705" i="8"/>
  <c r="J705" i="8"/>
  <c r="N704" i="8"/>
  <c r="M704" i="8"/>
  <c r="L704" i="8"/>
  <c r="O704" i="8" s="1"/>
  <c r="J704" i="8"/>
  <c r="N703" i="8"/>
  <c r="M703" i="8"/>
  <c r="O703" i="8" s="1"/>
  <c r="L703" i="8"/>
  <c r="J703" i="8"/>
  <c r="N702" i="8"/>
  <c r="M702" i="8"/>
  <c r="L702" i="8"/>
  <c r="O702" i="8" s="1"/>
  <c r="J702" i="8"/>
  <c r="O701" i="8"/>
  <c r="N701" i="8"/>
  <c r="M701" i="8"/>
  <c r="L701" i="8"/>
  <c r="J701" i="8"/>
  <c r="N700" i="8"/>
  <c r="M700" i="8"/>
  <c r="L700" i="8"/>
  <c r="O700" i="8" s="1"/>
  <c r="J700" i="8"/>
  <c r="N699" i="8"/>
  <c r="M699" i="8"/>
  <c r="O699" i="8" s="1"/>
  <c r="L699" i="8"/>
  <c r="J699" i="8"/>
  <c r="N698" i="8"/>
  <c r="M698" i="8"/>
  <c r="L698" i="8"/>
  <c r="J698" i="8"/>
  <c r="O697" i="8"/>
  <c r="N697" i="8"/>
  <c r="M697" i="8"/>
  <c r="L697" i="8"/>
  <c r="J697" i="8"/>
  <c r="N696" i="8"/>
  <c r="M696" i="8"/>
  <c r="L696" i="8"/>
  <c r="O696" i="8" s="1"/>
  <c r="J696" i="8"/>
  <c r="N695" i="8"/>
  <c r="M695" i="8"/>
  <c r="O695" i="8" s="1"/>
  <c r="L695" i="8"/>
  <c r="J695" i="8"/>
  <c r="N694" i="8"/>
  <c r="M694" i="8"/>
  <c r="L694" i="8"/>
  <c r="J694" i="8"/>
  <c r="O693" i="8"/>
  <c r="N693" i="8"/>
  <c r="M693" i="8"/>
  <c r="L693" i="8"/>
  <c r="J693" i="8"/>
  <c r="N692" i="8"/>
  <c r="M692" i="8"/>
  <c r="L692" i="8"/>
  <c r="O692" i="8" s="1"/>
  <c r="J692" i="8"/>
  <c r="N691" i="8"/>
  <c r="M691" i="8"/>
  <c r="O691" i="8" s="1"/>
  <c r="L691" i="8"/>
  <c r="J691" i="8"/>
  <c r="N690" i="8"/>
  <c r="M690" i="8"/>
  <c r="L690" i="8"/>
  <c r="O690" i="8" s="1"/>
  <c r="J690" i="8"/>
  <c r="O689" i="8"/>
  <c r="N689" i="8"/>
  <c r="M689" i="8"/>
  <c r="L689" i="8"/>
  <c r="J689" i="8"/>
  <c r="N688" i="8"/>
  <c r="M688" i="8"/>
  <c r="L688" i="8"/>
  <c r="O688" i="8" s="1"/>
  <c r="J688" i="8"/>
  <c r="N687" i="8"/>
  <c r="M687" i="8"/>
  <c r="O687" i="8" s="1"/>
  <c r="L687" i="8"/>
  <c r="J687" i="8"/>
  <c r="N686" i="8"/>
  <c r="M686" i="8"/>
  <c r="L686" i="8"/>
  <c r="O686" i="8" s="1"/>
  <c r="J686" i="8"/>
  <c r="O685" i="8"/>
  <c r="N685" i="8"/>
  <c r="M685" i="8"/>
  <c r="L685" i="8"/>
  <c r="J685" i="8"/>
  <c r="N684" i="8"/>
  <c r="M684" i="8"/>
  <c r="L684" i="8"/>
  <c r="O684" i="8" s="1"/>
  <c r="J684" i="8"/>
  <c r="N683" i="8"/>
  <c r="M683" i="8"/>
  <c r="O683" i="8" s="1"/>
  <c r="L683" i="8"/>
  <c r="J683" i="8"/>
  <c r="N682" i="8"/>
  <c r="M682" i="8"/>
  <c r="L682" i="8"/>
  <c r="J682" i="8"/>
  <c r="O681" i="8"/>
  <c r="N681" i="8"/>
  <c r="M681" i="8"/>
  <c r="L681" i="8"/>
  <c r="J681" i="8"/>
  <c r="N680" i="8"/>
  <c r="M680" i="8"/>
  <c r="L680" i="8"/>
  <c r="O680" i="8" s="1"/>
  <c r="J680" i="8"/>
  <c r="N679" i="8"/>
  <c r="M679" i="8"/>
  <c r="O679" i="8" s="1"/>
  <c r="L679" i="8"/>
  <c r="J679" i="8"/>
  <c r="N678" i="8"/>
  <c r="M678" i="8"/>
  <c r="L678" i="8"/>
  <c r="J678" i="8"/>
  <c r="O677" i="8"/>
  <c r="N677" i="8"/>
  <c r="M677" i="8"/>
  <c r="L677" i="8"/>
  <c r="J677" i="8"/>
  <c r="N676" i="8"/>
  <c r="M676" i="8"/>
  <c r="L676" i="8"/>
  <c r="O676" i="8" s="1"/>
  <c r="J676" i="8"/>
  <c r="N675" i="8"/>
  <c r="M675" i="8"/>
  <c r="O675" i="8" s="1"/>
  <c r="L675" i="8"/>
  <c r="J675" i="8"/>
  <c r="N674" i="8"/>
  <c r="M674" i="8"/>
  <c r="L674" i="8"/>
  <c r="O674" i="8" s="1"/>
  <c r="J674" i="8"/>
  <c r="O673" i="8"/>
  <c r="N673" i="8"/>
  <c r="M673" i="8"/>
  <c r="L673" i="8"/>
  <c r="J673" i="8"/>
  <c r="N672" i="8"/>
  <c r="M672" i="8"/>
  <c r="L672" i="8"/>
  <c r="O672" i="8" s="1"/>
  <c r="J672" i="8"/>
  <c r="N671" i="8"/>
  <c r="M671" i="8"/>
  <c r="L671" i="8"/>
  <c r="J671" i="8"/>
  <c r="N670" i="8"/>
  <c r="M670" i="8"/>
  <c r="L670" i="8"/>
  <c r="O670" i="8" s="1"/>
  <c r="J670" i="8"/>
  <c r="O669" i="8"/>
  <c r="N669" i="8"/>
  <c r="M669" i="8"/>
  <c r="L669" i="8"/>
  <c r="J669" i="8"/>
  <c r="N668" i="8"/>
  <c r="M668" i="8"/>
  <c r="L668" i="8"/>
  <c r="O668" i="8" s="1"/>
  <c r="J668" i="8"/>
  <c r="N667" i="8"/>
  <c r="M667" i="8"/>
  <c r="L667" i="8"/>
  <c r="J667" i="8"/>
  <c r="N666" i="8"/>
  <c r="M666" i="8"/>
  <c r="L666" i="8"/>
  <c r="J666" i="8"/>
  <c r="O665" i="8"/>
  <c r="N665" i="8"/>
  <c r="M665" i="8"/>
  <c r="L665" i="8"/>
  <c r="J665" i="8"/>
  <c r="N664" i="8"/>
  <c r="M664" i="8"/>
  <c r="L664" i="8"/>
  <c r="O664" i="8" s="1"/>
  <c r="J664" i="8"/>
  <c r="N663" i="8"/>
  <c r="M663" i="8"/>
  <c r="L663" i="8"/>
  <c r="J663" i="8"/>
  <c r="N662" i="8"/>
  <c r="M662" i="8"/>
  <c r="L662" i="8"/>
  <c r="J662" i="8"/>
  <c r="O661" i="8"/>
  <c r="N661" i="8"/>
  <c r="M661" i="8"/>
  <c r="L661" i="8"/>
  <c r="J661" i="8"/>
  <c r="N660" i="8"/>
  <c r="M660" i="8"/>
  <c r="L660" i="8"/>
  <c r="O660" i="8" s="1"/>
  <c r="J660" i="8"/>
  <c r="N659" i="8"/>
  <c r="M659" i="8"/>
  <c r="L659" i="8"/>
  <c r="O659" i="8" s="1"/>
  <c r="J659" i="8"/>
  <c r="N658" i="8"/>
  <c r="M658" i="8"/>
  <c r="L658" i="8"/>
  <c r="O658" i="8" s="1"/>
  <c r="J658" i="8"/>
  <c r="O657" i="8"/>
  <c r="N657" i="8"/>
  <c r="M657" i="8"/>
  <c r="L657" i="8"/>
  <c r="J657" i="8"/>
  <c r="N656" i="8"/>
  <c r="M656" i="8"/>
  <c r="L656" i="8"/>
  <c r="O656" i="8" s="1"/>
  <c r="J656" i="8"/>
  <c r="N655" i="8"/>
  <c r="M655" i="8"/>
  <c r="O655" i="8" s="1"/>
  <c r="L655" i="8"/>
  <c r="J655" i="8"/>
  <c r="N654" i="8"/>
  <c r="M654" i="8"/>
  <c r="L654" i="8"/>
  <c r="O654" i="8" s="1"/>
  <c r="J654" i="8"/>
  <c r="O653" i="8"/>
  <c r="N653" i="8"/>
  <c r="M653" i="8"/>
  <c r="L653" i="8"/>
  <c r="J653" i="8"/>
  <c r="N652" i="8"/>
  <c r="M652" i="8"/>
  <c r="L652" i="8"/>
  <c r="O652" i="8" s="1"/>
  <c r="J652" i="8"/>
  <c r="N651" i="8"/>
  <c r="M651" i="8"/>
  <c r="L651" i="8"/>
  <c r="J651" i="8"/>
  <c r="N650" i="8"/>
  <c r="O650" i="8" s="1"/>
  <c r="M650" i="8"/>
  <c r="L650" i="8"/>
  <c r="J650" i="8"/>
  <c r="O649" i="8"/>
  <c r="N649" i="8"/>
  <c r="M649" i="8"/>
  <c r="L649" i="8"/>
  <c r="J649" i="8"/>
  <c r="N648" i="8"/>
  <c r="M648" i="8"/>
  <c r="L648" i="8"/>
  <c r="O648" i="8" s="1"/>
  <c r="J648" i="8"/>
  <c r="N647" i="8"/>
  <c r="M647" i="8"/>
  <c r="L647" i="8"/>
  <c r="J647" i="8"/>
  <c r="N646" i="8"/>
  <c r="O646" i="8" s="1"/>
  <c r="M646" i="8"/>
  <c r="L646" i="8"/>
  <c r="J646" i="8"/>
  <c r="O645" i="8"/>
  <c r="N645" i="8"/>
  <c r="M645" i="8"/>
  <c r="L645" i="8"/>
  <c r="J645" i="8"/>
  <c r="N644" i="8"/>
  <c r="M644" i="8"/>
  <c r="L644" i="8"/>
  <c r="O644" i="8" s="1"/>
  <c r="J644" i="8"/>
  <c r="N643" i="8"/>
  <c r="M643" i="8"/>
  <c r="L643" i="8"/>
  <c r="O643" i="8" s="1"/>
  <c r="J643" i="8"/>
  <c r="N642" i="8"/>
  <c r="M642" i="8"/>
  <c r="L642" i="8"/>
  <c r="O642" i="8" s="1"/>
  <c r="J642" i="8"/>
  <c r="O641" i="8"/>
  <c r="N641" i="8"/>
  <c r="M641" i="8"/>
  <c r="L641" i="8"/>
  <c r="J641" i="8"/>
  <c r="N640" i="8"/>
  <c r="M640" i="8"/>
  <c r="L640" i="8"/>
  <c r="O640" i="8" s="1"/>
  <c r="J640" i="8"/>
  <c r="N639" i="8"/>
  <c r="M639" i="8"/>
  <c r="L639" i="8"/>
  <c r="J639" i="8"/>
  <c r="N638" i="8"/>
  <c r="M638" i="8"/>
  <c r="L638" i="8"/>
  <c r="O638" i="8" s="1"/>
  <c r="J638" i="8"/>
  <c r="O637" i="8"/>
  <c r="N637" i="8"/>
  <c r="M637" i="8"/>
  <c r="L637" i="8"/>
  <c r="J637" i="8"/>
  <c r="N636" i="8"/>
  <c r="M636" i="8"/>
  <c r="L636" i="8"/>
  <c r="O636" i="8" s="1"/>
  <c r="J636" i="8"/>
  <c r="N635" i="8"/>
  <c r="M635" i="8"/>
  <c r="L635" i="8"/>
  <c r="J635" i="8"/>
  <c r="N634" i="8"/>
  <c r="M634" i="8"/>
  <c r="L634" i="8"/>
  <c r="J634" i="8"/>
  <c r="O633" i="8"/>
  <c r="N633" i="8"/>
  <c r="M633" i="8"/>
  <c r="L633" i="8"/>
  <c r="J633" i="8"/>
  <c r="N632" i="8"/>
  <c r="M632" i="8"/>
  <c r="L632" i="8"/>
  <c r="O632" i="8" s="1"/>
  <c r="J632" i="8"/>
  <c r="N631" i="8"/>
  <c r="M631" i="8"/>
  <c r="L631" i="8"/>
  <c r="J631" i="8"/>
  <c r="N630" i="8"/>
  <c r="M630" i="8"/>
  <c r="L630" i="8"/>
  <c r="J630" i="8"/>
  <c r="O629" i="8"/>
  <c r="N629" i="8"/>
  <c r="M629" i="8"/>
  <c r="L629" i="8"/>
  <c r="J629" i="8"/>
  <c r="N628" i="8"/>
  <c r="M628" i="8"/>
  <c r="L628" i="8"/>
  <c r="O628" i="8" s="1"/>
  <c r="J628" i="8"/>
  <c r="N627" i="8"/>
  <c r="M627" i="8"/>
  <c r="L627" i="8"/>
  <c r="O627" i="8" s="1"/>
  <c r="J627" i="8"/>
  <c r="N626" i="8"/>
  <c r="M626" i="8"/>
  <c r="L626" i="8"/>
  <c r="O626" i="8" s="1"/>
  <c r="J626" i="8"/>
  <c r="O625" i="8"/>
  <c r="N625" i="8"/>
  <c r="M625" i="8"/>
  <c r="L625" i="8"/>
  <c r="J625" i="8"/>
  <c r="N624" i="8"/>
  <c r="M624" i="8"/>
  <c r="L624" i="8"/>
  <c r="O624" i="8" s="1"/>
  <c r="J624" i="8"/>
  <c r="N623" i="8"/>
  <c r="M623" i="8"/>
  <c r="L623" i="8"/>
  <c r="J623" i="8"/>
  <c r="N622" i="8"/>
  <c r="M622" i="8"/>
  <c r="L622" i="8"/>
  <c r="O622" i="8" s="1"/>
  <c r="J622" i="8"/>
  <c r="O621" i="8"/>
  <c r="N621" i="8"/>
  <c r="M621" i="8"/>
  <c r="L621" i="8"/>
  <c r="J621" i="8"/>
  <c r="N620" i="8"/>
  <c r="M620" i="8"/>
  <c r="L620" i="8"/>
  <c r="O620" i="8" s="1"/>
  <c r="J620" i="8"/>
  <c r="N619" i="8"/>
  <c r="M619" i="8"/>
  <c r="L619" i="8"/>
  <c r="J619" i="8"/>
  <c r="N618" i="8"/>
  <c r="M618" i="8"/>
  <c r="L618" i="8"/>
  <c r="J618" i="8"/>
  <c r="O617" i="8"/>
  <c r="N617" i="8"/>
  <c r="M617" i="8"/>
  <c r="L617" i="8"/>
  <c r="J617" i="8"/>
  <c r="N616" i="8"/>
  <c r="M616" i="8"/>
  <c r="L616" i="8"/>
  <c r="O616" i="8" s="1"/>
  <c r="J616" i="8"/>
  <c r="N615" i="8"/>
  <c r="M615" i="8"/>
  <c r="L615" i="8"/>
  <c r="J615" i="8"/>
  <c r="N614" i="8"/>
  <c r="M614" i="8"/>
  <c r="L614" i="8"/>
  <c r="J614" i="8"/>
  <c r="O613" i="8"/>
  <c r="N613" i="8"/>
  <c r="M613" i="8"/>
  <c r="L613" i="8"/>
  <c r="J613" i="8"/>
  <c r="N612" i="8"/>
  <c r="M612" i="8"/>
  <c r="L612" i="8"/>
  <c r="O612" i="8" s="1"/>
  <c r="J612" i="8"/>
  <c r="N611" i="8"/>
  <c r="M611" i="8"/>
  <c r="L611" i="8"/>
  <c r="O611" i="8" s="1"/>
  <c r="J611" i="8"/>
  <c r="N610" i="8"/>
  <c r="M610" i="8"/>
  <c r="L610" i="8"/>
  <c r="O610" i="8" s="1"/>
  <c r="J610" i="8"/>
  <c r="O609" i="8"/>
  <c r="N609" i="8"/>
  <c r="M609" i="8"/>
  <c r="L609" i="8"/>
  <c r="J609" i="8"/>
  <c r="N608" i="8"/>
  <c r="M608" i="8"/>
  <c r="L608" i="8"/>
  <c r="O608" i="8" s="1"/>
  <c r="J608" i="8"/>
  <c r="N607" i="8"/>
  <c r="M607" i="8"/>
  <c r="L607" i="8"/>
  <c r="J607" i="8"/>
  <c r="N606" i="8"/>
  <c r="M606" i="8"/>
  <c r="L606" i="8"/>
  <c r="O606" i="8" s="1"/>
  <c r="J606" i="8"/>
  <c r="O605" i="8"/>
  <c r="N605" i="8"/>
  <c r="M605" i="8"/>
  <c r="L605" i="8"/>
  <c r="J605" i="8"/>
  <c r="N604" i="8"/>
  <c r="M604" i="8"/>
  <c r="L604" i="8"/>
  <c r="O604" i="8" s="1"/>
  <c r="J604" i="8"/>
  <c r="N603" i="8"/>
  <c r="M603" i="8"/>
  <c r="L603" i="8"/>
  <c r="J603" i="8"/>
  <c r="N602" i="8"/>
  <c r="M602" i="8"/>
  <c r="L602" i="8"/>
  <c r="J602" i="8"/>
  <c r="O601" i="8"/>
  <c r="N601" i="8"/>
  <c r="M601" i="8"/>
  <c r="L601" i="8"/>
  <c r="J601" i="8"/>
  <c r="N600" i="8"/>
  <c r="M600" i="8"/>
  <c r="L600" i="8"/>
  <c r="O600" i="8" s="1"/>
  <c r="J600" i="8"/>
  <c r="N599" i="8"/>
  <c r="M599" i="8"/>
  <c r="L599" i="8"/>
  <c r="J599" i="8"/>
  <c r="N598" i="8"/>
  <c r="M598" i="8"/>
  <c r="L598" i="8"/>
  <c r="J598" i="8"/>
  <c r="O597" i="8"/>
  <c r="N597" i="8"/>
  <c r="M597" i="8"/>
  <c r="L597" i="8"/>
  <c r="J597" i="8"/>
  <c r="N596" i="8"/>
  <c r="M596" i="8"/>
  <c r="L596" i="8"/>
  <c r="O596" i="8" s="1"/>
  <c r="J596" i="8"/>
  <c r="N595" i="8"/>
  <c r="M595" i="8"/>
  <c r="L595" i="8"/>
  <c r="O595" i="8" s="1"/>
  <c r="J595" i="8"/>
  <c r="N594" i="8"/>
  <c r="M594" i="8"/>
  <c r="L594" i="8"/>
  <c r="O594" i="8" s="1"/>
  <c r="J594" i="8"/>
  <c r="O593" i="8"/>
  <c r="N593" i="8"/>
  <c r="M593" i="8"/>
  <c r="L593" i="8"/>
  <c r="J593" i="8"/>
  <c r="N592" i="8"/>
  <c r="M592" i="8"/>
  <c r="L592" i="8"/>
  <c r="O592" i="8" s="1"/>
  <c r="J592" i="8"/>
  <c r="N591" i="8"/>
  <c r="M591" i="8"/>
  <c r="L591" i="8"/>
  <c r="J591" i="8"/>
  <c r="N590" i="8"/>
  <c r="M590" i="8"/>
  <c r="L590" i="8"/>
  <c r="O590" i="8" s="1"/>
  <c r="J590" i="8"/>
  <c r="O589" i="8"/>
  <c r="N589" i="8"/>
  <c r="M589" i="8"/>
  <c r="L589" i="8"/>
  <c r="J589" i="8"/>
  <c r="N588" i="8"/>
  <c r="M588" i="8"/>
  <c r="L588" i="8"/>
  <c r="O588" i="8" s="1"/>
  <c r="J588" i="8"/>
  <c r="N587" i="8"/>
  <c r="M587" i="8"/>
  <c r="L587" i="8"/>
  <c r="J587" i="8"/>
  <c r="N586" i="8"/>
  <c r="M586" i="8"/>
  <c r="L586" i="8"/>
  <c r="J586" i="8"/>
  <c r="O585" i="8"/>
  <c r="N585" i="8"/>
  <c r="M585" i="8"/>
  <c r="L585" i="8"/>
  <c r="J585" i="8"/>
  <c r="N584" i="8"/>
  <c r="M584" i="8"/>
  <c r="L584" i="8"/>
  <c r="O584" i="8" s="1"/>
  <c r="J584" i="8"/>
  <c r="N583" i="8"/>
  <c r="M583" i="8"/>
  <c r="L583" i="8"/>
  <c r="J583" i="8"/>
  <c r="N582" i="8"/>
  <c r="M582" i="8"/>
  <c r="L582" i="8"/>
  <c r="J582" i="8"/>
  <c r="O581" i="8"/>
  <c r="N581" i="8"/>
  <c r="M581" i="8"/>
  <c r="L581" i="8"/>
  <c r="J581" i="8"/>
  <c r="N580" i="8"/>
  <c r="M580" i="8"/>
  <c r="L580" i="8"/>
  <c r="O580" i="8" s="1"/>
  <c r="J580" i="8"/>
  <c r="N579" i="8"/>
  <c r="M579" i="8"/>
  <c r="L579" i="8"/>
  <c r="O579" i="8" s="1"/>
  <c r="J579" i="8"/>
  <c r="N578" i="8"/>
  <c r="M578" i="8"/>
  <c r="L578" i="8"/>
  <c r="O578" i="8" s="1"/>
  <c r="J578" i="8"/>
  <c r="O577" i="8"/>
  <c r="N577" i="8"/>
  <c r="M577" i="8"/>
  <c r="L577" i="8"/>
  <c r="J577" i="8"/>
  <c r="N576" i="8"/>
  <c r="M576" i="8"/>
  <c r="L576" i="8"/>
  <c r="O576" i="8" s="1"/>
  <c r="J576" i="8"/>
  <c r="N575" i="8"/>
  <c r="M575" i="8"/>
  <c r="L575" i="8"/>
  <c r="J575" i="8"/>
  <c r="N574" i="8"/>
  <c r="M574" i="8"/>
  <c r="L574" i="8"/>
  <c r="O574" i="8" s="1"/>
  <c r="J574" i="8"/>
  <c r="O573" i="8"/>
  <c r="N573" i="8"/>
  <c r="M573" i="8"/>
  <c r="L573" i="8"/>
  <c r="J573" i="8"/>
  <c r="N572" i="8"/>
  <c r="M572" i="8"/>
  <c r="L572" i="8"/>
  <c r="O572" i="8" s="1"/>
  <c r="J572" i="8"/>
  <c r="N571" i="8"/>
  <c r="M571" i="8"/>
  <c r="L571" i="8"/>
  <c r="J571" i="8"/>
  <c r="N570" i="8"/>
  <c r="M570" i="8"/>
  <c r="L570" i="8"/>
  <c r="J570" i="8"/>
  <c r="O569" i="8"/>
  <c r="N569" i="8"/>
  <c r="M569" i="8"/>
  <c r="L569" i="8"/>
  <c r="J569" i="8"/>
  <c r="N568" i="8"/>
  <c r="M568" i="8"/>
  <c r="L568" i="8"/>
  <c r="O568" i="8" s="1"/>
  <c r="J568" i="8"/>
  <c r="N567" i="8"/>
  <c r="M567" i="8"/>
  <c r="L567" i="8"/>
  <c r="J567" i="8"/>
  <c r="N566" i="8"/>
  <c r="M566" i="8"/>
  <c r="L566" i="8"/>
  <c r="J566" i="8"/>
  <c r="O565" i="8"/>
  <c r="N565" i="8"/>
  <c r="M565" i="8"/>
  <c r="L565" i="8"/>
  <c r="J565" i="8"/>
  <c r="N564" i="8"/>
  <c r="M564" i="8"/>
  <c r="L564" i="8"/>
  <c r="O564" i="8" s="1"/>
  <c r="J564" i="8"/>
  <c r="N563" i="8"/>
  <c r="M563" i="8"/>
  <c r="L563" i="8"/>
  <c r="O563" i="8" s="1"/>
  <c r="J563" i="8"/>
  <c r="N562" i="8"/>
  <c r="M562" i="8"/>
  <c r="L562" i="8"/>
  <c r="O562" i="8" s="1"/>
  <c r="J562" i="8"/>
  <c r="O561" i="8"/>
  <c r="N561" i="8"/>
  <c r="M561" i="8"/>
  <c r="L561" i="8"/>
  <c r="J561" i="8"/>
  <c r="N560" i="8"/>
  <c r="M560" i="8"/>
  <c r="L560" i="8"/>
  <c r="O560" i="8" s="1"/>
  <c r="J560" i="8"/>
  <c r="N559" i="8"/>
  <c r="M559" i="8"/>
  <c r="L559" i="8"/>
  <c r="J559" i="8"/>
  <c r="N558" i="8"/>
  <c r="M558" i="8"/>
  <c r="L558" i="8"/>
  <c r="O558" i="8" s="1"/>
  <c r="J558" i="8"/>
  <c r="O557" i="8"/>
  <c r="N557" i="8"/>
  <c r="M557" i="8"/>
  <c r="L557" i="8"/>
  <c r="J557" i="8"/>
  <c r="N556" i="8"/>
  <c r="M556" i="8"/>
  <c r="L556" i="8"/>
  <c r="O556" i="8" s="1"/>
  <c r="J556" i="8"/>
  <c r="N555" i="8"/>
  <c r="M555" i="8"/>
  <c r="L555" i="8"/>
  <c r="J555" i="8"/>
  <c r="N554" i="8"/>
  <c r="M554" i="8"/>
  <c r="L554" i="8"/>
  <c r="J554" i="8"/>
  <c r="O553" i="8"/>
  <c r="N553" i="8"/>
  <c r="M553" i="8"/>
  <c r="L553" i="8"/>
  <c r="J553" i="8"/>
  <c r="N552" i="8"/>
  <c r="M552" i="8"/>
  <c r="L552" i="8"/>
  <c r="O552" i="8" s="1"/>
  <c r="J552" i="8"/>
  <c r="N551" i="8"/>
  <c r="M551" i="8"/>
  <c r="L551" i="8"/>
  <c r="J551" i="8"/>
  <c r="N550" i="8"/>
  <c r="M550" i="8"/>
  <c r="L550" i="8"/>
  <c r="J550" i="8"/>
  <c r="O549" i="8"/>
  <c r="N549" i="8"/>
  <c r="M549" i="8"/>
  <c r="L549" i="8"/>
  <c r="J549" i="8"/>
  <c r="N548" i="8"/>
  <c r="M548" i="8"/>
  <c r="L548" i="8"/>
  <c r="O548" i="8" s="1"/>
  <c r="J548" i="8"/>
  <c r="N547" i="8"/>
  <c r="M547" i="8"/>
  <c r="L547" i="8"/>
  <c r="O547" i="8" s="1"/>
  <c r="J547" i="8"/>
  <c r="N546" i="8"/>
  <c r="M546" i="8"/>
  <c r="L546" i="8"/>
  <c r="O546" i="8" s="1"/>
  <c r="J546" i="8"/>
  <c r="O545" i="8"/>
  <c r="N545" i="8"/>
  <c r="M545" i="8"/>
  <c r="L545" i="8"/>
  <c r="J545" i="8"/>
  <c r="N544" i="8"/>
  <c r="M544" i="8"/>
  <c r="L544" i="8"/>
  <c r="O544" i="8" s="1"/>
  <c r="J544" i="8"/>
  <c r="N543" i="8"/>
  <c r="M543" i="8"/>
  <c r="L543" i="8"/>
  <c r="J543" i="8"/>
  <c r="N542" i="8"/>
  <c r="M542" i="8"/>
  <c r="L542" i="8"/>
  <c r="O542" i="8" s="1"/>
  <c r="J542" i="8"/>
  <c r="O541" i="8"/>
  <c r="N541" i="8"/>
  <c r="M541" i="8"/>
  <c r="L541" i="8"/>
  <c r="J541" i="8"/>
  <c r="N540" i="8"/>
  <c r="M540" i="8"/>
  <c r="L540" i="8"/>
  <c r="O540" i="8" s="1"/>
  <c r="J540" i="8"/>
  <c r="N539" i="8"/>
  <c r="M539" i="8"/>
  <c r="L539" i="8"/>
  <c r="J539" i="8"/>
  <c r="N538" i="8"/>
  <c r="M538" i="8"/>
  <c r="L538" i="8"/>
  <c r="J538" i="8"/>
  <c r="O537" i="8"/>
  <c r="N537" i="8"/>
  <c r="M537" i="8"/>
  <c r="L537" i="8"/>
  <c r="J537" i="8"/>
  <c r="N536" i="8"/>
  <c r="M536" i="8"/>
  <c r="L536" i="8"/>
  <c r="O536" i="8" s="1"/>
  <c r="J536" i="8"/>
  <c r="N535" i="8"/>
  <c r="M535" i="8"/>
  <c r="L535" i="8"/>
  <c r="J535" i="8"/>
  <c r="N534" i="8"/>
  <c r="M534" i="8"/>
  <c r="L534" i="8"/>
  <c r="J534" i="8"/>
  <c r="O533" i="8"/>
  <c r="N533" i="8"/>
  <c r="M533" i="8"/>
  <c r="L533" i="8"/>
  <c r="J533" i="8"/>
  <c r="N532" i="8"/>
  <c r="M532" i="8"/>
  <c r="L532" i="8"/>
  <c r="O532" i="8" s="1"/>
  <c r="J532" i="8"/>
  <c r="N531" i="8"/>
  <c r="M531" i="8"/>
  <c r="O531" i="8" s="1"/>
  <c r="L531" i="8"/>
  <c r="J531" i="8"/>
  <c r="N530" i="8"/>
  <c r="M530" i="8"/>
  <c r="L530" i="8"/>
  <c r="O530" i="8" s="1"/>
  <c r="J530" i="8"/>
  <c r="O529" i="8"/>
  <c r="N529" i="8"/>
  <c r="M529" i="8"/>
  <c r="L529" i="8"/>
  <c r="J529" i="8"/>
  <c r="N528" i="8"/>
  <c r="M528" i="8"/>
  <c r="L528" i="8"/>
  <c r="O528" i="8" s="1"/>
  <c r="J528" i="8"/>
  <c r="N527" i="8"/>
  <c r="M527" i="8"/>
  <c r="L527" i="8"/>
  <c r="J527" i="8"/>
  <c r="N526" i="8"/>
  <c r="O526" i="8" s="1"/>
  <c r="M526" i="8"/>
  <c r="L526" i="8"/>
  <c r="J526" i="8"/>
  <c r="O525" i="8"/>
  <c r="N525" i="8"/>
  <c r="M525" i="8"/>
  <c r="L525" i="8"/>
  <c r="J525" i="8"/>
  <c r="N524" i="8"/>
  <c r="M524" i="8"/>
  <c r="L524" i="8"/>
  <c r="O524" i="8" s="1"/>
  <c r="J524" i="8"/>
  <c r="N523" i="8"/>
  <c r="M523" i="8"/>
  <c r="L523" i="8"/>
  <c r="J523" i="8"/>
  <c r="N522" i="8"/>
  <c r="M522" i="8"/>
  <c r="L522" i="8"/>
  <c r="J522" i="8"/>
  <c r="O521" i="8"/>
  <c r="N521" i="8"/>
  <c r="M521" i="8"/>
  <c r="L521" i="8"/>
  <c r="J521" i="8"/>
  <c r="N520" i="8"/>
  <c r="M520" i="8"/>
  <c r="L520" i="8"/>
  <c r="O520" i="8" s="1"/>
  <c r="J520" i="8"/>
  <c r="N519" i="8"/>
  <c r="M519" i="8"/>
  <c r="L519" i="8"/>
  <c r="J519" i="8"/>
  <c r="N518" i="8"/>
  <c r="M518" i="8"/>
  <c r="L518" i="8"/>
  <c r="J518" i="8"/>
  <c r="O517" i="8"/>
  <c r="N517" i="8"/>
  <c r="M517" i="8"/>
  <c r="L517" i="8"/>
  <c r="J517" i="8"/>
  <c r="N516" i="8"/>
  <c r="M516" i="8"/>
  <c r="L516" i="8"/>
  <c r="O516" i="8" s="1"/>
  <c r="J516" i="8"/>
  <c r="N515" i="8"/>
  <c r="M515" i="8"/>
  <c r="L515" i="8"/>
  <c r="O515" i="8" s="1"/>
  <c r="J515" i="8"/>
  <c r="N514" i="8"/>
  <c r="M514" i="8"/>
  <c r="L514" i="8"/>
  <c r="O514" i="8" s="1"/>
  <c r="J514" i="8"/>
  <c r="O513" i="8"/>
  <c r="N513" i="8"/>
  <c r="M513" i="8"/>
  <c r="L513" i="8"/>
  <c r="J513" i="8"/>
  <c r="N512" i="8"/>
  <c r="M512" i="8"/>
  <c r="L512" i="8"/>
  <c r="O512" i="8" s="1"/>
  <c r="J512" i="8"/>
  <c r="N511" i="8"/>
  <c r="M511" i="8"/>
  <c r="L511" i="8"/>
  <c r="J511" i="8"/>
  <c r="N510" i="8"/>
  <c r="M510" i="8"/>
  <c r="L510" i="8"/>
  <c r="O510" i="8" s="1"/>
  <c r="J510" i="8"/>
  <c r="O509" i="8"/>
  <c r="N509" i="8"/>
  <c r="M509" i="8"/>
  <c r="L509" i="8"/>
  <c r="J509" i="8"/>
  <c r="N508" i="8"/>
  <c r="M508" i="8"/>
  <c r="L508" i="8"/>
  <c r="O508" i="8" s="1"/>
  <c r="J508" i="8"/>
  <c r="N507" i="8"/>
  <c r="M507" i="8"/>
  <c r="L507" i="8"/>
  <c r="J507" i="8"/>
  <c r="N506" i="8"/>
  <c r="M506" i="8"/>
  <c r="L506" i="8"/>
  <c r="J506" i="8"/>
  <c r="O505" i="8"/>
  <c r="N505" i="8"/>
  <c r="M505" i="8"/>
  <c r="L505" i="8"/>
  <c r="J505" i="8"/>
  <c r="N504" i="8"/>
  <c r="M504" i="8"/>
  <c r="L504" i="8"/>
  <c r="O504" i="8" s="1"/>
  <c r="J504" i="8"/>
  <c r="N503" i="8"/>
  <c r="M503" i="8"/>
  <c r="L503" i="8"/>
  <c r="J503" i="8"/>
  <c r="N502" i="8"/>
  <c r="M502" i="8"/>
  <c r="L502" i="8"/>
  <c r="J502" i="8"/>
  <c r="O501" i="8"/>
  <c r="N501" i="8"/>
  <c r="M501" i="8"/>
  <c r="L501" i="8"/>
  <c r="J501" i="8"/>
  <c r="N500" i="8"/>
  <c r="M500" i="8"/>
  <c r="L500" i="8"/>
  <c r="O500" i="8" s="1"/>
  <c r="J500" i="8"/>
  <c r="N499" i="8"/>
  <c r="M499" i="8"/>
  <c r="L499" i="8"/>
  <c r="O499" i="8" s="1"/>
  <c r="J499" i="8"/>
  <c r="N498" i="8"/>
  <c r="M498" i="8"/>
  <c r="L498" i="8"/>
  <c r="O498" i="8" s="1"/>
  <c r="J498" i="8"/>
  <c r="O497" i="8"/>
  <c r="N497" i="8"/>
  <c r="M497" i="8"/>
  <c r="L497" i="8"/>
  <c r="J497" i="8"/>
  <c r="N496" i="8"/>
  <c r="M496" i="8"/>
  <c r="L496" i="8"/>
  <c r="O496" i="8" s="1"/>
  <c r="J496" i="8"/>
  <c r="N495" i="8"/>
  <c r="M495" i="8"/>
  <c r="L495" i="8"/>
  <c r="J495" i="8"/>
  <c r="N494" i="8"/>
  <c r="M494" i="8"/>
  <c r="L494" i="8"/>
  <c r="O494" i="8" s="1"/>
  <c r="J494" i="8"/>
  <c r="O493" i="8"/>
  <c r="N493" i="8"/>
  <c r="M493" i="8"/>
  <c r="L493" i="8"/>
  <c r="J493" i="8"/>
  <c r="N492" i="8"/>
  <c r="M492" i="8"/>
  <c r="L492" i="8"/>
  <c r="O492" i="8" s="1"/>
  <c r="J492" i="8"/>
  <c r="N491" i="8"/>
  <c r="M491" i="8"/>
  <c r="L491" i="8"/>
  <c r="O491" i="8" s="1"/>
  <c r="J491" i="8"/>
  <c r="N490" i="8"/>
  <c r="M490" i="8"/>
  <c r="L490" i="8"/>
  <c r="J490" i="8"/>
  <c r="O489" i="8"/>
  <c r="N489" i="8"/>
  <c r="M489" i="8"/>
  <c r="L489" i="8"/>
  <c r="J489" i="8"/>
  <c r="N488" i="8"/>
  <c r="M488" i="8"/>
  <c r="L488" i="8"/>
  <c r="O488" i="8" s="1"/>
  <c r="J488" i="8"/>
  <c r="N487" i="8"/>
  <c r="M487" i="8"/>
  <c r="L487" i="8"/>
  <c r="J487" i="8"/>
  <c r="N486" i="8"/>
  <c r="M486" i="8"/>
  <c r="L486" i="8"/>
  <c r="J486" i="8"/>
  <c r="O485" i="8"/>
  <c r="N485" i="8"/>
  <c r="M485" i="8"/>
  <c r="L485" i="8"/>
  <c r="J485" i="8"/>
  <c r="N484" i="8"/>
  <c r="M484" i="8"/>
  <c r="L484" i="8"/>
  <c r="O484" i="8" s="1"/>
  <c r="J484" i="8"/>
  <c r="N483" i="8"/>
  <c r="M483" i="8"/>
  <c r="L483" i="8"/>
  <c r="O483" i="8" s="1"/>
  <c r="J483" i="8"/>
  <c r="N482" i="8"/>
  <c r="M482" i="8"/>
  <c r="L482" i="8"/>
  <c r="O482" i="8" s="1"/>
  <c r="J482" i="8"/>
  <c r="O481" i="8"/>
  <c r="N481" i="8"/>
  <c r="M481" i="8"/>
  <c r="L481" i="8"/>
  <c r="J481" i="8"/>
  <c r="N480" i="8"/>
  <c r="M480" i="8"/>
  <c r="L480" i="8"/>
  <c r="O480" i="8" s="1"/>
  <c r="J480" i="8"/>
  <c r="N479" i="8"/>
  <c r="M479" i="8"/>
  <c r="L479" i="8"/>
  <c r="J479" i="8"/>
  <c r="N478" i="8"/>
  <c r="M478" i="8"/>
  <c r="L478" i="8"/>
  <c r="O478" i="8" s="1"/>
  <c r="J478" i="8"/>
  <c r="O477" i="8"/>
  <c r="N477" i="8"/>
  <c r="M477" i="8"/>
  <c r="L477" i="8"/>
  <c r="J477" i="8"/>
  <c r="N476" i="8"/>
  <c r="M476" i="8"/>
  <c r="L476" i="8"/>
  <c r="O476" i="8" s="1"/>
  <c r="J476" i="8"/>
  <c r="N475" i="8"/>
  <c r="M475" i="8"/>
  <c r="L475" i="8"/>
  <c r="O475" i="8" s="1"/>
  <c r="J475" i="8"/>
  <c r="N474" i="8"/>
  <c r="M474" i="8"/>
  <c r="L474" i="8"/>
  <c r="J474" i="8"/>
  <c r="O473" i="8"/>
  <c r="N473" i="8"/>
  <c r="M473" i="8"/>
  <c r="L473" i="8"/>
  <c r="J473" i="8"/>
  <c r="N472" i="8"/>
  <c r="M472" i="8"/>
  <c r="L472" i="8"/>
  <c r="O472" i="8" s="1"/>
  <c r="J472" i="8"/>
  <c r="N471" i="8"/>
  <c r="M471" i="8"/>
  <c r="L471" i="8"/>
  <c r="J471" i="8"/>
  <c r="N470" i="8"/>
  <c r="M470" i="8"/>
  <c r="L470" i="8"/>
  <c r="J470" i="8"/>
  <c r="O469" i="8"/>
  <c r="N469" i="8"/>
  <c r="M469" i="8"/>
  <c r="L469" i="8"/>
  <c r="J469" i="8"/>
  <c r="N468" i="8"/>
  <c r="M468" i="8"/>
  <c r="L468" i="8"/>
  <c r="O468" i="8" s="1"/>
  <c r="J468" i="8"/>
  <c r="N467" i="8"/>
  <c r="M467" i="8"/>
  <c r="L467" i="8"/>
  <c r="O467" i="8" s="1"/>
  <c r="J467" i="8"/>
  <c r="N466" i="8"/>
  <c r="M466" i="8"/>
  <c r="L466" i="8"/>
  <c r="O466" i="8" s="1"/>
  <c r="J466" i="8"/>
  <c r="O465" i="8"/>
  <c r="N465" i="8"/>
  <c r="M465" i="8"/>
  <c r="L465" i="8"/>
  <c r="J465" i="8"/>
  <c r="N464" i="8"/>
  <c r="M464" i="8"/>
  <c r="L464" i="8"/>
  <c r="O464" i="8" s="1"/>
  <c r="J464" i="8"/>
  <c r="N463" i="8"/>
  <c r="M463" i="8"/>
  <c r="L463" i="8"/>
  <c r="J463" i="8"/>
  <c r="N462" i="8"/>
  <c r="M462" i="8"/>
  <c r="L462" i="8"/>
  <c r="O462" i="8" s="1"/>
  <c r="J462" i="8"/>
  <c r="O461" i="8"/>
  <c r="N461" i="8"/>
  <c r="M461" i="8"/>
  <c r="L461" i="8"/>
  <c r="J461" i="8"/>
  <c r="N460" i="8"/>
  <c r="M460" i="8"/>
  <c r="L460" i="8"/>
  <c r="O460" i="8" s="1"/>
  <c r="J460" i="8"/>
  <c r="N459" i="8"/>
  <c r="M459" i="8"/>
  <c r="L459" i="8"/>
  <c r="O459" i="8" s="1"/>
  <c r="J459" i="8"/>
  <c r="N458" i="8"/>
  <c r="O458" i="8" s="1"/>
  <c r="M458" i="8"/>
  <c r="L458" i="8"/>
  <c r="J458" i="8"/>
  <c r="O457" i="8"/>
  <c r="N457" i="8"/>
  <c r="M457" i="8"/>
  <c r="L457" i="8"/>
  <c r="J457" i="8"/>
  <c r="N456" i="8"/>
  <c r="M456" i="8"/>
  <c r="L456" i="8"/>
  <c r="O456" i="8" s="1"/>
  <c r="J456" i="8"/>
  <c r="N455" i="8"/>
  <c r="M455" i="8"/>
  <c r="L455" i="8"/>
  <c r="J455" i="8"/>
  <c r="N454" i="8"/>
  <c r="M454" i="8"/>
  <c r="L454" i="8"/>
  <c r="O454" i="8" s="1"/>
  <c r="J454" i="8"/>
  <c r="N453" i="8"/>
  <c r="M453" i="8"/>
  <c r="O453" i="8" s="1"/>
  <c r="L453" i="8"/>
  <c r="J453" i="8"/>
  <c r="N452" i="8"/>
  <c r="M452" i="8"/>
  <c r="L452" i="8"/>
  <c r="J452" i="8"/>
  <c r="O451" i="8"/>
  <c r="N451" i="8"/>
  <c r="M451" i="8"/>
  <c r="L451" i="8"/>
  <c r="J451" i="8"/>
  <c r="N450" i="8"/>
  <c r="M450" i="8"/>
  <c r="L450" i="8"/>
  <c r="O450" i="8" s="1"/>
  <c r="J450" i="8"/>
  <c r="N449" i="8"/>
  <c r="M449" i="8"/>
  <c r="O449" i="8" s="1"/>
  <c r="L449" i="8"/>
  <c r="J449" i="8"/>
  <c r="N448" i="8"/>
  <c r="M448" i="8"/>
  <c r="L448" i="8"/>
  <c r="O448" i="8" s="1"/>
  <c r="J448" i="8"/>
  <c r="O447" i="8"/>
  <c r="N447" i="8"/>
  <c r="M447" i="8"/>
  <c r="L447" i="8"/>
  <c r="J447" i="8"/>
  <c r="N446" i="8"/>
  <c r="M446" i="8"/>
  <c r="L446" i="8"/>
  <c r="O446" i="8" s="1"/>
  <c r="J446" i="8"/>
  <c r="N445" i="8"/>
  <c r="M445" i="8"/>
  <c r="O445" i="8" s="1"/>
  <c r="L445" i="8"/>
  <c r="J445" i="8"/>
  <c r="N444" i="8"/>
  <c r="M444" i="8"/>
  <c r="L444" i="8"/>
  <c r="O444" i="8" s="1"/>
  <c r="J444" i="8"/>
  <c r="O443" i="8"/>
  <c r="N443" i="8"/>
  <c r="M443" i="8"/>
  <c r="L443" i="8"/>
  <c r="J443" i="8"/>
  <c r="N442" i="8"/>
  <c r="M442" i="8"/>
  <c r="L442" i="8"/>
  <c r="O442" i="8" s="1"/>
  <c r="J442" i="8"/>
  <c r="N441" i="8"/>
  <c r="M441" i="8"/>
  <c r="O441" i="8" s="1"/>
  <c r="L441" i="8"/>
  <c r="J441" i="8"/>
  <c r="N440" i="8"/>
  <c r="M440" i="8"/>
  <c r="L440" i="8"/>
  <c r="J440" i="8"/>
  <c r="O439" i="8"/>
  <c r="N439" i="8"/>
  <c r="M439" i="8"/>
  <c r="L439" i="8"/>
  <c r="J439" i="8"/>
  <c r="N438" i="8"/>
  <c r="M438" i="8"/>
  <c r="L438" i="8"/>
  <c r="O438" i="8" s="1"/>
  <c r="J438" i="8"/>
  <c r="N437" i="8"/>
  <c r="M437" i="8"/>
  <c r="O437" i="8" s="1"/>
  <c r="L437" i="8"/>
  <c r="J437" i="8"/>
  <c r="N436" i="8"/>
  <c r="M436" i="8"/>
  <c r="L436" i="8"/>
  <c r="J436" i="8"/>
  <c r="O435" i="8"/>
  <c r="N435" i="8"/>
  <c r="M435" i="8"/>
  <c r="L435" i="8"/>
  <c r="J435" i="8"/>
  <c r="N434" i="8"/>
  <c r="M434" i="8"/>
  <c r="L434" i="8"/>
  <c r="O434" i="8" s="1"/>
  <c r="J434" i="8"/>
  <c r="N433" i="8"/>
  <c r="M433" i="8"/>
  <c r="O433" i="8" s="1"/>
  <c r="L433" i="8"/>
  <c r="J433" i="8"/>
  <c r="N432" i="8"/>
  <c r="M432" i="8"/>
  <c r="L432" i="8"/>
  <c r="O432" i="8" s="1"/>
  <c r="J432" i="8"/>
  <c r="O431" i="8"/>
  <c r="N431" i="8"/>
  <c r="M431" i="8"/>
  <c r="L431" i="8"/>
  <c r="J431" i="8"/>
  <c r="N430" i="8"/>
  <c r="M430" i="8"/>
  <c r="L430" i="8"/>
  <c r="O430" i="8" s="1"/>
  <c r="J430" i="8"/>
  <c r="N429" i="8"/>
  <c r="M429" i="8"/>
  <c r="O429" i="8" s="1"/>
  <c r="L429" i="8"/>
  <c r="J429" i="8"/>
  <c r="N428" i="8"/>
  <c r="M428" i="8"/>
  <c r="L428" i="8"/>
  <c r="O428" i="8" s="1"/>
  <c r="J428" i="8"/>
  <c r="O427" i="8"/>
  <c r="N427" i="8"/>
  <c r="M427" i="8"/>
  <c r="L427" i="8"/>
  <c r="J427" i="8"/>
  <c r="N426" i="8"/>
  <c r="M426" i="8"/>
  <c r="L426" i="8"/>
  <c r="O426" i="8" s="1"/>
  <c r="J426" i="8"/>
  <c r="N425" i="8"/>
  <c r="M425" i="8"/>
  <c r="O425" i="8" s="1"/>
  <c r="L425" i="8"/>
  <c r="J425" i="8"/>
  <c r="N424" i="8"/>
  <c r="M424" i="8"/>
  <c r="L424" i="8"/>
  <c r="J424" i="8"/>
  <c r="O423" i="8"/>
  <c r="N423" i="8"/>
  <c r="M423" i="8"/>
  <c r="L423" i="8"/>
  <c r="J423" i="8"/>
  <c r="N422" i="8"/>
  <c r="M422" i="8"/>
  <c r="L422" i="8"/>
  <c r="O422" i="8" s="1"/>
  <c r="J422" i="8"/>
  <c r="N421" i="8"/>
  <c r="M421" i="8"/>
  <c r="O421" i="8" s="1"/>
  <c r="L421" i="8"/>
  <c r="J421" i="8"/>
  <c r="N420" i="8"/>
  <c r="M420" i="8"/>
  <c r="L420" i="8"/>
  <c r="J420" i="8"/>
  <c r="O419" i="8"/>
  <c r="N419" i="8"/>
  <c r="M419" i="8"/>
  <c r="L419" i="8"/>
  <c r="J419" i="8"/>
  <c r="N418" i="8"/>
  <c r="M418" i="8"/>
  <c r="L418" i="8"/>
  <c r="O418" i="8" s="1"/>
  <c r="J418" i="8"/>
  <c r="N417" i="8"/>
  <c r="M417" i="8"/>
  <c r="O417" i="8" s="1"/>
  <c r="L417" i="8"/>
  <c r="J417" i="8"/>
  <c r="N416" i="8"/>
  <c r="M416" i="8"/>
  <c r="L416" i="8"/>
  <c r="O416" i="8" s="1"/>
  <c r="J416" i="8"/>
  <c r="O415" i="8"/>
  <c r="N415" i="8"/>
  <c r="M415" i="8"/>
  <c r="L415" i="8"/>
  <c r="J415" i="8"/>
  <c r="N414" i="8"/>
  <c r="M414" i="8"/>
  <c r="L414" i="8"/>
  <c r="O414" i="8" s="1"/>
  <c r="J414" i="8"/>
  <c r="N413" i="8"/>
  <c r="M413" i="8"/>
  <c r="O413" i="8" s="1"/>
  <c r="L413" i="8"/>
  <c r="J413" i="8"/>
  <c r="N412" i="8"/>
  <c r="M412" i="8"/>
  <c r="L412" i="8"/>
  <c r="O412" i="8" s="1"/>
  <c r="J412" i="8"/>
  <c r="O411" i="8"/>
  <c r="N411" i="8"/>
  <c r="M411" i="8"/>
  <c r="L411" i="8"/>
  <c r="J411" i="8"/>
  <c r="N410" i="8"/>
  <c r="M410" i="8"/>
  <c r="L410" i="8"/>
  <c r="O410" i="8" s="1"/>
  <c r="J410" i="8"/>
  <c r="N409" i="8"/>
  <c r="M409" i="8"/>
  <c r="O409" i="8" s="1"/>
  <c r="L409" i="8"/>
  <c r="J409" i="8"/>
  <c r="N408" i="8"/>
  <c r="M408" i="8"/>
  <c r="L408" i="8"/>
  <c r="J408" i="8"/>
  <c r="O407" i="8"/>
  <c r="N407" i="8"/>
  <c r="M407" i="8"/>
  <c r="L407" i="8"/>
  <c r="J407" i="8"/>
  <c r="N406" i="8"/>
  <c r="M406" i="8"/>
  <c r="L406" i="8"/>
  <c r="O406" i="8" s="1"/>
  <c r="J406" i="8"/>
  <c r="N405" i="8"/>
  <c r="M405" i="8"/>
  <c r="O405" i="8" s="1"/>
  <c r="L405" i="8"/>
  <c r="J405" i="8"/>
  <c r="N404" i="8"/>
  <c r="M404" i="8"/>
  <c r="L404" i="8"/>
  <c r="J404" i="8"/>
  <c r="O403" i="8"/>
  <c r="N403" i="8"/>
  <c r="M403" i="8"/>
  <c r="L403" i="8"/>
  <c r="J403" i="8"/>
  <c r="N402" i="8"/>
  <c r="M402" i="8"/>
  <c r="L402" i="8"/>
  <c r="O402" i="8" s="1"/>
  <c r="J402" i="8"/>
  <c r="N401" i="8"/>
  <c r="M401" i="8"/>
  <c r="O401" i="8" s="1"/>
  <c r="L401" i="8"/>
  <c r="J401" i="8"/>
  <c r="N400" i="8"/>
  <c r="M400" i="8"/>
  <c r="L400" i="8"/>
  <c r="O400" i="8" s="1"/>
  <c r="J400" i="8"/>
  <c r="N399" i="8"/>
  <c r="M399" i="8"/>
  <c r="O399" i="8" s="1"/>
  <c r="L399" i="8"/>
  <c r="J399" i="8"/>
  <c r="N398" i="8"/>
  <c r="M398" i="8"/>
  <c r="L398" i="8"/>
  <c r="O398" i="8" s="1"/>
  <c r="J398" i="8"/>
  <c r="N397" i="8"/>
  <c r="M397" i="8"/>
  <c r="O397" i="8" s="1"/>
  <c r="L397" i="8"/>
  <c r="J397" i="8"/>
  <c r="N396" i="8"/>
  <c r="M396" i="8"/>
  <c r="L396" i="8"/>
  <c r="J396" i="8"/>
  <c r="O395" i="8"/>
  <c r="N395" i="8"/>
  <c r="M395" i="8"/>
  <c r="L395" i="8"/>
  <c r="J395" i="8"/>
  <c r="N394" i="8"/>
  <c r="M394" i="8"/>
  <c r="L394" i="8"/>
  <c r="J394" i="8"/>
  <c r="O393" i="8"/>
  <c r="N393" i="8"/>
  <c r="M393" i="8"/>
  <c r="L393" i="8"/>
  <c r="J393" i="8"/>
  <c r="N392" i="8"/>
  <c r="M392" i="8"/>
  <c r="L392" i="8"/>
  <c r="O392" i="8" s="1"/>
  <c r="J392" i="8"/>
  <c r="N391" i="8"/>
  <c r="M391" i="8"/>
  <c r="O391" i="8" s="1"/>
  <c r="L391" i="8"/>
  <c r="J391" i="8"/>
  <c r="N390" i="8"/>
  <c r="M390" i="8"/>
  <c r="L390" i="8"/>
  <c r="O390" i="8" s="1"/>
  <c r="J390" i="8"/>
  <c r="N389" i="8"/>
  <c r="M389" i="8"/>
  <c r="O389" i="8" s="1"/>
  <c r="L389" i="8"/>
  <c r="J389" i="8"/>
  <c r="N388" i="8"/>
  <c r="M388" i="8"/>
  <c r="L388" i="8"/>
  <c r="J388" i="8"/>
  <c r="O387" i="8"/>
  <c r="N387" i="8"/>
  <c r="M387" i="8"/>
  <c r="L387" i="8"/>
  <c r="J387" i="8"/>
  <c r="N386" i="8"/>
  <c r="M386" i="8"/>
  <c r="L386" i="8"/>
  <c r="J386" i="8"/>
  <c r="O385" i="8"/>
  <c r="N385" i="8"/>
  <c r="M385" i="8"/>
  <c r="L385" i="8"/>
  <c r="J385" i="8"/>
  <c r="N384" i="8"/>
  <c r="M384" i="8"/>
  <c r="L384" i="8"/>
  <c r="O384" i="8" s="1"/>
  <c r="J384" i="8"/>
  <c r="N383" i="8"/>
  <c r="M383" i="8"/>
  <c r="O383" i="8" s="1"/>
  <c r="L383" i="8"/>
  <c r="J383" i="8"/>
  <c r="N382" i="8"/>
  <c r="M382" i="8"/>
  <c r="L382" i="8"/>
  <c r="O382" i="8" s="1"/>
  <c r="J382" i="8"/>
  <c r="N381" i="8"/>
  <c r="M381" i="8"/>
  <c r="O381" i="8" s="1"/>
  <c r="L381" i="8"/>
  <c r="J381" i="8"/>
  <c r="N380" i="8"/>
  <c r="M380" i="8"/>
  <c r="L380" i="8"/>
  <c r="J380" i="8"/>
  <c r="O379" i="8"/>
  <c r="N379" i="8"/>
  <c r="M379" i="8"/>
  <c r="L379" i="8"/>
  <c r="J379" i="8"/>
  <c r="N378" i="8"/>
  <c r="M378" i="8"/>
  <c r="L378" i="8"/>
  <c r="J378" i="8"/>
  <c r="O377" i="8"/>
  <c r="N377" i="8"/>
  <c r="M377" i="8"/>
  <c r="L377" i="8"/>
  <c r="J377" i="8"/>
  <c r="N376" i="8"/>
  <c r="M376" i="8"/>
  <c r="L376" i="8"/>
  <c r="O376" i="8" s="1"/>
  <c r="J376" i="8"/>
  <c r="N375" i="8"/>
  <c r="M375" i="8"/>
  <c r="O375" i="8" s="1"/>
  <c r="L375" i="8"/>
  <c r="J375" i="8"/>
  <c r="N374" i="8"/>
  <c r="M374" i="8"/>
  <c r="L374" i="8"/>
  <c r="O374" i="8" s="1"/>
  <c r="J374" i="8"/>
  <c r="N373" i="8"/>
  <c r="M373" i="8"/>
  <c r="O373" i="8" s="1"/>
  <c r="L373" i="8"/>
  <c r="J373" i="8"/>
  <c r="N372" i="8"/>
  <c r="M372" i="8"/>
  <c r="L372" i="8"/>
  <c r="J372" i="8"/>
  <c r="O371" i="8"/>
  <c r="N371" i="8"/>
  <c r="M371" i="8"/>
  <c r="L371" i="8"/>
  <c r="J371" i="8"/>
  <c r="N370" i="8"/>
  <c r="M370" i="8"/>
  <c r="L370" i="8"/>
  <c r="J370" i="8"/>
  <c r="O369" i="8"/>
  <c r="N369" i="8"/>
  <c r="M369" i="8"/>
  <c r="L369" i="8"/>
  <c r="J369" i="8"/>
  <c r="N368" i="8"/>
  <c r="M368" i="8"/>
  <c r="L368" i="8"/>
  <c r="O368" i="8" s="1"/>
  <c r="J368" i="8"/>
  <c r="N367" i="8"/>
  <c r="M367" i="8"/>
  <c r="O367" i="8" s="1"/>
  <c r="L367" i="8"/>
  <c r="J367" i="8"/>
  <c r="N366" i="8"/>
  <c r="M366" i="8"/>
  <c r="L366" i="8"/>
  <c r="O366" i="8" s="1"/>
  <c r="J366" i="8"/>
  <c r="N365" i="8"/>
  <c r="M365" i="8"/>
  <c r="O365" i="8" s="1"/>
  <c r="L365" i="8"/>
  <c r="J365" i="8"/>
  <c r="N364" i="8"/>
  <c r="M364" i="8"/>
  <c r="L364" i="8"/>
  <c r="J364" i="8"/>
  <c r="O363" i="8"/>
  <c r="N363" i="8"/>
  <c r="M363" i="8"/>
  <c r="L363" i="8"/>
  <c r="J363" i="8"/>
  <c r="N362" i="8"/>
  <c r="M362" i="8"/>
  <c r="L362" i="8"/>
  <c r="J362" i="8"/>
  <c r="O361" i="8"/>
  <c r="N361" i="8"/>
  <c r="M361" i="8"/>
  <c r="L361" i="8"/>
  <c r="J361" i="8"/>
  <c r="N360" i="8"/>
  <c r="M360" i="8"/>
  <c r="L360" i="8"/>
  <c r="O360" i="8" s="1"/>
  <c r="J360" i="8"/>
  <c r="N359" i="8"/>
  <c r="M359" i="8"/>
  <c r="O359" i="8" s="1"/>
  <c r="L359" i="8"/>
  <c r="J359" i="8"/>
  <c r="N358" i="8"/>
  <c r="M358" i="8"/>
  <c r="L358" i="8"/>
  <c r="O358" i="8" s="1"/>
  <c r="J358" i="8"/>
  <c r="N357" i="8"/>
  <c r="M357" i="8"/>
  <c r="O357" i="8" s="1"/>
  <c r="L357" i="8"/>
  <c r="J357" i="8"/>
  <c r="N356" i="8"/>
  <c r="M356" i="8"/>
  <c r="L356" i="8"/>
  <c r="J356" i="8"/>
  <c r="O355" i="8"/>
  <c r="N355" i="8"/>
  <c r="M355" i="8"/>
  <c r="L355" i="8"/>
  <c r="J355" i="8"/>
  <c r="N354" i="8"/>
  <c r="M354" i="8"/>
  <c r="L354" i="8"/>
  <c r="J354" i="8"/>
  <c r="O353" i="8"/>
  <c r="N353" i="8"/>
  <c r="M353" i="8"/>
  <c r="L353" i="8"/>
  <c r="J353" i="8"/>
  <c r="N352" i="8"/>
  <c r="M352" i="8"/>
  <c r="L352" i="8"/>
  <c r="O352" i="8" s="1"/>
  <c r="J352" i="8"/>
  <c r="N351" i="8"/>
  <c r="M351" i="8"/>
  <c r="O351" i="8" s="1"/>
  <c r="L351" i="8"/>
  <c r="J351" i="8"/>
  <c r="N350" i="8"/>
  <c r="M350" i="8"/>
  <c r="L350" i="8"/>
  <c r="O350" i="8" s="1"/>
  <c r="J350" i="8"/>
  <c r="N349" i="8"/>
  <c r="M349" i="8"/>
  <c r="O349" i="8" s="1"/>
  <c r="L349" i="8"/>
  <c r="J349" i="8"/>
  <c r="N348" i="8"/>
  <c r="M348" i="8"/>
  <c r="L348" i="8"/>
  <c r="J348" i="8"/>
  <c r="O347" i="8"/>
  <c r="N347" i="8"/>
  <c r="M347" i="8"/>
  <c r="L347" i="8"/>
  <c r="J347" i="8"/>
  <c r="N346" i="8"/>
  <c r="M346" i="8"/>
  <c r="L346" i="8"/>
  <c r="J346" i="8"/>
  <c r="O345" i="8"/>
  <c r="N345" i="8"/>
  <c r="M345" i="8"/>
  <c r="L345" i="8"/>
  <c r="J345" i="8"/>
  <c r="N344" i="8"/>
  <c r="M344" i="8"/>
  <c r="L344" i="8"/>
  <c r="O344" i="8" s="1"/>
  <c r="J344" i="8"/>
  <c r="N343" i="8"/>
  <c r="M343" i="8"/>
  <c r="O343" i="8" s="1"/>
  <c r="L343" i="8"/>
  <c r="J343" i="8"/>
  <c r="N342" i="8"/>
  <c r="M342" i="8"/>
  <c r="L342" i="8"/>
  <c r="O342" i="8" s="1"/>
  <c r="J342" i="8"/>
  <c r="N341" i="8"/>
  <c r="M341" i="8"/>
  <c r="O341" i="8" s="1"/>
  <c r="L341" i="8"/>
  <c r="J341" i="8"/>
  <c r="N340" i="8"/>
  <c r="M340" i="8"/>
  <c r="L340" i="8"/>
  <c r="J340" i="8"/>
  <c r="O339" i="8"/>
  <c r="N339" i="8"/>
  <c r="M339" i="8"/>
  <c r="L339" i="8"/>
  <c r="J339" i="8"/>
  <c r="N338" i="8"/>
  <c r="M338" i="8"/>
  <c r="L338" i="8"/>
  <c r="J338" i="8"/>
  <c r="O337" i="8"/>
  <c r="N337" i="8"/>
  <c r="M337" i="8"/>
  <c r="L337" i="8"/>
  <c r="J337" i="8"/>
  <c r="N336" i="8"/>
  <c r="M336" i="8"/>
  <c r="L336" i="8"/>
  <c r="O336" i="8" s="1"/>
  <c r="J336" i="8"/>
  <c r="N335" i="8"/>
  <c r="M335" i="8"/>
  <c r="O335" i="8" s="1"/>
  <c r="L335" i="8"/>
  <c r="J335" i="8"/>
  <c r="N334" i="8"/>
  <c r="M334" i="8"/>
  <c r="L334" i="8"/>
  <c r="O334" i="8" s="1"/>
  <c r="J334" i="8"/>
  <c r="N333" i="8"/>
  <c r="M333" i="8"/>
  <c r="O333" i="8" s="1"/>
  <c r="L333" i="8"/>
  <c r="J333" i="8"/>
  <c r="N332" i="8"/>
  <c r="M332" i="8"/>
  <c r="L332" i="8"/>
  <c r="J332" i="8"/>
  <c r="O331" i="8"/>
  <c r="N331" i="8"/>
  <c r="M331" i="8"/>
  <c r="L331" i="8"/>
  <c r="J331" i="8"/>
  <c r="N330" i="8"/>
  <c r="M330" i="8"/>
  <c r="L330" i="8"/>
  <c r="J330" i="8"/>
  <c r="O329" i="8"/>
  <c r="N329" i="8"/>
  <c r="M329" i="8"/>
  <c r="L329" i="8"/>
  <c r="J329" i="8"/>
  <c r="N328" i="8"/>
  <c r="M328" i="8"/>
  <c r="L328" i="8"/>
  <c r="O328" i="8" s="1"/>
  <c r="J328" i="8"/>
  <c r="N327" i="8"/>
  <c r="M327" i="8"/>
  <c r="O327" i="8" s="1"/>
  <c r="L327" i="8"/>
  <c r="J327" i="8"/>
  <c r="N326" i="8"/>
  <c r="M326" i="8"/>
  <c r="L326" i="8"/>
  <c r="O326" i="8" s="1"/>
  <c r="J326" i="8"/>
  <c r="N325" i="8"/>
  <c r="M325" i="8"/>
  <c r="O325" i="8" s="1"/>
  <c r="L325" i="8"/>
  <c r="J325" i="8"/>
  <c r="N324" i="8"/>
  <c r="M324" i="8"/>
  <c r="L324" i="8"/>
  <c r="J324" i="8"/>
  <c r="O323" i="8"/>
  <c r="N323" i="8"/>
  <c r="M323" i="8"/>
  <c r="L323" i="8"/>
  <c r="J323" i="8"/>
  <c r="N322" i="8"/>
  <c r="M322" i="8"/>
  <c r="L322" i="8"/>
  <c r="J322" i="8"/>
  <c r="O321" i="8"/>
  <c r="N321" i="8"/>
  <c r="M321" i="8"/>
  <c r="L321" i="8"/>
  <c r="J321" i="8"/>
  <c r="N320" i="8"/>
  <c r="M320" i="8"/>
  <c r="L320" i="8"/>
  <c r="O320" i="8" s="1"/>
  <c r="J320" i="8"/>
  <c r="N319" i="8"/>
  <c r="M319" i="8"/>
  <c r="O319" i="8" s="1"/>
  <c r="L319" i="8"/>
  <c r="J319" i="8"/>
  <c r="N318" i="8"/>
  <c r="M318" i="8"/>
  <c r="L318" i="8"/>
  <c r="O318" i="8" s="1"/>
  <c r="J318" i="8"/>
  <c r="N317" i="8"/>
  <c r="M317" i="8"/>
  <c r="O317" i="8" s="1"/>
  <c r="L317" i="8"/>
  <c r="J317" i="8"/>
  <c r="N316" i="8"/>
  <c r="M316" i="8"/>
  <c r="L316" i="8"/>
  <c r="J316" i="8"/>
  <c r="O315" i="8"/>
  <c r="N315" i="8"/>
  <c r="M315" i="8"/>
  <c r="L315" i="8"/>
  <c r="J315" i="8"/>
  <c r="N314" i="8"/>
  <c r="M314" i="8"/>
  <c r="L314" i="8"/>
  <c r="J314" i="8"/>
  <c r="N313" i="8"/>
  <c r="M313" i="8"/>
  <c r="L313" i="8"/>
  <c r="O313" i="8" s="1"/>
  <c r="J313" i="8"/>
  <c r="N312" i="8"/>
  <c r="M312" i="8"/>
  <c r="L312" i="8"/>
  <c r="O312" i="8" s="1"/>
  <c r="J312" i="8"/>
  <c r="N311" i="8"/>
  <c r="M311" i="8"/>
  <c r="O311" i="8" s="1"/>
  <c r="L311" i="8"/>
  <c r="J311" i="8"/>
  <c r="N310" i="8"/>
  <c r="M310" i="8"/>
  <c r="L310" i="8"/>
  <c r="O310" i="8" s="1"/>
  <c r="J310" i="8"/>
  <c r="O309" i="8"/>
  <c r="N309" i="8"/>
  <c r="M309" i="8"/>
  <c r="L309" i="8"/>
  <c r="J309" i="8"/>
  <c r="N308" i="8"/>
  <c r="M308" i="8"/>
  <c r="L308" i="8"/>
  <c r="J308" i="8"/>
  <c r="N307" i="8"/>
  <c r="O307" i="8" s="1"/>
  <c r="M307" i="8"/>
  <c r="L307" i="8"/>
  <c r="J307" i="8"/>
  <c r="O306" i="8"/>
  <c r="N306" i="8"/>
  <c r="M306" i="8"/>
  <c r="L306" i="8"/>
  <c r="J306" i="8"/>
  <c r="N305" i="8"/>
  <c r="M305" i="8"/>
  <c r="L305" i="8"/>
  <c r="O305" i="8" s="1"/>
  <c r="J305" i="8"/>
  <c r="N304" i="8"/>
  <c r="M304" i="8"/>
  <c r="L304" i="8"/>
  <c r="J304" i="8"/>
  <c r="O303" i="8"/>
  <c r="N303" i="8"/>
  <c r="M303" i="8"/>
  <c r="L303" i="8"/>
  <c r="J303" i="8"/>
  <c r="N302" i="8"/>
  <c r="M302" i="8"/>
  <c r="L302" i="8"/>
  <c r="O302" i="8" s="1"/>
  <c r="J302" i="8"/>
  <c r="N301" i="8"/>
  <c r="M301" i="8"/>
  <c r="O301" i="8" s="1"/>
  <c r="L301" i="8"/>
  <c r="J301" i="8"/>
  <c r="N300" i="8"/>
  <c r="M300" i="8"/>
  <c r="L300" i="8"/>
  <c r="J300" i="8"/>
  <c r="N299" i="8"/>
  <c r="M299" i="8"/>
  <c r="O299" i="8" s="1"/>
  <c r="L299" i="8"/>
  <c r="J299" i="8"/>
  <c r="O298" i="8"/>
  <c r="N298" i="8"/>
  <c r="M298" i="8"/>
  <c r="L298" i="8"/>
  <c r="J298" i="8"/>
  <c r="N297" i="8"/>
  <c r="M297" i="8"/>
  <c r="L297" i="8"/>
  <c r="O297" i="8" s="1"/>
  <c r="J297" i="8"/>
  <c r="N296" i="8"/>
  <c r="M296" i="8"/>
  <c r="L296" i="8"/>
  <c r="O296" i="8" s="1"/>
  <c r="J296" i="8"/>
  <c r="N295" i="8"/>
  <c r="M295" i="8"/>
  <c r="O295" i="8" s="1"/>
  <c r="L295" i="8"/>
  <c r="J295" i="8"/>
  <c r="N294" i="8"/>
  <c r="M294" i="8"/>
  <c r="L294" i="8"/>
  <c r="O294" i="8" s="1"/>
  <c r="J294" i="8"/>
  <c r="O293" i="8"/>
  <c r="N293" i="8"/>
  <c r="M293" i="8"/>
  <c r="L293" i="8"/>
  <c r="J293" i="8"/>
  <c r="N292" i="8"/>
  <c r="M292" i="8"/>
  <c r="L292" i="8"/>
  <c r="J292" i="8"/>
  <c r="N291" i="8"/>
  <c r="O291" i="8" s="1"/>
  <c r="M291" i="8"/>
  <c r="L291" i="8"/>
  <c r="J291" i="8"/>
  <c r="O290" i="8"/>
  <c r="N290" i="8"/>
  <c r="M290" i="8"/>
  <c r="L290" i="8"/>
  <c r="J290" i="8"/>
  <c r="N289" i="8"/>
  <c r="M289" i="8"/>
  <c r="L289" i="8"/>
  <c r="O289" i="8" s="1"/>
  <c r="J289" i="8"/>
  <c r="N288" i="8"/>
  <c r="M288" i="8"/>
  <c r="L288" i="8"/>
  <c r="J288" i="8"/>
  <c r="O287" i="8"/>
  <c r="N287" i="8"/>
  <c r="M287" i="8"/>
  <c r="L287" i="8"/>
  <c r="J287" i="8"/>
  <c r="N286" i="8"/>
  <c r="M286" i="8"/>
  <c r="L286" i="8"/>
  <c r="O286" i="8" s="1"/>
  <c r="J286" i="8"/>
  <c r="N285" i="8"/>
  <c r="M285" i="8"/>
  <c r="O285" i="8" s="1"/>
  <c r="L285" i="8"/>
  <c r="J285" i="8"/>
  <c r="N284" i="8"/>
  <c r="M284" i="8"/>
  <c r="L284" i="8"/>
  <c r="J284" i="8"/>
  <c r="N283" i="8"/>
  <c r="M283" i="8"/>
  <c r="O283" i="8" s="1"/>
  <c r="L283" i="8"/>
  <c r="J283" i="8"/>
  <c r="O282" i="8"/>
  <c r="N282" i="8"/>
  <c r="M282" i="8"/>
  <c r="L282" i="8"/>
  <c r="J282" i="8"/>
  <c r="N281" i="8"/>
  <c r="M281" i="8"/>
  <c r="L281" i="8"/>
  <c r="O281" i="8" s="1"/>
  <c r="J281" i="8"/>
  <c r="N280" i="8"/>
  <c r="M280" i="8"/>
  <c r="L280" i="8"/>
  <c r="O280" i="8" s="1"/>
  <c r="J280" i="8"/>
  <c r="N279" i="8"/>
  <c r="M279" i="8"/>
  <c r="O279" i="8" s="1"/>
  <c r="L279" i="8"/>
  <c r="J279" i="8"/>
  <c r="N278" i="8"/>
  <c r="M278" i="8"/>
  <c r="L278" i="8"/>
  <c r="O278" i="8" s="1"/>
  <c r="J278" i="8"/>
  <c r="O277" i="8"/>
  <c r="N277" i="8"/>
  <c r="M277" i="8"/>
  <c r="L277" i="8"/>
  <c r="J277" i="8"/>
  <c r="N276" i="8"/>
  <c r="M276" i="8"/>
  <c r="L276" i="8"/>
  <c r="J276" i="8"/>
  <c r="N275" i="8"/>
  <c r="O275" i="8" s="1"/>
  <c r="M275" i="8"/>
  <c r="L275" i="8"/>
  <c r="J275" i="8"/>
  <c r="O274" i="8"/>
  <c r="N274" i="8"/>
  <c r="M274" i="8"/>
  <c r="L274" i="8"/>
  <c r="J274" i="8"/>
  <c r="N273" i="8"/>
  <c r="M273" i="8"/>
  <c r="L273" i="8"/>
  <c r="O273" i="8" s="1"/>
  <c r="J273" i="8"/>
  <c r="N272" i="8"/>
  <c r="M272" i="8"/>
  <c r="L272" i="8"/>
  <c r="J272" i="8"/>
  <c r="O271" i="8"/>
  <c r="N271" i="8"/>
  <c r="M271" i="8"/>
  <c r="L271" i="8"/>
  <c r="J271" i="8"/>
  <c r="N270" i="8"/>
  <c r="M270" i="8"/>
  <c r="L270" i="8"/>
  <c r="O270" i="8" s="1"/>
  <c r="J270" i="8"/>
  <c r="N269" i="8"/>
  <c r="M269" i="8"/>
  <c r="O269" i="8" s="1"/>
  <c r="L269" i="8"/>
  <c r="J269" i="8"/>
  <c r="N268" i="8"/>
  <c r="M268" i="8"/>
  <c r="L268" i="8"/>
  <c r="O268" i="8" s="1"/>
  <c r="J268" i="8"/>
  <c r="O267" i="8"/>
  <c r="N267" i="8"/>
  <c r="M267" i="8"/>
  <c r="L267" i="8"/>
  <c r="J267" i="8"/>
  <c r="N266" i="8"/>
  <c r="M266" i="8"/>
  <c r="L266" i="8"/>
  <c r="O266" i="8" s="1"/>
  <c r="J266" i="8"/>
  <c r="N265" i="8"/>
  <c r="M265" i="8"/>
  <c r="O265" i="8" s="1"/>
  <c r="L265" i="8"/>
  <c r="J265" i="8"/>
  <c r="N264" i="8"/>
  <c r="M264" i="8"/>
  <c r="L264" i="8"/>
  <c r="O264" i="8" s="1"/>
  <c r="J264" i="8"/>
  <c r="O263" i="8"/>
  <c r="N263" i="8"/>
  <c r="M263" i="8"/>
  <c r="L263" i="8"/>
  <c r="J263" i="8"/>
  <c r="N262" i="8"/>
  <c r="M262" i="8"/>
  <c r="L262" i="8"/>
  <c r="O262" i="8" s="1"/>
  <c r="J262" i="8"/>
  <c r="N261" i="8"/>
  <c r="M261" i="8"/>
  <c r="O261" i="8" s="1"/>
  <c r="L261" i="8"/>
  <c r="J261" i="8"/>
  <c r="N260" i="8"/>
  <c r="M260" i="8"/>
  <c r="L260" i="8"/>
  <c r="O260" i="8" s="1"/>
  <c r="J260" i="8"/>
  <c r="O259" i="8"/>
  <c r="N259" i="8"/>
  <c r="M259" i="8"/>
  <c r="L259" i="8"/>
  <c r="J259" i="8"/>
  <c r="N258" i="8"/>
  <c r="M258" i="8"/>
  <c r="L258" i="8"/>
  <c r="O258" i="8" s="1"/>
  <c r="J258" i="8"/>
  <c r="N257" i="8"/>
  <c r="M257" i="8"/>
  <c r="O257" i="8" s="1"/>
  <c r="L257" i="8"/>
  <c r="J257" i="8"/>
  <c r="N256" i="8"/>
  <c r="M256" i="8"/>
  <c r="L256" i="8"/>
  <c r="O256" i="8" s="1"/>
  <c r="J256" i="8"/>
  <c r="O255" i="8"/>
  <c r="N255" i="8"/>
  <c r="M255" i="8"/>
  <c r="L255" i="8"/>
  <c r="J255" i="8"/>
  <c r="N254" i="8"/>
  <c r="M254" i="8"/>
  <c r="L254" i="8"/>
  <c r="O254" i="8" s="1"/>
  <c r="J254" i="8"/>
  <c r="N253" i="8"/>
  <c r="M253" i="8"/>
  <c r="O253" i="8" s="1"/>
  <c r="L253" i="8"/>
  <c r="J253" i="8"/>
  <c r="N252" i="8"/>
  <c r="M252" i="8"/>
  <c r="L252" i="8"/>
  <c r="O252" i="8" s="1"/>
  <c r="J252" i="8"/>
  <c r="O251" i="8"/>
  <c r="N251" i="8"/>
  <c r="M251" i="8"/>
  <c r="L251" i="8"/>
  <c r="J251" i="8"/>
  <c r="N250" i="8"/>
  <c r="M250" i="8"/>
  <c r="L250" i="8"/>
  <c r="O250" i="8" s="1"/>
  <c r="J250" i="8"/>
  <c r="N249" i="8"/>
  <c r="M249" i="8"/>
  <c r="O249" i="8" s="1"/>
  <c r="L249" i="8"/>
  <c r="J249" i="8"/>
  <c r="N248" i="8"/>
  <c r="M248" i="8"/>
  <c r="L248" i="8"/>
  <c r="O248" i="8" s="1"/>
  <c r="J248" i="8"/>
  <c r="O247" i="8"/>
  <c r="N247" i="8"/>
  <c r="M247" i="8"/>
  <c r="L247" i="8"/>
  <c r="J247" i="8"/>
  <c r="N246" i="8"/>
  <c r="M246" i="8"/>
  <c r="L246" i="8"/>
  <c r="O246" i="8" s="1"/>
  <c r="J246" i="8"/>
  <c r="N245" i="8"/>
  <c r="M245" i="8"/>
  <c r="O245" i="8" s="1"/>
  <c r="L245" i="8"/>
  <c r="J245" i="8"/>
  <c r="N244" i="8"/>
  <c r="M244" i="8"/>
  <c r="L244" i="8"/>
  <c r="O244" i="8" s="1"/>
  <c r="J244" i="8"/>
  <c r="O243" i="8"/>
  <c r="N243" i="8"/>
  <c r="M243" i="8"/>
  <c r="L243" i="8"/>
  <c r="J243" i="8"/>
  <c r="N242" i="8"/>
  <c r="M242" i="8"/>
  <c r="L242" i="8"/>
  <c r="O242" i="8" s="1"/>
  <c r="J242" i="8"/>
  <c r="N241" i="8"/>
  <c r="M241" i="8"/>
  <c r="O241" i="8" s="1"/>
  <c r="L241" i="8"/>
  <c r="J241" i="8"/>
  <c r="N240" i="8"/>
  <c r="M240" i="8"/>
  <c r="L240" i="8"/>
  <c r="O240" i="8" s="1"/>
  <c r="J240" i="8"/>
  <c r="O239" i="8"/>
  <c r="N239" i="8"/>
  <c r="M239" i="8"/>
  <c r="L239" i="8"/>
  <c r="J239" i="8"/>
  <c r="N238" i="8"/>
  <c r="M238" i="8"/>
  <c r="L238" i="8"/>
  <c r="O238" i="8" s="1"/>
  <c r="J238" i="8"/>
  <c r="N237" i="8"/>
  <c r="M237" i="8"/>
  <c r="O237" i="8" s="1"/>
  <c r="L237" i="8"/>
  <c r="J237" i="8"/>
  <c r="N236" i="8"/>
  <c r="M236" i="8"/>
  <c r="L236" i="8"/>
  <c r="O236" i="8" s="1"/>
  <c r="J236" i="8"/>
  <c r="O235" i="8"/>
  <c r="N235" i="8"/>
  <c r="M235" i="8"/>
  <c r="L235" i="8"/>
  <c r="J235" i="8"/>
  <c r="N234" i="8"/>
  <c r="M234" i="8"/>
  <c r="L234" i="8"/>
  <c r="O234" i="8" s="1"/>
  <c r="J234" i="8"/>
  <c r="N233" i="8"/>
  <c r="M233" i="8"/>
  <c r="O233" i="8" s="1"/>
  <c r="L233" i="8"/>
  <c r="J233" i="8"/>
  <c r="N232" i="8"/>
  <c r="M232" i="8"/>
  <c r="L232" i="8"/>
  <c r="O232" i="8" s="1"/>
  <c r="J232" i="8"/>
  <c r="O231" i="8"/>
  <c r="N231" i="8"/>
  <c r="M231" i="8"/>
  <c r="L231" i="8"/>
  <c r="J231" i="8"/>
  <c r="N230" i="8"/>
  <c r="M230" i="8"/>
  <c r="L230" i="8"/>
  <c r="O230" i="8" s="1"/>
  <c r="J230" i="8"/>
  <c r="N229" i="8"/>
  <c r="M229" i="8"/>
  <c r="O229" i="8" s="1"/>
  <c r="L229" i="8"/>
  <c r="J229" i="8"/>
  <c r="N228" i="8"/>
  <c r="M228" i="8"/>
  <c r="L228" i="8"/>
  <c r="O228" i="8" s="1"/>
  <c r="J228" i="8"/>
  <c r="O227" i="8"/>
  <c r="N227" i="8"/>
  <c r="M227" i="8"/>
  <c r="L227" i="8"/>
  <c r="J227" i="8"/>
  <c r="N226" i="8"/>
  <c r="M226" i="8"/>
  <c r="L226" i="8"/>
  <c r="O226" i="8" s="1"/>
  <c r="J226" i="8"/>
  <c r="N225" i="8"/>
  <c r="M225" i="8"/>
  <c r="O225" i="8" s="1"/>
  <c r="L225" i="8"/>
  <c r="J225" i="8"/>
  <c r="N224" i="8"/>
  <c r="M224" i="8"/>
  <c r="L224" i="8"/>
  <c r="O224" i="8" s="1"/>
  <c r="J224" i="8"/>
  <c r="O223" i="8"/>
  <c r="N223" i="8"/>
  <c r="M223" i="8"/>
  <c r="L223" i="8"/>
  <c r="J223" i="8"/>
  <c r="N222" i="8"/>
  <c r="M222" i="8"/>
  <c r="L222" i="8"/>
  <c r="O222" i="8" s="1"/>
  <c r="J222" i="8"/>
  <c r="N221" i="8"/>
  <c r="M221" i="8"/>
  <c r="O221" i="8" s="1"/>
  <c r="L221" i="8"/>
  <c r="J221" i="8"/>
  <c r="N220" i="8"/>
  <c r="M220" i="8"/>
  <c r="L220" i="8"/>
  <c r="O220" i="8" s="1"/>
  <c r="J220" i="8"/>
  <c r="O219" i="8"/>
  <c r="N219" i="8"/>
  <c r="M219" i="8"/>
  <c r="L219" i="8"/>
  <c r="J219" i="8"/>
  <c r="N218" i="8"/>
  <c r="M218" i="8"/>
  <c r="L218" i="8"/>
  <c r="O218" i="8" s="1"/>
  <c r="J218" i="8"/>
  <c r="N217" i="8"/>
  <c r="M217" i="8"/>
  <c r="O217" i="8" s="1"/>
  <c r="L217" i="8"/>
  <c r="J217" i="8"/>
  <c r="N216" i="8"/>
  <c r="M216" i="8"/>
  <c r="L216" i="8"/>
  <c r="O216" i="8" s="1"/>
  <c r="J216" i="8"/>
  <c r="O215" i="8"/>
  <c r="N215" i="8"/>
  <c r="M215" i="8"/>
  <c r="L215" i="8"/>
  <c r="J215" i="8"/>
  <c r="N214" i="8"/>
  <c r="M214" i="8"/>
  <c r="L214" i="8"/>
  <c r="O214" i="8" s="1"/>
  <c r="J214" i="8"/>
  <c r="N213" i="8"/>
  <c r="M213" i="8"/>
  <c r="O213" i="8" s="1"/>
  <c r="L213" i="8"/>
  <c r="J213" i="8"/>
  <c r="N212" i="8"/>
  <c r="M212" i="8"/>
  <c r="L212" i="8"/>
  <c r="O212" i="8" s="1"/>
  <c r="J212" i="8"/>
  <c r="O211" i="8"/>
  <c r="N211" i="8"/>
  <c r="M211" i="8"/>
  <c r="L211" i="8"/>
  <c r="J211" i="8"/>
  <c r="N210" i="8"/>
  <c r="M210" i="8"/>
  <c r="L210" i="8"/>
  <c r="O210" i="8" s="1"/>
  <c r="J210" i="8"/>
  <c r="N209" i="8"/>
  <c r="M209" i="8"/>
  <c r="O209" i="8" s="1"/>
  <c r="L209" i="8"/>
  <c r="J209" i="8"/>
  <c r="N208" i="8"/>
  <c r="M208" i="8"/>
  <c r="L208" i="8"/>
  <c r="O208" i="8" s="1"/>
  <c r="J208" i="8"/>
  <c r="O207" i="8"/>
  <c r="N207" i="8"/>
  <c r="M207" i="8"/>
  <c r="L207" i="8"/>
  <c r="J207" i="8"/>
  <c r="N206" i="8"/>
  <c r="M206" i="8"/>
  <c r="L206" i="8"/>
  <c r="O206" i="8" s="1"/>
  <c r="J206" i="8"/>
  <c r="N205" i="8"/>
  <c r="M205" i="8"/>
  <c r="O205" i="8" s="1"/>
  <c r="L205" i="8"/>
  <c r="J205" i="8"/>
  <c r="N204" i="8"/>
  <c r="M204" i="8"/>
  <c r="L204" i="8"/>
  <c r="O204" i="8" s="1"/>
  <c r="J204" i="8"/>
  <c r="O203" i="8"/>
  <c r="N203" i="8"/>
  <c r="M203" i="8"/>
  <c r="L203" i="8"/>
  <c r="J203" i="8"/>
  <c r="N202" i="8"/>
  <c r="M202" i="8"/>
  <c r="L202" i="8"/>
  <c r="O202" i="8" s="1"/>
  <c r="J202" i="8"/>
  <c r="N201" i="8"/>
  <c r="M201" i="8"/>
  <c r="O201" i="8" s="1"/>
  <c r="L201" i="8"/>
  <c r="J201" i="8"/>
  <c r="N200" i="8"/>
  <c r="M200" i="8"/>
  <c r="L200" i="8"/>
  <c r="O200" i="8" s="1"/>
  <c r="J200" i="8"/>
  <c r="O199" i="8"/>
  <c r="N199" i="8"/>
  <c r="M199" i="8"/>
  <c r="L199" i="8"/>
  <c r="J199" i="8"/>
  <c r="N198" i="8"/>
  <c r="M198" i="8"/>
  <c r="L198" i="8"/>
  <c r="O198" i="8" s="1"/>
  <c r="J198" i="8"/>
  <c r="N197" i="8"/>
  <c r="M197" i="8"/>
  <c r="O197" i="8" s="1"/>
  <c r="L197" i="8"/>
  <c r="J197" i="8"/>
  <c r="N196" i="8"/>
  <c r="M196" i="8"/>
  <c r="L196" i="8"/>
  <c r="O196" i="8" s="1"/>
  <c r="J196" i="8"/>
  <c r="O195" i="8"/>
  <c r="N195" i="8"/>
  <c r="M195" i="8"/>
  <c r="L195" i="8"/>
  <c r="J195" i="8"/>
  <c r="N194" i="8"/>
  <c r="M194" i="8"/>
  <c r="L194" i="8"/>
  <c r="O194" i="8" s="1"/>
  <c r="J194" i="8"/>
  <c r="N193" i="8"/>
  <c r="M193" i="8"/>
  <c r="O193" i="8" s="1"/>
  <c r="L193" i="8"/>
  <c r="J193" i="8"/>
  <c r="N192" i="8"/>
  <c r="M192" i="8"/>
  <c r="L192" i="8"/>
  <c r="O192" i="8" s="1"/>
  <c r="J192" i="8"/>
  <c r="O191" i="8"/>
  <c r="N191" i="8"/>
  <c r="M191" i="8"/>
  <c r="L191" i="8"/>
  <c r="J191" i="8"/>
  <c r="N190" i="8"/>
  <c r="M190" i="8"/>
  <c r="L190" i="8"/>
  <c r="O190" i="8" s="1"/>
  <c r="J190" i="8"/>
  <c r="N189" i="8"/>
  <c r="M189" i="8"/>
  <c r="O189" i="8" s="1"/>
  <c r="L189" i="8"/>
  <c r="J189" i="8"/>
  <c r="N188" i="8"/>
  <c r="M188" i="8"/>
  <c r="L188" i="8"/>
  <c r="O188" i="8" s="1"/>
  <c r="J188" i="8"/>
  <c r="O187" i="8"/>
  <c r="N187" i="8"/>
  <c r="M187" i="8"/>
  <c r="L187" i="8"/>
  <c r="J187" i="8"/>
  <c r="N186" i="8"/>
  <c r="M186" i="8"/>
  <c r="L186" i="8"/>
  <c r="O186" i="8" s="1"/>
  <c r="J186" i="8"/>
  <c r="N185" i="8"/>
  <c r="M185" i="8"/>
  <c r="O185" i="8" s="1"/>
  <c r="L185" i="8"/>
  <c r="J185" i="8"/>
  <c r="N184" i="8"/>
  <c r="M184" i="8"/>
  <c r="L184" i="8"/>
  <c r="O184" i="8" s="1"/>
  <c r="J184" i="8"/>
  <c r="O183" i="8"/>
  <c r="N183" i="8"/>
  <c r="M183" i="8"/>
  <c r="L183" i="8"/>
  <c r="J183" i="8"/>
  <c r="N182" i="8"/>
  <c r="M182" i="8"/>
  <c r="L182" i="8"/>
  <c r="O182" i="8" s="1"/>
  <c r="J182" i="8"/>
  <c r="N181" i="8"/>
  <c r="M181" i="8"/>
  <c r="O181" i="8" s="1"/>
  <c r="L181" i="8"/>
  <c r="J181" i="8"/>
  <c r="N180" i="8"/>
  <c r="M180" i="8"/>
  <c r="L180" i="8"/>
  <c r="O180" i="8" s="1"/>
  <c r="J180" i="8"/>
  <c r="O179" i="8"/>
  <c r="N179" i="8"/>
  <c r="M179" i="8"/>
  <c r="L179" i="8"/>
  <c r="J179" i="8"/>
  <c r="N178" i="8"/>
  <c r="M178" i="8"/>
  <c r="L178" i="8"/>
  <c r="O178" i="8" s="1"/>
  <c r="J178" i="8"/>
  <c r="N177" i="8"/>
  <c r="M177" i="8"/>
  <c r="O177" i="8" s="1"/>
  <c r="L177" i="8"/>
  <c r="J177" i="8"/>
  <c r="N176" i="8"/>
  <c r="M176" i="8"/>
  <c r="L176" i="8"/>
  <c r="O176" i="8" s="1"/>
  <c r="J176" i="8"/>
  <c r="O175" i="8"/>
  <c r="N175" i="8"/>
  <c r="M175" i="8"/>
  <c r="L175" i="8"/>
  <c r="J175" i="8"/>
  <c r="N174" i="8"/>
  <c r="M174" i="8"/>
  <c r="L174" i="8"/>
  <c r="O174" i="8" s="1"/>
  <c r="J174" i="8"/>
  <c r="N173" i="8"/>
  <c r="M173" i="8"/>
  <c r="O173" i="8" s="1"/>
  <c r="L173" i="8"/>
  <c r="J173" i="8"/>
  <c r="N172" i="8"/>
  <c r="M172" i="8"/>
  <c r="L172" i="8"/>
  <c r="O172" i="8" s="1"/>
  <c r="J172" i="8"/>
  <c r="O171" i="8"/>
  <c r="N171" i="8"/>
  <c r="M171" i="8"/>
  <c r="L171" i="8"/>
  <c r="J171" i="8"/>
  <c r="N170" i="8"/>
  <c r="M170" i="8"/>
  <c r="L170" i="8"/>
  <c r="O170" i="8" s="1"/>
  <c r="J170" i="8"/>
  <c r="N169" i="8"/>
  <c r="M169" i="8"/>
  <c r="O169" i="8" s="1"/>
  <c r="L169" i="8"/>
  <c r="J169" i="8"/>
  <c r="N168" i="8"/>
  <c r="M168" i="8"/>
  <c r="L168" i="8"/>
  <c r="O168" i="8" s="1"/>
  <c r="J168" i="8"/>
  <c r="O167" i="8"/>
  <c r="N167" i="8"/>
  <c r="M167" i="8"/>
  <c r="L167" i="8"/>
  <c r="J167" i="8"/>
  <c r="N166" i="8"/>
  <c r="M166" i="8"/>
  <c r="L166" i="8"/>
  <c r="O166" i="8" s="1"/>
  <c r="J166" i="8"/>
  <c r="N165" i="8"/>
  <c r="M165" i="8"/>
  <c r="O165" i="8" s="1"/>
  <c r="L165" i="8"/>
  <c r="J165" i="8"/>
  <c r="N164" i="8"/>
  <c r="M164" i="8"/>
  <c r="L164" i="8"/>
  <c r="O164" i="8" s="1"/>
  <c r="J164" i="8"/>
  <c r="O163" i="8"/>
  <c r="N163" i="8"/>
  <c r="M163" i="8"/>
  <c r="L163" i="8"/>
  <c r="J163" i="8"/>
  <c r="N162" i="8"/>
  <c r="M162" i="8"/>
  <c r="L162" i="8"/>
  <c r="O162" i="8" s="1"/>
  <c r="J162" i="8"/>
  <c r="N161" i="8"/>
  <c r="M161" i="8"/>
  <c r="O161" i="8" s="1"/>
  <c r="L161" i="8"/>
  <c r="J161" i="8"/>
  <c r="N160" i="8"/>
  <c r="M160" i="8"/>
  <c r="L160" i="8"/>
  <c r="O160" i="8" s="1"/>
  <c r="J160" i="8"/>
  <c r="O159" i="8"/>
  <c r="N159" i="8"/>
  <c r="M159" i="8"/>
  <c r="L159" i="8"/>
  <c r="J159" i="8"/>
  <c r="N158" i="8"/>
  <c r="M158" i="8"/>
  <c r="L158" i="8"/>
  <c r="O158" i="8" s="1"/>
  <c r="J158" i="8"/>
  <c r="N157" i="8"/>
  <c r="M157" i="8"/>
  <c r="O157" i="8" s="1"/>
  <c r="L157" i="8"/>
  <c r="J157" i="8"/>
  <c r="N156" i="8"/>
  <c r="M156" i="8"/>
  <c r="L156" i="8"/>
  <c r="O156" i="8" s="1"/>
  <c r="J156" i="8"/>
  <c r="O155" i="8"/>
  <c r="N155" i="8"/>
  <c r="M155" i="8"/>
  <c r="L155" i="8"/>
  <c r="J155" i="8"/>
  <c r="N154" i="8"/>
  <c r="M154" i="8"/>
  <c r="L154" i="8"/>
  <c r="O154" i="8" s="1"/>
  <c r="J154" i="8"/>
  <c r="N153" i="8"/>
  <c r="M153" i="8"/>
  <c r="O153" i="8" s="1"/>
  <c r="L153" i="8"/>
  <c r="J153" i="8"/>
  <c r="N152" i="8"/>
  <c r="M152" i="8"/>
  <c r="L152" i="8"/>
  <c r="O152" i="8" s="1"/>
  <c r="J152" i="8"/>
  <c r="O151" i="8"/>
  <c r="N151" i="8"/>
  <c r="M151" i="8"/>
  <c r="L151" i="8"/>
  <c r="J151" i="8"/>
  <c r="N150" i="8"/>
  <c r="M150" i="8"/>
  <c r="L150" i="8"/>
  <c r="O150" i="8" s="1"/>
  <c r="J150" i="8"/>
  <c r="N149" i="8"/>
  <c r="M149" i="8"/>
  <c r="O149" i="8" s="1"/>
  <c r="L149" i="8"/>
  <c r="J149" i="8"/>
  <c r="N148" i="8"/>
  <c r="M148" i="8"/>
  <c r="L148" i="8"/>
  <c r="O148" i="8" s="1"/>
  <c r="J148" i="8"/>
  <c r="O147" i="8"/>
  <c r="N147" i="8"/>
  <c r="M147" i="8"/>
  <c r="L147" i="8"/>
  <c r="J147" i="8"/>
  <c r="N146" i="8"/>
  <c r="M146" i="8"/>
  <c r="L146" i="8"/>
  <c r="O146" i="8" s="1"/>
  <c r="J146" i="8"/>
  <c r="N145" i="8"/>
  <c r="M145" i="8"/>
  <c r="O145" i="8" s="1"/>
  <c r="L145" i="8"/>
  <c r="J145" i="8"/>
  <c r="N144" i="8"/>
  <c r="M144" i="8"/>
  <c r="L144" i="8"/>
  <c r="O144" i="8" s="1"/>
  <c r="J144" i="8"/>
  <c r="O143" i="8"/>
  <c r="N143" i="8"/>
  <c r="M143" i="8"/>
  <c r="L143" i="8"/>
  <c r="J143" i="8"/>
  <c r="N142" i="8"/>
  <c r="M142" i="8"/>
  <c r="L142" i="8"/>
  <c r="O142" i="8" s="1"/>
  <c r="J142" i="8"/>
  <c r="N141" i="8"/>
  <c r="M141" i="8"/>
  <c r="O141" i="8" s="1"/>
  <c r="L141" i="8"/>
  <c r="J141" i="8"/>
  <c r="N140" i="8"/>
  <c r="M140" i="8"/>
  <c r="L140" i="8"/>
  <c r="O140" i="8" s="1"/>
  <c r="J140" i="8"/>
  <c r="O139" i="8"/>
  <c r="N139" i="8"/>
  <c r="M139" i="8"/>
  <c r="L139" i="8"/>
  <c r="J139" i="8"/>
  <c r="N138" i="8"/>
  <c r="M138" i="8"/>
  <c r="L138" i="8"/>
  <c r="O138" i="8" s="1"/>
  <c r="J138" i="8"/>
  <c r="N137" i="8"/>
  <c r="M137" i="8"/>
  <c r="O137" i="8" s="1"/>
  <c r="L137" i="8"/>
  <c r="J137" i="8"/>
  <c r="N136" i="8"/>
  <c r="M136" i="8"/>
  <c r="L136" i="8"/>
  <c r="O136" i="8" s="1"/>
  <c r="J136" i="8"/>
  <c r="O135" i="8"/>
  <c r="N135" i="8"/>
  <c r="M135" i="8"/>
  <c r="L135" i="8"/>
  <c r="J135" i="8"/>
  <c r="N134" i="8"/>
  <c r="M134" i="8"/>
  <c r="L134" i="8"/>
  <c r="O134" i="8" s="1"/>
  <c r="J134" i="8"/>
  <c r="N133" i="8"/>
  <c r="M133" i="8"/>
  <c r="O133" i="8" s="1"/>
  <c r="L133" i="8"/>
  <c r="J133" i="8"/>
  <c r="N132" i="8"/>
  <c r="M132" i="8"/>
  <c r="L132" i="8"/>
  <c r="O132" i="8" s="1"/>
  <c r="J132" i="8"/>
  <c r="O131" i="8"/>
  <c r="N131" i="8"/>
  <c r="M131" i="8"/>
  <c r="L131" i="8"/>
  <c r="J131" i="8"/>
  <c r="N130" i="8"/>
  <c r="M130" i="8"/>
  <c r="L130" i="8"/>
  <c r="O130" i="8" s="1"/>
  <c r="J130" i="8"/>
  <c r="N129" i="8"/>
  <c r="M129" i="8"/>
  <c r="O129" i="8" s="1"/>
  <c r="L129" i="8"/>
  <c r="J129" i="8"/>
  <c r="N128" i="8"/>
  <c r="M128" i="8"/>
  <c r="L128" i="8"/>
  <c r="O128" i="8" s="1"/>
  <c r="J128" i="8"/>
  <c r="O127" i="8"/>
  <c r="N127" i="8"/>
  <c r="M127" i="8"/>
  <c r="L127" i="8"/>
  <c r="J127" i="8"/>
  <c r="N126" i="8"/>
  <c r="M126" i="8"/>
  <c r="L126" i="8"/>
  <c r="O126" i="8" s="1"/>
  <c r="J126" i="8"/>
  <c r="N125" i="8"/>
  <c r="M125" i="8"/>
  <c r="O125" i="8" s="1"/>
  <c r="L125" i="8"/>
  <c r="J125" i="8"/>
  <c r="N124" i="8"/>
  <c r="M124" i="8"/>
  <c r="L124" i="8"/>
  <c r="O124" i="8" s="1"/>
  <c r="J124" i="8"/>
  <c r="O123" i="8"/>
  <c r="N123" i="8"/>
  <c r="M123" i="8"/>
  <c r="L123" i="8"/>
  <c r="J123" i="8"/>
  <c r="N122" i="8"/>
  <c r="M122" i="8"/>
  <c r="L122" i="8"/>
  <c r="O122" i="8" s="1"/>
  <c r="J122" i="8"/>
  <c r="N121" i="8"/>
  <c r="M121" i="8"/>
  <c r="O121" i="8" s="1"/>
  <c r="L121" i="8"/>
  <c r="J121" i="8"/>
  <c r="N120" i="8"/>
  <c r="M120" i="8"/>
  <c r="L120" i="8"/>
  <c r="O120" i="8" s="1"/>
  <c r="J120" i="8"/>
  <c r="O119" i="8"/>
  <c r="N119" i="8"/>
  <c r="M119" i="8"/>
  <c r="L119" i="8"/>
  <c r="J119" i="8"/>
  <c r="N118" i="8"/>
  <c r="M118" i="8"/>
  <c r="L118" i="8"/>
  <c r="O118" i="8" s="1"/>
  <c r="J118" i="8"/>
  <c r="N117" i="8"/>
  <c r="M117" i="8"/>
  <c r="O117" i="8" s="1"/>
  <c r="L117" i="8"/>
  <c r="J117" i="8"/>
  <c r="N116" i="8"/>
  <c r="M116" i="8"/>
  <c r="L116" i="8"/>
  <c r="O116" i="8" s="1"/>
  <c r="J116" i="8"/>
  <c r="O115" i="8"/>
  <c r="N115" i="8"/>
  <c r="M115" i="8"/>
  <c r="L115" i="8"/>
  <c r="J115" i="8"/>
  <c r="N114" i="8"/>
  <c r="M114" i="8"/>
  <c r="L114" i="8"/>
  <c r="O114" i="8" s="1"/>
  <c r="J114" i="8"/>
  <c r="N113" i="8"/>
  <c r="M113" i="8"/>
  <c r="O113" i="8" s="1"/>
  <c r="L113" i="8"/>
  <c r="J113" i="8"/>
  <c r="N112" i="8"/>
  <c r="M112" i="8"/>
  <c r="L112" i="8"/>
  <c r="O112" i="8" s="1"/>
  <c r="J112" i="8"/>
  <c r="O111" i="8"/>
  <c r="N111" i="8"/>
  <c r="M111" i="8"/>
  <c r="L111" i="8"/>
  <c r="J111" i="8"/>
  <c r="N110" i="8"/>
  <c r="M110" i="8"/>
  <c r="L110" i="8"/>
  <c r="O110" i="8" s="1"/>
  <c r="J110" i="8"/>
  <c r="N109" i="8"/>
  <c r="M109" i="8"/>
  <c r="O109" i="8" s="1"/>
  <c r="L109" i="8"/>
  <c r="J109" i="8"/>
  <c r="N108" i="8"/>
  <c r="M108" i="8"/>
  <c r="L108" i="8"/>
  <c r="O108" i="8" s="1"/>
  <c r="J108" i="8"/>
  <c r="O107" i="8"/>
  <c r="N107" i="8"/>
  <c r="M107" i="8"/>
  <c r="L107" i="8"/>
  <c r="J107" i="8"/>
  <c r="N106" i="8"/>
  <c r="M106" i="8"/>
  <c r="L106" i="8"/>
  <c r="O106" i="8" s="1"/>
  <c r="J106" i="8"/>
  <c r="N105" i="8"/>
  <c r="M105" i="8"/>
  <c r="O105" i="8" s="1"/>
  <c r="L105" i="8"/>
  <c r="J105" i="8"/>
  <c r="N104" i="8"/>
  <c r="M104" i="8"/>
  <c r="L104" i="8"/>
  <c r="O104" i="8" s="1"/>
  <c r="J104" i="8"/>
  <c r="O103" i="8"/>
  <c r="N103" i="8"/>
  <c r="M103" i="8"/>
  <c r="L103" i="8"/>
  <c r="J103" i="8"/>
  <c r="N102" i="8"/>
  <c r="M102" i="8"/>
  <c r="L102" i="8"/>
  <c r="O102" i="8" s="1"/>
  <c r="J102" i="8"/>
  <c r="N101" i="8"/>
  <c r="M101" i="8"/>
  <c r="O101" i="8" s="1"/>
  <c r="L101" i="8"/>
  <c r="J101" i="8"/>
  <c r="N100" i="8"/>
  <c r="M100" i="8"/>
  <c r="L100" i="8"/>
  <c r="O100" i="8" s="1"/>
  <c r="J100" i="8"/>
  <c r="O99" i="8"/>
  <c r="N99" i="8"/>
  <c r="M99" i="8"/>
  <c r="L99" i="8"/>
  <c r="J99" i="8"/>
  <c r="N98" i="8"/>
  <c r="M98" i="8"/>
  <c r="L98" i="8"/>
  <c r="O98" i="8" s="1"/>
  <c r="J98" i="8"/>
  <c r="N97" i="8"/>
  <c r="M97" i="8"/>
  <c r="O97" i="8" s="1"/>
  <c r="L97" i="8"/>
  <c r="J97" i="8"/>
  <c r="N96" i="8"/>
  <c r="M96" i="8"/>
  <c r="L96" i="8"/>
  <c r="O96" i="8" s="1"/>
  <c r="J96" i="8"/>
  <c r="O95" i="8"/>
  <c r="N95" i="8"/>
  <c r="M95" i="8"/>
  <c r="L95" i="8"/>
  <c r="J95" i="8"/>
  <c r="N94" i="8"/>
  <c r="M94" i="8"/>
  <c r="L94" i="8"/>
  <c r="O94" i="8" s="1"/>
  <c r="J94" i="8"/>
  <c r="N93" i="8"/>
  <c r="M93" i="8"/>
  <c r="O93" i="8" s="1"/>
  <c r="L93" i="8"/>
  <c r="J93" i="8"/>
  <c r="N92" i="8"/>
  <c r="M92" i="8"/>
  <c r="L92" i="8"/>
  <c r="O92" i="8" s="1"/>
  <c r="J92" i="8"/>
  <c r="O91" i="8"/>
  <c r="N91" i="8"/>
  <c r="M91" i="8"/>
  <c r="L91" i="8"/>
  <c r="J91" i="8"/>
  <c r="N90" i="8"/>
  <c r="M90" i="8"/>
  <c r="L90" i="8"/>
  <c r="O90" i="8" s="1"/>
  <c r="J90" i="8"/>
  <c r="N89" i="8"/>
  <c r="M89" i="8"/>
  <c r="O89" i="8" s="1"/>
  <c r="L89" i="8"/>
  <c r="J89" i="8"/>
  <c r="N88" i="8"/>
  <c r="M88" i="8"/>
  <c r="L88" i="8"/>
  <c r="O88" i="8" s="1"/>
  <c r="J88" i="8"/>
  <c r="O87" i="8"/>
  <c r="N87" i="8"/>
  <c r="M87" i="8"/>
  <c r="L87" i="8"/>
  <c r="J87" i="8"/>
  <c r="N86" i="8"/>
  <c r="M86" i="8"/>
  <c r="L86" i="8"/>
  <c r="O86" i="8" s="1"/>
  <c r="J86" i="8"/>
  <c r="N85" i="8"/>
  <c r="M85" i="8"/>
  <c r="O85" i="8" s="1"/>
  <c r="L85" i="8"/>
  <c r="J85" i="8"/>
  <c r="N84" i="8"/>
  <c r="M84" i="8"/>
  <c r="L84" i="8"/>
  <c r="O84" i="8" s="1"/>
  <c r="J84" i="8"/>
  <c r="O83" i="8"/>
  <c r="N83" i="8"/>
  <c r="M83" i="8"/>
  <c r="L83" i="8"/>
  <c r="J83" i="8"/>
  <c r="N82" i="8"/>
  <c r="M82" i="8"/>
  <c r="L82" i="8"/>
  <c r="O82" i="8" s="1"/>
  <c r="J82" i="8"/>
  <c r="N81" i="8"/>
  <c r="M81" i="8"/>
  <c r="O81" i="8" s="1"/>
  <c r="L81" i="8"/>
  <c r="J81" i="8"/>
  <c r="N80" i="8"/>
  <c r="M80" i="8"/>
  <c r="L80" i="8"/>
  <c r="O80" i="8" s="1"/>
  <c r="J80" i="8"/>
  <c r="O79" i="8"/>
  <c r="N79" i="8"/>
  <c r="M79" i="8"/>
  <c r="L79" i="8"/>
  <c r="J79" i="8"/>
  <c r="N78" i="8"/>
  <c r="M78" i="8"/>
  <c r="L78" i="8"/>
  <c r="O78" i="8" s="1"/>
  <c r="J78" i="8"/>
  <c r="N77" i="8"/>
  <c r="M77" i="8"/>
  <c r="O77" i="8" s="1"/>
  <c r="L77" i="8"/>
  <c r="J77" i="8"/>
  <c r="N76" i="8"/>
  <c r="M76" i="8"/>
  <c r="L76" i="8"/>
  <c r="O76" i="8" s="1"/>
  <c r="J76" i="8"/>
  <c r="O75" i="8"/>
  <c r="N75" i="8"/>
  <c r="M75" i="8"/>
  <c r="L75" i="8"/>
  <c r="J75" i="8"/>
  <c r="N74" i="8"/>
  <c r="M74" i="8"/>
  <c r="L74" i="8"/>
  <c r="O74" i="8" s="1"/>
  <c r="J74" i="8"/>
  <c r="N73" i="8"/>
  <c r="M73" i="8"/>
  <c r="O73" i="8" s="1"/>
  <c r="L73" i="8"/>
  <c r="J73" i="8"/>
  <c r="N72" i="8"/>
  <c r="M72" i="8"/>
  <c r="L72" i="8"/>
  <c r="O72" i="8" s="1"/>
  <c r="J72" i="8"/>
  <c r="O71" i="8"/>
  <c r="N71" i="8"/>
  <c r="M71" i="8"/>
  <c r="L71" i="8"/>
  <c r="J71" i="8"/>
  <c r="N70" i="8"/>
  <c r="M70" i="8"/>
  <c r="L70" i="8"/>
  <c r="O70" i="8" s="1"/>
  <c r="J70" i="8"/>
  <c r="N69" i="8"/>
  <c r="M69" i="8"/>
  <c r="O69" i="8" s="1"/>
  <c r="L69" i="8"/>
  <c r="J69" i="8"/>
  <c r="N68" i="8"/>
  <c r="M68" i="8"/>
  <c r="L68" i="8"/>
  <c r="O68" i="8" s="1"/>
  <c r="J68" i="8"/>
  <c r="O67" i="8"/>
  <c r="N67" i="8"/>
  <c r="M67" i="8"/>
  <c r="L67" i="8"/>
  <c r="J67" i="8"/>
  <c r="N66" i="8"/>
  <c r="M66" i="8"/>
  <c r="L66" i="8"/>
  <c r="O66" i="8" s="1"/>
  <c r="J66" i="8"/>
  <c r="N65" i="8"/>
  <c r="M65" i="8"/>
  <c r="O65" i="8" s="1"/>
  <c r="L65" i="8"/>
  <c r="J65" i="8"/>
  <c r="N64" i="8"/>
  <c r="M64" i="8"/>
  <c r="L64" i="8"/>
  <c r="O64" i="8" s="1"/>
  <c r="J64" i="8"/>
  <c r="O63" i="8"/>
  <c r="N63" i="8"/>
  <c r="M63" i="8"/>
  <c r="L63" i="8"/>
  <c r="J63" i="8"/>
  <c r="N62" i="8"/>
  <c r="M62" i="8"/>
  <c r="L62" i="8"/>
  <c r="O62" i="8" s="1"/>
  <c r="J62" i="8"/>
  <c r="N61" i="8"/>
  <c r="M61" i="8"/>
  <c r="O61" i="8" s="1"/>
  <c r="L61" i="8"/>
  <c r="J61" i="8"/>
  <c r="N60" i="8"/>
  <c r="M60" i="8"/>
  <c r="L60" i="8"/>
  <c r="O60" i="8" s="1"/>
  <c r="J60" i="8"/>
  <c r="O59" i="8"/>
  <c r="N59" i="8"/>
  <c r="M59" i="8"/>
  <c r="L59" i="8"/>
  <c r="J59" i="8"/>
  <c r="N58" i="8"/>
  <c r="M58" i="8"/>
  <c r="L58" i="8"/>
  <c r="O58" i="8" s="1"/>
  <c r="J58" i="8"/>
  <c r="N57" i="8"/>
  <c r="M57" i="8"/>
  <c r="O57" i="8" s="1"/>
  <c r="L57" i="8"/>
  <c r="J57" i="8"/>
  <c r="N56" i="8"/>
  <c r="M56" i="8"/>
  <c r="L56" i="8"/>
  <c r="O56" i="8" s="1"/>
  <c r="J56" i="8"/>
  <c r="O55" i="8"/>
  <c r="N55" i="8"/>
  <c r="M55" i="8"/>
  <c r="L55" i="8"/>
  <c r="J55" i="8"/>
  <c r="N54" i="8"/>
  <c r="M54" i="8"/>
  <c r="L54" i="8"/>
  <c r="O54" i="8" s="1"/>
  <c r="J54" i="8"/>
  <c r="N53" i="8"/>
  <c r="M53" i="8"/>
  <c r="O53" i="8" s="1"/>
  <c r="L53" i="8"/>
  <c r="J53" i="8"/>
  <c r="N52" i="8"/>
  <c r="M52" i="8"/>
  <c r="L52" i="8"/>
  <c r="O52" i="8" s="1"/>
  <c r="J52" i="8"/>
  <c r="O51" i="8"/>
  <c r="N51" i="8"/>
  <c r="M51" i="8"/>
  <c r="L51" i="8"/>
  <c r="J51" i="8"/>
  <c r="N50" i="8"/>
  <c r="M50" i="8"/>
  <c r="L50" i="8"/>
  <c r="O50" i="8" s="1"/>
  <c r="J50" i="8"/>
  <c r="N49" i="8"/>
  <c r="M49" i="8"/>
  <c r="O49" i="8" s="1"/>
  <c r="L49" i="8"/>
  <c r="J49" i="8"/>
  <c r="N48" i="8"/>
  <c r="M48" i="8"/>
  <c r="L48" i="8"/>
  <c r="O48" i="8" s="1"/>
  <c r="J48" i="8"/>
  <c r="O47" i="8"/>
  <c r="N47" i="8"/>
  <c r="M47" i="8"/>
  <c r="L47" i="8"/>
  <c r="J47" i="8"/>
  <c r="N46" i="8"/>
  <c r="M46" i="8"/>
  <c r="L46" i="8"/>
  <c r="O46" i="8" s="1"/>
  <c r="J46" i="8"/>
  <c r="N45" i="8"/>
  <c r="M45" i="8"/>
  <c r="O45" i="8" s="1"/>
  <c r="L45" i="8"/>
  <c r="J45" i="8"/>
  <c r="N44" i="8"/>
  <c r="M44" i="8"/>
  <c r="L44" i="8"/>
  <c r="O44" i="8" s="1"/>
  <c r="J44" i="8"/>
  <c r="O43" i="8"/>
  <c r="N43" i="8"/>
  <c r="M43" i="8"/>
  <c r="L43" i="8"/>
  <c r="J43" i="8"/>
  <c r="N42" i="8"/>
  <c r="M42" i="8"/>
  <c r="L42" i="8"/>
  <c r="O42" i="8" s="1"/>
  <c r="J42" i="8"/>
  <c r="N41" i="8"/>
  <c r="M41" i="8"/>
  <c r="O41" i="8" s="1"/>
  <c r="L41" i="8"/>
  <c r="J41" i="8"/>
  <c r="N40" i="8"/>
  <c r="M40" i="8"/>
  <c r="L40" i="8"/>
  <c r="O40" i="8" s="1"/>
  <c r="J40" i="8"/>
  <c r="O39" i="8"/>
  <c r="N39" i="8"/>
  <c r="M39" i="8"/>
  <c r="L39" i="8"/>
  <c r="J39" i="8"/>
  <c r="N38" i="8"/>
  <c r="M38" i="8"/>
  <c r="L38" i="8"/>
  <c r="O38" i="8" s="1"/>
  <c r="J38" i="8"/>
  <c r="N37" i="8"/>
  <c r="M37" i="8"/>
  <c r="O37" i="8" s="1"/>
  <c r="L37" i="8"/>
  <c r="J37" i="8"/>
  <c r="N36" i="8"/>
  <c r="M36" i="8"/>
  <c r="L36" i="8"/>
  <c r="O36" i="8" s="1"/>
  <c r="J36" i="8"/>
  <c r="O35" i="8"/>
  <c r="N35" i="8"/>
  <c r="M35" i="8"/>
  <c r="L35" i="8"/>
  <c r="J35" i="8"/>
  <c r="N34" i="8"/>
  <c r="M34" i="8"/>
  <c r="L34" i="8"/>
  <c r="O34" i="8" s="1"/>
  <c r="J34" i="8"/>
  <c r="N33" i="8"/>
  <c r="M33" i="8"/>
  <c r="O33" i="8" s="1"/>
  <c r="L33" i="8"/>
  <c r="J33" i="8"/>
  <c r="N32" i="8"/>
  <c r="M32" i="8"/>
  <c r="L32" i="8"/>
  <c r="O32" i="8" s="1"/>
  <c r="J32" i="8"/>
  <c r="O31" i="8"/>
  <c r="N31" i="8"/>
  <c r="M31" i="8"/>
  <c r="L31" i="8"/>
  <c r="J31" i="8"/>
  <c r="N30" i="8"/>
  <c r="M30" i="8"/>
  <c r="L30" i="8"/>
  <c r="O30" i="8" s="1"/>
  <c r="J30" i="8"/>
  <c r="N29" i="8"/>
  <c r="M29" i="8"/>
  <c r="O29" i="8" s="1"/>
  <c r="L29" i="8"/>
  <c r="J29" i="8"/>
  <c r="N28" i="8"/>
  <c r="M28" i="8"/>
  <c r="L28" i="8"/>
  <c r="O28" i="8" s="1"/>
  <c r="J28" i="8"/>
  <c r="O27" i="8"/>
  <c r="N27" i="8"/>
  <c r="M27" i="8"/>
  <c r="L27" i="8"/>
  <c r="J27" i="8"/>
  <c r="N26" i="8"/>
  <c r="M26" i="8"/>
  <c r="L26" i="8"/>
  <c r="O26" i="8" s="1"/>
  <c r="J26" i="8"/>
  <c r="N25" i="8"/>
  <c r="M25" i="8"/>
  <c r="O25" i="8" s="1"/>
  <c r="L25" i="8"/>
  <c r="J25" i="8"/>
  <c r="N24" i="8"/>
  <c r="M24" i="8"/>
  <c r="L24" i="8"/>
  <c r="O24" i="8" s="1"/>
  <c r="J24" i="8"/>
  <c r="O23" i="8"/>
  <c r="N23" i="8"/>
  <c r="M23" i="8"/>
  <c r="L23" i="8"/>
  <c r="J23" i="8"/>
  <c r="N22" i="8"/>
  <c r="M22" i="8"/>
  <c r="L22" i="8"/>
  <c r="O22" i="8" s="1"/>
  <c r="J22" i="8"/>
  <c r="N21" i="8"/>
  <c r="M21" i="8"/>
  <c r="O21" i="8" s="1"/>
  <c r="L21" i="8"/>
  <c r="J21" i="8"/>
  <c r="N20" i="8"/>
  <c r="M20" i="8"/>
  <c r="L20" i="8"/>
  <c r="O20" i="8" s="1"/>
  <c r="J20" i="8"/>
  <c r="O19" i="8"/>
  <c r="N19" i="8"/>
  <c r="M19" i="8"/>
  <c r="L19" i="8"/>
  <c r="J19" i="8"/>
  <c r="N18" i="8"/>
  <c r="M18" i="8"/>
  <c r="L18" i="8"/>
  <c r="O18" i="8" s="1"/>
  <c r="J18" i="8"/>
  <c r="N17" i="8"/>
  <c r="M17" i="8"/>
  <c r="O17" i="8" s="1"/>
  <c r="L17" i="8"/>
  <c r="J17" i="8"/>
  <c r="B11" i="8"/>
  <c r="N792" i="7"/>
  <c r="M792" i="7"/>
  <c r="L792" i="7"/>
  <c r="O792" i="7" s="1"/>
  <c r="J792" i="7"/>
  <c r="N791" i="7"/>
  <c r="M791" i="7"/>
  <c r="L791" i="7"/>
  <c r="O791" i="7" s="1"/>
  <c r="J791" i="7"/>
  <c r="N790" i="7"/>
  <c r="O790" i="7" s="1"/>
  <c r="M790" i="7"/>
  <c r="L790" i="7"/>
  <c r="J790" i="7"/>
  <c r="O789" i="7"/>
  <c r="N789" i="7"/>
  <c r="M789" i="7"/>
  <c r="L789" i="7"/>
  <c r="J789" i="7"/>
  <c r="N788" i="7"/>
  <c r="M788" i="7"/>
  <c r="L788" i="7"/>
  <c r="J788" i="7"/>
  <c r="N787" i="7"/>
  <c r="M787" i="7"/>
  <c r="L787" i="7"/>
  <c r="J787" i="7"/>
  <c r="N786" i="7"/>
  <c r="O786" i="7" s="1"/>
  <c r="M786" i="7"/>
  <c r="L786" i="7"/>
  <c r="J786" i="7"/>
  <c r="O785" i="7"/>
  <c r="N785" i="7"/>
  <c r="M785" i="7"/>
  <c r="L785" i="7"/>
  <c r="J785" i="7"/>
  <c r="N784" i="7"/>
  <c r="M784" i="7"/>
  <c r="L784" i="7"/>
  <c r="O784" i="7" s="1"/>
  <c r="J784" i="7"/>
  <c r="N783" i="7"/>
  <c r="M783" i="7"/>
  <c r="L783" i="7"/>
  <c r="O783" i="7" s="1"/>
  <c r="J783" i="7"/>
  <c r="N782" i="7"/>
  <c r="O782" i="7" s="1"/>
  <c r="M782" i="7"/>
  <c r="L782" i="7"/>
  <c r="J782" i="7"/>
  <c r="O781" i="7"/>
  <c r="N781" i="7"/>
  <c r="M781" i="7"/>
  <c r="L781" i="7"/>
  <c r="J781" i="7"/>
  <c r="N780" i="7"/>
  <c r="M780" i="7"/>
  <c r="L780" i="7"/>
  <c r="J780" i="7"/>
  <c r="N779" i="7"/>
  <c r="M779" i="7"/>
  <c r="L779" i="7"/>
  <c r="J779" i="7"/>
  <c r="N778" i="7"/>
  <c r="O778" i="7" s="1"/>
  <c r="M778" i="7"/>
  <c r="L778" i="7"/>
  <c r="J778" i="7"/>
  <c r="O777" i="7"/>
  <c r="N777" i="7"/>
  <c r="M777" i="7"/>
  <c r="L777" i="7"/>
  <c r="J777" i="7"/>
  <c r="N776" i="7"/>
  <c r="M776" i="7"/>
  <c r="L776" i="7"/>
  <c r="O776" i="7" s="1"/>
  <c r="J776" i="7"/>
  <c r="N775" i="7"/>
  <c r="M775" i="7"/>
  <c r="L775" i="7"/>
  <c r="O775" i="7" s="1"/>
  <c r="J775" i="7"/>
  <c r="N774" i="7"/>
  <c r="O774" i="7" s="1"/>
  <c r="M774" i="7"/>
  <c r="L774" i="7"/>
  <c r="J774" i="7"/>
  <c r="O773" i="7"/>
  <c r="N773" i="7"/>
  <c r="M773" i="7"/>
  <c r="L773" i="7"/>
  <c r="J773" i="7"/>
  <c r="N772" i="7"/>
  <c r="M772" i="7"/>
  <c r="L772" i="7"/>
  <c r="J772" i="7"/>
  <c r="N771" i="7"/>
  <c r="M771" i="7"/>
  <c r="L771" i="7"/>
  <c r="J771" i="7"/>
  <c r="O770" i="7"/>
  <c r="N770" i="7"/>
  <c r="M770" i="7"/>
  <c r="L770" i="7"/>
  <c r="J770" i="7"/>
  <c r="N769" i="7"/>
  <c r="M769" i="7"/>
  <c r="L769" i="7"/>
  <c r="O769" i="7" s="1"/>
  <c r="J769" i="7"/>
  <c r="N768" i="7"/>
  <c r="M768" i="7"/>
  <c r="L768" i="7"/>
  <c r="O768" i="7" s="1"/>
  <c r="J768" i="7"/>
  <c r="N767" i="7"/>
  <c r="M767" i="7"/>
  <c r="L767" i="7"/>
  <c r="O767" i="7" s="1"/>
  <c r="J767" i="7"/>
  <c r="N766" i="7"/>
  <c r="O766" i="7" s="1"/>
  <c r="M766" i="7"/>
  <c r="L766" i="7"/>
  <c r="J766" i="7"/>
  <c r="O765" i="7"/>
  <c r="N765" i="7"/>
  <c r="M765" i="7"/>
  <c r="L765" i="7"/>
  <c r="J765" i="7"/>
  <c r="N764" i="7"/>
  <c r="M764" i="7"/>
  <c r="L764" i="7"/>
  <c r="J764" i="7"/>
  <c r="N763" i="7"/>
  <c r="M763" i="7"/>
  <c r="L763" i="7"/>
  <c r="J763" i="7"/>
  <c r="N762" i="7"/>
  <c r="O762" i="7" s="1"/>
  <c r="M762" i="7"/>
  <c r="L762" i="7"/>
  <c r="J762" i="7"/>
  <c r="O761" i="7"/>
  <c r="N761" i="7"/>
  <c r="M761" i="7"/>
  <c r="L761" i="7"/>
  <c r="J761" i="7"/>
  <c r="N760" i="7"/>
  <c r="M760" i="7"/>
  <c r="L760" i="7"/>
  <c r="O760" i="7" s="1"/>
  <c r="J760" i="7"/>
  <c r="N759" i="7"/>
  <c r="M759" i="7"/>
  <c r="L759" i="7"/>
  <c r="O759" i="7" s="1"/>
  <c r="J759" i="7"/>
  <c r="N758" i="7"/>
  <c r="O758" i="7" s="1"/>
  <c r="M758" i="7"/>
  <c r="L758" i="7"/>
  <c r="J758" i="7"/>
  <c r="O757" i="7"/>
  <c r="N757" i="7"/>
  <c r="M757" i="7"/>
  <c r="L757" i="7"/>
  <c r="J757" i="7"/>
  <c r="N756" i="7"/>
  <c r="M756" i="7"/>
  <c r="L756" i="7"/>
  <c r="J756" i="7"/>
  <c r="N755" i="7"/>
  <c r="M755" i="7"/>
  <c r="L755" i="7"/>
  <c r="J755" i="7"/>
  <c r="N754" i="7"/>
  <c r="O754" i="7" s="1"/>
  <c r="M754" i="7"/>
  <c r="L754" i="7"/>
  <c r="J754" i="7"/>
  <c r="O753" i="7"/>
  <c r="N753" i="7"/>
  <c r="M753" i="7"/>
  <c r="L753" i="7"/>
  <c r="J753" i="7"/>
  <c r="N752" i="7"/>
  <c r="M752" i="7"/>
  <c r="L752" i="7"/>
  <c r="O752" i="7" s="1"/>
  <c r="J752" i="7"/>
  <c r="N751" i="7"/>
  <c r="M751" i="7"/>
  <c r="L751" i="7"/>
  <c r="O751" i="7" s="1"/>
  <c r="J751" i="7"/>
  <c r="N750" i="7"/>
  <c r="O750" i="7" s="1"/>
  <c r="M750" i="7"/>
  <c r="L750" i="7"/>
  <c r="J750" i="7"/>
  <c r="O749" i="7"/>
  <c r="N749" i="7"/>
  <c r="M749" i="7"/>
  <c r="L749" i="7"/>
  <c r="J749" i="7"/>
  <c r="N748" i="7"/>
  <c r="M748" i="7"/>
  <c r="L748" i="7"/>
  <c r="J748" i="7"/>
  <c r="N747" i="7"/>
  <c r="M747" i="7"/>
  <c r="L747" i="7"/>
  <c r="J747" i="7"/>
  <c r="N746" i="7"/>
  <c r="O746" i="7" s="1"/>
  <c r="M746" i="7"/>
  <c r="L746" i="7"/>
  <c r="J746" i="7"/>
  <c r="O745" i="7"/>
  <c r="N745" i="7"/>
  <c r="M745" i="7"/>
  <c r="L745" i="7"/>
  <c r="J745" i="7"/>
  <c r="N744" i="7"/>
  <c r="M744" i="7"/>
  <c r="L744" i="7"/>
  <c r="O744" i="7" s="1"/>
  <c r="J744" i="7"/>
  <c r="N743" i="7"/>
  <c r="M743" i="7"/>
  <c r="L743" i="7"/>
  <c r="O743" i="7" s="1"/>
  <c r="J743" i="7"/>
  <c r="N742" i="7"/>
  <c r="O742" i="7" s="1"/>
  <c r="M742" i="7"/>
  <c r="L742" i="7"/>
  <c r="J742" i="7"/>
  <c r="O741" i="7"/>
  <c r="N741" i="7"/>
  <c r="M741" i="7"/>
  <c r="L741" i="7"/>
  <c r="J741" i="7"/>
  <c r="N740" i="7"/>
  <c r="M740" i="7"/>
  <c r="L740" i="7"/>
  <c r="J740" i="7"/>
  <c r="N739" i="7"/>
  <c r="M739" i="7"/>
  <c r="L739" i="7"/>
  <c r="J739" i="7"/>
  <c r="O738" i="7"/>
  <c r="N738" i="7"/>
  <c r="M738" i="7"/>
  <c r="L738" i="7"/>
  <c r="J738" i="7"/>
  <c r="N737" i="7"/>
  <c r="M737" i="7"/>
  <c r="L737" i="7"/>
  <c r="O737" i="7" s="1"/>
  <c r="J737" i="7"/>
  <c r="N736" i="7"/>
  <c r="M736" i="7"/>
  <c r="L736" i="7"/>
  <c r="O736" i="7" s="1"/>
  <c r="J736" i="7"/>
  <c r="N735" i="7"/>
  <c r="M735" i="7"/>
  <c r="L735" i="7"/>
  <c r="O735" i="7" s="1"/>
  <c r="J735" i="7"/>
  <c r="N734" i="7"/>
  <c r="O734" i="7" s="1"/>
  <c r="M734" i="7"/>
  <c r="L734" i="7"/>
  <c r="J734" i="7"/>
  <c r="O733" i="7"/>
  <c r="N733" i="7"/>
  <c r="M733" i="7"/>
  <c r="L733" i="7"/>
  <c r="J733" i="7"/>
  <c r="N732" i="7"/>
  <c r="M732" i="7"/>
  <c r="L732" i="7"/>
  <c r="J732" i="7"/>
  <c r="N731" i="7"/>
  <c r="M731" i="7"/>
  <c r="L731" i="7"/>
  <c r="J731" i="7"/>
  <c r="N730" i="7"/>
  <c r="O730" i="7" s="1"/>
  <c r="M730" i="7"/>
  <c r="L730" i="7"/>
  <c r="J730" i="7"/>
  <c r="O729" i="7"/>
  <c r="N729" i="7"/>
  <c r="M729" i="7"/>
  <c r="L729" i="7"/>
  <c r="J729" i="7"/>
  <c r="N728" i="7"/>
  <c r="M728" i="7"/>
  <c r="L728" i="7"/>
  <c r="O728" i="7" s="1"/>
  <c r="J728" i="7"/>
  <c r="N727" i="7"/>
  <c r="M727" i="7"/>
  <c r="L727" i="7"/>
  <c r="O727" i="7" s="1"/>
  <c r="J727" i="7"/>
  <c r="N726" i="7"/>
  <c r="O726" i="7" s="1"/>
  <c r="M726" i="7"/>
  <c r="L726" i="7"/>
  <c r="J726" i="7"/>
  <c r="O725" i="7"/>
  <c r="N725" i="7"/>
  <c r="M725" i="7"/>
  <c r="L725" i="7"/>
  <c r="J725" i="7"/>
  <c r="N724" i="7"/>
  <c r="M724" i="7"/>
  <c r="L724" i="7"/>
  <c r="J724" i="7"/>
  <c r="N723" i="7"/>
  <c r="M723" i="7"/>
  <c r="L723" i="7"/>
  <c r="J723" i="7"/>
  <c r="N722" i="7"/>
  <c r="O722" i="7" s="1"/>
  <c r="M722" i="7"/>
  <c r="L722" i="7"/>
  <c r="J722" i="7"/>
  <c r="O721" i="7"/>
  <c r="N721" i="7"/>
  <c r="M721" i="7"/>
  <c r="L721" i="7"/>
  <c r="J721" i="7"/>
  <c r="N720" i="7"/>
  <c r="M720" i="7"/>
  <c r="L720" i="7"/>
  <c r="O720" i="7" s="1"/>
  <c r="J720" i="7"/>
  <c r="N719" i="7"/>
  <c r="M719" i="7"/>
  <c r="O719" i="7" s="1"/>
  <c r="L719" i="7"/>
  <c r="J719" i="7"/>
  <c r="N718" i="7"/>
  <c r="O718" i="7" s="1"/>
  <c r="M718" i="7"/>
  <c r="L718" i="7"/>
  <c r="J718" i="7"/>
  <c r="O717" i="7"/>
  <c r="N717" i="7"/>
  <c r="M717" i="7"/>
  <c r="L717" i="7"/>
  <c r="J717" i="7"/>
  <c r="N716" i="7"/>
  <c r="M716" i="7"/>
  <c r="L716" i="7"/>
  <c r="J716" i="7"/>
  <c r="N715" i="7"/>
  <c r="M715" i="7"/>
  <c r="O715" i="7" s="1"/>
  <c r="L715" i="7"/>
  <c r="J715" i="7"/>
  <c r="N714" i="7"/>
  <c r="O714" i="7" s="1"/>
  <c r="M714" i="7"/>
  <c r="L714" i="7"/>
  <c r="J714" i="7"/>
  <c r="O713" i="7"/>
  <c r="N713" i="7"/>
  <c r="M713" i="7"/>
  <c r="L713" i="7"/>
  <c r="J713" i="7"/>
  <c r="N712" i="7"/>
  <c r="M712" i="7"/>
  <c r="L712" i="7"/>
  <c r="O712" i="7" s="1"/>
  <c r="J712" i="7"/>
  <c r="N711" i="7"/>
  <c r="M711" i="7"/>
  <c r="O711" i="7" s="1"/>
  <c r="L711" i="7"/>
  <c r="J711" i="7"/>
  <c r="N710" i="7"/>
  <c r="O710" i="7" s="1"/>
  <c r="M710" i="7"/>
  <c r="L710" i="7"/>
  <c r="J710" i="7"/>
  <c r="O709" i="7"/>
  <c r="N709" i="7"/>
  <c r="M709" i="7"/>
  <c r="L709" i="7"/>
  <c r="J709" i="7"/>
  <c r="N708" i="7"/>
  <c r="M708" i="7"/>
  <c r="L708" i="7"/>
  <c r="J708" i="7"/>
  <c r="N707" i="7"/>
  <c r="M707" i="7"/>
  <c r="L707" i="7"/>
  <c r="J707" i="7"/>
  <c r="O706" i="7"/>
  <c r="N706" i="7"/>
  <c r="M706" i="7"/>
  <c r="L706" i="7"/>
  <c r="J706" i="7"/>
  <c r="N705" i="7"/>
  <c r="M705" i="7"/>
  <c r="L705" i="7"/>
  <c r="O705" i="7" s="1"/>
  <c r="J705" i="7"/>
  <c r="N704" i="7"/>
  <c r="M704" i="7"/>
  <c r="L704" i="7"/>
  <c r="O704" i="7" s="1"/>
  <c r="J704" i="7"/>
  <c r="N703" i="7"/>
  <c r="M703" i="7"/>
  <c r="O703" i="7" s="1"/>
  <c r="L703" i="7"/>
  <c r="J703" i="7"/>
  <c r="N702" i="7"/>
  <c r="O702" i="7" s="1"/>
  <c r="M702" i="7"/>
  <c r="L702" i="7"/>
  <c r="J702" i="7"/>
  <c r="O701" i="7"/>
  <c r="N701" i="7"/>
  <c r="M701" i="7"/>
  <c r="L701" i="7"/>
  <c r="J701" i="7"/>
  <c r="N700" i="7"/>
  <c r="M700" i="7"/>
  <c r="L700" i="7"/>
  <c r="J700" i="7"/>
  <c r="N699" i="7"/>
  <c r="M699" i="7"/>
  <c r="O699" i="7" s="1"/>
  <c r="L699" i="7"/>
  <c r="J699" i="7"/>
  <c r="N698" i="7"/>
  <c r="O698" i="7" s="1"/>
  <c r="M698" i="7"/>
  <c r="L698" i="7"/>
  <c r="J698" i="7"/>
  <c r="O697" i="7"/>
  <c r="N697" i="7"/>
  <c r="M697" i="7"/>
  <c r="L697" i="7"/>
  <c r="J697" i="7"/>
  <c r="N696" i="7"/>
  <c r="M696" i="7"/>
  <c r="L696" i="7"/>
  <c r="O696" i="7" s="1"/>
  <c r="J696" i="7"/>
  <c r="N695" i="7"/>
  <c r="M695" i="7"/>
  <c r="O695" i="7" s="1"/>
  <c r="L695" i="7"/>
  <c r="J695" i="7"/>
  <c r="N694" i="7"/>
  <c r="O694" i="7" s="1"/>
  <c r="M694" i="7"/>
  <c r="L694" i="7"/>
  <c r="J694" i="7"/>
  <c r="O693" i="7"/>
  <c r="N693" i="7"/>
  <c r="M693" i="7"/>
  <c r="L693" i="7"/>
  <c r="J693" i="7"/>
  <c r="N692" i="7"/>
  <c r="M692" i="7"/>
  <c r="L692" i="7"/>
  <c r="J692" i="7"/>
  <c r="N691" i="7"/>
  <c r="M691" i="7"/>
  <c r="O691" i="7" s="1"/>
  <c r="L691" i="7"/>
  <c r="J691" i="7"/>
  <c r="N690" i="7"/>
  <c r="O690" i="7" s="1"/>
  <c r="M690" i="7"/>
  <c r="L690" i="7"/>
  <c r="J690" i="7"/>
  <c r="O689" i="7"/>
  <c r="N689" i="7"/>
  <c r="M689" i="7"/>
  <c r="L689" i="7"/>
  <c r="J689" i="7"/>
  <c r="N688" i="7"/>
  <c r="M688" i="7"/>
  <c r="L688" i="7"/>
  <c r="O688" i="7" s="1"/>
  <c r="J688" i="7"/>
  <c r="N687" i="7"/>
  <c r="M687" i="7"/>
  <c r="O687" i="7" s="1"/>
  <c r="L687" i="7"/>
  <c r="J687" i="7"/>
  <c r="N686" i="7"/>
  <c r="O686" i="7" s="1"/>
  <c r="M686" i="7"/>
  <c r="L686" i="7"/>
  <c r="J686" i="7"/>
  <c r="O685" i="7"/>
  <c r="N685" i="7"/>
  <c r="M685" i="7"/>
  <c r="L685" i="7"/>
  <c r="J685" i="7"/>
  <c r="N684" i="7"/>
  <c r="M684" i="7"/>
  <c r="L684" i="7"/>
  <c r="J684" i="7"/>
  <c r="N683" i="7"/>
  <c r="M683" i="7"/>
  <c r="O683" i="7" s="1"/>
  <c r="L683" i="7"/>
  <c r="J683" i="7"/>
  <c r="N682" i="7"/>
  <c r="O682" i="7" s="1"/>
  <c r="M682" i="7"/>
  <c r="L682" i="7"/>
  <c r="J682" i="7"/>
  <c r="O681" i="7"/>
  <c r="N681" i="7"/>
  <c r="M681" i="7"/>
  <c r="L681" i="7"/>
  <c r="J681" i="7"/>
  <c r="N680" i="7"/>
  <c r="M680" i="7"/>
  <c r="L680" i="7"/>
  <c r="O680" i="7" s="1"/>
  <c r="J680" i="7"/>
  <c r="N679" i="7"/>
  <c r="M679" i="7"/>
  <c r="O679" i="7" s="1"/>
  <c r="L679" i="7"/>
  <c r="J679" i="7"/>
  <c r="N678" i="7"/>
  <c r="O678" i="7" s="1"/>
  <c r="M678" i="7"/>
  <c r="L678" i="7"/>
  <c r="J678" i="7"/>
  <c r="O677" i="7"/>
  <c r="N677" i="7"/>
  <c r="M677" i="7"/>
  <c r="L677" i="7"/>
  <c r="J677" i="7"/>
  <c r="N676" i="7"/>
  <c r="M676" i="7"/>
  <c r="L676" i="7"/>
  <c r="J676" i="7"/>
  <c r="N675" i="7"/>
  <c r="M675" i="7"/>
  <c r="L675" i="7"/>
  <c r="J675" i="7"/>
  <c r="O674" i="7"/>
  <c r="N674" i="7"/>
  <c r="M674" i="7"/>
  <c r="L674" i="7"/>
  <c r="J674" i="7"/>
  <c r="N673" i="7"/>
  <c r="M673" i="7"/>
  <c r="L673" i="7"/>
  <c r="O673" i="7" s="1"/>
  <c r="J673" i="7"/>
  <c r="N672" i="7"/>
  <c r="M672" i="7"/>
  <c r="L672" i="7"/>
  <c r="O672" i="7" s="1"/>
  <c r="J672" i="7"/>
  <c r="N671" i="7"/>
  <c r="M671" i="7"/>
  <c r="O671" i="7" s="1"/>
  <c r="L671" i="7"/>
  <c r="J671" i="7"/>
  <c r="N670" i="7"/>
  <c r="O670" i="7" s="1"/>
  <c r="M670" i="7"/>
  <c r="L670" i="7"/>
  <c r="J670" i="7"/>
  <c r="O669" i="7"/>
  <c r="N669" i="7"/>
  <c r="M669" i="7"/>
  <c r="L669" i="7"/>
  <c r="J669" i="7"/>
  <c r="N668" i="7"/>
  <c r="M668" i="7"/>
  <c r="L668" i="7"/>
  <c r="J668" i="7"/>
  <c r="N667" i="7"/>
  <c r="M667" i="7"/>
  <c r="O667" i="7" s="1"/>
  <c r="L667" i="7"/>
  <c r="J667" i="7"/>
  <c r="N666" i="7"/>
  <c r="O666" i="7" s="1"/>
  <c r="M666" i="7"/>
  <c r="L666" i="7"/>
  <c r="J666" i="7"/>
  <c r="O665" i="7"/>
  <c r="N665" i="7"/>
  <c r="M665" i="7"/>
  <c r="L665" i="7"/>
  <c r="J665" i="7"/>
  <c r="N664" i="7"/>
  <c r="M664" i="7"/>
  <c r="L664" i="7"/>
  <c r="O664" i="7" s="1"/>
  <c r="J664" i="7"/>
  <c r="N663" i="7"/>
  <c r="M663" i="7"/>
  <c r="O663" i="7" s="1"/>
  <c r="L663" i="7"/>
  <c r="J663" i="7"/>
  <c r="N662" i="7"/>
  <c r="O662" i="7" s="1"/>
  <c r="M662" i="7"/>
  <c r="L662" i="7"/>
  <c r="J662" i="7"/>
  <c r="O661" i="7"/>
  <c r="N661" i="7"/>
  <c r="M661" i="7"/>
  <c r="L661" i="7"/>
  <c r="J661" i="7"/>
  <c r="N660" i="7"/>
  <c r="M660" i="7"/>
  <c r="L660" i="7"/>
  <c r="J660" i="7"/>
  <c r="N659" i="7"/>
  <c r="M659" i="7"/>
  <c r="O659" i="7" s="1"/>
  <c r="L659" i="7"/>
  <c r="J659" i="7"/>
  <c r="N658" i="7"/>
  <c r="O658" i="7" s="1"/>
  <c r="M658" i="7"/>
  <c r="L658" i="7"/>
  <c r="J658" i="7"/>
  <c r="O657" i="7"/>
  <c r="N657" i="7"/>
  <c r="M657" i="7"/>
  <c r="L657" i="7"/>
  <c r="J657" i="7"/>
  <c r="N656" i="7"/>
  <c r="M656" i="7"/>
  <c r="L656" i="7"/>
  <c r="O656" i="7" s="1"/>
  <c r="J656" i="7"/>
  <c r="N655" i="7"/>
  <c r="M655" i="7"/>
  <c r="O655" i="7" s="1"/>
  <c r="L655" i="7"/>
  <c r="J655" i="7"/>
  <c r="N654" i="7"/>
  <c r="O654" i="7" s="1"/>
  <c r="M654" i="7"/>
  <c r="L654" i="7"/>
  <c r="J654" i="7"/>
  <c r="O653" i="7"/>
  <c r="N653" i="7"/>
  <c r="M653" i="7"/>
  <c r="L653" i="7"/>
  <c r="J653" i="7"/>
  <c r="N652" i="7"/>
  <c r="M652" i="7"/>
  <c r="L652" i="7"/>
  <c r="J652" i="7"/>
  <c r="N651" i="7"/>
  <c r="M651" i="7"/>
  <c r="O651" i="7" s="1"/>
  <c r="L651" i="7"/>
  <c r="J651" i="7"/>
  <c r="N650" i="7"/>
  <c r="O650" i="7" s="1"/>
  <c r="M650" i="7"/>
  <c r="L650" i="7"/>
  <c r="J650" i="7"/>
  <c r="O649" i="7"/>
  <c r="N649" i="7"/>
  <c r="M649" i="7"/>
  <c r="L649" i="7"/>
  <c r="J649" i="7"/>
  <c r="N648" i="7"/>
  <c r="M648" i="7"/>
  <c r="L648" i="7"/>
  <c r="O648" i="7" s="1"/>
  <c r="J648" i="7"/>
  <c r="N647" i="7"/>
  <c r="M647" i="7"/>
  <c r="L647" i="7"/>
  <c r="O647" i="7" s="1"/>
  <c r="J647" i="7"/>
  <c r="N646" i="7"/>
  <c r="O646" i="7" s="1"/>
  <c r="M646" i="7"/>
  <c r="L646" i="7"/>
  <c r="J646" i="7"/>
  <c r="O645" i="7"/>
  <c r="N645" i="7"/>
  <c r="M645" i="7"/>
  <c r="L645" i="7"/>
  <c r="J645" i="7"/>
  <c r="N644" i="7"/>
  <c r="M644" i="7"/>
  <c r="L644" i="7"/>
  <c r="J644" i="7"/>
  <c r="N643" i="7"/>
  <c r="M643" i="7"/>
  <c r="L643" i="7"/>
  <c r="J643" i="7"/>
  <c r="O642" i="7"/>
  <c r="N642" i="7"/>
  <c r="M642" i="7"/>
  <c r="L642" i="7"/>
  <c r="J642" i="7"/>
  <c r="N641" i="7"/>
  <c r="M641" i="7"/>
  <c r="L641" i="7"/>
  <c r="O641" i="7" s="1"/>
  <c r="J641" i="7"/>
  <c r="N640" i="7"/>
  <c r="M640" i="7"/>
  <c r="L640" i="7"/>
  <c r="O640" i="7" s="1"/>
  <c r="J640" i="7"/>
  <c r="N639" i="7"/>
  <c r="M639" i="7"/>
  <c r="L639" i="7"/>
  <c r="O639" i="7" s="1"/>
  <c r="J639" i="7"/>
  <c r="N638" i="7"/>
  <c r="O638" i="7" s="1"/>
  <c r="M638" i="7"/>
  <c r="L638" i="7"/>
  <c r="J638" i="7"/>
  <c r="O637" i="7"/>
  <c r="N637" i="7"/>
  <c r="M637" i="7"/>
  <c r="L637" i="7"/>
  <c r="J637" i="7"/>
  <c r="N636" i="7"/>
  <c r="M636" i="7"/>
  <c r="L636" i="7"/>
  <c r="J636" i="7"/>
  <c r="N635" i="7"/>
  <c r="M635" i="7"/>
  <c r="L635" i="7"/>
  <c r="J635" i="7"/>
  <c r="N634" i="7"/>
  <c r="O634" i="7" s="1"/>
  <c r="M634" i="7"/>
  <c r="L634" i="7"/>
  <c r="J634" i="7"/>
  <c r="O633" i="7"/>
  <c r="N633" i="7"/>
  <c r="M633" i="7"/>
  <c r="L633" i="7"/>
  <c r="J633" i="7"/>
  <c r="N632" i="7"/>
  <c r="M632" i="7"/>
  <c r="L632" i="7"/>
  <c r="O632" i="7" s="1"/>
  <c r="J632" i="7"/>
  <c r="N631" i="7"/>
  <c r="M631" i="7"/>
  <c r="L631" i="7"/>
  <c r="O631" i="7" s="1"/>
  <c r="J631" i="7"/>
  <c r="N630" i="7"/>
  <c r="O630" i="7" s="1"/>
  <c r="M630" i="7"/>
  <c r="L630" i="7"/>
  <c r="J630" i="7"/>
  <c r="O629" i="7"/>
  <c r="N629" i="7"/>
  <c r="M629" i="7"/>
  <c r="L629" i="7"/>
  <c r="J629" i="7"/>
  <c r="N628" i="7"/>
  <c r="M628" i="7"/>
  <c r="L628" i="7"/>
  <c r="J628" i="7"/>
  <c r="N627" i="7"/>
  <c r="M627" i="7"/>
  <c r="L627" i="7"/>
  <c r="J627" i="7"/>
  <c r="N626" i="7"/>
  <c r="O626" i="7" s="1"/>
  <c r="M626" i="7"/>
  <c r="L626" i="7"/>
  <c r="J626" i="7"/>
  <c r="O625" i="7"/>
  <c r="N625" i="7"/>
  <c r="M625" i="7"/>
  <c r="L625" i="7"/>
  <c r="J625" i="7"/>
  <c r="N624" i="7"/>
  <c r="M624" i="7"/>
  <c r="L624" i="7"/>
  <c r="O624" i="7" s="1"/>
  <c r="J624" i="7"/>
  <c r="N623" i="7"/>
  <c r="M623" i="7"/>
  <c r="L623" i="7"/>
  <c r="O623" i="7" s="1"/>
  <c r="J623" i="7"/>
  <c r="N622" i="7"/>
  <c r="O622" i="7" s="1"/>
  <c r="M622" i="7"/>
  <c r="L622" i="7"/>
  <c r="J622" i="7"/>
  <c r="O621" i="7"/>
  <c r="N621" i="7"/>
  <c r="M621" i="7"/>
  <c r="L621" i="7"/>
  <c r="J621" i="7"/>
  <c r="N620" i="7"/>
  <c r="M620" i="7"/>
  <c r="L620" i="7"/>
  <c r="J620" i="7"/>
  <c r="N619" i="7"/>
  <c r="M619" i="7"/>
  <c r="L619" i="7"/>
  <c r="J619" i="7"/>
  <c r="N618" i="7"/>
  <c r="O618" i="7" s="1"/>
  <c r="M618" i="7"/>
  <c r="L618" i="7"/>
  <c r="J618" i="7"/>
  <c r="O617" i="7"/>
  <c r="N617" i="7"/>
  <c r="M617" i="7"/>
  <c r="L617" i="7"/>
  <c r="J617" i="7"/>
  <c r="N616" i="7"/>
  <c r="M616" i="7"/>
  <c r="L616" i="7"/>
  <c r="O616" i="7" s="1"/>
  <c r="J616" i="7"/>
  <c r="N615" i="7"/>
  <c r="M615" i="7"/>
  <c r="L615" i="7"/>
  <c r="O615" i="7" s="1"/>
  <c r="J615" i="7"/>
  <c r="N614" i="7"/>
  <c r="O614" i="7" s="1"/>
  <c r="M614" i="7"/>
  <c r="L614" i="7"/>
  <c r="J614" i="7"/>
  <c r="O613" i="7"/>
  <c r="N613" i="7"/>
  <c r="M613" i="7"/>
  <c r="L613" i="7"/>
  <c r="J613" i="7"/>
  <c r="N612" i="7"/>
  <c r="M612" i="7"/>
  <c r="L612" i="7"/>
  <c r="J612" i="7"/>
  <c r="N611" i="7"/>
  <c r="M611" i="7"/>
  <c r="L611" i="7"/>
  <c r="J611" i="7"/>
  <c r="O610" i="7"/>
  <c r="N610" i="7"/>
  <c r="M610" i="7"/>
  <c r="L610" i="7"/>
  <c r="J610" i="7"/>
  <c r="N609" i="7"/>
  <c r="M609" i="7"/>
  <c r="L609" i="7"/>
  <c r="O609" i="7" s="1"/>
  <c r="J609" i="7"/>
  <c r="N608" i="7"/>
  <c r="M608" i="7"/>
  <c r="L608" i="7"/>
  <c r="O608" i="7" s="1"/>
  <c r="J608" i="7"/>
  <c r="N607" i="7"/>
  <c r="M607" i="7"/>
  <c r="L607" i="7"/>
  <c r="O607" i="7" s="1"/>
  <c r="J607" i="7"/>
  <c r="N606" i="7"/>
  <c r="O606" i="7" s="1"/>
  <c r="M606" i="7"/>
  <c r="L606" i="7"/>
  <c r="J606" i="7"/>
  <c r="O605" i="7"/>
  <c r="N605" i="7"/>
  <c r="M605" i="7"/>
  <c r="L605" i="7"/>
  <c r="J605" i="7"/>
  <c r="N604" i="7"/>
  <c r="M604" i="7"/>
  <c r="L604" i="7"/>
  <c r="J604" i="7"/>
  <c r="N603" i="7"/>
  <c r="M603" i="7"/>
  <c r="L603" i="7"/>
  <c r="J603" i="7"/>
  <c r="N602" i="7"/>
  <c r="O602" i="7" s="1"/>
  <c r="M602" i="7"/>
  <c r="L602" i="7"/>
  <c r="J602" i="7"/>
  <c r="O601" i="7"/>
  <c r="N601" i="7"/>
  <c r="M601" i="7"/>
  <c r="L601" i="7"/>
  <c r="J601" i="7"/>
  <c r="N600" i="7"/>
  <c r="M600" i="7"/>
  <c r="L600" i="7"/>
  <c r="O600" i="7" s="1"/>
  <c r="J600" i="7"/>
  <c r="N599" i="7"/>
  <c r="M599" i="7"/>
  <c r="L599" i="7"/>
  <c r="O599" i="7" s="1"/>
  <c r="J599" i="7"/>
  <c r="N598" i="7"/>
  <c r="O598" i="7" s="1"/>
  <c r="M598" i="7"/>
  <c r="L598" i="7"/>
  <c r="J598" i="7"/>
  <c r="O597" i="7"/>
  <c r="N597" i="7"/>
  <c r="M597" i="7"/>
  <c r="L597" i="7"/>
  <c r="J597" i="7"/>
  <c r="N596" i="7"/>
  <c r="M596" i="7"/>
  <c r="L596" i="7"/>
  <c r="J596" i="7"/>
  <c r="N595" i="7"/>
  <c r="M595" i="7"/>
  <c r="L595" i="7"/>
  <c r="J595" i="7"/>
  <c r="N594" i="7"/>
  <c r="O594" i="7" s="1"/>
  <c r="M594" i="7"/>
  <c r="L594" i="7"/>
  <c r="J594" i="7"/>
  <c r="O593" i="7"/>
  <c r="N593" i="7"/>
  <c r="M593" i="7"/>
  <c r="L593" i="7"/>
  <c r="J593" i="7"/>
  <c r="N592" i="7"/>
  <c r="M592" i="7"/>
  <c r="L592" i="7"/>
  <c r="O592" i="7" s="1"/>
  <c r="J592" i="7"/>
  <c r="N591" i="7"/>
  <c r="M591" i="7"/>
  <c r="L591" i="7"/>
  <c r="O591" i="7" s="1"/>
  <c r="J591" i="7"/>
  <c r="N590" i="7"/>
  <c r="O590" i="7" s="1"/>
  <c r="M590" i="7"/>
  <c r="L590" i="7"/>
  <c r="J590" i="7"/>
  <c r="O589" i="7"/>
  <c r="N589" i="7"/>
  <c r="M589" i="7"/>
  <c r="L589" i="7"/>
  <c r="J589" i="7"/>
  <c r="N588" i="7"/>
  <c r="M588" i="7"/>
  <c r="L588" i="7"/>
  <c r="J588" i="7"/>
  <c r="N587" i="7"/>
  <c r="M587" i="7"/>
  <c r="L587" i="7"/>
  <c r="J587" i="7"/>
  <c r="N586" i="7"/>
  <c r="O586" i="7" s="1"/>
  <c r="M586" i="7"/>
  <c r="L586" i="7"/>
  <c r="J586" i="7"/>
  <c r="O585" i="7"/>
  <c r="N585" i="7"/>
  <c r="M585" i="7"/>
  <c r="L585" i="7"/>
  <c r="J585" i="7"/>
  <c r="N584" i="7"/>
  <c r="M584" i="7"/>
  <c r="L584" i="7"/>
  <c r="O584" i="7" s="1"/>
  <c r="J584" i="7"/>
  <c r="N583" i="7"/>
  <c r="M583" i="7"/>
  <c r="L583" i="7"/>
  <c r="O583" i="7" s="1"/>
  <c r="J583" i="7"/>
  <c r="N582" i="7"/>
  <c r="O582" i="7" s="1"/>
  <c r="M582" i="7"/>
  <c r="L582" i="7"/>
  <c r="J582" i="7"/>
  <c r="O581" i="7"/>
  <c r="N581" i="7"/>
  <c r="M581" i="7"/>
  <c r="L581" i="7"/>
  <c r="J581" i="7"/>
  <c r="N580" i="7"/>
  <c r="M580" i="7"/>
  <c r="L580" i="7"/>
  <c r="J580" i="7"/>
  <c r="N579" i="7"/>
  <c r="M579" i="7"/>
  <c r="L579" i="7"/>
  <c r="J579" i="7"/>
  <c r="O578" i="7"/>
  <c r="N578" i="7"/>
  <c r="M578" i="7"/>
  <c r="L578" i="7"/>
  <c r="J578" i="7"/>
  <c r="N577" i="7"/>
  <c r="M577" i="7"/>
  <c r="L577" i="7"/>
  <c r="O577" i="7" s="1"/>
  <c r="J577" i="7"/>
  <c r="N576" i="7"/>
  <c r="M576" i="7"/>
  <c r="L576" i="7"/>
  <c r="O576" i="7" s="1"/>
  <c r="J576" i="7"/>
  <c r="N575" i="7"/>
  <c r="M575" i="7"/>
  <c r="L575" i="7"/>
  <c r="O575" i="7" s="1"/>
  <c r="J575" i="7"/>
  <c r="N574" i="7"/>
  <c r="O574" i="7" s="1"/>
  <c r="M574" i="7"/>
  <c r="L574" i="7"/>
  <c r="J574" i="7"/>
  <c r="O573" i="7"/>
  <c r="N573" i="7"/>
  <c r="M573" i="7"/>
  <c r="L573" i="7"/>
  <c r="J573" i="7"/>
  <c r="N572" i="7"/>
  <c r="M572" i="7"/>
  <c r="L572" i="7"/>
  <c r="J572" i="7"/>
  <c r="N571" i="7"/>
  <c r="M571" i="7"/>
  <c r="L571" i="7"/>
  <c r="J571" i="7"/>
  <c r="N570" i="7"/>
  <c r="O570" i="7" s="1"/>
  <c r="M570" i="7"/>
  <c r="L570" i="7"/>
  <c r="J570" i="7"/>
  <c r="O569" i="7"/>
  <c r="N569" i="7"/>
  <c r="M569" i="7"/>
  <c r="L569" i="7"/>
  <c r="J569" i="7"/>
  <c r="N568" i="7"/>
  <c r="M568" i="7"/>
  <c r="L568" i="7"/>
  <c r="O568" i="7" s="1"/>
  <c r="J568" i="7"/>
  <c r="N567" i="7"/>
  <c r="M567" i="7"/>
  <c r="L567" i="7"/>
  <c r="O567" i="7" s="1"/>
  <c r="J567" i="7"/>
  <c r="N566" i="7"/>
  <c r="O566" i="7" s="1"/>
  <c r="M566" i="7"/>
  <c r="L566" i="7"/>
  <c r="J566" i="7"/>
  <c r="O565" i="7"/>
  <c r="N565" i="7"/>
  <c r="M565" i="7"/>
  <c r="L565" i="7"/>
  <c r="J565" i="7"/>
  <c r="N564" i="7"/>
  <c r="M564" i="7"/>
  <c r="L564" i="7"/>
  <c r="J564" i="7"/>
  <c r="N563" i="7"/>
  <c r="M563" i="7"/>
  <c r="L563" i="7"/>
  <c r="J563" i="7"/>
  <c r="N562" i="7"/>
  <c r="O562" i="7" s="1"/>
  <c r="M562" i="7"/>
  <c r="L562" i="7"/>
  <c r="J562" i="7"/>
  <c r="O561" i="7"/>
  <c r="N561" i="7"/>
  <c r="M561" i="7"/>
  <c r="L561" i="7"/>
  <c r="J561" i="7"/>
  <c r="N560" i="7"/>
  <c r="M560" i="7"/>
  <c r="L560" i="7"/>
  <c r="O560" i="7" s="1"/>
  <c r="J560" i="7"/>
  <c r="N559" i="7"/>
  <c r="M559" i="7"/>
  <c r="L559" i="7"/>
  <c r="O559" i="7" s="1"/>
  <c r="J559" i="7"/>
  <c r="N558" i="7"/>
  <c r="O558" i="7" s="1"/>
  <c r="M558" i="7"/>
  <c r="L558" i="7"/>
  <c r="J558" i="7"/>
  <c r="O557" i="7"/>
  <c r="N557" i="7"/>
  <c r="M557" i="7"/>
  <c r="L557" i="7"/>
  <c r="J557" i="7"/>
  <c r="N556" i="7"/>
  <c r="M556" i="7"/>
  <c r="L556" i="7"/>
  <c r="J556" i="7"/>
  <c r="N555" i="7"/>
  <c r="M555" i="7"/>
  <c r="L555" i="7"/>
  <c r="J555" i="7"/>
  <c r="N554" i="7"/>
  <c r="O554" i="7" s="1"/>
  <c r="M554" i="7"/>
  <c r="L554" i="7"/>
  <c r="J554" i="7"/>
  <c r="O553" i="7"/>
  <c r="N553" i="7"/>
  <c r="M553" i="7"/>
  <c r="L553" i="7"/>
  <c r="J553" i="7"/>
  <c r="N552" i="7"/>
  <c r="M552" i="7"/>
  <c r="L552" i="7"/>
  <c r="J552" i="7"/>
  <c r="N551" i="7"/>
  <c r="M551" i="7"/>
  <c r="L551" i="7"/>
  <c r="J551" i="7"/>
  <c r="N550" i="7"/>
  <c r="O550" i="7" s="1"/>
  <c r="M550" i="7"/>
  <c r="L550" i="7"/>
  <c r="J550" i="7"/>
  <c r="O549" i="7"/>
  <c r="N549" i="7"/>
  <c r="M549" i="7"/>
  <c r="L549" i="7"/>
  <c r="J549" i="7"/>
  <c r="N548" i="7"/>
  <c r="M548" i="7"/>
  <c r="L548" i="7"/>
  <c r="J548" i="7"/>
  <c r="N547" i="7"/>
  <c r="M547" i="7"/>
  <c r="L547" i="7"/>
  <c r="J547" i="7"/>
  <c r="O546" i="7"/>
  <c r="N546" i="7"/>
  <c r="M546" i="7"/>
  <c r="L546" i="7"/>
  <c r="J546" i="7"/>
  <c r="N545" i="7"/>
  <c r="M545" i="7"/>
  <c r="L545" i="7"/>
  <c r="O545" i="7" s="1"/>
  <c r="J545" i="7"/>
  <c r="N544" i="7"/>
  <c r="M544" i="7"/>
  <c r="L544" i="7"/>
  <c r="O544" i="7" s="1"/>
  <c r="J544" i="7"/>
  <c r="N543" i="7"/>
  <c r="M543" i="7"/>
  <c r="L543" i="7"/>
  <c r="O543" i="7" s="1"/>
  <c r="J543" i="7"/>
  <c r="N542" i="7"/>
  <c r="O542" i="7" s="1"/>
  <c r="M542" i="7"/>
  <c r="L542" i="7"/>
  <c r="J542" i="7"/>
  <c r="O541" i="7"/>
  <c r="N541" i="7"/>
  <c r="M541" i="7"/>
  <c r="L541" i="7"/>
  <c r="J541" i="7"/>
  <c r="N540" i="7"/>
  <c r="M540" i="7"/>
  <c r="L540" i="7"/>
  <c r="J540" i="7"/>
  <c r="N539" i="7"/>
  <c r="M539" i="7"/>
  <c r="L539" i="7"/>
  <c r="J539" i="7"/>
  <c r="N538" i="7"/>
  <c r="O538" i="7" s="1"/>
  <c r="M538" i="7"/>
  <c r="L538" i="7"/>
  <c r="J538" i="7"/>
  <c r="O537" i="7"/>
  <c r="N537" i="7"/>
  <c r="M537" i="7"/>
  <c r="L537" i="7"/>
  <c r="J537" i="7"/>
  <c r="N536" i="7"/>
  <c r="M536" i="7"/>
  <c r="L536" i="7"/>
  <c r="O536" i="7" s="1"/>
  <c r="J536" i="7"/>
  <c r="N535" i="7"/>
  <c r="M535" i="7"/>
  <c r="L535" i="7"/>
  <c r="O535" i="7" s="1"/>
  <c r="J535" i="7"/>
  <c r="N534" i="7"/>
  <c r="O534" i="7" s="1"/>
  <c r="M534" i="7"/>
  <c r="L534" i="7"/>
  <c r="J534" i="7"/>
  <c r="O533" i="7"/>
  <c r="N533" i="7"/>
  <c r="M533" i="7"/>
  <c r="L533" i="7"/>
  <c r="J533" i="7"/>
  <c r="N532" i="7"/>
  <c r="M532" i="7"/>
  <c r="L532" i="7"/>
  <c r="J532" i="7"/>
  <c r="N531" i="7"/>
  <c r="M531" i="7"/>
  <c r="L531" i="7"/>
  <c r="J531" i="7"/>
  <c r="N530" i="7"/>
  <c r="O530" i="7" s="1"/>
  <c r="M530" i="7"/>
  <c r="L530" i="7"/>
  <c r="J530" i="7"/>
  <c r="O529" i="7"/>
  <c r="N529" i="7"/>
  <c r="M529" i="7"/>
  <c r="L529" i="7"/>
  <c r="J529" i="7"/>
  <c r="N528" i="7"/>
  <c r="M528" i="7"/>
  <c r="L528" i="7"/>
  <c r="O528" i="7" s="1"/>
  <c r="J528" i="7"/>
  <c r="N527" i="7"/>
  <c r="M527" i="7"/>
  <c r="L527" i="7"/>
  <c r="O527" i="7" s="1"/>
  <c r="J527" i="7"/>
  <c r="N526" i="7"/>
  <c r="O526" i="7" s="1"/>
  <c r="M526" i="7"/>
  <c r="L526" i="7"/>
  <c r="J526" i="7"/>
  <c r="O525" i="7"/>
  <c r="N525" i="7"/>
  <c r="M525" i="7"/>
  <c r="L525" i="7"/>
  <c r="J525" i="7"/>
  <c r="N524" i="7"/>
  <c r="M524" i="7"/>
  <c r="L524" i="7"/>
  <c r="J524" i="7"/>
  <c r="N523" i="7"/>
  <c r="M523" i="7"/>
  <c r="L523" i="7"/>
  <c r="J523" i="7"/>
  <c r="N522" i="7"/>
  <c r="O522" i="7" s="1"/>
  <c r="M522" i="7"/>
  <c r="L522" i="7"/>
  <c r="J522" i="7"/>
  <c r="O521" i="7"/>
  <c r="N521" i="7"/>
  <c r="M521" i="7"/>
  <c r="L521" i="7"/>
  <c r="J521" i="7"/>
  <c r="N520" i="7"/>
  <c r="M520" i="7"/>
  <c r="L520" i="7"/>
  <c r="O520" i="7" s="1"/>
  <c r="J520" i="7"/>
  <c r="N519" i="7"/>
  <c r="M519" i="7"/>
  <c r="L519" i="7"/>
  <c r="O519" i="7" s="1"/>
  <c r="J519" i="7"/>
  <c r="N518" i="7"/>
  <c r="O518" i="7" s="1"/>
  <c r="M518" i="7"/>
  <c r="L518" i="7"/>
  <c r="J518" i="7"/>
  <c r="O517" i="7"/>
  <c r="N517" i="7"/>
  <c r="M517" i="7"/>
  <c r="L517" i="7"/>
  <c r="J517" i="7"/>
  <c r="N516" i="7"/>
  <c r="M516" i="7"/>
  <c r="L516" i="7"/>
  <c r="J516" i="7"/>
  <c r="N515" i="7"/>
  <c r="M515" i="7"/>
  <c r="L515" i="7"/>
  <c r="J515" i="7"/>
  <c r="N514" i="7"/>
  <c r="O514" i="7" s="1"/>
  <c r="M514" i="7"/>
  <c r="L514" i="7"/>
  <c r="J514" i="7"/>
  <c r="O513" i="7"/>
  <c r="N513" i="7"/>
  <c r="M513" i="7"/>
  <c r="L513" i="7"/>
  <c r="J513" i="7"/>
  <c r="N512" i="7"/>
  <c r="M512" i="7"/>
  <c r="L512" i="7"/>
  <c r="O512" i="7" s="1"/>
  <c r="J512" i="7"/>
  <c r="N511" i="7"/>
  <c r="M511" i="7"/>
  <c r="L511" i="7"/>
  <c r="O511" i="7" s="1"/>
  <c r="J511" i="7"/>
  <c r="N510" i="7"/>
  <c r="O510" i="7" s="1"/>
  <c r="M510" i="7"/>
  <c r="L510" i="7"/>
  <c r="J510" i="7"/>
  <c r="O509" i="7"/>
  <c r="N509" i="7"/>
  <c r="M509" i="7"/>
  <c r="L509" i="7"/>
  <c r="J509" i="7"/>
  <c r="N508" i="7"/>
  <c r="M508" i="7"/>
  <c r="L508" i="7"/>
  <c r="J508" i="7"/>
  <c r="N507" i="7"/>
  <c r="M507" i="7"/>
  <c r="L507" i="7"/>
  <c r="J507" i="7"/>
  <c r="N506" i="7"/>
  <c r="O506" i="7" s="1"/>
  <c r="M506" i="7"/>
  <c r="L506" i="7"/>
  <c r="J506" i="7"/>
  <c r="O505" i="7"/>
  <c r="N505" i="7"/>
  <c r="M505" i="7"/>
  <c r="L505" i="7"/>
  <c r="J505" i="7"/>
  <c r="N504" i="7"/>
  <c r="M504" i="7"/>
  <c r="L504" i="7"/>
  <c r="O504" i="7" s="1"/>
  <c r="J504" i="7"/>
  <c r="N503" i="7"/>
  <c r="M503" i="7"/>
  <c r="L503" i="7"/>
  <c r="O503" i="7" s="1"/>
  <c r="J503" i="7"/>
  <c r="N502" i="7"/>
  <c r="O502" i="7" s="1"/>
  <c r="M502" i="7"/>
  <c r="L502" i="7"/>
  <c r="J502" i="7"/>
  <c r="O501" i="7"/>
  <c r="N501" i="7"/>
  <c r="M501" i="7"/>
  <c r="L501" i="7"/>
  <c r="J501" i="7"/>
  <c r="N500" i="7"/>
  <c r="M500" i="7"/>
  <c r="L500" i="7"/>
  <c r="J500" i="7"/>
  <c r="N499" i="7"/>
  <c r="M499" i="7"/>
  <c r="O499" i="7" s="1"/>
  <c r="L499" i="7"/>
  <c r="J499" i="7"/>
  <c r="N498" i="7"/>
  <c r="O498" i="7" s="1"/>
  <c r="M498" i="7"/>
  <c r="L498" i="7"/>
  <c r="J498" i="7"/>
  <c r="O497" i="7"/>
  <c r="N497" i="7"/>
  <c r="M497" i="7"/>
  <c r="L497" i="7"/>
  <c r="J497" i="7"/>
  <c r="N496" i="7"/>
  <c r="M496" i="7"/>
  <c r="L496" i="7"/>
  <c r="O496" i="7" s="1"/>
  <c r="J496" i="7"/>
  <c r="N495" i="7"/>
  <c r="M495" i="7"/>
  <c r="L495" i="7"/>
  <c r="O495" i="7" s="1"/>
  <c r="J495" i="7"/>
  <c r="N494" i="7"/>
  <c r="O494" i="7" s="1"/>
  <c r="M494" i="7"/>
  <c r="L494" i="7"/>
  <c r="J494" i="7"/>
  <c r="O493" i="7"/>
  <c r="N493" i="7"/>
  <c r="M493" i="7"/>
  <c r="L493" i="7"/>
  <c r="J493" i="7"/>
  <c r="N492" i="7"/>
  <c r="M492" i="7"/>
  <c r="L492" i="7"/>
  <c r="J492" i="7"/>
  <c r="N491" i="7"/>
  <c r="M491" i="7"/>
  <c r="L491" i="7"/>
  <c r="J491" i="7"/>
  <c r="N490" i="7"/>
  <c r="O490" i="7" s="1"/>
  <c r="M490" i="7"/>
  <c r="L490" i="7"/>
  <c r="J490" i="7"/>
  <c r="O489" i="7"/>
  <c r="N489" i="7"/>
  <c r="M489" i="7"/>
  <c r="L489" i="7"/>
  <c r="J489" i="7"/>
  <c r="N488" i="7"/>
  <c r="M488" i="7"/>
  <c r="L488" i="7"/>
  <c r="O488" i="7" s="1"/>
  <c r="J488" i="7"/>
  <c r="N487" i="7"/>
  <c r="M487" i="7"/>
  <c r="L487" i="7"/>
  <c r="O487" i="7" s="1"/>
  <c r="J487" i="7"/>
  <c r="N486" i="7"/>
  <c r="O486" i="7" s="1"/>
  <c r="M486" i="7"/>
  <c r="L486" i="7"/>
  <c r="J486" i="7"/>
  <c r="O485" i="7"/>
  <c r="N485" i="7"/>
  <c r="M485" i="7"/>
  <c r="L485" i="7"/>
  <c r="J485" i="7"/>
  <c r="N484" i="7"/>
  <c r="M484" i="7"/>
  <c r="L484" i="7"/>
  <c r="J484" i="7"/>
  <c r="N483" i="7"/>
  <c r="M483" i="7"/>
  <c r="L483" i="7"/>
  <c r="J483" i="7"/>
  <c r="N482" i="7"/>
  <c r="O482" i="7" s="1"/>
  <c r="M482" i="7"/>
  <c r="L482" i="7"/>
  <c r="J482" i="7"/>
  <c r="N481" i="7"/>
  <c r="M481" i="7"/>
  <c r="L481" i="7"/>
  <c r="O481" i="7" s="1"/>
  <c r="J481" i="7"/>
  <c r="N480" i="7"/>
  <c r="M480" i="7"/>
  <c r="L480" i="7"/>
  <c r="O480" i="7" s="1"/>
  <c r="J480" i="7"/>
  <c r="N479" i="7"/>
  <c r="M479" i="7"/>
  <c r="L479" i="7"/>
  <c r="O479" i="7" s="1"/>
  <c r="J479" i="7"/>
  <c r="N478" i="7"/>
  <c r="O478" i="7" s="1"/>
  <c r="M478" i="7"/>
  <c r="L478" i="7"/>
  <c r="J478" i="7"/>
  <c r="O477" i="7"/>
  <c r="N477" i="7"/>
  <c r="M477" i="7"/>
  <c r="L477" i="7"/>
  <c r="J477" i="7"/>
  <c r="N476" i="7"/>
  <c r="M476" i="7"/>
  <c r="L476" i="7"/>
  <c r="J476" i="7"/>
  <c r="N475" i="7"/>
  <c r="M475" i="7"/>
  <c r="L475" i="7"/>
  <c r="J475" i="7"/>
  <c r="O474" i="7"/>
  <c r="N474" i="7"/>
  <c r="M474" i="7"/>
  <c r="L474" i="7"/>
  <c r="J474" i="7"/>
  <c r="N473" i="7"/>
  <c r="M473" i="7"/>
  <c r="L473" i="7"/>
  <c r="O473" i="7" s="1"/>
  <c r="J473" i="7"/>
  <c r="N472" i="7"/>
  <c r="M472" i="7"/>
  <c r="L472" i="7"/>
  <c r="O472" i="7" s="1"/>
  <c r="J472" i="7"/>
  <c r="N471" i="7"/>
  <c r="M471" i="7"/>
  <c r="L471" i="7"/>
  <c r="O471" i="7" s="1"/>
  <c r="J471" i="7"/>
  <c r="N470" i="7"/>
  <c r="O470" i="7" s="1"/>
  <c r="M470" i="7"/>
  <c r="L470" i="7"/>
  <c r="J470" i="7"/>
  <c r="O469" i="7"/>
  <c r="N469" i="7"/>
  <c r="M469" i="7"/>
  <c r="L469" i="7"/>
  <c r="J469" i="7"/>
  <c r="N468" i="7"/>
  <c r="M468" i="7"/>
  <c r="L468" i="7"/>
  <c r="J468" i="7"/>
  <c r="N467" i="7"/>
  <c r="M467" i="7"/>
  <c r="L467" i="7"/>
  <c r="J467" i="7"/>
  <c r="N466" i="7"/>
  <c r="O466" i="7" s="1"/>
  <c r="M466" i="7"/>
  <c r="L466" i="7"/>
  <c r="J466" i="7"/>
  <c r="O465" i="7"/>
  <c r="N465" i="7"/>
  <c r="M465" i="7"/>
  <c r="L465" i="7"/>
  <c r="J465" i="7"/>
  <c r="N464" i="7"/>
  <c r="M464" i="7"/>
  <c r="L464" i="7"/>
  <c r="O464" i="7" s="1"/>
  <c r="J464" i="7"/>
  <c r="N463" i="7"/>
  <c r="M463" i="7"/>
  <c r="L463" i="7"/>
  <c r="O463" i="7" s="1"/>
  <c r="J463" i="7"/>
  <c r="N462" i="7"/>
  <c r="O462" i="7" s="1"/>
  <c r="M462" i="7"/>
  <c r="L462" i="7"/>
  <c r="J462" i="7"/>
  <c r="O461" i="7"/>
  <c r="N461" i="7"/>
  <c r="M461" i="7"/>
  <c r="L461" i="7"/>
  <c r="J461" i="7"/>
  <c r="O460" i="7"/>
  <c r="N460" i="7"/>
  <c r="M460" i="7"/>
  <c r="L460" i="7"/>
  <c r="J460" i="7"/>
  <c r="N459" i="7"/>
  <c r="M459" i="7"/>
  <c r="L459" i="7"/>
  <c r="J459" i="7"/>
  <c r="O458" i="7"/>
  <c r="N458" i="7"/>
  <c r="M458" i="7"/>
  <c r="L458" i="7"/>
  <c r="J458" i="7"/>
  <c r="N457" i="7"/>
  <c r="M457" i="7"/>
  <c r="L457" i="7"/>
  <c r="O457" i="7" s="1"/>
  <c r="J457" i="7"/>
  <c r="N456" i="7"/>
  <c r="M456" i="7"/>
  <c r="O456" i="7" s="1"/>
  <c r="L456" i="7"/>
  <c r="J456" i="7"/>
  <c r="N455" i="7"/>
  <c r="M455" i="7"/>
  <c r="L455" i="7"/>
  <c r="J455" i="7"/>
  <c r="O454" i="7"/>
  <c r="N454" i="7"/>
  <c r="M454" i="7"/>
  <c r="L454" i="7"/>
  <c r="J454" i="7"/>
  <c r="N453" i="7"/>
  <c r="M453" i="7"/>
  <c r="L453" i="7"/>
  <c r="O453" i="7" s="1"/>
  <c r="J453" i="7"/>
  <c r="N452" i="7"/>
  <c r="M452" i="7"/>
  <c r="L452" i="7"/>
  <c r="O452" i="7" s="1"/>
  <c r="J452" i="7"/>
  <c r="N451" i="7"/>
  <c r="M451" i="7"/>
  <c r="O451" i="7" s="1"/>
  <c r="L451" i="7"/>
  <c r="J451" i="7"/>
  <c r="N450" i="7"/>
  <c r="O450" i="7" s="1"/>
  <c r="M450" i="7"/>
  <c r="L450" i="7"/>
  <c r="J450" i="7"/>
  <c r="O449" i="7"/>
  <c r="N449" i="7"/>
  <c r="M449" i="7"/>
  <c r="L449" i="7"/>
  <c r="J449" i="7"/>
  <c r="N448" i="7"/>
  <c r="M448" i="7"/>
  <c r="L448" i="7"/>
  <c r="J448" i="7"/>
  <c r="N447" i="7"/>
  <c r="M447" i="7"/>
  <c r="L447" i="7"/>
  <c r="J447" i="7"/>
  <c r="O446" i="7"/>
  <c r="N446" i="7"/>
  <c r="M446" i="7"/>
  <c r="L446" i="7"/>
  <c r="J446" i="7"/>
  <c r="N445" i="7"/>
  <c r="M445" i="7"/>
  <c r="L445" i="7"/>
  <c r="O445" i="7" s="1"/>
  <c r="J445" i="7"/>
  <c r="N444" i="7"/>
  <c r="M444" i="7"/>
  <c r="L444" i="7"/>
  <c r="O444" i="7" s="1"/>
  <c r="J444" i="7"/>
  <c r="N443" i="7"/>
  <c r="M443" i="7"/>
  <c r="O443" i="7" s="1"/>
  <c r="L443" i="7"/>
  <c r="J443" i="7"/>
  <c r="N442" i="7"/>
  <c r="O442" i="7" s="1"/>
  <c r="M442" i="7"/>
  <c r="L442" i="7"/>
  <c r="J442" i="7"/>
  <c r="O441" i="7"/>
  <c r="N441" i="7"/>
  <c r="M441" i="7"/>
  <c r="L441" i="7"/>
  <c r="J441" i="7"/>
  <c r="N440" i="7"/>
  <c r="M440" i="7"/>
  <c r="L440" i="7"/>
  <c r="J440" i="7"/>
  <c r="N439" i="7"/>
  <c r="M439" i="7"/>
  <c r="L439" i="7"/>
  <c r="J439" i="7"/>
  <c r="O438" i="7"/>
  <c r="N438" i="7"/>
  <c r="M438" i="7"/>
  <c r="L438" i="7"/>
  <c r="J438" i="7"/>
  <c r="N437" i="7"/>
  <c r="M437" i="7"/>
  <c r="L437" i="7"/>
  <c r="O437" i="7" s="1"/>
  <c r="J437" i="7"/>
  <c r="N436" i="7"/>
  <c r="M436" i="7"/>
  <c r="L436" i="7"/>
  <c r="O436" i="7" s="1"/>
  <c r="J436" i="7"/>
  <c r="N435" i="7"/>
  <c r="M435" i="7"/>
  <c r="O435" i="7" s="1"/>
  <c r="L435" i="7"/>
  <c r="J435" i="7"/>
  <c r="N434" i="7"/>
  <c r="O434" i="7" s="1"/>
  <c r="M434" i="7"/>
  <c r="L434" i="7"/>
  <c r="J434" i="7"/>
  <c r="O433" i="7"/>
  <c r="N433" i="7"/>
  <c r="M433" i="7"/>
  <c r="L433" i="7"/>
  <c r="J433" i="7"/>
  <c r="N432" i="7"/>
  <c r="M432" i="7"/>
  <c r="L432" i="7"/>
  <c r="J432" i="7"/>
  <c r="N431" i="7"/>
  <c r="M431" i="7"/>
  <c r="L431" i="7"/>
  <c r="J431" i="7"/>
  <c r="O430" i="7"/>
  <c r="N430" i="7"/>
  <c r="M430" i="7"/>
  <c r="L430" i="7"/>
  <c r="J430" i="7"/>
  <c r="N429" i="7"/>
  <c r="M429" i="7"/>
  <c r="L429" i="7"/>
  <c r="O429" i="7" s="1"/>
  <c r="J429" i="7"/>
  <c r="N428" i="7"/>
  <c r="M428" i="7"/>
  <c r="L428" i="7"/>
  <c r="O428" i="7" s="1"/>
  <c r="J428" i="7"/>
  <c r="N427" i="7"/>
  <c r="M427" i="7"/>
  <c r="O427" i="7" s="1"/>
  <c r="L427" i="7"/>
  <c r="J427" i="7"/>
  <c r="N426" i="7"/>
  <c r="O426" i="7" s="1"/>
  <c r="M426" i="7"/>
  <c r="L426" i="7"/>
  <c r="J426" i="7"/>
  <c r="O425" i="7"/>
  <c r="N425" i="7"/>
  <c r="M425" i="7"/>
  <c r="L425" i="7"/>
  <c r="J425" i="7"/>
  <c r="N424" i="7"/>
  <c r="M424" i="7"/>
  <c r="L424" i="7"/>
  <c r="J424" i="7"/>
  <c r="N423" i="7"/>
  <c r="M423" i="7"/>
  <c r="L423" i="7"/>
  <c r="J423" i="7"/>
  <c r="O422" i="7"/>
  <c r="N422" i="7"/>
  <c r="M422" i="7"/>
  <c r="L422" i="7"/>
  <c r="J422" i="7"/>
  <c r="N421" i="7"/>
  <c r="M421" i="7"/>
  <c r="L421" i="7"/>
  <c r="O421" i="7" s="1"/>
  <c r="J421" i="7"/>
  <c r="N420" i="7"/>
  <c r="M420" i="7"/>
  <c r="L420" i="7"/>
  <c r="O420" i="7" s="1"/>
  <c r="J420" i="7"/>
  <c r="N419" i="7"/>
  <c r="M419" i="7"/>
  <c r="O419" i="7" s="1"/>
  <c r="L419" i="7"/>
  <c r="J419" i="7"/>
  <c r="N418" i="7"/>
  <c r="O418" i="7" s="1"/>
  <c r="M418" i="7"/>
  <c r="L418" i="7"/>
  <c r="J418" i="7"/>
  <c r="O417" i="7"/>
  <c r="N417" i="7"/>
  <c r="M417" i="7"/>
  <c r="L417" i="7"/>
  <c r="J417" i="7"/>
  <c r="N416" i="7"/>
  <c r="M416" i="7"/>
  <c r="L416" i="7"/>
  <c r="J416" i="7"/>
  <c r="N415" i="7"/>
  <c r="M415" i="7"/>
  <c r="L415" i="7"/>
  <c r="J415" i="7"/>
  <c r="O414" i="7"/>
  <c r="N414" i="7"/>
  <c r="M414" i="7"/>
  <c r="L414" i="7"/>
  <c r="J414" i="7"/>
  <c r="N413" i="7"/>
  <c r="M413" i="7"/>
  <c r="L413" i="7"/>
  <c r="O413" i="7" s="1"/>
  <c r="J413" i="7"/>
  <c r="N412" i="7"/>
  <c r="M412" i="7"/>
  <c r="L412" i="7"/>
  <c r="O412" i="7" s="1"/>
  <c r="J412" i="7"/>
  <c r="N411" i="7"/>
  <c r="M411" i="7"/>
  <c r="O411" i="7" s="1"/>
  <c r="L411" i="7"/>
  <c r="J411" i="7"/>
  <c r="N410" i="7"/>
  <c r="O410" i="7" s="1"/>
  <c r="M410" i="7"/>
  <c r="L410" i="7"/>
  <c r="J410" i="7"/>
  <c r="O409" i="7"/>
  <c r="N409" i="7"/>
  <c r="M409" i="7"/>
  <c r="L409" i="7"/>
  <c r="J409" i="7"/>
  <c r="N408" i="7"/>
  <c r="M408" i="7"/>
  <c r="L408" i="7"/>
  <c r="J408" i="7"/>
  <c r="N407" i="7"/>
  <c r="M407" i="7"/>
  <c r="L407" i="7"/>
  <c r="J407" i="7"/>
  <c r="O406" i="7"/>
  <c r="N406" i="7"/>
  <c r="M406" i="7"/>
  <c r="L406" i="7"/>
  <c r="J406" i="7"/>
  <c r="N405" i="7"/>
  <c r="M405" i="7"/>
  <c r="L405" i="7"/>
  <c r="O405" i="7" s="1"/>
  <c r="J405" i="7"/>
  <c r="N404" i="7"/>
  <c r="M404" i="7"/>
  <c r="L404" i="7"/>
  <c r="O404" i="7" s="1"/>
  <c r="J404" i="7"/>
  <c r="N403" i="7"/>
  <c r="M403" i="7"/>
  <c r="O403" i="7" s="1"/>
  <c r="L403" i="7"/>
  <c r="J403" i="7"/>
  <c r="N402" i="7"/>
  <c r="O402" i="7" s="1"/>
  <c r="M402" i="7"/>
  <c r="L402" i="7"/>
  <c r="J402" i="7"/>
  <c r="O401" i="7"/>
  <c r="N401" i="7"/>
  <c r="M401" i="7"/>
  <c r="L401" i="7"/>
  <c r="J401" i="7"/>
  <c r="N400" i="7"/>
  <c r="M400" i="7"/>
  <c r="L400" i="7"/>
  <c r="J400" i="7"/>
  <c r="N399" i="7"/>
  <c r="M399" i="7"/>
  <c r="L399" i="7"/>
  <c r="J399" i="7"/>
  <c r="O398" i="7"/>
  <c r="N398" i="7"/>
  <c r="M398" i="7"/>
  <c r="L398" i="7"/>
  <c r="J398" i="7"/>
  <c r="N397" i="7"/>
  <c r="M397" i="7"/>
  <c r="L397" i="7"/>
  <c r="O397" i="7" s="1"/>
  <c r="J397" i="7"/>
  <c r="N396" i="7"/>
  <c r="M396" i="7"/>
  <c r="L396" i="7"/>
  <c r="O396" i="7" s="1"/>
  <c r="J396" i="7"/>
  <c r="N395" i="7"/>
  <c r="M395" i="7"/>
  <c r="O395" i="7" s="1"/>
  <c r="L395" i="7"/>
  <c r="J395" i="7"/>
  <c r="N394" i="7"/>
  <c r="O394" i="7" s="1"/>
  <c r="M394" i="7"/>
  <c r="L394" i="7"/>
  <c r="J394" i="7"/>
  <c r="O393" i="7"/>
  <c r="N393" i="7"/>
  <c r="M393" i="7"/>
  <c r="L393" i="7"/>
  <c r="J393" i="7"/>
  <c r="N392" i="7"/>
  <c r="M392" i="7"/>
  <c r="L392" i="7"/>
  <c r="J392" i="7"/>
  <c r="N391" i="7"/>
  <c r="M391" i="7"/>
  <c r="L391" i="7"/>
  <c r="J391" i="7"/>
  <c r="O390" i="7"/>
  <c r="N390" i="7"/>
  <c r="M390" i="7"/>
  <c r="L390" i="7"/>
  <c r="J390" i="7"/>
  <c r="N389" i="7"/>
  <c r="M389" i="7"/>
  <c r="L389" i="7"/>
  <c r="O389" i="7" s="1"/>
  <c r="J389" i="7"/>
  <c r="N388" i="7"/>
  <c r="M388" i="7"/>
  <c r="L388" i="7"/>
  <c r="O388" i="7" s="1"/>
  <c r="J388" i="7"/>
  <c r="N387" i="7"/>
  <c r="M387" i="7"/>
  <c r="O387" i="7" s="1"/>
  <c r="L387" i="7"/>
  <c r="J387" i="7"/>
  <c r="N386" i="7"/>
  <c r="O386" i="7" s="1"/>
  <c r="M386" i="7"/>
  <c r="L386" i="7"/>
  <c r="J386" i="7"/>
  <c r="O385" i="7"/>
  <c r="N385" i="7"/>
  <c r="M385" i="7"/>
  <c r="L385" i="7"/>
  <c r="J385" i="7"/>
  <c r="N384" i="7"/>
  <c r="M384" i="7"/>
  <c r="L384" i="7"/>
  <c r="J384" i="7"/>
  <c r="N383" i="7"/>
  <c r="M383" i="7"/>
  <c r="L383" i="7"/>
  <c r="J383" i="7"/>
  <c r="O382" i="7"/>
  <c r="N382" i="7"/>
  <c r="M382" i="7"/>
  <c r="L382" i="7"/>
  <c r="J382" i="7"/>
  <c r="N381" i="7"/>
  <c r="M381" i="7"/>
  <c r="L381" i="7"/>
  <c r="O381" i="7" s="1"/>
  <c r="J381" i="7"/>
  <c r="N380" i="7"/>
  <c r="M380" i="7"/>
  <c r="L380" i="7"/>
  <c r="O380" i="7" s="1"/>
  <c r="J380" i="7"/>
  <c r="N379" i="7"/>
  <c r="M379" i="7"/>
  <c r="O379" i="7" s="1"/>
  <c r="L379" i="7"/>
  <c r="J379" i="7"/>
  <c r="N378" i="7"/>
  <c r="O378" i="7" s="1"/>
  <c r="M378" i="7"/>
  <c r="L378" i="7"/>
  <c r="J378" i="7"/>
  <c r="O377" i="7"/>
  <c r="N377" i="7"/>
  <c r="M377" i="7"/>
  <c r="L377" i="7"/>
  <c r="J377" i="7"/>
  <c r="N376" i="7"/>
  <c r="M376" i="7"/>
  <c r="L376" i="7"/>
  <c r="J376" i="7"/>
  <c r="N375" i="7"/>
  <c r="M375" i="7"/>
  <c r="L375" i="7"/>
  <c r="J375" i="7"/>
  <c r="O374" i="7"/>
  <c r="N374" i="7"/>
  <c r="M374" i="7"/>
  <c r="L374" i="7"/>
  <c r="J374" i="7"/>
  <c r="N373" i="7"/>
  <c r="M373" i="7"/>
  <c r="L373" i="7"/>
  <c r="O373" i="7" s="1"/>
  <c r="J373" i="7"/>
  <c r="N372" i="7"/>
  <c r="M372" i="7"/>
  <c r="L372" i="7"/>
  <c r="O372" i="7" s="1"/>
  <c r="J372" i="7"/>
  <c r="N371" i="7"/>
  <c r="M371" i="7"/>
  <c r="O371" i="7" s="1"/>
  <c r="L371" i="7"/>
  <c r="J371" i="7"/>
  <c r="N370" i="7"/>
  <c r="O370" i="7" s="1"/>
  <c r="M370" i="7"/>
  <c r="L370" i="7"/>
  <c r="J370" i="7"/>
  <c r="O369" i="7"/>
  <c r="N369" i="7"/>
  <c r="M369" i="7"/>
  <c r="L369" i="7"/>
  <c r="J369" i="7"/>
  <c r="N368" i="7"/>
  <c r="M368" i="7"/>
  <c r="L368" i="7"/>
  <c r="J368" i="7"/>
  <c r="N367" i="7"/>
  <c r="M367" i="7"/>
  <c r="L367" i="7"/>
  <c r="J367" i="7"/>
  <c r="O366" i="7"/>
  <c r="N366" i="7"/>
  <c r="M366" i="7"/>
  <c r="L366" i="7"/>
  <c r="J366" i="7"/>
  <c r="N365" i="7"/>
  <c r="M365" i="7"/>
  <c r="L365" i="7"/>
  <c r="O365" i="7" s="1"/>
  <c r="J365" i="7"/>
  <c r="N364" i="7"/>
  <c r="M364" i="7"/>
  <c r="L364" i="7"/>
  <c r="O364" i="7" s="1"/>
  <c r="J364" i="7"/>
  <c r="N363" i="7"/>
  <c r="M363" i="7"/>
  <c r="O363" i="7" s="1"/>
  <c r="L363" i="7"/>
  <c r="J363" i="7"/>
  <c r="N362" i="7"/>
  <c r="O362" i="7" s="1"/>
  <c r="M362" i="7"/>
  <c r="L362" i="7"/>
  <c r="J362" i="7"/>
  <c r="O361" i="7"/>
  <c r="N361" i="7"/>
  <c r="M361" i="7"/>
  <c r="L361" i="7"/>
  <c r="J361" i="7"/>
  <c r="N360" i="7"/>
  <c r="M360" i="7"/>
  <c r="L360" i="7"/>
  <c r="J360" i="7"/>
  <c r="N359" i="7"/>
  <c r="M359" i="7"/>
  <c r="L359" i="7"/>
  <c r="J359" i="7"/>
  <c r="O358" i="7"/>
  <c r="N358" i="7"/>
  <c r="M358" i="7"/>
  <c r="L358" i="7"/>
  <c r="J358" i="7"/>
  <c r="N357" i="7"/>
  <c r="M357" i="7"/>
  <c r="L357" i="7"/>
  <c r="O357" i="7" s="1"/>
  <c r="J357" i="7"/>
  <c r="N356" i="7"/>
  <c r="M356" i="7"/>
  <c r="L356" i="7"/>
  <c r="O356" i="7" s="1"/>
  <c r="J356" i="7"/>
  <c r="N355" i="7"/>
  <c r="M355" i="7"/>
  <c r="O355" i="7" s="1"/>
  <c r="L355" i="7"/>
  <c r="J355" i="7"/>
  <c r="N354" i="7"/>
  <c r="O354" i="7" s="1"/>
  <c r="M354" i="7"/>
  <c r="L354" i="7"/>
  <c r="J354" i="7"/>
  <c r="O353" i="7"/>
  <c r="N353" i="7"/>
  <c r="M353" i="7"/>
  <c r="L353" i="7"/>
  <c r="J353" i="7"/>
  <c r="N352" i="7"/>
  <c r="M352" i="7"/>
  <c r="L352" i="7"/>
  <c r="J352" i="7"/>
  <c r="N351" i="7"/>
  <c r="M351" i="7"/>
  <c r="L351" i="7"/>
  <c r="J351" i="7"/>
  <c r="O350" i="7"/>
  <c r="N350" i="7"/>
  <c r="M350" i="7"/>
  <c r="L350" i="7"/>
  <c r="J350" i="7"/>
  <c r="N349" i="7"/>
  <c r="M349" i="7"/>
  <c r="L349" i="7"/>
  <c r="O349" i="7" s="1"/>
  <c r="J349" i="7"/>
  <c r="N348" i="7"/>
  <c r="M348" i="7"/>
  <c r="L348" i="7"/>
  <c r="O348" i="7" s="1"/>
  <c r="J348" i="7"/>
  <c r="N347" i="7"/>
  <c r="M347" i="7"/>
  <c r="O347" i="7" s="1"/>
  <c r="L347" i="7"/>
  <c r="J347" i="7"/>
  <c r="N346" i="7"/>
  <c r="O346" i="7" s="1"/>
  <c r="M346" i="7"/>
  <c r="L346" i="7"/>
  <c r="J346" i="7"/>
  <c r="O345" i="7"/>
  <c r="N345" i="7"/>
  <c r="M345" i="7"/>
  <c r="L345" i="7"/>
  <c r="J345" i="7"/>
  <c r="N344" i="7"/>
  <c r="M344" i="7"/>
  <c r="L344" i="7"/>
  <c r="J344" i="7"/>
  <c r="N343" i="7"/>
  <c r="M343" i="7"/>
  <c r="L343" i="7"/>
  <c r="J343" i="7"/>
  <c r="O342" i="7"/>
  <c r="N342" i="7"/>
  <c r="M342" i="7"/>
  <c r="L342" i="7"/>
  <c r="J342" i="7"/>
  <c r="N341" i="7"/>
  <c r="M341" i="7"/>
  <c r="L341" i="7"/>
  <c r="O341" i="7" s="1"/>
  <c r="J341" i="7"/>
  <c r="N340" i="7"/>
  <c r="M340" i="7"/>
  <c r="L340" i="7"/>
  <c r="O340" i="7" s="1"/>
  <c r="J340" i="7"/>
  <c r="N339" i="7"/>
  <c r="M339" i="7"/>
  <c r="O339" i="7" s="1"/>
  <c r="L339" i="7"/>
  <c r="J339" i="7"/>
  <c r="N338" i="7"/>
  <c r="O338" i="7" s="1"/>
  <c r="M338" i="7"/>
  <c r="L338" i="7"/>
  <c r="J338" i="7"/>
  <c r="O337" i="7"/>
  <c r="N337" i="7"/>
  <c r="M337" i="7"/>
  <c r="L337" i="7"/>
  <c r="J337" i="7"/>
  <c r="N336" i="7"/>
  <c r="M336" i="7"/>
  <c r="L336" i="7"/>
  <c r="J336" i="7"/>
  <c r="N335" i="7"/>
  <c r="M335" i="7"/>
  <c r="L335" i="7"/>
  <c r="J335" i="7"/>
  <c r="O334" i="7"/>
  <c r="N334" i="7"/>
  <c r="M334" i="7"/>
  <c r="L334" i="7"/>
  <c r="J334" i="7"/>
  <c r="N333" i="7"/>
  <c r="M333" i="7"/>
  <c r="L333" i="7"/>
  <c r="O333" i="7" s="1"/>
  <c r="J333" i="7"/>
  <c r="N332" i="7"/>
  <c r="M332" i="7"/>
  <c r="L332" i="7"/>
  <c r="O332" i="7" s="1"/>
  <c r="J332" i="7"/>
  <c r="N331" i="7"/>
  <c r="M331" i="7"/>
  <c r="O331" i="7" s="1"/>
  <c r="L331" i="7"/>
  <c r="J331" i="7"/>
  <c r="N330" i="7"/>
  <c r="O330" i="7" s="1"/>
  <c r="M330" i="7"/>
  <c r="L330" i="7"/>
  <c r="J330" i="7"/>
  <c r="O329" i="7"/>
  <c r="N329" i="7"/>
  <c r="M329" i="7"/>
  <c r="L329" i="7"/>
  <c r="J329" i="7"/>
  <c r="N328" i="7"/>
  <c r="M328" i="7"/>
  <c r="L328" i="7"/>
  <c r="J328" i="7"/>
  <c r="N327" i="7"/>
  <c r="M327" i="7"/>
  <c r="L327" i="7"/>
  <c r="J327" i="7"/>
  <c r="O326" i="7"/>
  <c r="N326" i="7"/>
  <c r="M326" i="7"/>
  <c r="L326" i="7"/>
  <c r="J326" i="7"/>
  <c r="N325" i="7"/>
  <c r="M325" i="7"/>
  <c r="L325" i="7"/>
  <c r="O325" i="7" s="1"/>
  <c r="J325" i="7"/>
  <c r="N324" i="7"/>
  <c r="M324" i="7"/>
  <c r="L324" i="7"/>
  <c r="O324" i="7" s="1"/>
  <c r="J324" i="7"/>
  <c r="N323" i="7"/>
  <c r="M323" i="7"/>
  <c r="O323" i="7" s="1"/>
  <c r="L323" i="7"/>
  <c r="J323" i="7"/>
  <c r="N322" i="7"/>
  <c r="O322" i="7" s="1"/>
  <c r="M322" i="7"/>
  <c r="L322" i="7"/>
  <c r="J322" i="7"/>
  <c r="O321" i="7"/>
  <c r="N321" i="7"/>
  <c r="M321" i="7"/>
  <c r="L321" i="7"/>
  <c r="J321" i="7"/>
  <c r="N320" i="7"/>
  <c r="M320" i="7"/>
  <c r="L320" i="7"/>
  <c r="O320" i="7" s="1"/>
  <c r="J320" i="7"/>
  <c r="N319" i="7"/>
  <c r="M319" i="7"/>
  <c r="L319" i="7"/>
  <c r="J319" i="7"/>
  <c r="O318" i="7"/>
  <c r="N318" i="7"/>
  <c r="M318" i="7"/>
  <c r="L318" i="7"/>
  <c r="J318" i="7"/>
  <c r="N317" i="7"/>
  <c r="M317" i="7"/>
  <c r="L317" i="7"/>
  <c r="O317" i="7" s="1"/>
  <c r="J317" i="7"/>
  <c r="N316" i="7"/>
  <c r="M316" i="7"/>
  <c r="L316" i="7"/>
  <c r="O316" i="7" s="1"/>
  <c r="J316" i="7"/>
  <c r="N315" i="7"/>
  <c r="M315" i="7"/>
  <c r="O315" i="7" s="1"/>
  <c r="L315" i="7"/>
  <c r="J315" i="7"/>
  <c r="N314" i="7"/>
  <c r="O314" i="7" s="1"/>
  <c r="M314" i="7"/>
  <c r="L314" i="7"/>
  <c r="J314" i="7"/>
  <c r="O313" i="7"/>
  <c r="N313" i="7"/>
  <c r="M313" i="7"/>
  <c r="L313" i="7"/>
  <c r="J313" i="7"/>
  <c r="N312" i="7"/>
  <c r="M312" i="7"/>
  <c r="L312" i="7"/>
  <c r="O312" i="7" s="1"/>
  <c r="J312" i="7"/>
  <c r="N311" i="7"/>
  <c r="M311" i="7"/>
  <c r="L311" i="7"/>
  <c r="J311" i="7"/>
  <c r="O310" i="7"/>
  <c r="N310" i="7"/>
  <c r="M310" i="7"/>
  <c r="L310" i="7"/>
  <c r="J310" i="7"/>
  <c r="N309" i="7"/>
  <c r="M309" i="7"/>
  <c r="L309" i="7"/>
  <c r="O309" i="7" s="1"/>
  <c r="J309" i="7"/>
  <c r="N308" i="7"/>
  <c r="M308" i="7"/>
  <c r="L308" i="7"/>
  <c r="O308" i="7" s="1"/>
  <c r="J308" i="7"/>
  <c r="N307" i="7"/>
  <c r="M307" i="7"/>
  <c r="O307" i="7" s="1"/>
  <c r="L307" i="7"/>
  <c r="J307" i="7"/>
  <c r="N306" i="7"/>
  <c r="O306" i="7" s="1"/>
  <c r="M306" i="7"/>
  <c r="L306" i="7"/>
  <c r="J306" i="7"/>
  <c r="O305" i="7"/>
  <c r="N305" i="7"/>
  <c r="M305" i="7"/>
  <c r="L305" i="7"/>
  <c r="J305" i="7"/>
  <c r="N304" i="7"/>
  <c r="M304" i="7"/>
  <c r="L304" i="7"/>
  <c r="O304" i="7" s="1"/>
  <c r="J304" i="7"/>
  <c r="N303" i="7"/>
  <c r="M303" i="7"/>
  <c r="L303" i="7"/>
  <c r="J303" i="7"/>
  <c r="O302" i="7"/>
  <c r="N302" i="7"/>
  <c r="M302" i="7"/>
  <c r="L302" i="7"/>
  <c r="J302" i="7"/>
  <c r="N301" i="7"/>
  <c r="M301" i="7"/>
  <c r="L301" i="7"/>
  <c r="O301" i="7" s="1"/>
  <c r="J301" i="7"/>
  <c r="N300" i="7"/>
  <c r="M300" i="7"/>
  <c r="L300" i="7"/>
  <c r="O300" i="7" s="1"/>
  <c r="J300" i="7"/>
  <c r="N299" i="7"/>
  <c r="M299" i="7"/>
  <c r="O299" i="7" s="1"/>
  <c r="L299" i="7"/>
  <c r="J299" i="7"/>
  <c r="N298" i="7"/>
  <c r="O298" i="7" s="1"/>
  <c r="M298" i="7"/>
  <c r="L298" i="7"/>
  <c r="J298" i="7"/>
  <c r="O297" i="7"/>
  <c r="N297" i="7"/>
  <c r="M297" i="7"/>
  <c r="L297" i="7"/>
  <c r="J297" i="7"/>
  <c r="N296" i="7"/>
  <c r="M296" i="7"/>
  <c r="L296" i="7"/>
  <c r="O296" i="7" s="1"/>
  <c r="J296" i="7"/>
  <c r="N295" i="7"/>
  <c r="M295" i="7"/>
  <c r="L295" i="7"/>
  <c r="J295" i="7"/>
  <c r="O294" i="7"/>
  <c r="N294" i="7"/>
  <c r="M294" i="7"/>
  <c r="L294" i="7"/>
  <c r="J294" i="7"/>
  <c r="N293" i="7"/>
  <c r="M293" i="7"/>
  <c r="L293" i="7"/>
  <c r="O293" i="7" s="1"/>
  <c r="J293" i="7"/>
  <c r="N292" i="7"/>
  <c r="M292" i="7"/>
  <c r="L292" i="7"/>
  <c r="O292" i="7" s="1"/>
  <c r="J292" i="7"/>
  <c r="N291" i="7"/>
  <c r="M291" i="7"/>
  <c r="O291" i="7" s="1"/>
  <c r="L291" i="7"/>
  <c r="J291" i="7"/>
  <c r="N290" i="7"/>
  <c r="O290" i="7" s="1"/>
  <c r="M290" i="7"/>
  <c r="L290" i="7"/>
  <c r="J290" i="7"/>
  <c r="O289" i="7"/>
  <c r="N289" i="7"/>
  <c r="M289" i="7"/>
  <c r="L289" i="7"/>
  <c r="J289" i="7"/>
  <c r="N288" i="7"/>
  <c r="M288" i="7"/>
  <c r="L288" i="7"/>
  <c r="O288" i="7" s="1"/>
  <c r="J288" i="7"/>
  <c r="N287" i="7"/>
  <c r="M287" i="7"/>
  <c r="L287" i="7"/>
  <c r="J287" i="7"/>
  <c r="O286" i="7"/>
  <c r="N286" i="7"/>
  <c r="M286" i="7"/>
  <c r="L286" i="7"/>
  <c r="J286" i="7"/>
  <c r="N285" i="7"/>
  <c r="M285" i="7"/>
  <c r="L285" i="7"/>
  <c r="O285" i="7" s="1"/>
  <c r="J285" i="7"/>
  <c r="N284" i="7"/>
  <c r="M284" i="7"/>
  <c r="L284" i="7"/>
  <c r="O284" i="7" s="1"/>
  <c r="J284" i="7"/>
  <c r="N283" i="7"/>
  <c r="M283" i="7"/>
  <c r="O283" i="7" s="1"/>
  <c r="L283" i="7"/>
  <c r="J283" i="7"/>
  <c r="N282" i="7"/>
  <c r="O282" i="7" s="1"/>
  <c r="M282" i="7"/>
  <c r="L282" i="7"/>
  <c r="J282" i="7"/>
  <c r="O281" i="7"/>
  <c r="N281" i="7"/>
  <c r="M281" i="7"/>
  <c r="L281" i="7"/>
  <c r="J281" i="7"/>
  <c r="N280" i="7"/>
  <c r="M280" i="7"/>
  <c r="L280" i="7"/>
  <c r="O280" i="7" s="1"/>
  <c r="J280" i="7"/>
  <c r="N279" i="7"/>
  <c r="M279" i="7"/>
  <c r="L279" i="7"/>
  <c r="J279" i="7"/>
  <c r="O278" i="7"/>
  <c r="N278" i="7"/>
  <c r="M278" i="7"/>
  <c r="L278" i="7"/>
  <c r="J278" i="7"/>
  <c r="N277" i="7"/>
  <c r="M277" i="7"/>
  <c r="L277" i="7"/>
  <c r="O277" i="7" s="1"/>
  <c r="J277" i="7"/>
  <c r="N276" i="7"/>
  <c r="M276" i="7"/>
  <c r="L276" i="7"/>
  <c r="O276" i="7" s="1"/>
  <c r="J276" i="7"/>
  <c r="N275" i="7"/>
  <c r="M275" i="7"/>
  <c r="O275" i="7" s="1"/>
  <c r="L275" i="7"/>
  <c r="J275" i="7"/>
  <c r="N274" i="7"/>
  <c r="O274" i="7" s="1"/>
  <c r="M274" i="7"/>
  <c r="L274" i="7"/>
  <c r="J274" i="7"/>
  <c r="O273" i="7"/>
  <c r="N273" i="7"/>
  <c r="M273" i="7"/>
  <c r="L273" i="7"/>
  <c r="J273" i="7"/>
  <c r="N272" i="7"/>
  <c r="M272" i="7"/>
  <c r="L272" i="7"/>
  <c r="O272" i="7" s="1"/>
  <c r="J272" i="7"/>
  <c r="N271" i="7"/>
  <c r="M271" i="7"/>
  <c r="L271" i="7"/>
  <c r="J271" i="7"/>
  <c r="O270" i="7"/>
  <c r="N270" i="7"/>
  <c r="M270" i="7"/>
  <c r="L270" i="7"/>
  <c r="J270" i="7"/>
  <c r="N269" i="7"/>
  <c r="M269" i="7"/>
  <c r="L269" i="7"/>
  <c r="O269" i="7" s="1"/>
  <c r="J269" i="7"/>
  <c r="N268" i="7"/>
  <c r="M268" i="7"/>
  <c r="L268" i="7"/>
  <c r="O268" i="7" s="1"/>
  <c r="J268" i="7"/>
  <c r="N267" i="7"/>
  <c r="M267" i="7"/>
  <c r="O267" i="7" s="1"/>
  <c r="L267" i="7"/>
  <c r="J267" i="7"/>
  <c r="N266" i="7"/>
  <c r="O266" i="7" s="1"/>
  <c r="M266" i="7"/>
  <c r="L266" i="7"/>
  <c r="J266" i="7"/>
  <c r="O265" i="7"/>
  <c r="N265" i="7"/>
  <c r="M265" i="7"/>
  <c r="L265" i="7"/>
  <c r="J265" i="7"/>
  <c r="N264" i="7"/>
  <c r="M264" i="7"/>
  <c r="L264" i="7"/>
  <c r="O264" i="7" s="1"/>
  <c r="J264" i="7"/>
  <c r="N263" i="7"/>
  <c r="M263" i="7"/>
  <c r="L263" i="7"/>
  <c r="J263" i="7"/>
  <c r="O262" i="7"/>
  <c r="N262" i="7"/>
  <c r="M262" i="7"/>
  <c r="L262" i="7"/>
  <c r="J262" i="7"/>
  <c r="N261" i="7"/>
  <c r="M261" i="7"/>
  <c r="L261" i="7"/>
  <c r="O261" i="7" s="1"/>
  <c r="J261" i="7"/>
  <c r="N260" i="7"/>
  <c r="M260" i="7"/>
  <c r="L260" i="7"/>
  <c r="O260" i="7" s="1"/>
  <c r="J260" i="7"/>
  <c r="N259" i="7"/>
  <c r="M259" i="7"/>
  <c r="O259" i="7" s="1"/>
  <c r="L259" i="7"/>
  <c r="J259" i="7"/>
  <c r="N258" i="7"/>
  <c r="O258" i="7" s="1"/>
  <c r="M258" i="7"/>
  <c r="L258" i="7"/>
  <c r="J258" i="7"/>
  <c r="O257" i="7"/>
  <c r="N257" i="7"/>
  <c r="M257" i="7"/>
  <c r="L257" i="7"/>
  <c r="J257" i="7"/>
  <c r="N256" i="7"/>
  <c r="M256" i="7"/>
  <c r="L256" i="7"/>
  <c r="O256" i="7" s="1"/>
  <c r="J256" i="7"/>
  <c r="N255" i="7"/>
  <c r="M255" i="7"/>
  <c r="L255" i="7"/>
  <c r="J255" i="7"/>
  <c r="O254" i="7"/>
  <c r="N254" i="7"/>
  <c r="M254" i="7"/>
  <c r="L254" i="7"/>
  <c r="J254" i="7"/>
  <c r="N253" i="7"/>
  <c r="M253" i="7"/>
  <c r="L253" i="7"/>
  <c r="O253" i="7" s="1"/>
  <c r="J253" i="7"/>
  <c r="N252" i="7"/>
  <c r="M252" i="7"/>
  <c r="L252" i="7"/>
  <c r="O252" i="7" s="1"/>
  <c r="J252" i="7"/>
  <c r="N251" i="7"/>
  <c r="M251" i="7"/>
  <c r="O251" i="7" s="1"/>
  <c r="L251" i="7"/>
  <c r="J251" i="7"/>
  <c r="N250" i="7"/>
  <c r="O250" i="7" s="1"/>
  <c r="M250" i="7"/>
  <c r="L250" i="7"/>
  <c r="J250" i="7"/>
  <c r="O249" i="7"/>
  <c r="N249" i="7"/>
  <c r="M249" i="7"/>
  <c r="L249" i="7"/>
  <c r="J249" i="7"/>
  <c r="N248" i="7"/>
  <c r="M248" i="7"/>
  <c r="L248" i="7"/>
  <c r="O248" i="7" s="1"/>
  <c r="J248" i="7"/>
  <c r="N247" i="7"/>
  <c r="M247" i="7"/>
  <c r="L247" i="7"/>
  <c r="J247" i="7"/>
  <c r="O246" i="7"/>
  <c r="N246" i="7"/>
  <c r="M246" i="7"/>
  <c r="L246" i="7"/>
  <c r="J246" i="7"/>
  <c r="N245" i="7"/>
  <c r="M245" i="7"/>
  <c r="L245" i="7"/>
  <c r="O245" i="7" s="1"/>
  <c r="J245" i="7"/>
  <c r="N244" i="7"/>
  <c r="M244" i="7"/>
  <c r="L244" i="7"/>
  <c r="O244" i="7" s="1"/>
  <c r="J244" i="7"/>
  <c r="N243" i="7"/>
  <c r="M243" i="7"/>
  <c r="O243" i="7" s="1"/>
  <c r="L243" i="7"/>
  <c r="J243" i="7"/>
  <c r="N242" i="7"/>
  <c r="O242" i="7" s="1"/>
  <c r="M242" i="7"/>
  <c r="L242" i="7"/>
  <c r="J242" i="7"/>
  <c r="O241" i="7"/>
  <c r="N241" i="7"/>
  <c r="M241" i="7"/>
  <c r="L241" i="7"/>
  <c r="J241" i="7"/>
  <c r="N240" i="7"/>
  <c r="M240" i="7"/>
  <c r="L240" i="7"/>
  <c r="O240" i="7" s="1"/>
  <c r="J240" i="7"/>
  <c r="N239" i="7"/>
  <c r="M239" i="7"/>
  <c r="L239" i="7"/>
  <c r="J239" i="7"/>
  <c r="O238" i="7"/>
  <c r="N238" i="7"/>
  <c r="M238" i="7"/>
  <c r="L238" i="7"/>
  <c r="J238" i="7"/>
  <c r="N237" i="7"/>
  <c r="M237" i="7"/>
  <c r="L237" i="7"/>
  <c r="O237" i="7" s="1"/>
  <c r="J237" i="7"/>
  <c r="N236" i="7"/>
  <c r="M236" i="7"/>
  <c r="L236" i="7"/>
  <c r="O236" i="7" s="1"/>
  <c r="J236" i="7"/>
  <c r="N235" i="7"/>
  <c r="M235" i="7"/>
  <c r="O235" i="7" s="1"/>
  <c r="L235" i="7"/>
  <c r="J235" i="7"/>
  <c r="N234" i="7"/>
  <c r="O234" i="7" s="1"/>
  <c r="M234" i="7"/>
  <c r="L234" i="7"/>
  <c r="J234" i="7"/>
  <c r="O233" i="7"/>
  <c r="N233" i="7"/>
  <c r="M233" i="7"/>
  <c r="L233" i="7"/>
  <c r="J233" i="7"/>
  <c r="N232" i="7"/>
  <c r="M232" i="7"/>
  <c r="L232" i="7"/>
  <c r="O232" i="7" s="1"/>
  <c r="J232" i="7"/>
  <c r="N231" i="7"/>
  <c r="M231" i="7"/>
  <c r="L231" i="7"/>
  <c r="J231" i="7"/>
  <c r="O230" i="7"/>
  <c r="N230" i="7"/>
  <c r="M230" i="7"/>
  <c r="L230" i="7"/>
  <c r="J230" i="7"/>
  <c r="N229" i="7"/>
  <c r="M229" i="7"/>
  <c r="L229" i="7"/>
  <c r="O229" i="7" s="1"/>
  <c r="J229" i="7"/>
  <c r="N228" i="7"/>
  <c r="M228" i="7"/>
  <c r="L228" i="7"/>
  <c r="O228" i="7" s="1"/>
  <c r="J228" i="7"/>
  <c r="N227" i="7"/>
  <c r="M227" i="7"/>
  <c r="O227" i="7" s="1"/>
  <c r="L227" i="7"/>
  <c r="J227" i="7"/>
  <c r="N226" i="7"/>
  <c r="O226" i="7" s="1"/>
  <c r="M226" i="7"/>
  <c r="L226" i="7"/>
  <c r="J226" i="7"/>
  <c r="O225" i="7"/>
  <c r="N225" i="7"/>
  <c r="M225" i="7"/>
  <c r="L225" i="7"/>
  <c r="J225" i="7"/>
  <c r="N224" i="7"/>
  <c r="M224" i="7"/>
  <c r="L224" i="7"/>
  <c r="O224" i="7" s="1"/>
  <c r="J224" i="7"/>
  <c r="N223" i="7"/>
  <c r="M223" i="7"/>
  <c r="L223" i="7"/>
  <c r="J223" i="7"/>
  <c r="O222" i="7"/>
  <c r="N222" i="7"/>
  <c r="M222" i="7"/>
  <c r="L222" i="7"/>
  <c r="J222" i="7"/>
  <c r="N221" i="7"/>
  <c r="M221" i="7"/>
  <c r="L221" i="7"/>
  <c r="O221" i="7" s="1"/>
  <c r="J221" i="7"/>
  <c r="N220" i="7"/>
  <c r="M220" i="7"/>
  <c r="L220" i="7"/>
  <c r="O220" i="7" s="1"/>
  <c r="J220" i="7"/>
  <c r="N219" i="7"/>
  <c r="M219" i="7"/>
  <c r="O219" i="7" s="1"/>
  <c r="L219" i="7"/>
  <c r="J219" i="7"/>
  <c r="N218" i="7"/>
  <c r="O218" i="7" s="1"/>
  <c r="M218" i="7"/>
  <c r="L218" i="7"/>
  <c r="J218" i="7"/>
  <c r="O217" i="7"/>
  <c r="N217" i="7"/>
  <c r="M217" i="7"/>
  <c r="L217" i="7"/>
  <c r="J217" i="7"/>
  <c r="N216" i="7"/>
  <c r="M216" i="7"/>
  <c r="L216" i="7"/>
  <c r="O216" i="7" s="1"/>
  <c r="J216" i="7"/>
  <c r="N215" i="7"/>
  <c r="M215" i="7"/>
  <c r="L215" i="7"/>
  <c r="J215" i="7"/>
  <c r="O214" i="7"/>
  <c r="N214" i="7"/>
  <c r="M214" i="7"/>
  <c r="L214" i="7"/>
  <c r="J214" i="7"/>
  <c r="N213" i="7"/>
  <c r="M213" i="7"/>
  <c r="L213" i="7"/>
  <c r="O213" i="7" s="1"/>
  <c r="J213" i="7"/>
  <c r="N212" i="7"/>
  <c r="M212" i="7"/>
  <c r="L212" i="7"/>
  <c r="O212" i="7" s="1"/>
  <c r="J212" i="7"/>
  <c r="N211" i="7"/>
  <c r="M211" i="7"/>
  <c r="O211" i="7" s="1"/>
  <c r="L211" i="7"/>
  <c r="J211" i="7"/>
  <c r="N210" i="7"/>
  <c r="O210" i="7" s="1"/>
  <c r="M210" i="7"/>
  <c r="L210" i="7"/>
  <c r="J210" i="7"/>
  <c r="O209" i="7"/>
  <c r="N209" i="7"/>
  <c r="M209" i="7"/>
  <c r="L209" i="7"/>
  <c r="J209" i="7"/>
  <c r="N208" i="7"/>
  <c r="M208" i="7"/>
  <c r="L208" i="7"/>
  <c r="O208" i="7" s="1"/>
  <c r="J208" i="7"/>
  <c r="N207" i="7"/>
  <c r="M207" i="7"/>
  <c r="L207" i="7"/>
  <c r="J207" i="7"/>
  <c r="O206" i="7"/>
  <c r="N206" i="7"/>
  <c r="M206" i="7"/>
  <c r="L206" i="7"/>
  <c r="J206" i="7"/>
  <c r="N205" i="7"/>
  <c r="M205" i="7"/>
  <c r="L205" i="7"/>
  <c r="O205" i="7" s="1"/>
  <c r="J205" i="7"/>
  <c r="N204" i="7"/>
  <c r="M204" i="7"/>
  <c r="L204" i="7"/>
  <c r="O204" i="7" s="1"/>
  <c r="J204" i="7"/>
  <c r="N203" i="7"/>
  <c r="M203" i="7"/>
  <c r="O203" i="7" s="1"/>
  <c r="L203" i="7"/>
  <c r="J203" i="7"/>
  <c r="N202" i="7"/>
  <c r="O202" i="7" s="1"/>
  <c r="M202" i="7"/>
  <c r="L202" i="7"/>
  <c r="J202" i="7"/>
  <c r="O201" i="7"/>
  <c r="N201" i="7"/>
  <c r="M201" i="7"/>
  <c r="L201" i="7"/>
  <c r="J201" i="7"/>
  <c r="N200" i="7"/>
  <c r="M200" i="7"/>
  <c r="L200" i="7"/>
  <c r="O200" i="7" s="1"/>
  <c r="J200" i="7"/>
  <c r="N199" i="7"/>
  <c r="M199" i="7"/>
  <c r="L199" i="7"/>
  <c r="J199" i="7"/>
  <c r="O198" i="7"/>
  <c r="N198" i="7"/>
  <c r="M198" i="7"/>
  <c r="L198" i="7"/>
  <c r="J198" i="7"/>
  <c r="N197" i="7"/>
  <c r="M197" i="7"/>
  <c r="L197" i="7"/>
  <c r="O197" i="7" s="1"/>
  <c r="J197" i="7"/>
  <c r="N196" i="7"/>
  <c r="M196" i="7"/>
  <c r="L196" i="7"/>
  <c r="O196" i="7" s="1"/>
  <c r="J196" i="7"/>
  <c r="N195" i="7"/>
  <c r="M195" i="7"/>
  <c r="O195" i="7" s="1"/>
  <c r="L195" i="7"/>
  <c r="J195" i="7"/>
  <c r="N194" i="7"/>
  <c r="O194" i="7" s="1"/>
  <c r="M194" i="7"/>
  <c r="L194" i="7"/>
  <c r="J194" i="7"/>
  <c r="O193" i="7"/>
  <c r="N193" i="7"/>
  <c r="M193" i="7"/>
  <c r="L193" i="7"/>
  <c r="J193" i="7"/>
  <c r="N192" i="7"/>
  <c r="M192" i="7"/>
  <c r="L192" i="7"/>
  <c r="O192" i="7" s="1"/>
  <c r="J192" i="7"/>
  <c r="N191" i="7"/>
  <c r="M191" i="7"/>
  <c r="L191" i="7"/>
  <c r="J191" i="7"/>
  <c r="O190" i="7"/>
  <c r="N190" i="7"/>
  <c r="M190" i="7"/>
  <c r="L190" i="7"/>
  <c r="J190" i="7"/>
  <c r="N189" i="7"/>
  <c r="M189" i="7"/>
  <c r="L189" i="7"/>
  <c r="O189" i="7" s="1"/>
  <c r="J189" i="7"/>
  <c r="N188" i="7"/>
  <c r="M188" i="7"/>
  <c r="L188" i="7"/>
  <c r="O188" i="7" s="1"/>
  <c r="J188" i="7"/>
  <c r="N187" i="7"/>
  <c r="M187" i="7"/>
  <c r="O187" i="7" s="1"/>
  <c r="L187" i="7"/>
  <c r="J187" i="7"/>
  <c r="N186" i="7"/>
  <c r="O186" i="7" s="1"/>
  <c r="M186" i="7"/>
  <c r="L186" i="7"/>
  <c r="J186" i="7"/>
  <c r="O185" i="7"/>
  <c r="N185" i="7"/>
  <c r="M185" i="7"/>
  <c r="L185" i="7"/>
  <c r="J185" i="7"/>
  <c r="N184" i="7"/>
  <c r="M184" i="7"/>
  <c r="L184" i="7"/>
  <c r="O184" i="7" s="1"/>
  <c r="J184" i="7"/>
  <c r="N183" i="7"/>
  <c r="M183" i="7"/>
  <c r="L183" i="7"/>
  <c r="J183" i="7"/>
  <c r="O182" i="7"/>
  <c r="N182" i="7"/>
  <c r="M182" i="7"/>
  <c r="L182" i="7"/>
  <c r="J182" i="7"/>
  <c r="N181" i="7"/>
  <c r="M181" i="7"/>
  <c r="L181" i="7"/>
  <c r="O181" i="7" s="1"/>
  <c r="J181" i="7"/>
  <c r="N180" i="7"/>
  <c r="M180" i="7"/>
  <c r="L180" i="7"/>
  <c r="O180" i="7" s="1"/>
  <c r="J180" i="7"/>
  <c r="N179" i="7"/>
  <c r="M179" i="7"/>
  <c r="O179" i="7" s="1"/>
  <c r="L179" i="7"/>
  <c r="J179" i="7"/>
  <c r="N178" i="7"/>
  <c r="O178" i="7" s="1"/>
  <c r="M178" i="7"/>
  <c r="L178" i="7"/>
  <c r="J178" i="7"/>
  <c r="O177" i="7"/>
  <c r="N177" i="7"/>
  <c r="M177" i="7"/>
  <c r="L177" i="7"/>
  <c r="J177" i="7"/>
  <c r="N176" i="7"/>
  <c r="M176" i="7"/>
  <c r="L176" i="7"/>
  <c r="O176" i="7" s="1"/>
  <c r="J176" i="7"/>
  <c r="N175" i="7"/>
  <c r="M175" i="7"/>
  <c r="L175" i="7"/>
  <c r="J175" i="7"/>
  <c r="O174" i="7"/>
  <c r="N174" i="7"/>
  <c r="M174" i="7"/>
  <c r="L174" i="7"/>
  <c r="J174" i="7"/>
  <c r="N173" i="7"/>
  <c r="M173" i="7"/>
  <c r="L173" i="7"/>
  <c r="O173" i="7" s="1"/>
  <c r="J173" i="7"/>
  <c r="N172" i="7"/>
  <c r="M172" i="7"/>
  <c r="L172" i="7"/>
  <c r="O172" i="7" s="1"/>
  <c r="J172" i="7"/>
  <c r="N171" i="7"/>
  <c r="M171" i="7"/>
  <c r="O171" i="7" s="1"/>
  <c r="L171" i="7"/>
  <c r="J171" i="7"/>
  <c r="N170" i="7"/>
  <c r="O170" i="7" s="1"/>
  <c r="M170" i="7"/>
  <c r="L170" i="7"/>
  <c r="J170" i="7"/>
  <c r="O169" i="7"/>
  <c r="N169" i="7"/>
  <c r="M169" i="7"/>
  <c r="L169" i="7"/>
  <c r="J169" i="7"/>
  <c r="N168" i="7"/>
  <c r="M168" i="7"/>
  <c r="L168" i="7"/>
  <c r="O168" i="7" s="1"/>
  <c r="J168" i="7"/>
  <c r="N167" i="7"/>
  <c r="M167" i="7"/>
  <c r="L167" i="7"/>
  <c r="J167" i="7"/>
  <c r="O166" i="7"/>
  <c r="N166" i="7"/>
  <c r="M166" i="7"/>
  <c r="L166" i="7"/>
  <c r="J166" i="7"/>
  <c r="N165" i="7"/>
  <c r="M165" i="7"/>
  <c r="L165" i="7"/>
  <c r="O165" i="7" s="1"/>
  <c r="J165" i="7"/>
  <c r="N164" i="7"/>
  <c r="M164" i="7"/>
  <c r="L164" i="7"/>
  <c r="O164" i="7" s="1"/>
  <c r="J164" i="7"/>
  <c r="N163" i="7"/>
  <c r="M163" i="7"/>
  <c r="O163" i="7" s="1"/>
  <c r="L163" i="7"/>
  <c r="J163" i="7"/>
  <c r="N162" i="7"/>
  <c r="O162" i="7" s="1"/>
  <c r="M162" i="7"/>
  <c r="L162" i="7"/>
  <c r="J162" i="7"/>
  <c r="O161" i="7"/>
  <c r="N161" i="7"/>
  <c r="M161" i="7"/>
  <c r="L161" i="7"/>
  <c r="J161" i="7"/>
  <c r="N160" i="7"/>
  <c r="M160" i="7"/>
  <c r="L160" i="7"/>
  <c r="O160" i="7" s="1"/>
  <c r="J160" i="7"/>
  <c r="N159" i="7"/>
  <c r="M159" i="7"/>
  <c r="L159" i="7"/>
  <c r="J159" i="7"/>
  <c r="O158" i="7"/>
  <c r="N158" i="7"/>
  <c r="M158" i="7"/>
  <c r="L158" i="7"/>
  <c r="J158" i="7"/>
  <c r="N157" i="7"/>
  <c r="M157" i="7"/>
  <c r="L157" i="7"/>
  <c r="O157" i="7" s="1"/>
  <c r="J157" i="7"/>
  <c r="N156" i="7"/>
  <c r="M156" i="7"/>
  <c r="L156" i="7"/>
  <c r="O156" i="7" s="1"/>
  <c r="J156" i="7"/>
  <c r="N155" i="7"/>
  <c r="M155" i="7"/>
  <c r="O155" i="7" s="1"/>
  <c r="L155" i="7"/>
  <c r="J155" i="7"/>
  <c r="N154" i="7"/>
  <c r="O154" i="7" s="1"/>
  <c r="M154" i="7"/>
  <c r="L154" i="7"/>
  <c r="J154" i="7"/>
  <c r="O153" i="7"/>
  <c r="N153" i="7"/>
  <c r="M153" i="7"/>
  <c r="L153" i="7"/>
  <c r="J153" i="7"/>
  <c r="N152" i="7"/>
  <c r="M152" i="7"/>
  <c r="L152" i="7"/>
  <c r="O152" i="7" s="1"/>
  <c r="J152" i="7"/>
  <c r="N151" i="7"/>
  <c r="M151" i="7"/>
  <c r="L151" i="7"/>
  <c r="J151" i="7"/>
  <c r="O150" i="7"/>
  <c r="N150" i="7"/>
  <c r="M150" i="7"/>
  <c r="L150" i="7"/>
  <c r="J150" i="7"/>
  <c r="N149" i="7"/>
  <c r="M149" i="7"/>
  <c r="L149" i="7"/>
  <c r="O149" i="7" s="1"/>
  <c r="J149" i="7"/>
  <c r="N148" i="7"/>
  <c r="M148" i="7"/>
  <c r="L148" i="7"/>
  <c r="O148" i="7" s="1"/>
  <c r="J148" i="7"/>
  <c r="N147" i="7"/>
  <c r="M147" i="7"/>
  <c r="O147" i="7" s="1"/>
  <c r="L147" i="7"/>
  <c r="J147" i="7"/>
  <c r="N146" i="7"/>
  <c r="O146" i="7" s="1"/>
  <c r="M146" i="7"/>
  <c r="L146" i="7"/>
  <c r="J146" i="7"/>
  <c r="O145" i="7"/>
  <c r="N145" i="7"/>
  <c r="M145" i="7"/>
  <c r="L145" i="7"/>
  <c r="J145" i="7"/>
  <c r="N144" i="7"/>
  <c r="M144" i="7"/>
  <c r="L144" i="7"/>
  <c r="O144" i="7" s="1"/>
  <c r="J144" i="7"/>
  <c r="N143" i="7"/>
  <c r="M143" i="7"/>
  <c r="L143" i="7"/>
  <c r="J143" i="7"/>
  <c r="O142" i="7"/>
  <c r="N142" i="7"/>
  <c r="M142" i="7"/>
  <c r="L142" i="7"/>
  <c r="J142" i="7"/>
  <c r="N141" i="7"/>
  <c r="M141" i="7"/>
  <c r="L141" i="7"/>
  <c r="O141" i="7" s="1"/>
  <c r="J141" i="7"/>
  <c r="N140" i="7"/>
  <c r="M140" i="7"/>
  <c r="L140" i="7"/>
  <c r="O140" i="7" s="1"/>
  <c r="J140" i="7"/>
  <c r="N139" i="7"/>
  <c r="M139" i="7"/>
  <c r="O139" i="7" s="1"/>
  <c r="L139" i="7"/>
  <c r="J139" i="7"/>
  <c r="N138" i="7"/>
  <c r="O138" i="7" s="1"/>
  <c r="M138" i="7"/>
  <c r="L138" i="7"/>
  <c r="J138" i="7"/>
  <c r="O137" i="7"/>
  <c r="N137" i="7"/>
  <c r="M137" i="7"/>
  <c r="L137" i="7"/>
  <c r="J137" i="7"/>
  <c r="N136" i="7"/>
  <c r="M136" i="7"/>
  <c r="L136" i="7"/>
  <c r="O136" i="7" s="1"/>
  <c r="J136" i="7"/>
  <c r="N135" i="7"/>
  <c r="M135" i="7"/>
  <c r="L135" i="7"/>
  <c r="J135" i="7"/>
  <c r="O134" i="7"/>
  <c r="N134" i="7"/>
  <c r="M134" i="7"/>
  <c r="L134" i="7"/>
  <c r="J134" i="7"/>
  <c r="N133" i="7"/>
  <c r="M133" i="7"/>
  <c r="L133" i="7"/>
  <c r="O133" i="7" s="1"/>
  <c r="J133" i="7"/>
  <c r="N132" i="7"/>
  <c r="M132" i="7"/>
  <c r="L132" i="7"/>
  <c r="O132" i="7" s="1"/>
  <c r="J132" i="7"/>
  <c r="N131" i="7"/>
  <c r="M131" i="7"/>
  <c r="O131" i="7" s="1"/>
  <c r="L131" i="7"/>
  <c r="J131" i="7"/>
  <c r="N130" i="7"/>
  <c r="O130" i="7" s="1"/>
  <c r="M130" i="7"/>
  <c r="L130" i="7"/>
  <c r="J130" i="7"/>
  <c r="O129" i="7"/>
  <c r="N129" i="7"/>
  <c r="M129" i="7"/>
  <c r="L129" i="7"/>
  <c r="J129" i="7"/>
  <c r="N128" i="7"/>
  <c r="M128" i="7"/>
  <c r="L128" i="7"/>
  <c r="O128" i="7" s="1"/>
  <c r="J128" i="7"/>
  <c r="N127" i="7"/>
  <c r="M127" i="7"/>
  <c r="L127" i="7"/>
  <c r="J127" i="7"/>
  <c r="O126" i="7"/>
  <c r="N126" i="7"/>
  <c r="M126" i="7"/>
  <c r="L126" i="7"/>
  <c r="J126" i="7"/>
  <c r="N125" i="7"/>
  <c r="M125" i="7"/>
  <c r="L125" i="7"/>
  <c r="O125" i="7" s="1"/>
  <c r="J125" i="7"/>
  <c r="N124" i="7"/>
  <c r="M124" i="7"/>
  <c r="L124" i="7"/>
  <c r="O124" i="7" s="1"/>
  <c r="J124" i="7"/>
  <c r="N123" i="7"/>
  <c r="M123" i="7"/>
  <c r="O123" i="7" s="1"/>
  <c r="L123" i="7"/>
  <c r="J123" i="7"/>
  <c r="N122" i="7"/>
  <c r="O122" i="7" s="1"/>
  <c r="M122" i="7"/>
  <c r="L122" i="7"/>
  <c r="J122" i="7"/>
  <c r="O121" i="7"/>
  <c r="N121" i="7"/>
  <c r="M121" i="7"/>
  <c r="L121" i="7"/>
  <c r="J121" i="7"/>
  <c r="N120" i="7"/>
  <c r="M120" i="7"/>
  <c r="L120" i="7"/>
  <c r="O120" i="7" s="1"/>
  <c r="J120" i="7"/>
  <c r="N119" i="7"/>
  <c r="M119" i="7"/>
  <c r="L119" i="7"/>
  <c r="J119" i="7"/>
  <c r="O118" i="7"/>
  <c r="N118" i="7"/>
  <c r="M118" i="7"/>
  <c r="L118" i="7"/>
  <c r="J118" i="7"/>
  <c r="N117" i="7"/>
  <c r="M117" i="7"/>
  <c r="L117" i="7"/>
  <c r="O117" i="7" s="1"/>
  <c r="J117" i="7"/>
  <c r="N116" i="7"/>
  <c r="M116" i="7"/>
  <c r="L116" i="7"/>
  <c r="O116" i="7" s="1"/>
  <c r="J116" i="7"/>
  <c r="N115" i="7"/>
  <c r="M115" i="7"/>
  <c r="O115" i="7" s="1"/>
  <c r="L115" i="7"/>
  <c r="J115" i="7"/>
  <c r="N114" i="7"/>
  <c r="O114" i="7" s="1"/>
  <c r="M114" i="7"/>
  <c r="L114" i="7"/>
  <c r="J114" i="7"/>
  <c r="O113" i="7"/>
  <c r="N113" i="7"/>
  <c r="M113" i="7"/>
  <c r="L113" i="7"/>
  <c r="J113" i="7"/>
  <c r="N112" i="7"/>
  <c r="M112" i="7"/>
  <c r="L112" i="7"/>
  <c r="O112" i="7" s="1"/>
  <c r="J112" i="7"/>
  <c r="N111" i="7"/>
  <c r="M111" i="7"/>
  <c r="L111" i="7"/>
  <c r="J111" i="7"/>
  <c r="O110" i="7"/>
  <c r="N110" i="7"/>
  <c r="M110" i="7"/>
  <c r="L110" i="7"/>
  <c r="J110" i="7"/>
  <c r="N109" i="7"/>
  <c r="M109" i="7"/>
  <c r="L109" i="7"/>
  <c r="O109" i="7" s="1"/>
  <c r="J109" i="7"/>
  <c r="N108" i="7"/>
  <c r="M108" i="7"/>
  <c r="L108" i="7"/>
  <c r="O108" i="7" s="1"/>
  <c r="J108" i="7"/>
  <c r="N107" i="7"/>
  <c r="M107" i="7"/>
  <c r="O107" i="7" s="1"/>
  <c r="L107" i="7"/>
  <c r="J107" i="7"/>
  <c r="N106" i="7"/>
  <c r="O106" i="7" s="1"/>
  <c r="M106" i="7"/>
  <c r="L106" i="7"/>
  <c r="J106" i="7"/>
  <c r="O105" i="7"/>
  <c r="N105" i="7"/>
  <c r="M105" i="7"/>
  <c r="L105" i="7"/>
  <c r="J105" i="7"/>
  <c r="N104" i="7"/>
  <c r="M104" i="7"/>
  <c r="L104" i="7"/>
  <c r="O104" i="7" s="1"/>
  <c r="J104" i="7"/>
  <c r="N103" i="7"/>
  <c r="M103" i="7"/>
  <c r="L103" i="7"/>
  <c r="J103" i="7"/>
  <c r="O102" i="7"/>
  <c r="N102" i="7"/>
  <c r="M102" i="7"/>
  <c r="L102" i="7"/>
  <c r="J102" i="7"/>
  <c r="N101" i="7"/>
  <c r="M101" i="7"/>
  <c r="L101" i="7"/>
  <c r="O101" i="7" s="1"/>
  <c r="J101" i="7"/>
  <c r="N100" i="7"/>
  <c r="M100" i="7"/>
  <c r="L100" i="7"/>
  <c r="O100" i="7" s="1"/>
  <c r="J100" i="7"/>
  <c r="N99" i="7"/>
  <c r="M99" i="7"/>
  <c r="O99" i="7" s="1"/>
  <c r="L99" i="7"/>
  <c r="J99" i="7"/>
  <c r="N98" i="7"/>
  <c r="O98" i="7" s="1"/>
  <c r="M98" i="7"/>
  <c r="L98" i="7"/>
  <c r="J98" i="7"/>
  <c r="O97" i="7"/>
  <c r="N97" i="7"/>
  <c r="M97" i="7"/>
  <c r="L97" i="7"/>
  <c r="J97" i="7"/>
  <c r="N96" i="7"/>
  <c r="M96" i="7"/>
  <c r="L96" i="7"/>
  <c r="O96" i="7" s="1"/>
  <c r="J96" i="7"/>
  <c r="N95" i="7"/>
  <c r="M95" i="7"/>
  <c r="L95" i="7"/>
  <c r="J95" i="7"/>
  <c r="O94" i="7"/>
  <c r="N94" i="7"/>
  <c r="M94" i="7"/>
  <c r="L94" i="7"/>
  <c r="J94" i="7"/>
  <c r="N93" i="7"/>
  <c r="M93" i="7"/>
  <c r="L93" i="7"/>
  <c r="O93" i="7" s="1"/>
  <c r="J93" i="7"/>
  <c r="N92" i="7"/>
  <c r="M92" i="7"/>
  <c r="L92" i="7"/>
  <c r="O92" i="7" s="1"/>
  <c r="J92" i="7"/>
  <c r="N91" i="7"/>
  <c r="M91" i="7"/>
  <c r="O91" i="7" s="1"/>
  <c r="L91" i="7"/>
  <c r="J91" i="7"/>
  <c r="N90" i="7"/>
  <c r="O90" i="7" s="1"/>
  <c r="M90" i="7"/>
  <c r="L90" i="7"/>
  <c r="J90" i="7"/>
  <c r="O89" i="7"/>
  <c r="N89" i="7"/>
  <c r="M89" i="7"/>
  <c r="L89" i="7"/>
  <c r="J89" i="7"/>
  <c r="N88" i="7"/>
  <c r="M88" i="7"/>
  <c r="L88" i="7"/>
  <c r="O88" i="7" s="1"/>
  <c r="J88" i="7"/>
  <c r="N87" i="7"/>
  <c r="M87" i="7"/>
  <c r="L87" i="7"/>
  <c r="J87" i="7"/>
  <c r="O86" i="7"/>
  <c r="N86" i="7"/>
  <c r="M86" i="7"/>
  <c r="L86" i="7"/>
  <c r="J86" i="7"/>
  <c r="N85" i="7"/>
  <c r="M85" i="7"/>
  <c r="L85" i="7"/>
  <c r="O85" i="7" s="1"/>
  <c r="J85" i="7"/>
  <c r="N84" i="7"/>
  <c r="M84" i="7"/>
  <c r="L84" i="7"/>
  <c r="O84" i="7" s="1"/>
  <c r="J84" i="7"/>
  <c r="N83" i="7"/>
  <c r="M83" i="7"/>
  <c r="O83" i="7" s="1"/>
  <c r="L83" i="7"/>
  <c r="J83" i="7"/>
  <c r="N82" i="7"/>
  <c r="O82" i="7" s="1"/>
  <c r="M82" i="7"/>
  <c r="L82" i="7"/>
  <c r="J82" i="7"/>
  <c r="O81" i="7"/>
  <c r="N81" i="7"/>
  <c r="M81" i="7"/>
  <c r="L81" i="7"/>
  <c r="J81" i="7"/>
  <c r="N80" i="7"/>
  <c r="M80" i="7"/>
  <c r="L80" i="7"/>
  <c r="O80" i="7" s="1"/>
  <c r="J80" i="7"/>
  <c r="N79" i="7"/>
  <c r="M79" i="7"/>
  <c r="L79" i="7"/>
  <c r="J79" i="7"/>
  <c r="O78" i="7"/>
  <c r="N78" i="7"/>
  <c r="M78" i="7"/>
  <c r="L78" i="7"/>
  <c r="J78" i="7"/>
  <c r="N77" i="7"/>
  <c r="M77" i="7"/>
  <c r="L77" i="7"/>
  <c r="O77" i="7" s="1"/>
  <c r="J77" i="7"/>
  <c r="N76" i="7"/>
  <c r="M76" i="7"/>
  <c r="L76" i="7"/>
  <c r="O76" i="7" s="1"/>
  <c r="J76" i="7"/>
  <c r="N75" i="7"/>
  <c r="M75" i="7"/>
  <c r="O75" i="7" s="1"/>
  <c r="L75" i="7"/>
  <c r="J75" i="7"/>
  <c r="N74" i="7"/>
  <c r="O74" i="7" s="1"/>
  <c r="M74" i="7"/>
  <c r="L74" i="7"/>
  <c r="J74" i="7"/>
  <c r="O73" i="7"/>
  <c r="N73" i="7"/>
  <c r="M73" i="7"/>
  <c r="L73" i="7"/>
  <c r="J73" i="7"/>
  <c r="N72" i="7"/>
  <c r="M72" i="7"/>
  <c r="L72" i="7"/>
  <c r="O72" i="7" s="1"/>
  <c r="J72" i="7"/>
  <c r="N71" i="7"/>
  <c r="M71" i="7"/>
  <c r="L71" i="7"/>
  <c r="J71" i="7"/>
  <c r="O70" i="7"/>
  <c r="N70" i="7"/>
  <c r="M70" i="7"/>
  <c r="L70" i="7"/>
  <c r="J70" i="7"/>
  <c r="N69" i="7"/>
  <c r="M69" i="7"/>
  <c r="L69" i="7"/>
  <c r="O69" i="7" s="1"/>
  <c r="J69" i="7"/>
  <c r="N68" i="7"/>
  <c r="M68" i="7"/>
  <c r="L68" i="7"/>
  <c r="O68" i="7" s="1"/>
  <c r="J68" i="7"/>
  <c r="N67" i="7"/>
  <c r="M67" i="7"/>
  <c r="O67" i="7" s="1"/>
  <c r="L67" i="7"/>
  <c r="J67" i="7"/>
  <c r="N66" i="7"/>
  <c r="O66" i="7" s="1"/>
  <c r="M66" i="7"/>
  <c r="L66" i="7"/>
  <c r="J66" i="7"/>
  <c r="O65" i="7"/>
  <c r="N65" i="7"/>
  <c r="M65" i="7"/>
  <c r="L65" i="7"/>
  <c r="J65" i="7"/>
  <c r="N64" i="7"/>
  <c r="M64" i="7"/>
  <c r="L64" i="7"/>
  <c r="O64" i="7" s="1"/>
  <c r="J64" i="7"/>
  <c r="N63" i="7"/>
  <c r="M63" i="7"/>
  <c r="L63" i="7"/>
  <c r="J63" i="7"/>
  <c r="O62" i="7"/>
  <c r="N62" i="7"/>
  <c r="M62" i="7"/>
  <c r="L62" i="7"/>
  <c r="J62" i="7"/>
  <c r="N61" i="7"/>
  <c r="M61" i="7"/>
  <c r="L61" i="7"/>
  <c r="O61" i="7" s="1"/>
  <c r="J61" i="7"/>
  <c r="N60" i="7"/>
  <c r="M60" i="7"/>
  <c r="L60" i="7"/>
  <c r="O60" i="7" s="1"/>
  <c r="J60" i="7"/>
  <c r="N59" i="7"/>
  <c r="M59" i="7"/>
  <c r="O59" i="7" s="1"/>
  <c r="L59" i="7"/>
  <c r="J59" i="7"/>
  <c r="N58" i="7"/>
  <c r="O58" i="7" s="1"/>
  <c r="M58" i="7"/>
  <c r="L58" i="7"/>
  <c r="J58" i="7"/>
  <c r="O57" i="7"/>
  <c r="N57" i="7"/>
  <c r="M57" i="7"/>
  <c r="L57" i="7"/>
  <c r="J57" i="7"/>
  <c r="N56" i="7"/>
  <c r="M56" i="7"/>
  <c r="L56" i="7"/>
  <c r="O56" i="7" s="1"/>
  <c r="J56" i="7"/>
  <c r="N55" i="7"/>
  <c r="M55" i="7"/>
  <c r="L55" i="7"/>
  <c r="J55" i="7"/>
  <c r="O54" i="7"/>
  <c r="N54" i="7"/>
  <c r="M54" i="7"/>
  <c r="L54" i="7"/>
  <c r="J54" i="7"/>
  <c r="N53" i="7"/>
  <c r="M53" i="7"/>
  <c r="L53" i="7"/>
  <c r="O53" i="7" s="1"/>
  <c r="J53" i="7"/>
  <c r="N52" i="7"/>
  <c r="M52" i="7"/>
  <c r="L52" i="7"/>
  <c r="O52" i="7" s="1"/>
  <c r="J52" i="7"/>
  <c r="N51" i="7"/>
  <c r="M51" i="7"/>
  <c r="O51" i="7" s="1"/>
  <c r="L51" i="7"/>
  <c r="J51" i="7"/>
  <c r="N50" i="7"/>
  <c r="O50" i="7" s="1"/>
  <c r="M50" i="7"/>
  <c r="L50" i="7"/>
  <c r="J50" i="7"/>
  <c r="O49" i="7"/>
  <c r="N49" i="7"/>
  <c r="M49" i="7"/>
  <c r="L49" i="7"/>
  <c r="J49" i="7"/>
  <c r="N48" i="7"/>
  <c r="M48" i="7"/>
  <c r="L48" i="7"/>
  <c r="O48" i="7" s="1"/>
  <c r="J48" i="7"/>
  <c r="N47" i="7"/>
  <c r="M47" i="7"/>
  <c r="L47" i="7"/>
  <c r="J47" i="7"/>
  <c r="O46" i="7"/>
  <c r="N46" i="7"/>
  <c r="M46" i="7"/>
  <c r="L46" i="7"/>
  <c r="J46" i="7"/>
  <c r="N45" i="7"/>
  <c r="M45" i="7"/>
  <c r="L45" i="7"/>
  <c r="O45" i="7" s="1"/>
  <c r="J45" i="7"/>
  <c r="N44" i="7"/>
  <c r="M44" i="7"/>
  <c r="L44" i="7"/>
  <c r="O44" i="7" s="1"/>
  <c r="J44" i="7"/>
  <c r="N43" i="7"/>
  <c r="M43" i="7"/>
  <c r="O43" i="7" s="1"/>
  <c r="L43" i="7"/>
  <c r="J43" i="7"/>
  <c r="N42" i="7"/>
  <c r="O42" i="7" s="1"/>
  <c r="M42" i="7"/>
  <c r="L42" i="7"/>
  <c r="J42" i="7"/>
  <c r="O41" i="7"/>
  <c r="N41" i="7"/>
  <c r="M41" i="7"/>
  <c r="L41" i="7"/>
  <c r="J41" i="7"/>
  <c r="N40" i="7"/>
  <c r="M40" i="7"/>
  <c r="L40" i="7"/>
  <c r="O40" i="7" s="1"/>
  <c r="J40" i="7"/>
  <c r="N39" i="7"/>
  <c r="M39" i="7"/>
  <c r="L39" i="7"/>
  <c r="J39" i="7"/>
  <c r="O38" i="7"/>
  <c r="N38" i="7"/>
  <c r="M38" i="7"/>
  <c r="L38" i="7"/>
  <c r="J38" i="7"/>
  <c r="N37" i="7"/>
  <c r="M37" i="7"/>
  <c r="L37" i="7"/>
  <c r="O37" i="7" s="1"/>
  <c r="J37" i="7"/>
  <c r="N36" i="7"/>
  <c r="M36" i="7"/>
  <c r="L36" i="7"/>
  <c r="O36" i="7" s="1"/>
  <c r="J36" i="7"/>
  <c r="N35" i="7"/>
  <c r="M35" i="7"/>
  <c r="O35" i="7" s="1"/>
  <c r="L35" i="7"/>
  <c r="J35" i="7"/>
  <c r="N34" i="7"/>
  <c r="O34" i="7" s="1"/>
  <c r="M34" i="7"/>
  <c r="L34" i="7"/>
  <c r="J34" i="7"/>
  <c r="O33" i="7"/>
  <c r="N33" i="7"/>
  <c r="M33" i="7"/>
  <c r="L33" i="7"/>
  <c r="J33" i="7"/>
  <c r="N32" i="7"/>
  <c r="M32" i="7"/>
  <c r="L32" i="7"/>
  <c r="O32" i="7" s="1"/>
  <c r="J32" i="7"/>
  <c r="N31" i="7"/>
  <c r="M31" i="7"/>
  <c r="L31" i="7"/>
  <c r="J31" i="7"/>
  <c r="O30" i="7"/>
  <c r="N30" i="7"/>
  <c r="M30" i="7"/>
  <c r="L30" i="7"/>
  <c r="J30" i="7"/>
  <c r="N29" i="7"/>
  <c r="M29" i="7"/>
  <c r="L29" i="7"/>
  <c r="O29" i="7" s="1"/>
  <c r="J29" i="7"/>
  <c r="N28" i="7"/>
  <c r="M28" i="7"/>
  <c r="L28" i="7"/>
  <c r="O28" i="7" s="1"/>
  <c r="J28" i="7"/>
  <c r="N27" i="7"/>
  <c r="M27" i="7"/>
  <c r="O27" i="7" s="1"/>
  <c r="L27" i="7"/>
  <c r="J27" i="7"/>
  <c r="N26" i="7"/>
  <c r="O26" i="7" s="1"/>
  <c r="M26" i="7"/>
  <c r="L26" i="7"/>
  <c r="J26" i="7"/>
  <c r="O25" i="7"/>
  <c r="N25" i="7"/>
  <c r="M25" i="7"/>
  <c r="L25" i="7"/>
  <c r="J25" i="7"/>
  <c r="N24" i="7"/>
  <c r="M24" i="7"/>
  <c r="L24" i="7"/>
  <c r="O24" i="7" s="1"/>
  <c r="J24" i="7"/>
  <c r="N23" i="7"/>
  <c r="M23" i="7"/>
  <c r="L23" i="7"/>
  <c r="J23" i="7"/>
  <c r="O22" i="7"/>
  <c r="N22" i="7"/>
  <c r="M22" i="7"/>
  <c r="L22" i="7"/>
  <c r="J22" i="7"/>
  <c r="N21" i="7"/>
  <c r="M21" i="7"/>
  <c r="L21" i="7"/>
  <c r="O21" i="7" s="1"/>
  <c r="J21" i="7"/>
  <c r="N20" i="7"/>
  <c r="M20" i="7"/>
  <c r="L20" i="7"/>
  <c r="O20" i="7" s="1"/>
  <c r="J20" i="7"/>
  <c r="N19" i="7"/>
  <c r="M19" i="7"/>
  <c r="O19" i="7" s="1"/>
  <c r="L19" i="7"/>
  <c r="J19" i="7"/>
  <c r="N18" i="7"/>
  <c r="O18" i="7" s="1"/>
  <c r="M18" i="7"/>
  <c r="L18" i="7"/>
  <c r="J18" i="7"/>
  <c r="O17" i="7"/>
  <c r="N17" i="7"/>
  <c r="M17" i="7"/>
  <c r="L17" i="7"/>
  <c r="J17" i="7"/>
  <c r="B11" i="7"/>
  <c r="N792" i="6"/>
  <c r="M792" i="6"/>
  <c r="L792" i="6"/>
  <c r="O792" i="6" s="1"/>
  <c r="J792" i="6"/>
  <c r="N791" i="6"/>
  <c r="M791" i="6"/>
  <c r="L791" i="6"/>
  <c r="O791" i="6" s="1"/>
  <c r="J791" i="6"/>
  <c r="O790" i="6"/>
  <c r="N790" i="6"/>
  <c r="M790" i="6"/>
  <c r="L790" i="6"/>
  <c r="J790" i="6"/>
  <c r="N789" i="6"/>
  <c r="M789" i="6"/>
  <c r="L789" i="6"/>
  <c r="O789" i="6" s="1"/>
  <c r="J789" i="6"/>
  <c r="N788" i="6"/>
  <c r="M788" i="6"/>
  <c r="L788" i="6"/>
  <c r="J788" i="6"/>
  <c r="N787" i="6"/>
  <c r="M787" i="6"/>
  <c r="L787" i="6"/>
  <c r="J787" i="6"/>
  <c r="N786" i="6"/>
  <c r="O786" i="6" s="1"/>
  <c r="M786" i="6"/>
  <c r="L786" i="6"/>
  <c r="J786" i="6"/>
  <c r="O785" i="6"/>
  <c r="N785" i="6"/>
  <c r="M785" i="6"/>
  <c r="L785" i="6"/>
  <c r="J785" i="6"/>
  <c r="N784" i="6"/>
  <c r="M784" i="6"/>
  <c r="L784" i="6"/>
  <c r="O784" i="6" s="1"/>
  <c r="J784" i="6"/>
  <c r="N783" i="6"/>
  <c r="M783" i="6"/>
  <c r="L783" i="6"/>
  <c r="O783" i="6" s="1"/>
  <c r="J783" i="6"/>
  <c r="O782" i="6"/>
  <c r="N782" i="6"/>
  <c r="M782" i="6"/>
  <c r="L782" i="6"/>
  <c r="J782" i="6"/>
  <c r="N781" i="6"/>
  <c r="M781" i="6"/>
  <c r="L781" i="6"/>
  <c r="O781" i="6" s="1"/>
  <c r="J781" i="6"/>
  <c r="N780" i="6"/>
  <c r="M780" i="6"/>
  <c r="L780" i="6"/>
  <c r="J780" i="6"/>
  <c r="N779" i="6"/>
  <c r="M779" i="6"/>
  <c r="L779" i="6"/>
  <c r="J779" i="6"/>
  <c r="N778" i="6"/>
  <c r="O778" i="6" s="1"/>
  <c r="M778" i="6"/>
  <c r="L778" i="6"/>
  <c r="J778" i="6"/>
  <c r="O777" i="6"/>
  <c r="N777" i="6"/>
  <c r="M777" i="6"/>
  <c r="L777" i="6"/>
  <c r="J777" i="6"/>
  <c r="N776" i="6"/>
  <c r="M776" i="6"/>
  <c r="L776" i="6"/>
  <c r="O776" i="6" s="1"/>
  <c r="J776" i="6"/>
  <c r="N775" i="6"/>
  <c r="M775" i="6"/>
  <c r="L775" i="6"/>
  <c r="O775" i="6" s="1"/>
  <c r="J775" i="6"/>
  <c r="O774" i="6"/>
  <c r="N774" i="6"/>
  <c r="M774" i="6"/>
  <c r="L774" i="6"/>
  <c r="J774" i="6"/>
  <c r="N773" i="6"/>
  <c r="M773" i="6"/>
  <c r="L773" i="6"/>
  <c r="O773" i="6" s="1"/>
  <c r="J773" i="6"/>
  <c r="N772" i="6"/>
  <c r="M772" i="6"/>
  <c r="L772" i="6"/>
  <c r="J772" i="6"/>
  <c r="N771" i="6"/>
  <c r="M771" i="6"/>
  <c r="L771" i="6"/>
  <c r="J771" i="6"/>
  <c r="N770" i="6"/>
  <c r="O770" i="6" s="1"/>
  <c r="M770" i="6"/>
  <c r="L770" i="6"/>
  <c r="J770" i="6"/>
  <c r="O769" i="6"/>
  <c r="N769" i="6"/>
  <c r="M769" i="6"/>
  <c r="L769" i="6"/>
  <c r="J769" i="6"/>
  <c r="N768" i="6"/>
  <c r="M768" i="6"/>
  <c r="L768" i="6"/>
  <c r="O768" i="6" s="1"/>
  <c r="J768" i="6"/>
  <c r="N767" i="6"/>
  <c r="M767" i="6"/>
  <c r="L767" i="6"/>
  <c r="O767" i="6" s="1"/>
  <c r="J767" i="6"/>
  <c r="O766" i="6"/>
  <c r="N766" i="6"/>
  <c r="M766" i="6"/>
  <c r="L766" i="6"/>
  <c r="J766" i="6"/>
  <c r="N765" i="6"/>
  <c r="M765" i="6"/>
  <c r="L765" i="6"/>
  <c r="O765" i="6" s="1"/>
  <c r="J765" i="6"/>
  <c r="N764" i="6"/>
  <c r="M764" i="6"/>
  <c r="L764" i="6"/>
  <c r="J764" i="6"/>
  <c r="N763" i="6"/>
  <c r="M763" i="6"/>
  <c r="L763" i="6"/>
  <c r="J763" i="6"/>
  <c r="N762" i="6"/>
  <c r="O762" i="6" s="1"/>
  <c r="M762" i="6"/>
  <c r="L762" i="6"/>
  <c r="J762" i="6"/>
  <c r="O761" i="6"/>
  <c r="N761" i="6"/>
  <c r="M761" i="6"/>
  <c r="L761" i="6"/>
  <c r="J761" i="6"/>
  <c r="N760" i="6"/>
  <c r="M760" i="6"/>
  <c r="L760" i="6"/>
  <c r="O760" i="6" s="1"/>
  <c r="J760" i="6"/>
  <c r="N759" i="6"/>
  <c r="M759" i="6"/>
  <c r="L759" i="6"/>
  <c r="O759" i="6" s="1"/>
  <c r="J759" i="6"/>
  <c r="O758" i="6"/>
  <c r="N758" i="6"/>
  <c r="M758" i="6"/>
  <c r="L758" i="6"/>
  <c r="J758" i="6"/>
  <c r="N757" i="6"/>
  <c r="M757" i="6"/>
  <c r="L757" i="6"/>
  <c r="O757" i="6" s="1"/>
  <c r="J757" i="6"/>
  <c r="N756" i="6"/>
  <c r="M756" i="6"/>
  <c r="L756" i="6"/>
  <c r="J756" i="6"/>
  <c r="N755" i="6"/>
  <c r="M755" i="6"/>
  <c r="L755" i="6"/>
  <c r="J755" i="6"/>
  <c r="N754" i="6"/>
  <c r="O754" i="6" s="1"/>
  <c r="M754" i="6"/>
  <c r="L754" i="6"/>
  <c r="J754" i="6"/>
  <c r="O753" i="6"/>
  <c r="N753" i="6"/>
  <c r="M753" i="6"/>
  <c r="L753" i="6"/>
  <c r="J753" i="6"/>
  <c r="N752" i="6"/>
  <c r="M752" i="6"/>
  <c r="L752" i="6"/>
  <c r="O752" i="6" s="1"/>
  <c r="J752" i="6"/>
  <c r="N751" i="6"/>
  <c r="M751" i="6"/>
  <c r="L751" i="6"/>
  <c r="O751" i="6" s="1"/>
  <c r="J751" i="6"/>
  <c r="O750" i="6"/>
  <c r="N750" i="6"/>
  <c r="M750" i="6"/>
  <c r="L750" i="6"/>
  <c r="J750" i="6"/>
  <c r="N749" i="6"/>
  <c r="M749" i="6"/>
  <c r="L749" i="6"/>
  <c r="O749" i="6" s="1"/>
  <c r="J749" i="6"/>
  <c r="N748" i="6"/>
  <c r="M748" i="6"/>
  <c r="L748" i="6"/>
  <c r="J748" i="6"/>
  <c r="N747" i="6"/>
  <c r="M747" i="6"/>
  <c r="L747" i="6"/>
  <c r="J747" i="6"/>
  <c r="N746" i="6"/>
  <c r="O746" i="6" s="1"/>
  <c r="M746" i="6"/>
  <c r="L746" i="6"/>
  <c r="J746" i="6"/>
  <c r="O745" i="6"/>
  <c r="N745" i="6"/>
  <c r="M745" i="6"/>
  <c r="L745" i="6"/>
  <c r="J745" i="6"/>
  <c r="N744" i="6"/>
  <c r="M744" i="6"/>
  <c r="L744" i="6"/>
  <c r="O744" i="6" s="1"/>
  <c r="J744" i="6"/>
  <c r="N743" i="6"/>
  <c r="M743" i="6"/>
  <c r="L743" i="6"/>
  <c r="O743" i="6" s="1"/>
  <c r="J743" i="6"/>
  <c r="O742" i="6"/>
  <c r="N742" i="6"/>
  <c r="M742" i="6"/>
  <c r="L742" i="6"/>
  <c r="J742" i="6"/>
  <c r="N741" i="6"/>
  <c r="M741" i="6"/>
  <c r="L741" i="6"/>
  <c r="O741" i="6" s="1"/>
  <c r="J741" i="6"/>
  <c r="N740" i="6"/>
  <c r="M740" i="6"/>
  <c r="L740" i="6"/>
  <c r="J740" i="6"/>
  <c r="N739" i="6"/>
  <c r="M739" i="6"/>
  <c r="L739" i="6"/>
  <c r="J739" i="6"/>
  <c r="N738" i="6"/>
  <c r="O738" i="6" s="1"/>
  <c r="M738" i="6"/>
  <c r="L738" i="6"/>
  <c r="J738" i="6"/>
  <c r="O737" i="6"/>
  <c r="N737" i="6"/>
  <c r="M737" i="6"/>
  <c r="L737" i="6"/>
  <c r="J737" i="6"/>
  <c r="N736" i="6"/>
  <c r="M736" i="6"/>
  <c r="L736" i="6"/>
  <c r="O736" i="6" s="1"/>
  <c r="J736" i="6"/>
  <c r="N735" i="6"/>
  <c r="M735" i="6"/>
  <c r="L735" i="6"/>
  <c r="O735" i="6" s="1"/>
  <c r="J735" i="6"/>
  <c r="O734" i="6"/>
  <c r="N734" i="6"/>
  <c r="M734" i="6"/>
  <c r="L734" i="6"/>
  <c r="J734" i="6"/>
  <c r="N733" i="6"/>
  <c r="M733" i="6"/>
  <c r="L733" i="6"/>
  <c r="O733" i="6" s="1"/>
  <c r="J733" i="6"/>
  <c r="N732" i="6"/>
  <c r="M732" i="6"/>
  <c r="L732" i="6"/>
  <c r="J732" i="6"/>
  <c r="N731" i="6"/>
  <c r="M731" i="6"/>
  <c r="L731" i="6"/>
  <c r="J731" i="6"/>
  <c r="N730" i="6"/>
  <c r="O730" i="6" s="1"/>
  <c r="M730" i="6"/>
  <c r="L730" i="6"/>
  <c r="J730" i="6"/>
  <c r="O729" i="6"/>
  <c r="N729" i="6"/>
  <c r="M729" i="6"/>
  <c r="L729" i="6"/>
  <c r="J729" i="6"/>
  <c r="N728" i="6"/>
  <c r="M728" i="6"/>
  <c r="L728" i="6"/>
  <c r="O728" i="6" s="1"/>
  <c r="J728" i="6"/>
  <c r="N727" i="6"/>
  <c r="M727" i="6"/>
  <c r="L727" i="6"/>
  <c r="O727" i="6" s="1"/>
  <c r="J727" i="6"/>
  <c r="O726" i="6"/>
  <c r="N726" i="6"/>
  <c r="M726" i="6"/>
  <c r="L726" i="6"/>
  <c r="J726" i="6"/>
  <c r="N725" i="6"/>
  <c r="M725" i="6"/>
  <c r="L725" i="6"/>
  <c r="O725" i="6" s="1"/>
  <c r="J725" i="6"/>
  <c r="N724" i="6"/>
  <c r="M724" i="6"/>
  <c r="L724" i="6"/>
  <c r="J724" i="6"/>
  <c r="N723" i="6"/>
  <c r="M723" i="6"/>
  <c r="L723" i="6"/>
  <c r="J723" i="6"/>
  <c r="N722" i="6"/>
  <c r="O722" i="6" s="1"/>
  <c r="M722" i="6"/>
  <c r="L722" i="6"/>
  <c r="J722" i="6"/>
  <c r="O721" i="6"/>
  <c r="N721" i="6"/>
  <c r="M721" i="6"/>
  <c r="L721" i="6"/>
  <c r="J721" i="6"/>
  <c r="N720" i="6"/>
  <c r="M720" i="6"/>
  <c r="L720" i="6"/>
  <c r="O720" i="6" s="1"/>
  <c r="J720" i="6"/>
  <c r="N719" i="6"/>
  <c r="M719" i="6"/>
  <c r="L719" i="6"/>
  <c r="J719" i="6"/>
  <c r="O718" i="6"/>
  <c r="N718" i="6"/>
  <c r="M718" i="6"/>
  <c r="L718" i="6"/>
  <c r="J718" i="6"/>
  <c r="N717" i="6"/>
  <c r="M717" i="6"/>
  <c r="L717" i="6"/>
  <c r="O717" i="6" s="1"/>
  <c r="J717" i="6"/>
  <c r="N716" i="6"/>
  <c r="M716" i="6"/>
  <c r="L716" i="6"/>
  <c r="J716" i="6"/>
  <c r="N715" i="6"/>
  <c r="M715" i="6"/>
  <c r="O715" i="6" s="1"/>
  <c r="L715" i="6"/>
  <c r="J715" i="6"/>
  <c r="N714" i="6"/>
  <c r="O714" i="6" s="1"/>
  <c r="M714" i="6"/>
  <c r="L714" i="6"/>
  <c r="J714" i="6"/>
  <c r="O713" i="6"/>
  <c r="N713" i="6"/>
  <c r="M713" i="6"/>
  <c r="L713" i="6"/>
  <c r="J713" i="6"/>
  <c r="N712" i="6"/>
  <c r="M712" i="6"/>
  <c r="L712" i="6"/>
  <c r="O712" i="6" s="1"/>
  <c r="J712" i="6"/>
  <c r="N711" i="6"/>
  <c r="M711" i="6"/>
  <c r="L711" i="6"/>
  <c r="J711" i="6"/>
  <c r="O710" i="6"/>
  <c r="N710" i="6"/>
  <c r="M710" i="6"/>
  <c r="L710" i="6"/>
  <c r="J710" i="6"/>
  <c r="N709" i="6"/>
  <c r="M709" i="6"/>
  <c r="L709" i="6"/>
  <c r="O709" i="6" s="1"/>
  <c r="J709" i="6"/>
  <c r="N708" i="6"/>
  <c r="M708" i="6"/>
  <c r="L708" i="6"/>
  <c r="J708" i="6"/>
  <c r="N707" i="6"/>
  <c r="M707" i="6"/>
  <c r="O707" i="6" s="1"/>
  <c r="L707" i="6"/>
  <c r="J707" i="6"/>
  <c r="N706" i="6"/>
  <c r="O706" i="6" s="1"/>
  <c r="M706" i="6"/>
  <c r="L706" i="6"/>
  <c r="J706" i="6"/>
  <c r="O705" i="6"/>
  <c r="N705" i="6"/>
  <c r="M705" i="6"/>
  <c r="L705" i="6"/>
  <c r="J705" i="6"/>
  <c r="N704" i="6"/>
  <c r="M704" i="6"/>
  <c r="L704" i="6"/>
  <c r="O704" i="6" s="1"/>
  <c r="J704" i="6"/>
  <c r="N703" i="6"/>
  <c r="M703" i="6"/>
  <c r="L703" i="6"/>
  <c r="J703" i="6"/>
  <c r="O702" i="6"/>
  <c r="N702" i="6"/>
  <c r="M702" i="6"/>
  <c r="L702" i="6"/>
  <c r="J702" i="6"/>
  <c r="N701" i="6"/>
  <c r="M701" i="6"/>
  <c r="L701" i="6"/>
  <c r="O701" i="6" s="1"/>
  <c r="J701" i="6"/>
  <c r="N700" i="6"/>
  <c r="M700" i="6"/>
  <c r="L700" i="6"/>
  <c r="J700" i="6"/>
  <c r="N699" i="6"/>
  <c r="M699" i="6"/>
  <c r="O699" i="6" s="1"/>
  <c r="L699" i="6"/>
  <c r="J699" i="6"/>
  <c r="N698" i="6"/>
  <c r="O698" i="6" s="1"/>
  <c r="M698" i="6"/>
  <c r="L698" i="6"/>
  <c r="J698" i="6"/>
  <c r="O697" i="6"/>
  <c r="N697" i="6"/>
  <c r="M697" i="6"/>
  <c r="L697" i="6"/>
  <c r="J697" i="6"/>
  <c r="N696" i="6"/>
  <c r="M696" i="6"/>
  <c r="L696" i="6"/>
  <c r="O696" i="6" s="1"/>
  <c r="J696" i="6"/>
  <c r="N695" i="6"/>
  <c r="M695" i="6"/>
  <c r="L695" i="6"/>
  <c r="J695" i="6"/>
  <c r="O694" i="6"/>
  <c r="N694" i="6"/>
  <c r="M694" i="6"/>
  <c r="L694" i="6"/>
  <c r="J694" i="6"/>
  <c r="N693" i="6"/>
  <c r="M693" i="6"/>
  <c r="L693" i="6"/>
  <c r="O693" i="6" s="1"/>
  <c r="J693" i="6"/>
  <c r="N692" i="6"/>
  <c r="M692" i="6"/>
  <c r="L692" i="6"/>
  <c r="J692" i="6"/>
  <c r="N691" i="6"/>
  <c r="M691" i="6"/>
  <c r="O691" i="6" s="1"/>
  <c r="L691" i="6"/>
  <c r="J691" i="6"/>
  <c r="N690" i="6"/>
  <c r="O690" i="6" s="1"/>
  <c r="M690" i="6"/>
  <c r="L690" i="6"/>
  <c r="J690" i="6"/>
  <c r="O689" i="6"/>
  <c r="N689" i="6"/>
  <c r="M689" i="6"/>
  <c r="L689" i="6"/>
  <c r="J689" i="6"/>
  <c r="N688" i="6"/>
  <c r="M688" i="6"/>
  <c r="L688" i="6"/>
  <c r="O688" i="6" s="1"/>
  <c r="J688" i="6"/>
  <c r="N687" i="6"/>
  <c r="M687" i="6"/>
  <c r="L687" i="6"/>
  <c r="J687" i="6"/>
  <c r="O686" i="6"/>
  <c r="N686" i="6"/>
  <c r="M686" i="6"/>
  <c r="L686" i="6"/>
  <c r="J686" i="6"/>
  <c r="N685" i="6"/>
  <c r="M685" i="6"/>
  <c r="L685" i="6"/>
  <c r="O685" i="6" s="1"/>
  <c r="J685" i="6"/>
  <c r="N684" i="6"/>
  <c r="M684" i="6"/>
  <c r="L684" i="6"/>
  <c r="J684" i="6"/>
  <c r="N683" i="6"/>
  <c r="M683" i="6"/>
  <c r="O683" i="6" s="1"/>
  <c r="L683" i="6"/>
  <c r="J683" i="6"/>
  <c r="N682" i="6"/>
  <c r="O682" i="6" s="1"/>
  <c r="M682" i="6"/>
  <c r="L682" i="6"/>
  <c r="J682" i="6"/>
  <c r="O681" i="6"/>
  <c r="N681" i="6"/>
  <c r="M681" i="6"/>
  <c r="L681" i="6"/>
  <c r="J681" i="6"/>
  <c r="N680" i="6"/>
  <c r="M680" i="6"/>
  <c r="L680" i="6"/>
  <c r="O680" i="6" s="1"/>
  <c r="J680" i="6"/>
  <c r="N679" i="6"/>
  <c r="M679" i="6"/>
  <c r="L679" i="6"/>
  <c r="J679" i="6"/>
  <c r="O678" i="6"/>
  <c r="N678" i="6"/>
  <c r="M678" i="6"/>
  <c r="L678" i="6"/>
  <c r="J678" i="6"/>
  <c r="N677" i="6"/>
  <c r="M677" i="6"/>
  <c r="L677" i="6"/>
  <c r="O677" i="6" s="1"/>
  <c r="J677" i="6"/>
  <c r="N676" i="6"/>
  <c r="M676" i="6"/>
  <c r="L676" i="6"/>
  <c r="J676" i="6"/>
  <c r="N675" i="6"/>
  <c r="M675" i="6"/>
  <c r="O675" i="6" s="1"/>
  <c r="L675" i="6"/>
  <c r="J675" i="6"/>
  <c r="N674" i="6"/>
  <c r="O674" i="6" s="1"/>
  <c r="M674" i="6"/>
  <c r="L674" i="6"/>
  <c r="J674" i="6"/>
  <c r="O673" i="6"/>
  <c r="N673" i="6"/>
  <c r="M673" i="6"/>
  <c r="L673" i="6"/>
  <c r="J673" i="6"/>
  <c r="N672" i="6"/>
  <c r="M672" i="6"/>
  <c r="L672" i="6"/>
  <c r="O672" i="6" s="1"/>
  <c r="J672" i="6"/>
  <c r="N671" i="6"/>
  <c r="M671" i="6"/>
  <c r="L671" i="6"/>
  <c r="J671" i="6"/>
  <c r="O670" i="6"/>
  <c r="N670" i="6"/>
  <c r="M670" i="6"/>
  <c r="L670" i="6"/>
  <c r="J670" i="6"/>
  <c r="N669" i="6"/>
  <c r="M669" i="6"/>
  <c r="L669" i="6"/>
  <c r="O669" i="6" s="1"/>
  <c r="J669" i="6"/>
  <c r="N668" i="6"/>
  <c r="M668" i="6"/>
  <c r="L668" i="6"/>
  <c r="J668" i="6"/>
  <c r="N667" i="6"/>
  <c r="M667" i="6"/>
  <c r="O667" i="6" s="1"/>
  <c r="L667" i="6"/>
  <c r="J667" i="6"/>
  <c r="N666" i="6"/>
  <c r="O666" i="6" s="1"/>
  <c r="M666" i="6"/>
  <c r="L666" i="6"/>
  <c r="J666" i="6"/>
  <c r="O665" i="6"/>
  <c r="N665" i="6"/>
  <c r="M665" i="6"/>
  <c r="L665" i="6"/>
  <c r="J665" i="6"/>
  <c r="N664" i="6"/>
  <c r="M664" i="6"/>
  <c r="L664" i="6"/>
  <c r="O664" i="6" s="1"/>
  <c r="J664" i="6"/>
  <c r="N663" i="6"/>
  <c r="M663" i="6"/>
  <c r="L663" i="6"/>
  <c r="J663" i="6"/>
  <c r="O662" i="6"/>
  <c r="N662" i="6"/>
  <c r="M662" i="6"/>
  <c r="L662" i="6"/>
  <c r="J662" i="6"/>
  <c r="N661" i="6"/>
  <c r="M661" i="6"/>
  <c r="L661" i="6"/>
  <c r="O661" i="6" s="1"/>
  <c r="J661" i="6"/>
  <c r="N660" i="6"/>
  <c r="M660" i="6"/>
  <c r="L660" i="6"/>
  <c r="J660" i="6"/>
  <c r="N659" i="6"/>
  <c r="M659" i="6"/>
  <c r="O659" i="6" s="1"/>
  <c r="L659" i="6"/>
  <c r="J659" i="6"/>
  <c r="N658" i="6"/>
  <c r="O658" i="6" s="1"/>
  <c r="M658" i="6"/>
  <c r="L658" i="6"/>
  <c r="J658" i="6"/>
  <c r="O657" i="6"/>
  <c r="N657" i="6"/>
  <c r="M657" i="6"/>
  <c r="L657" i="6"/>
  <c r="J657" i="6"/>
  <c r="N656" i="6"/>
  <c r="M656" i="6"/>
  <c r="L656" i="6"/>
  <c r="O656" i="6" s="1"/>
  <c r="J656" i="6"/>
  <c r="N655" i="6"/>
  <c r="M655" i="6"/>
  <c r="L655" i="6"/>
  <c r="J655" i="6"/>
  <c r="O654" i="6"/>
  <c r="N654" i="6"/>
  <c r="M654" i="6"/>
  <c r="L654" i="6"/>
  <c r="J654" i="6"/>
  <c r="N653" i="6"/>
  <c r="M653" i="6"/>
  <c r="L653" i="6"/>
  <c r="O653" i="6" s="1"/>
  <c r="J653" i="6"/>
  <c r="N652" i="6"/>
  <c r="M652" i="6"/>
  <c r="L652" i="6"/>
  <c r="J652" i="6"/>
  <c r="N651" i="6"/>
  <c r="M651" i="6"/>
  <c r="O651" i="6" s="1"/>
  <c r="L651" i="6"/>
  <c r="J651" i="6"/>
  <c r="N650" i="6"/>
  <c r="O650" i="6" s="1"/>
  <c r="M650" i="6"/>
  <c r="L650" i="6"/>
  <c r="J650" i="6"/>
  <c r="O649" i="6"/>
  <c r="N649" i="6"/>
  <c r="M649" i="6"/>
  <c r="L649" i="6"/>
  <c r="J649" i="6"/>
  <c r="N648" i="6"/>
  <c r="M648" i="6"/>
  <c r="L648" i="6"/>
  <c r="O648" i="6" s="1"/>
  <c r="J648" i="6"/>
  <c r="N647" i="6"/>
  <c r="M647" i="6"/>
  <c r="L647" i="6"/>
  <c r="J647" i="6"/>
  <c r="O646" i="6"/>
  <c r="N646" i="6"/>
  <c r="M646" i="6"/>
  <c r="L646" i="6"/>
  <c r="J646" i="6"/>
  <c r="N645" i="6"/>
  <c r="M645" i="6"/>
  <c r="L645" i="6"/>
  <c r="O645" i="6" s="1"/>
  <c r="J645" i="6"/>
  <c r="N644" i="6"/>
  <c r="M644" i="6"/>
  <c r="L644" i="6"/>
  <c r="J644" i="6"/>
  <c r="N643" i="6"/>
  <c r="M643" i="6"/>
  <c r="O643" i="6" s="1"/>
  <c r="L643" i="6"/>
  <c r="J643" i="6"/>
  <c r="N642" i="6"/>
  <c r="O642" i="6" s="1"/>
  <c r="M642" i="6"/>
  <c r="L642" i="6"/>
  <c r="J642" i="6"/>
  <c r="O641" i="6"/>
  <c r="N641" i="6"/>
  <c r="M641" i="6"/>
  <c r="L641" i="6"/>
  <c r="J641" i="6"/>
  <c r="N640" i="6"/>
  <c r="M640" i="6"/>
  <c r="L640" i="6"/>
  <c r="O640" i="6" s="1"/>
  <c r="J640" i="6"/>
  <c r="N639" i="6"/>
  <c r="M639" i="6"/>
  <c r="L639" i="6"/>
  <c r="J639" i="6"/>
  <c r="O638" i="6"/>
  <c r="N638" i="6"/>
  <c r="M638" i="6"/>
  <c r="L638" i="6"/>
  <c r="J638" i="6"/>
  <c r="N637" i="6"/>
  <c r="M637" i="6"/>
  <c r="L637" i="6"/>
  <c r="O637" i="6" s="1"/>
  <c r="J637" i="6"/>
  <c r="N636" i="6"/>
  <c r="M636" i="6"/>
  <c r="L636" i="6"/>
  <c r="J636" i="6"/>
  <c r="N635" i="6"/>
  <c r="M635" i="6"/>
  <c r="O635" i="6" s="1"/>
  <c r="L635" i="6"/>
  <c r="J635" i="6"/>
  <c r="N634" i="6"/>
  <c r="O634" i="6" s="1"/>
  <c r="M634" i="6"/>
  <c r="L634" i="6"/>
  <c r="J634" i="6"/>
  <c r="O633" i="6"/>
  <c r="N633" i="6"/>
  <c r="M633" i="6"/>
  <c r="L633" i="6"/>
  <c r="J633" i="6"/>
  <c r="N632" i="6"/>
  <c r="M632" i="6"/>
  <c r="L632" i="6"/>
  <c r="O632" i="6" s="1"/>
  <c r="J632" i="6"/>
  <c r="N631" i="6"/>
  <c r="M631" i="6"/>
  <c r="L631" i="6"/>
  <c r="O631" i="6" s="1"/>
  <c r="J631" i="6"/>
  <c r="O630" i="6"/>
  <c r="N630" i="6"/>
  <c r="M630" i="6"/>
  <c r="L630" i="6"/>
  <c r="J630" i="6"/>
  <c r="N629" i="6"/>
  <c r="M629" i="6"/>
  <c r="L629" i="6"/>
  <c r="O629" i="6" s="1"/>
  <c r="J629" i="6"/>
  <c r="N628" i="6"/>
  <c r="M628" i="6"/>
  <c r="L628" i="6"/>
  <c r="O628" i="6" s="1"/>
  <c r="J628" i="6"/>
  <c r="N627" i="6"/>
  <c r="M627" i="6"/>
  <c r="L627" i="6"/>
  <c r="O627" i="6" s="1"/>
  <c r="J627" i="6"/>
  <c r="N626" i="6"/>
  <c r="O626" i="6" s="1"/>
  <c r="M626" i="6"/>
  <c r="L626" i="6"/>
  <c r="J626" i="6"/>
  <c r="O625" i="6"/>
  <c r="N625" i="6"/>
  <c r="M625" i="6"/>
  <c r="L625" i="6"/>
  <c r="J625" i="6"/>
  <c r="N624" i="6"/>
  <c r="M624" i="6"/>
  <c r="L624" i="6"/>
  <c r="O624" i="6" s="1"/>
  <c r="J624" i="6"/>
  <c r="N623" i="6"/>
  <c r="M623" i="6"/>
  <c r="L623" i="6"/>
  <c r="J623" i="6"/>
  <c r="O622" i="6"/>
  <c r="N622" i="6"/>
  <c r="M622" i="6"/>
  <c r="L622" i="6"/>
  <c r="J622" i="6"/>
  <c r="N621" i="6"/>
  <c r="M621" i="6"/>
  <c r="L621" i="6"/>
  <c r="O621" i="6" s="1"/>
  <c r="J621" i="6"/>
  <c r="N620" i="6"/>
  <c r="M620" i="6"/>
  <c r="L620" i="6"/>
  <c r="J620" i="6"/>
  <c r="N619" i="6"/>
  <c r="M619" i="6"/>
  <c r="L619" i="6"/>
  <c r="J619" i="6"/>
  <c r="N618" i="6"/>
  <c r="O618" i="6" s="1"/>
  <c r="M618" i="6"/>
  <c r="L618" i="6"/>
  <c r="J618" i="6"/>
  <c r="O617" i="6"/>
  <c r="N617" i="6"/>
  <c r="M617" i="6"/>
  <c r="L617" i="6"/>
  <c r="J617" i="6"/>
  <c r="N616" i="6"/>
  <c r="M616" i="6"/>
  <c r="L616" i="6"/>
  <c r="O616" i="6" s="1"/>
  <c r="J616" i="6"/>
  <c r="N615" i="6"/>
  <c r="M615" i="6"/>
  <c r="L615" i="6"/>
  <c r="J615" i="6"/>
  <c r="O614" i="6"/>
  <c r="N614" i="6"/>
  <c r="M614" i="6"/>
  <c r="L614" i="6"/>
  <c r="J614" i="6"/>
  <c r="N613" i="6"/>
  <c r="M613" i="6"/>
  <c r="L613" i="6"/>
  <c r="O613" i="6" s="1"/>
  <c r="J613" i="6"/>
  <c r="N612" i="6"/>
  <c r="M612" i="6"/>
  <c r="L612" i="6"/>
  <c r="O612" i="6" s="1"/>
  <c r="J612" i="6"/>
  <c r="N611" i="6"/>
  <c r="M611" i="6"/>
  <c r="L611" i="6"/>
  <c r="O611" i="6" s="1"/>
  <c r="J611" i="6"/>
  <c r="N610" i="6"/>
  <c r="O610" i="6" s="1"/>
  <c r="M610" i="6"/>
  <c r="L610" i="6"/>
  <c r="J610" i="6"/>
  <c r="O609" i="6"/>
  <c r="N609" i="6"/>
  <c r="M609" i="6"/>
  <c r="L609" i="6"/>
  <c r="J609" i="6"/>
  <c r="N608" i="6"/>
  <c r="M608" i="6"/>
  <c r="L608" i="6"/>
  <c r="O608" i="6" s="1"/>
  <c r="J608" i="6"/>
  <c r="N607" i="6"/>
  <c r="M607" i="6"/>
  <c r="L607" i="6"/>
  <c r="J607" i="6"/>
  <c r="O606" i="6"/>
  <c r="N606" i="6"/>
  <c r="M606" i="6"/>
  <c r="L606" i="6"/>
  <c r="J606" i="6"/>
  <c r="N605" i="6"/>
  <c r="M605" i="6"/>
  <c r="L605" i="6"/>
  <c r="O605" i="6" s="1"/>
  <c r="J605" i="6"/>
  <c r="N604" i="6"/>
  <c r="M604" i="6"/>
  <c r="L604" i="6"/>
  <c r="J604" i="6"/>
  <c r="N603" i="6"/>
  <c r="M603" i="6"/>
  <c r="L603" i="6"/>
  <c r="J603" i="6"/>
  <c r="N602" i="6"/>
  <c r="O602" i="6" s="1"/>
  <c r="M602" i="6"/>
  <c r="L602" i="6"/>
  <c r="J602" i="6"/>
  <c r="O601" i="6"/>
  <c r="N601" i="6"/>
  <c r="M601" i="6"/>
  <c r="L601" i="6"/>
  <c r="J601" i="6"/>
  <c r="N600" i="6"/>
  <c r="M600" i="6"/>
  <c r="L600" i="6"/>
  <c r="O600" i="6" s="1"/>
  <c r="J600" i="6"/>
  <c r="N599" i="6"/>
  <c r="M599" i="6"/>
  <c r="L599" i="6"/>
  <c r="J599" i="6"/>
  <c r="O598" i="6"/>
  <c r="N598" i="6"/>
  <c r="M598" i="6"/>
  <c r="L598" i="6"/>
  <c r="J598" i="6"/>
  <c r="N597" i="6"/>
  <c r="M597" i="6"/>
  <c r="L597" i="6"/>
  <c r="O597" i="6" s="1"/>
  <c r="J597" i="6"/>
  <c r="N596" i="6"/>
  <c r="M596" i="6"/>
  <c r="L596" i="6"/>
  <c r="O596" i="6" s="1"/>
  <c r="J596" i="6"/>
  <c r="N595" i="6"/>
  <c r="M595" i="6"/>
  <c r="L595" i="6"/>
  <c r="O595" i="6" s="1"/>
  <c r="J595" i="6"/>
  <c r="N594" i="6"/>
  <c r="O594" i="6" s="1"/>
  <c r="M594" i="6"/>
  <c r="L594" i="6"/>
  <c r="J594" i="6"/>
  <c r="O593" i="6"/>
  <c r="N593" i="6"/>
  <c r="M593" i="6"/>
  <c r="L593" i="6"/>
  <c r="J593" i="6"/>
  <c r="N592" i="6"/>
  <c r="M592" i="6"/>
  <c r="L592" i="6"/>
  <c r="O592" i="6" s="1"/>
  <c r="J592" i="6"/>
  <c r="N591" i="6"/>
  <c r="M591" i="6"/>
  <c r="L591" i="6"/>
  <c r="J591" i="6"/>
  <c r="O590" i="6"/>
  <c r="N590" i="6"/>
  <c r="M590" i="6"/>
  <c r="L590" i="6"/>
  <c r="J590" i="6"/>
  <c r="N589" i="6"/>
  <c r="M589" i="6"/>
  <c r="L589" i="6"/>
  <c r="O589" i="6" s="1"/>
  <c r="J589" i="6"/>
  <c r="N588" i="6"/>
  <c r="M588" i="6"/>
  <c r="L588" i="6"/>
  <c r="J588" i="6"/>
  <c r="N587" i="6"/>
  <c r="M587" i="6"/>
  <c r="L587" i="6"/>
  <c r="J587" i="6"/>
  <c r="N586" i="6"/>
  <c r="O586" i="6" s="1"/>
  <c r="M586" i="6"/>
  <c r="L586" i="6"/>
  <c r="J586" i="6"/>
  <c r="O585" i="6"/>
  <c r="N585" i="6"/>
  <c r="M585" i="6"/>
  <c r="L585" i="6"/>
  <c r="J585" i="6"/>
  <c r="N584" i="6"/>
  <c r="M584" i="6"/>
  <c r="L584" i="6"/>
  <c r="O584" i="6" s="1"/>
  <c r="J584" i="6"/>
  <c r="N583" i="6"/>
  <c r="M583" i="6"/>
  <c r="L583" i="6"/>
  <c r="J583" i="6"/>
  <c r="O582" i="6"/>
  <c r="N582" i="6"/>
  <c r="M582" i="6"/>
  <c r="L582" i="6"/>
  <c r="J582" i="6"/>
  <c r="N581" i="6"/>
  <c r="M581" i="6"/>
  <c r="L581" i="6"/>
  <c r="O581" i="6" s="1"/>
  <c r="J581" i="6"/>
  <c r="N580" i="6"/>
  <c r="M580" i="6"/>
  <c r="L580" i="6"/>
  <c r="O580" i="6" s="1"/>
  <c r="J580" i="6"/>
  <c r="N579" i="6"/>
  <c r="M579" i="6"/>
  <c r="L579" i="6"/>
  <c r="O579" i="6" s="1"/>
  <c r="J579" i="6"/>
  <c r="N578" i="6"/>
  <c r="O578" i="6" s="1"/>
  <c r="M578" i="6"/>
  <c r="L578" i="6"/>
  <c r="J578" i="6"/>
  <c r="O577" i="6"/>
  <c r="N577" i="6"/>
  <c r="M577" i="6"/>
  <c r="L577" i="6"/>
  <c r="J577" i="6"/>
  <c r="N576" i="6"/>
  <c r="M576" i="6"/>
  <c r="L576" i="6"/>
  <c r="O576" i="6" s="1"/>
  <c r="J576" i="6"/>
  <c r="N575" i="6"/>
  <c r="M575" i="6"/>
  <c r="L575" i="6"/>
  <c r="J575" i="6"/>
  <c r="O574" i="6"/>
  <c r="N574" i="6"/>
  <c r="M574" i="6"/>
  <c r="L574" i="6"/>
  <c r="J574" i="6"/>
  <c r="N573" i="6"/>
  <c r="M573" i="6"/>
  <c r="L573" i="6"/>
  <c r="O573" i="6" s="1"/>
  <c r="J573" i="6"/>
  <c r="N572" i="6"/>
  <c r="M572" i="6"/>
  <c r="L572" i="6"/>
  <c r="J572" i="6"/>
  <c r="N571" i="6"/>
  <c r="M571" i="6"/>
  <c r="L571" i="6"/>
  <c r="J571" i="6"/>
  <c r="N570" i="6"/>
  <c r="O570" i="6" s="1"/>
  <c r="M570" i="6"/>
  <c r="L570" i="6"/>
  <c r="J570" i="6"/>
  <c r="O569" i="6"/>
  <c r="N569" i="6"/>
  <c r="M569" i="6"/>
  <c r="L569" i="6"/>
  <c r="J569" i="6"/>
  <c r="N568" i="6"/>
  <c r="M568" i="6"/>
  <c r="L568" i="6"/>
  <c r="O568" i="6" s="1"/>
  <c r="J568" i="6"/>
  <c r="N567" i="6"/>
  <c r="M567" i="6"/>
  <c r="L567" i="6"/>
  <c r="J567" i="6"/>
  <c r="O566" i="6"/>
  <c r="N566" i="6"/>
  <c r="M566" i="6"/>
  <c r="L566" i="6"/>
  <c r="J566" i="6"/>
  <c r="N565" i="6"/>
  <c r="M565" i="6"/>
  <c r="L565" i="6"/>
  <c r="O565" i="6" s="1"/>
  <c r="J565" i="6"/>
  <c r="N564" i="6"/>
  <c r="M564" i="6"/>
  <c r="L564" i="6"/>
  <c r="O564" i="6" s="1"/>
  <c r="J564" i="6"/>
  <c r="N563" i="6"/>
  <c r="M563" i="6"/>
  <c r="L563" i="6"/>
  <c r="O563" i="6" s="1"/>
  <c r="J563" i="6"/>
  <c r="N562" i="6"/>
  <c r="O562" i="6" s="1"/>
  <c r="M562" i="6"/>
  <c r="L562" i="6"/>
  <c r="J562" i="6"/>
  <c r="O561" i="6"/>
  <c r="N561" i="6"/>
  <c r="M561" i="6"/>
  <c r="L561" i="6"/>
  <c r="J561" i="6"/>
  <c r="N560" i="6"/>
  <c r="M560" i="6"/>
  <c r="L560" i="6"/>
  <c r="O560" i="6" s="1"/>
  <c r="J560" i="6"/>
  <c r="N559" i="6"/>
  <c r="M559" i="6"/>
  <c r="L559" i="6"/>
  <c r="J559" i="6"/>
  <c r="O558" i="6"/>
  <c r="N558" i="6"/>
  <c r="M558" i="6"/>
  <c r="L558" i="6"/>
  <c r="J558" i="6"/>
  <c r="N557" i="6"/>
  <c r="M557" i="6"/>
  <c r="L557" i="6"/>
  <c r="O557" i="6" s="1"/>
  <c r="J557" i="6"/>
  <c r="N556" i="6"/>
  <c r="M556" i="6"/>
  <c r="L556" i="6"/>
  <c r="J556" i="6"/>
  <c r="N555" i="6"/>
  <c r="M555" i="6"/>
  <c r="L555" i="6"/>
  <c r="J555" i="6"/>
  <c r="N554" i="6"/>
  <c r="O554" i="6" s="1"/>
  <c r="M554" i="6"/>
  <c r="L554" i="6"/>
  <c r="J554" i="6"/>
  <c r="O553" i="6"/>
  <c r="N553" i="6"/>
  <c r="M553" i="6"/>
  <c r="L553" i="6"/>
  <c r="J553" i="6"/>
  <c r="N552" i="6"/>
  <c r="M552" i="6"/>
  <c r="L552" i="6"/>
  <c r="O552" i="6" s="1"/>
  <c r="J552" i="6"/>
  <c r="N551" i="6"/>
  <c r="M551" i="6"/>
  <c r="L551" i="6"/>
  <c r="J551" i="6"/>
  <c r="O550" i="6"/>
  <c r="N550" i="6"/>
  <c r="M550" i="6"/>
  <c r="L550" i="6"/>
  <c r="J550" i="6"/>
  <c r="N549" i="6"/>
  <c r="M549" i="6"/>
  <c r="L549" i="6"/>
  <c r="O549" i="6" s="1"/>
  <c r="J549" i="6"/>
  <c r="N548" i="6"/>
  <c r="M548" i="6"/>
  <c r="L548" i="6"/>
  <c r="O548" i="6" s="1"/>
  <c r="J548" i="6"/>
  <c r="N547" i="6"/>
  <c r="M547" i="6"/>
  <c r="L547" i="6"/>
  <c r="O547" i="6" s="1"/>
  <c r="J547" i="6"/>
  <c r="N546" i="6"/>
  <c r="O546" i="6" s="1"/>
  <c r="M546" i="6"/>
  <c r="L546" i="6"/>
  <c r="J546" i="6"/>
  <c r="O545" i="6"/>
  <c r="N545" i="6"/>
  <c r="M545" i="6"/>
  <c r="L545" i="6"/>
  <c r="J545" i="6"/>
  <c r="N544" i="6"/>
  <c r="M544" i="6"/>
  <c r="L544" i="6"/>
  <c r="O544" i="6" s="1"/>
  <c r="J544" i="6"/>
  <c r="N543" i="6"/>
  <c r="M543" i="6"/>
  <c r="L543" i="6"/>
  <c r="J543" i="6"/>
  <c r="O542" i="6"/>
  <c r="N542" i="6"/>
  <c r="M542" i="6"/>
  <c r="L542" i="6"/>
  <c r="J542" i="6"/>
  <c r="N541" i="6"/>
  <c r="M541" i="6"/>
  <c r="L541" i="6"/>
  <c r="O541" i="6" s="1"/>
  <c r="J541" i="6"/>
  <c r="N540" i="6"/>
  <c r="M540" i="6"/>
  <c r="L540" i="6"/>
  <c r="J540" i="6"/>
  <c r="N539" i="6"/>
  <c r="M539" i="6"/>
  <c r="L539" i="6"/>
  <c r="J539" i="6"/>
  <c r="N538" i="6"/>
  <c r="O538" i="6" s="1"/>
  <c r="M538" i="6"/>
  <c r="L538" i="6"/>
  <c r="J538" i="6"/>
  <c r="O537" i="6"/>
  <c r="N537" i="6"/>
  <c r="M537" i="6"/>
  <c r="L537" i="6"/>
  <c r="J537" i="6"/>
  <c r="N536" i="6"/>
  <c r="M536" i="6"/>
  <c r="L536" i="6"/>
  <c r="O536" i="6" s="1"/>
  <c r="J536" i="6"/>
  <c r="N535" i="6"/>
  <c r="M535" i="6"/>
  <c r="L535" i="6"/>
  <c r="J535" i="6"/>
  <c r="O534" i="6"/>
  <c r="N534" i="6"/>
  <c r="M534" i="6"/>
  <c r="L534" i="6"/>
  <c r="J534" i="6"/>
  <c r="N533" i="6"/>
  <c r="M533" i="6"/>
  <c r="L533" i="6"/>
  <c r="O533" i="6" s="1"/>
  <c r="J533" i="6"/>
  <c r="N532" i="6"/>
  <c r="M532" i="6"/>
  <c r="L532" i="6"/>
  <c r="O532" i="6" s="1"/>
  <c r="J532" i="6"/>
  <c r="N531" i="6"/>
  <c r="M531" i="6"/>
  <c r="L531" i="6"/>
  <c r="O531" i="6" s="1"/>
  <c r="J531" i="6"/>
  <c r="N530" i="6"/>
  <c r="O530" i="6" s="1"/>
  <c r="M530" i="6"/>
  <c r="L530" i="6"/>
  <c r="J530" i="6"/>
  <c r="O529" i="6"/>
  <c r="N529" i="6"/>
  <c r="M529" i="6"/>
  <c r="L529" i="6"/>
  <c r="J529" i="6"/>
  <c r="N528" i="6"/>
  <c r="M528" i="6"/>
  <c r="L528" i="6"/>
  <c r="O528" i="6" s="1"/>
  <c r="J528" i="6"/>
  <c r="N527" i="6"/>
  <c r="M527" i="6"/>
  <c r="L527" i="6"/>
  <c r="J527" i="6"/>
  <c r="O526" i="6"/>
  <c r="N526" i="6"/>
  <c r="M526" i="6"/>
  <c r="L526" i="6"/>
  <c r="J526" i="6"/>
  <c r="N525" i="6"/>
  <c r="M525" i="6"/>
  <c r="L525" i="6"/>
  <c r="O525" i="6" s="1"/>
  <c r="J525" i="6"/>
  <c r="N524" i="6"/>
  <c r="M524" i="6"/>
  <c r="L524" i="6"/>
  <c r="J524" i="6"/>
  <c r="N523" i="6"/>
  <c r="M523" i="6"/>
  <c r="L523" i="6"/>
  <c r="J523" i="6"/>
  <c r="N522" i="6"/>
  <c r="O522" i="6" s="1"/>
  <c r="M522" i="6"/>
  <c r="L522" i="6"/>
  <c r="J522" i="6"/>
  <c r="O521" i="6"/>
  <c r="N521" i="6"/>
  <c r="M521" i="6"/>
  <c r="L521" i="6"/>
  <c r="J521" i="6"/>
  <c r="N520" i="6"/>
  <c r="M520" i="6"/>
  <c r="L520" i="6"/>
  <c r="O520" i="6" s="1"/>
  <c r="J520" i="6"/>
  <c r="N519" i="6"/>
  <c r="M519" i="6"/>
  <c r="L519" i="6"/>
  <c r="J519" i="6"/>
  <c r="O518" i="6"/>
  <c r="N518" i="6"/>
  <c r="M518" i="6"/>
  <c r="L518" i="6"/>
  <c r="J518" i="6"/>
  <c r="N517" i="6"/>
  <c r="M517" i="6"/>
  <c r="L517" i="6"/>
  <c r="O517" i="6" s="1"/>
  <c r="J517" i="6"/>
  <c r="N516" i="6"/>
  <c r="M516" i="6"/>
  <c r="L516" i="6"/>
  <c r="O516" i="6" s="1"/>
  <c r="J516" i="6"/>
  <c r="N515" i="6"/>
  <c r="M515" i="6"/>
  <c r="L515" i="6"/>
  <c r="O515" i="6" s="1"/>
  <c r="J515" i="6"/>
  <c r="N514" i="6"/>
  <c r="O514" i="6" s="1"/>
  <c r="M514" i="6"/>
  <c r="L514" i="6"/>
  <c r="J514" i="6"/>
  <c r="O513" i="6"/>
  <c r="N513" i="6"/>
  <c r="M513" i="6"/>
  <c r="L513" i="6"/>
  <c r="J513" i="6"/>
  <c r="N512" i="6"/>
  <c r="M512" i="6"/>
  <c r="L512" i="6"/>
  <c r="O512" i="6" s="1"/>
  <c r="J512" i="6"/>
  <c r="N511" i="6"/>
  <c r="M511" i="6"/>
  <c r="L511" i="6"/>
  <c r="J511" i="6"/>
  <c r="O510" i="6"/>
  <c r="N510" i="6"/>
  <c r="M510" i="6"/>
  <c r="L510" i="6"/>
  <c r="J510" i="6"/>
  <c r="N509" i="6"/>
  <c r="M509" i="6"/>
  <c r="L509" i="6"/>
  <c r="O509" i="6" s="1"/>
  <c r="J509" i="6"/>
  <c r="N508" i="6"/>
  <c r="M508" i="6"/>
  <c r="L508" i="6"/>
  <c r="J508" i="6"/>
  <c r="N507" i="6"/>
  <c r="M507" i="6"/>
  <c r="L507" i="6"/>
  <c r="J507" i="6"/>
  <c r="N506" i="6"/>
  <c r="O506" i="6" s="1"/>
  <c r="M506" i="6"/>
  <c r="L506" i="6"/>
  <c r="J506" i="6"/>
  <c r="O505" i="6"/>
  <c r="N505" i="6"/>
  <c r="M505" i="6"/>
  <c r="L505" i="6"/>
  <c r="J505" i="6"/>
  <c r="N504" i="6"/>
  <c r="M504" i="6"/>
  <c r="L504" i="6"/>
  <c r="O504" i="6" s="1"/>
  <c r="J504" i="6"/>
  <c r="N503" i="6"/>
  <c r="M503" i="6"/>
  <c r="L503" i="6"/>
  <c r="J503" i="6"/>
  <c r="O502" i="6"/>
  <c r="N502" i="6"/>
  <c r="M502" i="6"/>
  <c r="L502" i="6"/>
  <c r="J502" i="6"/>
  <c r="N501" i="6"/>
  <c r="M501" i="6"/>
  <c r="L501" i="6"/>
  <c r="O501" i="6" s="1"/>
  <c r="J501" i="6"/>
  <c r="N500" i="6"/>
  <c r="M500" i="6"/>
  <c r="L500" i="6"/>
  <c r="O500" i="6" s="1"/>
  <c r="J500" i="6"/>
  <c r="N499" i="6"/>
  <c r="M499" i="6"/>
  <c r="L499" i="6"/>
  <c r="O499" i="6" s="1"/>
  <c r="J499" i="6"/>
  <c r="N498" i="6"/>
  <c r="O498" i="6" s="1"/>
  <c r="M498" i="6"/>
  <c r="L498" i="6"/>
  <c r="J498" i="6"/>
  <c r="O497" i="6"/>
  <c r="N497" i="6"/>
  <c r="M497" i="6"/>
  <c r="L497" i="6"/>
  <c r="J497" i="6"/>
  <c r="N496" i="6"/>
  <c r="M496" i="6"/>
  <c r="L496" i="6"/>
  <c r="O496" i="6" s="1"/>
  <c r="J496" i="6"/>
  <c r="N495" i="6"/>
  <c r="M495" i="6"/>
  <c r="L495" i="6"/>
  <c r="J495" i="6"/>
  <c r="O494" i="6"/>
  <c r="N494" i="6"/>
  <c r="M494" i="6"/>
  <c r="L494" i="6"/>
  <c r="J494" i="6"/>
  <c r="N493" i="6"/>
  <c r="M493" i="6"/>
  <c r="L493" i="6"/>
  <c r="O493" i="6" s="1"/>
  <c r="J493" i="6"/>
  <c r="N492" i="6"/>
  <c r="M492" i="6"/>
  <c r="L492" i="6"/>
  <c r="J492" i="6"/>
  <c r="N491" i="6"/>
  <c r="M491" i="6"/>
  <c r="L491" i="6"/>
  <c r="J491" i="6"/>
  <c r="N490" i="6"/>
  <c r="O490" i="6" s="1"/>
  <c r="M490" i="6"/>
  <c r="L490" i="6"/>
  <c r="J490" i="6"/>
  <c r="O489" i="6"/>
  <c r="N489" i="6"/>
  <c r="M489" i="6"/>
  <c r="L489" i="6"/>
  <c r="J489" i="6"/>
  <c r="N488" i="6"/>
  <c r="M488" i="6"/>
  <c r="L488" i="6"/>
  <c r="O488" i="6" s="1"/>
  <c r="J488" i="6"/>
  <c r="N487" i="6"/>
  <c r="M487" i="6"/>
  <c r="L487" i="6"/>
  <c r="J487" i="6"/>
  <c r="O486" i="6"/>
  <c r="N486" i="6"/>
  <c r="M486" i="6"/>
  <c r="L486" i="6"/>
  <c r="J486" i="6"/>
  <c r="N485" i="6"/>
  <c r="M485" i="6"/>
  <c r="L485" i="6"/>
  <c r="O485" i="6" s="1"/>
  <c r="J485" i="6"/>
  <c r="N484" i="6"/>
  <c r="M484" i="6"/>
  <c r="L484" i="6"/>
  <c r="O484" i="6" s="1"/>
  <c r="J484" i="6"/>
  <c r="N483" i="6"/>
  <c r="M483" i="6"/>
  <c r="L483" i="6"/>
  <c r="O483" i="6" s="1"/>
  <c r="J483" i="6"/>
  <c r="N482" i="6"/>
  <c r="O482" i="6" s="1"/>
  <c r="M482" i="6"/>
  <c r="L482" i="6"/>
  <c r="J482" i="6"/>
  <c r="O481" i="6"/>
  <c r="N481" i="6"/>
  <c r="M481" i="6"/>
  <c r="L481" i="6"/>
  <c r="J481" i="6"/>
  <c r="N480" i="6"/>
  <c r="M480" i="6"/>
  <c r="L480" i="6"/>
  <c r="O480" i="6" s="1"/>
  <c r="J480" i="6"/>
  <c r="N479" i="6"/>
  <c r="M479" i="6"/>
  <c r="L479" i="6"/>
  <c r="J479" i="6"/>
  <c r="O478" i="6"/>
  <c r="N478" i="6"/>
  <c r="M478" i="6"/>
  <c r="L478" i="6"/>
  <c r="J478" i="6"/>
  <c r="N477" i="6"/>
  <c r="M477" i="6"/>
  <c r="L477" i="6"/>
  <c r="O477" i="6" s="1"/>
  <c r="J477" i="6"/>
  <c r="N476" i="6"/>
  <c r="M476" i="6"/>
  <c r="L476" i="6"/>
  <c r="J476" i="6"/>
  <c r="N475" i="6"/>
  <c r="M475" i="6"/>
  <c r="L475" i="6"/>
  <c r="J475" i="6"/>
  <c r="N474" i="6"/>
  <c r="O474" i="6" s="1"/>
  <c r="M474" i="6"/>
  <c r="L474" i="6"/>
  <c r="J474" i="6"/>
  <c r="O473" i="6"/>
  <c r="N473" i="6"/>
  <c r="M473" i="6"/>
  <c r="L473" i="6"/>
  <c r="J473" i="6"/>
  <c r="N472" i="6"/>
  <c r="M472" i="6"/>
  <c r="L472" i="6"/>
  <c r="O472" i="6" s="1"/>
  <c r="J472" i="6"/>
  <c r="N471" i="6"/>
  <c r="M471" i="6"/>
  <c r="L471" i="6"/>
  <c r="J471" i="6"/>
  <c r="O470" i="6"/>
  <c r="N470" i="6"/>
  <c r="M470" i="6"/>
  <c r="L470" i="6"/>
  <c r="J470" i="6"/>
  <c r="N469" i="6"/>
  <c r="M469" i="6"/>
  <c r="L469" i="6"/>
  <c r="O469" i="6" s="1"/>
  <c r="J469" i="6"/>
  <c r="N468" i="6"/>
  <c r="M468" i="6"/>
  <c r="L468" i="6"/>
  <c r="O468" i="6" s="1"/>
  <c r="J468" i="6"/>
  <c r="N467" i="6"/>
  <c r="M467" i="6"/>
  <c r="L467" i="6"/>
  <c r="O467" i="6" s="1"/>
  <c r="J467" i="6"/>
  <c r="N466" i="6"/>
  <c r="O466" i="6" s="1"/>
  <c r="M466" i="6"/>
  <c r="L466" i="6"/>
  <c r="J466" i="6"/>
  <c r="O465" i="6"/>
  <c r="N465" i="6"/>
  <c r="M465" i="6"/>
  <c r="L465" i="6"/>
  <c r="J465" i="6"/>
  <c r="N464" i="6"/>
  <c r="M464" i="6"/>
  <c r="L464" i="6"/>
  <c r="O464" i="6" s="1"/>
  <c r="J464" i="6"/>
  <c r="N463" i="6"/>
  <c r="M463" i="6"/>
  <c r="L463" i="6"/>
  <c r="J463" i="6"/>
  <c r="O462" i="6"/>
  <c r="N462" i="6"/>
  <c r="M462" i="6"/>
  <c r="L462" i="6"/>
  <c r="J462" i="6"/>
  <c r="N461" i="6"/>
  <c r="M461" i="6"/>
  <c r="L461" i="6"/>
  <c r="O461" i="6" s="1"/>
  <c r="J461" i="6"/>
  <c r="N460" i="6"/>
  <c r="M460" i="6"/>
  <c r="L460" i="6"/>
  <c r="J460" i="6"/>
  <c r="N459" i="6"/>
  <c r="M459" i="6"/>
  <c r="L459" i="6"/>
  <c r="J459" i="6"/>
  <c r="N458" i="6"/>
  <c r="O458" i="6" s="1"/>
  <c r="M458" i="6"/>
  <c r="L458" i="6"/>
  <c r="J458" i="6"/>
  <c r="O457" i="6"/>
  <c r="N457" i="6"/>
  <c r="M457" i="6"/>
  <c r="L457" i="6"/>
  <c r="J457" i="6"/>
  <c r="N456" i="6"/>
  <c r="M456" i="6"/>
  <c r="L456" i="6"/>
  <c r="O456" i="6" s="1"/>
  <c r="J456" i="6"/>
  <c r="N455" i="6"/>
  <c r="M455" i="6"/>
  <c r="L455" i="6"/>
  <c r="J455" i="6"/>
  <c r="N454" i="6"/>
  <c r="M454" i="6"/>
  <c r="L454" i="6"/>
  <c r="O454" i="6" s="1"/>
  <c r="J454" i="6"/>
  <c r="N453" i="6"/>
  <c r="M453" i="6"/>
  <c r="L453" i="6"/>
  <c r="O453" i="6" s="1"/>
  <c r="J453" i="6"/>
  <c r="N452" i="6"/>
  <c r="M452" i="6"/>
  <c r="O452" i="6" s="1"/>
  <c r="L452" i="6"/>
  <c r="J452" i="6"/>
  <c r="N451" i="6"/>
  <c r="O451" i="6" s="1"/>
  <c r="M451" i="6"/>
  <c r="L451" i="6"/>
  <c r="J451" i="6"/>
  <c r="O450" i="6"/>
  <c r="N450" i="6"/>
  <c r="M450" i="6"/>
  <c r="L450" i="6"/>
  <c r="J450" i="6"/>
  <c r="N449" i="6"/>
  <c r="M449" i="6"/>
  <c r="L449" i="6"/>
  <c r="J449" i="6"/>
  <c r="N448" i="6"/>
  <c r="M448" i="6"/>
  <c r="L448" i="6"/>
  <c r="J448" i="6"/>
  <c r="O447" i="6"/>
  <c r="N447" i="6"/>
  <c r="M447" i="6"/>
  <c r="L447" i="6"/>
  <c r="J447" i="6"/>
  <c r="N446" i="6"/>
  <c r="M446" i="6"/>
  <c r="L446" i="6"/>
  <c r="O446" i="6" s="1"/>
  <c r="J446" i="6"/>
  <c r="N445" i="6"/>
  <c r="M445" i="6"/>
  <c r="L445" i="6"/>
  <c r="O445" i="6" s="1"/>
  <c r="J445" i="6"/>
  <c r="N444" i="6"/>
  <c r="M444" i="6"/>
  <c r="O444" i="6" s="1"/>
  <c r="L444" i="6"/>
  <c r="J444" i="6"/>
  <c r="N443" i="6"/>
  <c r="O443" i="6" s="1"/>
  <c r="M443" i="6"/>
  <c r="L443" i="6"/>
  <c r="J443" i="6"/>
  <c r="O442" i="6"/>
  <c r="N442" i="6"/>
  <c r="M442" i="6"/>
  <c r="L442" i="6"/>
  <c r="J442" i="6"/>
  <c r="N441" i="6"/>
  <c r="M441" i="6"/>
  <c r="L441" i="6"/>
  <c r="J441" i="6"/>
  <c r="N440" i="6"/>
  <c r="M440" i="6"/>
  <c r="L440" i="6"/>
  <c r="J440" i="6"/>
  <c r="O439" i="6"/>
  <c r="N439" i="6"/>
  <c r="M439" i="6"/>
  <c r="L439" i="6"/>
  <c r="J439" i="6"/>
  <c r="N438" i="6"/>
  <c r="M438" i="6"/>
  <c r="L438" i="6"/>
  <c r="O438" i="6" s="1"/>
  <c r="J438" i="6"/>
  <c r="N437" i="6"/>
  <c r="M437" i="6"/>
  <c r="L437" i="6"/>
  <c r="O437" i="6" s="1"/>
  <c r="J437" i="6"/>
  <c r="N436" i="6"/>
  <c r="M436" i="6"/>
  <c r="O436" i="6" s="1"/>
  <c r="L436" i="6"/>
  <c r="J436" i="6"/>
  <c r="N435" i="6"/>
  <c r="O435" i="6" s="1"/>
  <c r="M435" i="6"/>
  <c r="L435" i="6"/>
  <c r="J435" i="6"/>
  <c r="O434" i="6"/>
  <c r="N434" i="6"/>
  <c r="M434" i="6"/>
  <c r="L434" i="6"/>
  <c r="J434" i="6"/>
  <c r="N433" i="6"/>
  <c r="M433" i="6"/>
  <c r="L433" i="6"/>
  <c r="J433" i="6"/>
  <c r="N432" i="6"/>
  <c r="M432" i="6"/>
  <c r="L432" i="6"/>
  <c r="J432" i="6"/>
  <c r="O431" i="6"/>
  <c r="N431" i="6"/>
  <c r="M431" i="6"/>
  <c r="L431" i="6"/>
  <c r="J431" i="6"/>
  <c r="N430" i="6"/>
  <c r="M430" i="6"/>
  <c r="L430" i="6"/>
  <c r="O430" i="6" s="1"/>
  <c r="J430" i="6"/>
  <c r="N429" i="6"/>
  <c r="M429" i="6"/>
  <c r="L429" i="6"/>
  <c r="O429" i="6" s="1"/>
  <c r="J429" i="6"/>
  <c r="N428" i="6"/>
  <c r="M428" i="6"/>
  <c r="O428" i="6" s="1"/>
  <c r="L428" i="6"/>
  <c r="J428" i="6"/>
  <c r="N427" i="6"/>
  <c r="O427" i="6" s="1"/>
  <c r="M427" i="6"/>
  <c r="L427" i="6"/>
  <c r="J427" i="6"/>
  <c r="O426" i="6"/>
  <c r="N426" i="6"/>
  <c r="M426" i="6"/>
  <c r="L426" i="6"/>
  <c r="J426" i="6"/>
  <c r="N425" i="6"/>
  <c r="M425" i="6"/>
  <c r="L425" i="6"/>
  <c r="J425" i="6"/>
  <c r="N424" i="6"/>
  <c r="M424" i="6"/>
  <c r="L424" i="6"/>
  <c r="J424" i="6"/>
  <c r="O423" i="6"/>
  <c r="N423" i="6"/>
  <c r="M423" i="6"/>
  <c r="L423" i="6"/>
  <c r="J423" i="6"/>
  <c r="N422" i="6"/>
  <c r="M422" i="6"/>
  <c r="L422" i="6"/>
  <c r="O422" i="6" s="1"/>
  <c r="J422" i="6"/>
  <c r="N421" i="6"/>
  <c r="M421" i="6"/>
  <c r="L421" i="6"/>
  <c r="O421" i="6" s="1"/>
  <c r="J421" i="6"/>
  <c r="N420" i="6"/>
  <c r="M420" i="6"/>
  <c r="O420" i="6" s="1"/>
  <c r="L420" i="6"/>
  <c r="J420" i="6"/>
  <c r="N419" i="6"/>
  <c r="O419" i="6" s="1"/>
  <c r="M419" i="6"/>
  <c r="L419" i="6"/>
  <c r="J419" i="6"/>
  <c r="O418" i="6"/>
  <c r="N418" i="6"/>
  <c r="M418" i="6"/>
  <c r="L418" i="6"/>
  <c r="J418" i="6"/>
  <c r="N417" i="6"/>
  <c r="M417" i="6"/>
  <c r="L417" i="6"/>
  <c r="J417" i="6"/>
  <c r="N416" i="6"/>
  <c r="M416" i="6"/>
  <c r="L416" i="6"/>
  <c r="J416" i="6"/>
  <c r="O415" i="6"/>
  <c r="N415" i="6"/>
  <c r="M415" i="6"/>
  <c r="L415" i="6"/>
  <c r="J415" i="6"/>
  <c r="N414" i="6"/>
  <c r="M414" i="6"/>
  <c r="L414" i="6"/>
  <c r="O414" i="6" s="1"/>
  <c r="J414" i="6"/>
  <c r="N413" i="6"/>
  <c r="M413" i="6"/>
  <c r="L413" i="6"/>
  <c r="O413" i="6" s="1"/>
  <c r="J413" i="6"/>
  <c r="N412" i="6"/>
  <c r="M412" i="6"/>
  <c r="O412" i="6" s="1"/>
  <c r="L412" i="6"/>
  <c r="J412" i="6"/>
  <c r="N411" i="6"/>
  <c r="O411" i="6" s="1"/>
  <c r="M411" i="6"/>
  <c r="L411" i="6"/>
  <c r="J411" i="6"/>
  <c r="O410" i="6"/>
  <c r="N410" i="6"/>
  <c r="M410" i="6"/>
  <c r="L410" i="6"/>
  <c r="J410" i="6"/>
  <c r="N409" i="6"/>
  <c r="M409" i="6"/>
  <c r="L409" i="6"/>
  <c r="J409" i="6"/>
  <c r="N408" i="6"/>
  <c r="M408" i="6"/>
  <c r="L408" i="6"/>
  <c r="J408" i="6"/>
  <c r="O407" i="6"/>
  <c r="N407" i="6"/>
  <c r="M407" i="6"/>
  <c r="L407" i="6"/>
  <c r="J407" i="6"/>
  <c r="N406" i="6"/>
  <c r="M406" i="6"/>
  <c r="L406" i="6"/>
  <c r="O406" i="6" s="1"/>
  <c r="J406" i="6"/>
  <c r="N405" i="6"/>
  <c r="M405" i="6"/>
  <c r="L405" i="6"/>
  <c r="O405" i="6" s="1"/>
  <c r="J405" i="6"/>
  <c r="N404" i="6"/>
  <c r="M404" i="6"/>
  <c r="O404" i="6" s="1"/>
  <c r="L404" i="6"/>
  <c r="J404" i="6"/>
  <c r="N403" i="6"/>
  <c r="O403" i="6" s="1"/>
  <c r="M403" i="6"/>
  <c r="L403" i="6"/>
  <c r="J403" i="6"/>
  <c r="O402" i="6"/>
  <c r="N402" i="6"/>
  <c r="M402" i="6"/>
  <c r="L402" i="6"/>
  <c r="J402" i="6"/>
  <c r="N401" i="6"/>
  <c r="M401" i="6"/>
  <c r="L401" i="6"/>
  <c r="J401" i="6"/>
  <c r="N400" i="6"/>
  <c r="M400" i="6"/>
  <c r="L400" i="6"/>
  <c r="J400" i="6"/>
  <c r="O399" i="6"/>
  <c r="N399" i="6"/>
  <c r="M399" i="6"/>
  <c r="L399" i="6"/>
  <c r="J399" i="6"/>
  <c r="N398" i="6"/>
  <c r="M398" i="6"/>
  <c r="L398" i="6"/>
  <c r="O398" i="6" s="1"/>
  <c r="J398" i="6"/>
  <c r="N397" i="6"/>
  <c r="M397" i="6"/>
  <c r="L397" i="6"/>
  <c r="O397" i="6" s="1"/>
  <c r="J397" i="6"/>
  <c r="N396" i="6"/>
  <c r="M396" i="6"/>
  <c r="O396" i="6" s="1"/>
  <c r="L396" i="6"/>
  <c r="J396" i="6"/>
  <c r="N395" i="6"/>
  <c r="O395" i="6" s="1"/>
  <c r="M395" i="6"/>
  <c r="L395" i="6"/>
  <c r="J395" i="6"/>
  <c r="O394" i="6"/>
  <c r="N394" i="6"/>
  <c r="M394" i="6"/>
  <c r="L394" i="6"/>
  <c r="J394" i="6"/>
  <c r="N393" i="6"/>
  <c r="M393" i="6"/>
  <c r="L393" i="6"/>
  <c r="J393" i="6"/>
  <c r="N392" i="6"/>
  <c r="M392" i="6"/>
  <c r="L392" i="6"/>
  <c r="J392" i="6"/>
  <c r="O391" i="6"/>
  <c r="N391" i="6"/>
  <c r="M391" i="6"/>
  <c r="L391" i="6"/>
  <c r="J391" i="6"/>
  <c r="N390" i="6"/>
  <c r="M390" i="6"/>
  <c r="L390" i="6"/>
  <c r="O390" i="6" s="1"/>
  <c r="J390" i="6"/>
  <c r="N389" i="6"/>
  <c r="M389" i="6"/>
  <c r="L389" i="6"/>
  <c r="O389" i="6" s="1"/>
  <c r="J389" i="6"/>
  <c r="N388" i="6"/>
  <c r="M388" i="6"/>
  <c r="O388" i="6" s="1"/>
  <c r="L388" i="6"/>
  <c r="J388" i="6"/>
  <c r="N387" i="6"/>
  <c r="O387" i="6" s="1"/>
  <c r="M387" i="6"/>
  <c r="L387" i="6"/>
  <c r="J387" i="6"/>
  <c r="O386" i="6"/>
  <c r="N386" i="6"/>
  <c r="M386" i="6"/>
  <c r="L386" i="6"/>
  <c r="J386" i="6"/>
  <c r="N385" i="6"/>
  <c r="M385" i="6"/>
  <c r="L385" i="6"/>
  <c r="J385" i="6"/>
  <c r="N384" i="6"/>
  <c r="M384" i="6"/>
  <c r="L384" i="6"/>
  <c r="J384" i="6"/>
  <c r="O383" i="6"/>
  <c r="N383" i="6"/>
  <c r="M383" i="6"/>
  <c r="L383" i="6"/>
  <c r="J383" i="6"/>
  <c r="N382" i="6"/>
  <c r="M382" i="6"/>
  <c r="L382" i="6"/>
  <c r="O382" i="6" s="1"/>
  <c r="J382" i="6"/>
  <c r="N381" i="6"/>
  <c r="M381" i="6"/>
  <c r="L381" i="6"/>
  <c r="O381" i="6" s="1"/>
  <c r="J381" i="6"/>
  <c r="N380" i="6"/>
  <c r="M380" i="6"/>
  <c r="O380" i="6" s="1"/>
  <c r="L380" i="6"/>
  <c r="J380" i="6"/>
  <c r="N379" i="6"/>
  <c r="O379" i="6" s="1"/>
  <c r="M379" i="6"/>
  <c r="L379" i="6"/>
  <c r="J379" i="6"/>
  <c r="O378" i="6"/>
  <c r="N378" i="6"/>
  <c r="M378" i="6"/>
  <c r="L378" i="6"/>
  <c r="J378" i="6"/>
  <c r="N377" i="6"/>
  <c r="M377" i="6"/>
  <c r="L377" i="6"/>
  <c r="J377" i="6"/>
  <c r="N376" i="6"/>
  <c r="M376" i="6"/>
  <c r="L376" i="6"/>
  <c r="J376" i="6"/>
  <c r="O375" i="6"/>
  <c r="N375" i="6"/>
  <c r="M375" i="6"/>
  <c r="L375" i="6"/>
  <c r="J375" i="6"/>
  <c r="N374" i="6"/>
  <c r="M374" i="6"/>
  <c r="L374" i="6"/>
  <c r="O374" i="6" s="1"/>
  <c r="J374" i="6"/>
  <c r="N373" i="6"/>
  <c r="M373" i="6"/>
  <c r="L373" i="6"/>
  <c r="O373" i="6" s="1"/>
  <c r="J373" i="6"/>
  <c r="N372" i="6"/>
  <c r="M372" i="6"/>
  <c r="O372" i="6" s="1"/>
  <c r="L372" i="6"/>
  <c r="J372" i="6"/>
  <c r="N371" i="6"/>
  <c r="M371" i="6"/>
  <c r="L371" i="6"/>
  <c r="O371" i="6" s="1"/>
  <c r="J371" i="6"/>
  <c r="O370" i="6"/>
  <c r="N370" i="6"/>
  <c r="M370" i="6"/>
  <c r="L370" i="6"/>
  <c r="J370" i="6"/>
  <c r="N369" i="6"/>
  <c r="M369" i="6"/>
  <c r="L369" i="6"/>
  <c r="J369" i="6"/>
  <c r="O368" i="6"/>
  <c r="N368" i="6"/>
  <c r="M368" i="6"/>
  <c r="L368" i="6"/>
  <c r="J368" i="6"/>
  <c r="N367" i="6"/>
  <c r="M367" i="6"/>
  <c r="L367" i="6"/>
  <c r="O367" i="6" s="1"/>
  <c r="J367" i="6"/>
  <c r="N366" i="6"/>
  <c r="M366" i="6"/>
  <c r="L366" i="6"/>
  <c r="O366" i="6" s="1"/>
  <c r="J366" i="6"/>
  <c r="N365" i="6"/>
  <c r="M365" i="6"/>
  <c r="L365" i="6"/>
  <c r="J365" i="6"/>
  <c r="N364" i="6"/>
  <c r="O364" i="6" s="1"/>
  <c r="M364" i="6"/>
  <c r="L364" i="6"/>
  <c r="J364" i="6"/>
  <c r="O363" i="6"/>
  <c r="N363" i="6"/>
  <c r="M363" i="6"/>
  <c r="L363" i="6"/>
  <c r="J363" i="6"/>
  <c r="N362" i="6"/>
  <c r="M362" i="6"/>
  <c r="L362" i="6"/>
  <c r="O362" i="6" s="1"/>
  <c r="J362" i="6"/>
  <c r="N361" i="6"/>
  <c r="M361" i="6"/>
  <c r="L361" i="6"/>
  <c r="O361" i="6" s="1"/>
  <c r="J361" i="6"/>
  <c r="N360" i="6"/>
  <c r="M360" i="6"/>
  <c r="O360" i="6" s="1"/>
  <c r="L360" i="6"/>
  <c r="J360" i="6"/>
  <c r="N359" i="6"/>
  <c r="O359" i="6" s="1"/>
  <c r="M359" i="6"/>
  <c r="L359" i="6"/>
  <c r="J359" i="6"/>
  <c r="O358" i="6"/>
  <c r="N358" i="6"/>
  <c r="M358" i="6"/>
  <c r="L358" i="6"/>
  <c r="J358" i="6"/>
  <c r="N357" i="6"/>
  <c r="M357" i="6"/>
  <c r="L357" i="6"/>
  <c r="O357" i="6" s="1"/>
  <c r="J357" i="6"/>
  <c r="N356" i="6"/>
  <c r="M356" i="6"/>
  <c r="O356" i="6" s="1"/>
  <c r="L356" i="6"/>
  <c r="J356" i="6"/>
  <c r="N355" i="6"/>
  <c r="M355" i="6"/>
  <c r="L355" i="6"/>
  <c r="O355" i="6" s="1"/>
  <c r="J355" i="6"/>
  <c r="O354" i="6"/>
  <c r="N354" i="6"/>
  <c r="M354" i="6"/>
  <c r="L354" i="6"/>
  <c r="J354" i="6"/>
  <c r="N353" i="6"/>
  <c r="M353" i="6"/>
  <c r="L353" i="6"/>
  <c r="J353" i="6"/>
  <c r="O352" i="6"/>
  <c r="N352" i="6"/>
  <c r="M352" i="6"/>
  <c r="L352" i="6"/>
  <c r="J352" i="6"/>
  <c r="N351" i="6"/>
  <c r="M351" i="6"/>
  <c r="L351" i="6"/>
  <c r="O351" i="6" s="1"/>
  <c r="J351" i="6"/>
  <c r="N350" i="6"/>
  <c r="M350" i="6"/>
  <c r="L350" i="6"/>
  <c r="O350" i="6" s="1"/>
  <c r="J350" i="6"/>
  <c r="N349" i="6"/>
  <c r="M349" i="6"/>
  <c r="L349" i="6"/>
  <c r="J349" i="6"/>
  <c r="N348" i="6"/>
  <c r="O348" i="6" s="1"/>
  <c r="M348" i="6"/>
  <c r="L348" i="6"/>
  <c r="J348" i="6"/>
  <c r="O347" i="6"/>
  <c r="N347" i="6"/>
  <c r="M347" i="6"/>
  <c r="L347" i="6"/>
  <c r="J347" i="6"/>
  <c r="N346" i="6"/>
  <c r="M346" i="6"/>
  <c r="L346" i="6"/>
  <c r="O346" i="6" s="1"/>
  <c r="J346" i="6"/>
  <c r="N345" i="6"/>
  <c r="M345" i="6"/>
  <c r="L345" i="6"/>
  <c r="O345" i="6" s="1"/>
  <c r="J345" i="6"/>
  <c r="N344" i="6"/>
  <c r="M344" i="6"/>
  <c r="O344" i="6" s="1"/>
  <c r="L344" i="6"/>
  <c r="J344" i="6"/>
  <c r="N343" i="6"/>
  <c r="O343" i="6" s="1"/>
  <c r="M343" i="6"/>
  <c r="L343" i="6"/>
  <c r="J343" i="6"/>
  <c r="O342" i="6"/>
  <c r="N342" i="6"/>
  <c r="M342" i="6"/>
  <c r="L342" i="6"/>
  <c r="J342" i="6"/>
  <c r="N341" i="6"/>
  <c r="M341" i="6"/>
  <c r="L341" i="6"/>
  <c r="O341" i="6" s="1"/>
  <c r="J341" i="6"/>
  <c r="N340" i="6"/>
  <c r="M340" i="6"/>
  <c r="O340" i="6" s="1"/>
  <c r="L340" i="6"/>
  <c r="J340" i="6"/>
  <c r="N339" i="6"/>
  <c r="M339" i="6"/>
  <c r="L339" i="6"/>
  <c r="O339" i="6" s="1"/>
  <c r="J339" i="6"/>
  <c r="O338" i="6"/>
  <c r="N338" i="6"/>
  <c r="M338" i="6"/>
  <c r="L338" i="6"/>
  <c r="J338" i="6"/>
  <c r="N337" i="6"/>
  <c r="M337" i="6"/>
  <c r="L337" i="6"/>
  <c r="J337" i="6"/>
  <c r="O336" i="6"/>
  <c r="N336" i="6"/>
  <c r="M336" i="6"/>
  <c r="L336" i="6"/>
  <c r="J336" i="6"/>
  <c r="N335" i="6"/>
  <c r="M335" i="6"/>
  <c r="L335" i="6"/>
  <c r="O335" i="6" s="1"/>
  <c r="J335" i="6"/>
  <c r="N334" i="6"/>
  <c r="M334" i="6"/>
  <c r="L334" i="6"/>
  <c r="O334" i="6" s="1"/>
  <c r="J334" i="6"/>
  <c r="N333" i="6"/>
  <c r="M333" i="6"/>
  <c r="L333" i="6"/>
  <c r="J333" i="6"/>
  <c r="N332" i="6"/>
  <c r="O332" i="6" s="1"/>
  <c r="M332" i="6"/>
  <c r="L332" i="6"/>
  <c r="J332" i="6"/>
  <c r="O331" i="6"/>
  <c r="N331" i="6"/>
  <c r="M331" i="6"/>
  <c r="L331" i="6"/>
  <c r="J331" i="6"/>
  <c r="N330" i="6"/>
  <c r="M330" i="6"/>
  <c r="L330" i="6"/>
  <c r="O330" i="6" s="1"/>
  <c r="J330" i="6"/>
  <c r="N329" i="6"/>
  <c r="M329" i="6"/>
  <c r="L329" i="6"/>
  <c r="O329" i="6" s="1"/>
  <c r="J329" i="6"/>
  <c r="N328" i="6"/>
  <c r="M328" i="6"/>
  <c r="O328" i="6" s="1"/>
  <c r="L328" i="6"/>
  <c r="J328" i="6"/>
  <c r="N327" i="6"/>
  <c r="O327" i="6" s="1"/>
  <c r="M327" i="6"/>
  <c r="L327" i="6"/>
  <c r="J327" i="6"/>
  <c r="O326" i="6"/>
  <c r="N326" i="6"/>
  <c r="M326" i="6"/>
  <c r="L326" i="6"/>
  <c r="J326" i="6"/>
  <c r="N325" i="6"/>
  <c r="M325" i="6"/>
  <c r="L325" i="6"/>
  <c r="O325" i="6" s="1"/>
  <c r="J325" i="6"/>
  <c r="N324" i="6"/>
  <c r="M324" i="6"/>
  <c r="O324" i="6" s="1"/>
  <c r="L324" i="6"/>
  <c r="J324" i="6"/>
  <c r="N323" i="6"/>
  <c r="M323" i="6"/>
  <c r="L323" i="6"/>
  <c r="O323" i="6" s="1"/>
  <c r="J323" i="6"/>
  <c r="O322" i="6"/>
  <c r="N322" i="6"/>
  <c r="M322" i="6"/>
  <c r="L322" i="6"/>
  <c r="J322" i="6"/>
  <c r="N321" i="6"/>
  <c r="M321" i="6"/>
  <c r="L321" i="6"/>
  <c r="J321" i="6"/>
  <c r="O320" i="6"/>
  <c r="N320" i="6"/>
  <c r="M320" i="6"/>
  <c r="L320" i="6"/>
  <c r="J320" i="6"/>
  <c r="N319" i="6"/>
  <c r="M319" i="6"/>
  <c r="L319" i="6"/>
  <c r="O319" i="6" s="1"/>
  <c r="J319" i="6"/>
  <c r="N318" i="6"/>
  <c r="M318" i="6"/>
  <c r="L318" i="6"/>
  <c r="O318" i="6" s="1"/>
  <c r="J318" i="6"/>
  <c r="N317" i="6"/>
  <c r="M317" i="6"/>
  <c r="L317" i="6"/>
  <c r="J317" i="6"/>
  <c r="N316" i="6"/>
  <c r="O316" i="6" s="1"/>
  <c r="M316" i="6"/>
  <c r="L316" i="6"/>
  <c r="J316" i="6"/>
  <c r="O315" i="6"/>
  <c r="N315" i="6"/>
  <c r="M315" i="6"/>
  <c r="L315" i="6"/>
  <c r="J315" i="6"/>
  <c r="N314" i="6"/>
  <c r="M314" i="6"/>
  <c r="L314" i="6"/>
  <c r="O314" i="6" s="1"/>
  <c r="J314" i="6"/>
  <c r="N313" i="6"/>
  <c r="M313" i="6"/>
  <c r="L313" i="6"/>
  <c r="O313" i="6" s="1"/>
  <c r="J313" i="6"/>
  <c r="N312" i="6"/>
  <c r="M312" i="6"/>
  <c r="O312" i="6" s="1"/>
  <c r="L312" i="6"/>
  <c r="J312" i="6"/>
  <c r="N311" i="6"/>
  <c r="O311" i="6" s="1"/>
  <c r="M311" i="6"/>
  <c r="L311" i="6"/>
  <c r="J311" i="6"/>
  <c r="O310" i="6"/>
  <c r="N310" i="6"/>
  <c r="M310" i="6"/>
  <c r="L310" i="6"/>
  <c r="J310" i="6"/>
  <c r="N309" i="6"/>
  <c r="M309" i="6"/>
  <c r="L309" i="6"/>
  <c r="O309" i="6" s="1"/>
  <c r="J309" i="6"/>
  <c r="N308" i="6"/>
  <c r="M308" i="6"/>
  <c r="O308" i="6" s="1"/>
  <c r="L308" i="6"/>
  <c r="J308" i="6"/>
  <c r="N307" i="6"/>
  <c r="M307" i="6"/>
  <c r="L307" i="6"/>
  <c r="O307" i="6" s="1"/>
  <c r="J307" i="6"/>
  <c r="O306" i="6"/>
  <c r="N306" i="6"/>
  <c r="M306" i="6"/>
  <c r="L306" i="6"/>
  <c r="J306" i="6"/>
  <c r="N305" i="6"/>
  <c r="M305" i="6"/>
  <c r="L305" i="6"/>
  <c r="J305" i="6"/>
  <c r="O304" i="6"/>
  <c r="N304" i="6"/>
  <c r="M304" i="6"/>
  <c r="L304" i="6"/>
  <c r="J304" i="6"/>
  <c r="N303" i="6"/>
  <c r="M303" i="6"/>
  <c r="L303" i="6"/>
  <c r="O303" i="6" s="1"/>
  <c r="J303" i="6"/>
  <c r="N302" i="6"/>
  <c r="M302" i="6"/>
  <c r="L302" i="6"/>
  <c r="O302" i="6" s="1"/>
  <c r="J302" i="6"/>
  <c r="N301" i="6"/>
  <c r="M301" i="6"/>
  <c r="L301" i="6"/>
  <c r="J301" i="6"/>
  <c r="N300" i="6"/>
  <c r="O300" i="6" s="1"/>
  <c r="M300" i="6"/>
  <c r="L300" i="6"/>
  <c r="J300" i="6"/>
  <c r="O299" i="6"/>
  <c r="N299" i="6"/>
  <c r="M299" i="6"/>
  <c r="L299" i="6"/>
  <c r="J299" i="6"/>
  <c r="N298" i="6"/>
  <c r="M298" i="6"/>
  <c r="L298" i="6"/>
  <c r="O298" i="6" s="1"/>
  <c r="J298" i="6"/>
  <c r="N297" i="6"/>
  <c r="M297" i="6"/>
  <c r="L297" i="6"/>
  <c r="O297" i="6" s="1"/>
  <c r="J297" i="6"/>
  <c r="N296" i="6"/>
  <c r="M296" i="6"/>
  <c r="O296" i="6" s="1"/>
  <c r="L296" i="6"/>
  <c r="J296" i="6"/>
  <c r="N295" i="6"/>
  <c r="O295" i="6" s="1"/>
  <c r="M295" i="6"/>
  <c r="L295" i="6"/>
  <c r="J295" i="6"/>
  <c r="O294" i="6"/>
  <c r="N294" i="6"/>
  <c r="M294" i="6"/>
  <c r="L294" i="6"/>
  <c r="J294" i="6"/>
  <c r="N293" i="6"/>
  <c r="M293" i="6"/>
  <c r="L293" i="6"/>
  <c r="O293" i="6" s="1"/>
  <c r="J293" i="6"/>
  <c r="N292" i="6"/>
  <c r="M292" i="6"/>
  <c r="O292" i="6" s="1"/>
  <c r="L292" i="6"/>
  <c r="J292" i="6"/>
  <c r="N291" i="6"/>
  <c r="M291" i="6"/>
  <c r="L291" i="6"/>
  <c r="O291" i="6" s="1"/>
  <c r="J291" i="6"/>
  <c r="O290" i="6"/>
  <c r="N290" i="6"/>
  <c r="M290" i="6"/>
  <c r="L290" i="6"/>
  <c r="J290" i="6"/>
  <c r="N289" i="6"/>
  <c r="M289" i="6"/>
  <c r="L289" i="6"/>
  <c r="J289" i="6"/>
  <c r="O288" i="6"/>
  <c r="N288" i="6"/>
  <c r="M288" i="6"/>
  <c r="L288" i="6"/>
  <c r="J288" i="6"/>
  <c r="N287" i="6"/>
  <c r="M287" i="6"/>
  <c r="L287" i="6"/>
  <c r="O287" i="6" s="1"/>
  <c r="J287" i="6"/>
  <c r="N286" i="6"/>
  <c r="M286" i="6"/>
  <c r="L286" i="6"/>
  <c r="O286" i="6" s="1"/>
  <c r="J286" i="6"/>
  <c r="N285" i="6"/>
  <c r="M285" i="6"/>
  <c r="L285" i="6"/>
  <c r="J285" i="6"/>
  <c r="N284" i="6"/>
  <c r="O284" i="6" s="1"/>
  <c r="M284" i="6"/>
  <c r="L284" i="6"/>
  <c r="J284" i="6"/>
  <c r="O283" i="6"/>
  <c r="N283" i="6"/>
  <c r="M283" i="6"/>
  <c r="L283" i="6"/>
  <c r="J283" i="6"/>
  <c r="N282" i="6"/>
  <c r="M282" i="6"/>
  <c r="L282" i="6"/>
  <c r="O282" i="6" s="1"/>
  <c r="J282" i="6"/>
  <c r="N281" i="6"/>
  <c r="M281" i="6"/>
  <c r="L281" i="6"/>
  <c r="O281" i="6" s="1"/>
  <c r="J281" i="6"/>
  <c r="N280" i="6"/>
  <c r="M280" i="6"/>
  <c r="O280" i="6" s="1"/>
  <c r="L280" i="6"/>
  <c r="J280" i="6"/>
  <c r="N279" i="6"/>
  <c r="O279" i="6" s="1"/>
  <c r="M279" i="6"/>
  <c r="L279" i="6"/>
  <c r="J279" i="6"/>
  <c r="O278" i="6"/>
  <c r="N278" i="6"/>
  <c r="M278" i="6"/>
  <c r="L278" i="6"/>
  <c r="J278" i="6"/>
  <c r="N277" i="6"/>
  <c r="M277" i="6"/>
  <c r="L277" i="6"/>
  <c r="O277" i="6" s="1"/>
  <c r="J277" i="6"/>
  <c r="N276" i="6"/>
  <c r="M276" i="6"/>
  <c r="O276" i="6" s="1"/>
  <c r="L276" i="6"/>
  <c r="J276" i="6"/>
  <c r="N275" i="6"/>
  <c r="M275" i="6"/>
  <c r="L275" i="6"/>
  <c r="O275" i="6" s="1"/>
  <c r="J275" i="6"/>
  <c r="O274" i="6"/>
  <c r="N274" i="6"/>
  <c r="M274" i="6"/>
  <c r="L274" i="6"/>
  <c r="J274" i="6"/>
  <c r="N273" i="6"/>
  <c r="M273" i="6"/>
  <c r="L273" i="6"/>
  <c r="J273" i="6"/>
  <c r="O272" i="6"/>
  <c r="N272" i="6"/>
  <c r="M272" i="6"/>
  <c r="L272" i="6"/>
  <c r="J272" i="6"/>
  <c r="N271" i="6"/>
  <c r="M271" i="6"/>
  <c r="L271" i="6"/>
  <c r="O271" i="6" s="1"/>
  <c r="J271" i="6"/>
  <c r="N270" i="6"/>
  <c r="M270" i="6"/>
  <c r="L270" i="6"/>
  <c r="O270" i="6" s="1"/>
  <c r="J270" i="6"/>
  <c r="N269" i="6"/>
  <c r="M269" i="6"/>
  <c r="L269" i="6"/>
  <c r="J269" i="6"/>
  <c r="N268" i="6"/>
  <c r="O268" i="6" s="1"/>
  <c r="M268" i="6"/>
  <c r="L268" i="6"/>
  <c r="J268" i="6"/>
  <c r="O267" i="6"/>
  <c r="N267" i="6"/>
  <c r="M267" i="6"/>
  <c r="L267" i="6"/>
  <c r="J267" i="6"/>
  <c r="N266" i="6"/>
  <c r="M266" i="6"/>
  <c r="L266" i="6"/>
  <c r="O266" i="6" s="1"/>
  <c r="J266" i="6"/>
  <c r="N265" i="6"/>
  <c r="M265" i="6"/>
  <c r="L265" i="6"/>
  <c r="O265" i="6" s="1"/>
  <c r="J265" i="6"/>
  <c r="N264" i="6"/>
  <c r="M264" i="6"/>
  <c r="O264" i="6" s="1"/>
  <c r="L264" i="6"/>
  <c r="J264" i="6"/>
  <c r="N263" i="6"/>
  <c r="O263" i="6" s="1"/>
  <c r="M263" i="6"/>
  <c r="L263" i="6"/>
  <c r="J263" i="6"/>
  <c r="O262" i="6"/>
  <c r="N262" i="6"/>
  <c r="M262" i="6"/>
  <c r="L262" i="6"/>
  <c r="J262" i="6"/>
  <c r="N261" i="6"/>
  <c r="M261" i="6"/>
  <c r="L261" i="6"/>
  <c r="O261" i="6" s="1"/>
  <c r="J261" i="6"/>
  <c r="N260" i="6"/>
  <c r="M260" i="6"/>
  <c r="O260" i="6" s="1"/>
  <c r="L260" i="6"/>
  <c r="J260" i="6"/>
  <c r="N259" i="6"/>
  <c r="M259" i="6"/>
  <c r="L259" i="6"/>
  <c r="O259" i="6" s="1"/>
  <c r="J259" i="6"/>
  <c r="O258" i="6"/>
  <c r="N258" i="6"/>
  <c r="M258" i="6"/>
  <c r="L258" i="6"/>
  <c r="J258" i="6"/>
  <c r="N257" i="6"/>
  <c r="M257" i="6"/>
  <c r="L257" i="6"/>
  <c r="J257" i="6"/>
  <c r="O256" i="6"/>
  <c r="N256" i="6"/>
  <c r="M256" i="6"/>
  <c r="L256" i="6"/>
  <c r="J256" i="6"/>
  <c r="N255" i="6"/>
  <c r="M255" i="6"/>
  <c r="L255" i="6"/>
  <c r="O255" i="6" s="1"/>
  <c r="J255" i="6"/>
  <c r="N254" i="6"/>
  <c r="M254" i="6"/>
  <c r="L254" i="6"/>
  <c r="O254" i="6" s="1"/>
  <c r="J254" i="6"/>
  <c r="N253" i="6"/>
  <c r="M253" i="6"/>
  <c r="L253" i="6"/>
  <c r="J253" i="6"/>
  <c r="N252" i="6"/>
  <c r="O252" i="6" s="1"/>
  <c r="M252" i="6"/>
  <c r="L252" i="6"/>
  <c r="J252" i="6"/>
  <c r="O251" i="6"/>
  <c r="N251" i="6"/>
  <c r="M251" i="6"/>
  <c r="L251" i="6"/>
  <c r="J251" i="6"/>
  <c r="N250" i="6"/>
  <c r="M250" i="6"/>
  <c r="L250" i="6"/>
  <c r="O250" i="6" s="1"/>
  <c r="J250" i="6"/>
  <c r="N249" i="6"/>
  <c r="M249" i="6"/>
  <c r="L249" i="6"/>
  <c r="O249" i="6" s="1"/>
  <c r="J249" i="6"/>
  <c r="N248" i="6"/>
  <c r="M248" i="6"/>
  <c r="O248" i="6" s="1"/>
  <c r="L248" i="6"/>
  <c r="J248" i="6"/>
  <c r="N247" i="6"/>
  <c r="O247" i="6" s="1"/>
  <c r="M247" i="6"/>
  <c r="L247" i="6"/>
  <c r="J247" i="6"/>
  <c r="O246" i="6"/>
  <c r="N246" i="6"/>
  <c r="M246" i="6"/>
  <c r="L246" i="6"/>
  <c r="J246" i="6"/>
  <c r="N245" i="6"/>
  <c r="M245" i="6"/>
  <c r="L245" i="6"/>
  <c r="O245" i="6" s="1"/>
  <c r="J245" i="6"/>
  <c r="N244" i="6"/>
  <c r="M244" i="6"/>
  <c r="O244" i="6" s="1"/>
  <c r="L244" i="6"/>
  <c r="J244" i="6"/>
  <c r="N243" i="6"/>
  <c r="M243" i="6"/>
  <c r="L243" i="6"/>
  <c r="O243" i="6" s="1"/>
  <c r="J243" i="6"/>
  <c r="O242" i="6"/>
  <c r="N242" i="6"/>
  <c r="M242" i="6"/>
  <c r="L242" i="6"/>
  <c r="J242" i="6"/>
  <c r="N241" i="6"/>
  <c r="M241" i="6"/>
  <c r="L241" i="6"/>
  <c r="J241" i="6"/>
  <c r="O240" i="6"/>
  <c r="N240" i="6"/>
  <c r="M240" i="6"/>
  <c r="L240" i="6"/>
  <c r="J240" i="6"/>
  <c r="N239" i="6"/>
  <c r="M239" i="6"/>
  <c r="L239" i="6"/>
  <c r="O239" i="6" s="1"/>
  <c r="J239" i="6"/>
  <c r="N238" i="6"/>
  <c r="M238" i="6"/>
  <c r="L238" i="6"/>
  <c r="O238" i="6" s="1"/>
  <c r="J238" i="6"/>
  <c r="N237" i="6"/>
  <c r="M237" i="6"/>
  <c r="L237" i="6"/>
  <c r="J237" i="6"/>
  <c r="N236" i="6"/>
  <c r="O236" i="6" s="1"/>
  <c r="M236" i="6"/>
  <c r="L236" i="6"/>
  <c r="J236" i="6"/>
  <c r="O235" i="6"/>
  <c r="N235" i="6"/>
  <c r="M235" i="6"/>
  <c r="L235" i="6"/>
  <c r="J235" i="6"/>
  <c r="N234" i="6"/>
  <c r="M234" i="6"/>
  <c r="L234" i="6"/>
  <c r="O234" i="6" s="1"/>
  <c r="J234" i="6"/>
  <c r="N233" i="6"/>
  <c r="M233" i="6"/>
  <c r="L233" i="6"/>
  <c r="O233" i="6" s="1"/>
  <c r="J233" i="6"/>
  <c r="N232" i="6"/>
  <c r="M232" i="6"/>
  <c r="O232" i="6" s="1"/>
  <c r="L232" i="6"/>
  <c r="J232" i="6"/>
  <c r="N231" i="6"/>
  <c r="O231" i="6" s="1"/>
  <c r="M231" i="6"/>
  <c r="L231" i="6"/>
  <c r="J231" i="6"/>
  <c r="O230" i="6"/>
  <c r="N230" i="6"/>
  <c r="M230" i="6"/>
  <c r="L230" i="6"/>
  <c r="J230" i="6"/>
  <c r="N229" i="6"/>
  <c r="M229" i="6"/>
  <c r="L229" i="6"/>
  <c r="O229" i="6" s="1"/>
  <c r="J229" i="6"/>
  <c r="N228" i="6"/>
  <c r="M228" i="6"/>
  <c r="O228" i="6" s="1"/>
  <c r="L228" i="6"/>
  <c r="J228" i="6"/>
  <c r="N227" i="6"/>
  <c r="M227" i="6"/>
  <c r="L227" i="6"/>
  <c r="O227" i="6" s="1"/>
  <c r="J227" i="6"/>
  <c r="O226" i="6"/>
  <c r="N226" i="6"/>
  <c r="M226" i="6"/>
  <c r="L226" i="6"/>
  <c r="J226" i="6"/>
  <c r="N225" i="6"/>
  <c r="M225" i="6"/>
  <c r="L225" i="6"/>
  <c r="J225" i="6"/>
  <c r="O224" i="6"/>
  <c r="N224" i="6"/>
  <c r="M224" i="6"/>
  <c r="L224" i="6"/>
  <c r="J224" i="6"/>
  <c r="N223" i="6"/>
  <c r="M223" i="6"/>
  <c r="L223" i="6"/>
  <c r="O223" i="6" s="1"/>
  <c r="J223" i="6"/>
  <c r="N222" i="6"/>
  <c r="M222" i="6"/>
  <c r="L222" i="6"/>
  <c r="O222" i="6" s="1"/>
  <c r="J222" i="6"/>
  <c r="N221" i="6"/>
  <c r="M221" i="6"/>
  <c r="L221" i="6"/>
  <c r="J221" i="6"/>
  <c r="N220" i="6"/>
  <c r="O220" i="6" s="1"/>
  <c r="M220" i="6"/>
  <c r="L220" i="6"/>
  <c r="J220" i="6"/>
  <c r="O219" i="6"/>
  <c r="N219" i="6"/>
  <c r="M219" i="6"/>
  <c r="L219" i="6"/>
  <c r="J219" i="6"/>
  <c r="N218" i="6"/>
  <c r="M218" i="6"/>
  <c r="L218" i="6"/>
  <c r="O218" i="6" s="1"/>
  <c r="J218" i="6"/>
  <c r="N217" i="6"/>
  <c r="M217" i="6"/>
  <c r="L217" i="6"/>
  <c r="O217" i="6" s="1"/>
  <c r="J217" i="6"/>
  <c r="N216" i="6"/>
  <c r="M216" i="6"/>
  <c r="O216" i="6" s="1"/>
  <c r="L216" i="6"/>
  <c r="J216" i="6"/>
  <c r="N215" i="6"/>
  <c r="O215" i="6" s="1"/>
  <c r="M215" i="6"/>
  <c r="L215" i="6"/>
  <c r="J215" i="6"/>
  <c r="O214" i="6"/>
  <c r="N214" i="6"/>
  <c r="M214" i="6"/>
  <c r="L214" i="6"/>
  <c r="J214" i="6"/>
  <c r="N213" i="6"/>
  <c r="M213" i="6"/>
  <c r="L213" i="6"/>
  <c r="O213" i="6" s="1"/>
  <c r="J213" i="6"/>
  <c r="N212" i="6"/>
  <c r="M212" i="6"/>
  <c r="O212" i="6" s="1"/>
  <c r="L212" i="6"/>
  <c r="J212" i="6"/>
  <c r="N211" i="6"/>
  <c r="M211" i="6"/>
  <c r="L211" i="6"/>
  <c r="O211" i="6" s="1"/>
  <c r="J211" i="6"/>
  <c r="O210" i="6"/>
  <c r="N210" i="6"/>
  <c r="M210" i="6"/>
  <c r="L210" i="6"/>
  <c r="J210" i="6"/>
  <c r="N209" i="6"/>
  <c r="M209" i="6"/>
  <c r="L209" i="6"/>
  <c r="J209" i="6"/>
  <c r="O208" i="6"/>
  <c r="N208" i="6"/>
  <c r="M208" i="6"/>
  <c r="L208" i="6"/>
  <c r="J208" i="6"/>
  <c r="N207" i="6"/>
  <c r="M207" i="6"/>
  <c r="L207" i="6"/>
  <c r="O207" i="6" s="1"/>
  <c r="J207" i="6"/>
  <c r="N206" i="6"/>
  <c r="M206" i="6"/>
  <c r="L206" i="6"/>
  <c r="O206" i="6" s="1"/>
  <c r="J206" i="6"/>
  <c r="N205" i="6"/>
  <c r="M205" i="6"/>
  <c r="L205" i="6"/>
  <c r="J205" i="6"/>
  <c r="N204" i="6"/>
  <c r="O204" i="6" s="1"/>
  <c r="M204" i="6"/>
  <c r="L204" i="6"/>
  <c r="J204" i="6"/>
  <c r="O203" i="6"/>
  <c r="N203" i="6"/>
  <c r="M203" i="6"/>
  <c r="L203" i="6"/>
  <c r="J203" i="6"/>
  <c r="N202" i="6"/>
  <c r="M202" i="6"/>
  <c r="L202" i="6"/>
  <c r="O202" i="6" s="1"/>
  <c r="J202" i="6"/>
  <c r="N201" i="6"/>
  <c r="M201" i="6"/>
  <c r="L201" i="6"/>
  <c r="O201" i="6" s="1"/>
  <c r="J201" i="6"/>
  <c r="N200" i="6"/>
  <c r="M200" i="6"/>
  <c r="O200" i="6" s="1"/>
  <c r="L200" i="6"/>
  <c r="J200" i="6"/>
  <c r="N199" i="6"/>
  <c r="O199" i="6" s="1"/>
  <c r="M199" i="6"/>
  <c r="L199" i="6"/>
  <c r="J199" i="6"/>
  <c r="O198" i="6"/>
  <c r="N198" i="6"/>
  <c r="M198" i="6"/>
  <c r="L198" i="6"/>
  <c r="J198" i="6"/>
  <c r="N197" i="6"/>
  <c r="M197" i="6"/>
  <c r="L197" i="6"/>
  <c r="O197" i="6" s="1"/>
  <c r="J197" i="6"/>
  <c r="N196" i="6"/>
  <c r="M196" i="6"/>
  <c r="O196" i="6" s="1"/>
  <c r="L196" i="6"/>
  <c r="J196" i="6"/>
  <c r="N195" i="6"/>
  <c r="M195" i="6"/>
  <c r="L195" i="6"/>
  <c r="O195" i="6" s="1"/>
  <c r="J195" i="6"/>
  <c r="O194" i="6"/>
  <c r="N194" i="6"/>
  <c r="M194" i="6"/>
  <c r="L194" i="6"/>
  <c r="J194" i="6"/>
  <c r="N193" i="6"/>
  <c r="M193" i="6"/>
  <c r="L193" i="6"/>
  <c r="J193" i="6"/>
  <c r="O192" i="6"/>
  <c r="N192" i="6"/>
  <c r="M192" i="6"/>
  <c r="L192" i="6"/>
  <c r="J192" i="6"/>
  <c r="N191" i="6"/>
  <c r="M191" i="6"/>
  <c r="L191" i="6"/>
  <c r="O191" i="6" s="1"/>
  <c r="J191" i="6"/>
  <c r="N190" i="6"/>
  <c r="M190" i="6"/>
  <c r="L190" i="6"/>
  <c r="O190" i="6" s="1"/>
  <c r="J190" i="6"/>
  <c r="N189" i="6"/>
  <c r="M189" i="6"/>
  <c r="L189" i="6"/>
  <c r="J189" i="6"/>
  <c r="N188" i="6"/>
  <c r="O188" i="6" s="1"/>
  <c r="M188" i="6"/>
  <c r="L188" i="6"/>
  <c r="J188" i="6"/>
  <c r="O187" i="6"/>
  <c r="N187" i="6"/>
  <c r="M187" i="6"/>
  <c r="L187" i="6"/>
  <c r="J187" i="6"/>
  <c r="N186" i="6"/>
  <c r="M186" i="6"/>
  <c r="L186" i="6"/>
  <c r="O186" i="6" s="1"/>
  <c r="J186" i="6"/>
  <c r="N185" i="6"/>
  <c r="M185" i="6"/>
  <c r="L185" i="6"/>
  <c r="O185" i="6" s="1"/>
  <c r="J185" i="6"/>
  <c r="N184" i="6"/>
  <c r="M184" i="6"/>
  <c r="O184" i="6" s="1"/>
  <c r="L184" i="6"/>
  <c r="J184" i="6"/>
  <c r="N183" i="6"/>
  <c r="O183" i="6" s="1"/>
  <c r="M183" i="6"/>
  <c r="L183" i="6"/>
  <c r="J183" i="6"/>
  <c r="O182" i="6"/>
  <c r="N182" i="6"/>
  <c r="M182" i="6"/>
  <c r="L182" i="6"/>
  <c r="J182" i="6"/>
  <c r="N181" i="6"/>
  <c r="M181" i="6"/>
  <c r="L181" i="6"/>
  <c r="O181" i="6" s="1"/>
  <c r="J181" i="6"/>
  <c r="N180" i="6"/>
  <c r="M180" i="6"/>
  <c r="O180" i="6" s="1"/>
  <c r="L180" i="6"/>
  <c r="J180" i="6"/>
  <c r="N179" i="6"/>
  <c r="M179" i="6"/>
  <c r="L179" i="6"/>
  <c r="O179" i="6" s="1"/>
  <c r="J179" i="6"/>
  <c r="O178" i="6"/>
  <c r="N178" i="6"/>
  <c r="M178" i="6"/>
  <c r="L178" i="6"/>
  <c r="J178" i="6"/>
  <c r="N177" i="6"/>
  <c r="M177" i="6"/>
  <c r="L177" i="6"/>
  <c r="J177" i="6"/>
  <c r="O176" i="6"/>
  <c r="N176" i="6"/>
  <c r="M176" i="6"/>
  <c r="L176" i="6"/>
  <c r="J176" i="6"/>
  <c r="N175" i="6"/>
  <c r="M175" i="6"/>
  <c r="L175" i="6"/>
  <c r="O175" i="6" s="1"/>
  <c r="J175" i="6"/>
  <c r="N174" i="6"/>
  <c r="M174" i="6"/>
  <c r="L174" i="6"/>
  <c r="O174" i="6" s="1"/>
  <c r="J174" i="6"/>
  <c r="N173" i="6"/>
  <c r="M173" i="6"/>
  <c r="L173" i="6"/>
  <c r="J173" i="6"/>
  <c r="N172" i="6"/>
  <c r="O172" i="6" s="1"/>
  <c r="M172" i="6"/>
  <c r="L172" i="6"/>
  <c r="J172" i="6"/>
  <c r="O171" i="6"/>
  <c r="N171" i="6"/>
  <c r="M171" i="6"/>
  <c r="L171" i="6"/>
  <c r="J171" i="6"/>
  <c r="N170" i="6"/>
  <c r="M170" i="6"/>
  <c r="L170" i="6"/>
  <c r="O170" i="6" s="1"/>
  <c r="J170" i="6"/>
  <c r="N169" i="6"/>
  <c r="M169" i="6"/>
  <c r="L169" i="6"/>
  <c r="O169" i="6" s="1"/>
  <c r="J169" i="6"/>
  <c r="N168" i="6"/>
  <c r="M168" i="6"/>
  <c r="O168" i="6" s="1"/>
  <c r="L168" i="6"/>
  <c r="J168" i="6"/>
  <c r="N167" i="6"/>
  <c r="O167" i="6" s="1"/>
  <c r="M167" i="6"/>
  <c r="L167" i="6"/>
  <c r="J167" i="6"/>
  <c r="O166" i="6"/>
  <c r="N166" i="6"/>
  <c r="M166" i="6"/>
  <c r="L166" i="6"/>
  <c r="J166" i="6"/>
  <c r="N165" i="6"/>
  <c r="M165" i="6"/>
  <c r="L165" i="6"/>
  <c r="O165" i="6" s="1"/>
  <c r="J165" i="6"/>
  <c r="N164" i="6"/>
  <c r="M164" i="6"/>
  <c r="L164" i="6"/>
  <c r="O164" i="6" s="1"/>
  <c r="J164" i="6"/>
  <c r="N163" i="6"/>
  <c r="O163" i="6" s="1"/>
  <c r="M163" i="6"/>
  <c r="L163" i="6"/>
  <c r="J163" i="6"/>
  <c r="O162" i="6"/>
  <c r="N162" i="6"/>
  <c r="M162" i="6"/>
  <c r="L162" i="6"/>
  <c r="J162" i="6"/>
  <c r="N161" i="6"/>
  <c r="M161" i="6"/>
  <c r="L161" i="6"/>
  <c r="O161" i="6" s="1"/>
  <c r="J161" i="6"/>
  <c r="N160" i="6"/>
  <c r="M160" i="6"/>
  <c r="L160" i="6"/>
  <c r="O160" i="6" s="1"/>
  <c r="J160" i="6"/>
  <c r="N159" i="6"/>
  <c r="O159" i="6" s="1"/>
  <c r="M159" i="6"/>
  <c r="L159" i="6"/>
  <c r="J159" i="6"/>
  <c r="O158" i="6"/>
  <c r="N158" i="6"/>
  <c r="M158" i="6"/>
  <c r="L158" i="6"/>
  <c r="J158" i="6"/>
  <c r="N157" i="6"/>
  <c r="M157" i="6"/>
  <c r="L157" i="6"/>
  <c r="O157" i="6" s="1"/>
  <c r="J157" i="6"/>
  <c r="N156" i="6"/>
  <c r="M156" i="6"/>
  <c r="L156" i="6"/>
  <c r="O156" i="6" s="1"/>
  <c r="J156" i="6"/>
  <c r="N155" i="6"/>
  <c r="O155" i="6" s="1"/>
  <c r="M155" i="6"/>
  <c r="L155" i="6"/>
  <c r="J155" i="6"/>
  <c r="O154" i="6"/>
  <c r="N154" i="6"/>
  <c r="M154" i="6"/>
  <c r="L154" i="6"/>
  <c r="J154" i="6"/>
  <c r="N153" i="6"/>
  <c r="M153" i="6"/>
  <c r="L153" i="6"/>
  <c r="O153" i="6" s="1"/>
  <c r="J153" i="6"/>
  <c r="N152" i="6"/>
  <c r="M152" i="6"/>
  <c r="L152" i="6"/>
  <c r="O152" i="6" s="1"/>
  <c r="J152" i="6"/>
  <c r="N151" i="6"/>
  <c r="O151" i="6" s="1"/>
  <c r="M151" i="6"/>
  <c r="L151" i="6"/>
  <c r="J151" i="6"/>
  <c r="O150" i="6"/>
  <c r="N150" i="6"/>
  <c r="M150" i="6"/>
  <c r="L150" i="6"/>
  <c r="J150" i="6"/>
  <c r="N149" i="6"/>
  <c r="M149" i="6"/>
  <c r="L149" i="6"/>
  <c r="O149" i="6" s="1"/>
  <c r="J149" i="6"/>
  <c r="N148" i="6"/>
  <c r="M148" i="6"/>
  <c r="L148" i="6"/>
  <c r="O148" i="6" s="1"/>
  <c r="J148" i="6"/>
  <c r="N147" i="6"/>
  <c r="O147" i="6" s="1"/>
  <c r="M147" i="6"/>
  <c r="L147" i="6"/>
  <c r="J147" i="6"/>
  <c r="O146" i="6"/>
  <c r="N146" i="6"/>
  <c r="M146" i="6"/>
  <c r="L146" i="6"/>
  <c r="J146" i="6"/>
  <c r="N145" i="6"/>
  <c r="M145" i="6"/>
  <c r="L145" i="6"/>
  <c r="O145" i="6" s="1"/>
  <c r="J145" i="6"/>
  <c r="N144" i="6"/>
  <c r="M144" i="6"/>
  <c r="L144" i="6"/>
  <c r="O144" i="6" s="1"/>
  <c r="J144" i="6"/>
  <c r="N143" i="6"/>
  <c r="O143" i="6" s="1"/>
  <c r="M143" i="6"/>
  <c r="L143" i="6"/>
  <c r="J143" i="6"/>
  <c r="O142" i="6"/>
  <c r="N142" i="6"/>
  <c r="M142" i="6"/>
  <c r="L142" i="6"/>
  <c r="J142" i="6"/>
  <c r="N141" i="6"/>
  <c r="M141" i="6"/>
  <c r="L141" i="6"/>
  <c r="O141" i="6" s="1"/>
  <c r="J141" i="6"/>
  <c r="N140" i="6"/>
  <c r="M140" i="6"/>
  <c r="L140" i="6"/>
  <c r="O140" i="6" s="1"/>
  <c r="J140" i="6"/>
  <c r="N139" i="6"/>
  <c r="O139" i="6" s="1"/>
  <c r="M139" i="6"/>
  <c r="L139" i="6"/>
  <c r="J139" i="6"/>
  <c r="O138" i="6"/>
  <c r="N138" i="6"/>
  <c r="M138" i="6"/>
  <c r="L138" i="6"/>
  <c r="J138" i="6"/>
  <c r="N137" i="6"/>
  <c r="M137" i="6"/>
  <c r="L137" i="6"/>
  <c r="O137" i="6" s="1"/>
  <c r="J137" i="6"/>
  <c r="N136" i="6"/>
  <c r="M136" i="6"/>
  <c r="L136" i="6"/>
  <c r="O136" i="6" s="1"/>
  <c r="J136" i="6"/>
  <c r="N135" i="6"/>
  <c r="O135" i="6" s="1"/>
  <c r="M135" i="6"/>
  <c r="L135" i="6"/>
  <c r="J135" i="6"/>
  <c r="O134" i="6"/>
  <c r="N134" i="6"/>
  <c r="M134" i="6"/>
  <c r="L134" i="6"/>
  <c r="J134" i="6"/>
  <c r="N133" i="6"/>
  <c r="M133" i="6"/>
  <c r="L133" i="6"/>
  <c r="O133" i="6" s="1"/>
  <c r="J133" i="6"/>
  <c r="N132" i="6"/>
  <c r="M132" i="6"/>
  <c r="L132" i="6"/>
  <c r="O132" i="6" s="1"/>
  <c r="J132" i="6"/>
  <c r="N131" i="6"/>
  <c r="O131" i="6" s="1"/>
  <c r="M131" i="6"/>
  <c r="L131" i="6"/>
  <c r="J131" i="6"/>
  <c r="O130" i="6"/>
  <c r="N130" i="6"/>
  <c r="M130" i="6"/>
  <c r="L130" i="6"/>
  <c r="J130" i="6"/>
  <c r="N129" i="6"/>
  <c r="M129" i="6"/>
  <c r="L129" i="6"/>
  <c r="O129" i="6" s="1"/>
  <c r="J129" i="6"/>
  <c r="N128" i="6"/>
  <c r="M128" i="6"/>
  <c r="L128" i="6"/>
  <c r="O128" i="6" s="1"/>
  <c r="J128" i="6"/>
  <c r="N127" i="6"/>
  <c r="O127" i="6" s="1"/>
  <c r="M127" i="6"/>
  <c r="L127" i="6"/>
  <c r="J127" i="6"/>
  <c r="O126" i="6"/>
  <c r="N126" i="6"/>
  <c r="M126" i="6"/>
  <c r="L126" i="6"/>
  <c r="J126" i="6"/>
  <c r="N125" i="6"/>
  <c r="M125" i="6"/>
  <c r="L125" i="6"/>
  <c r="O125" i="6" s="1"/>
  <c r="J125" i="6"/>
  <c r="N124" i="6"/>
  <c r="M124" i="6"/>
  <c r="L124" i="6"/>
  <c r="O124" i="6" s="1"/>
  <c r="J124" i="6"/>
  <c r="N123" i="6"/>
  <c r="O123" i="6" s="1"/>
  <c r="M123" i="6"/>
  <c r="L123" i="6"/>
  <c r="J123" i="6"/>
  <c r="O122" i="6"/>
  <c r="N122" i="6"/>
  <c r="M122" i="6"/>
  <c r="L122" i="6"/>
  <c r="J122" i="6"/>
  <c r="N121" i="6"/>
  <c r="M121" i="6"/>
  <c r="L121" i="6"/>
  <c r="O121" i="6" s="1"/>
  <c r="J121" i="6"/>
  <c r="N120" i="6"/>
  <c r="M120" i="6"/>
  <c r="L120" i="6"/>
  <c r="O120" i="6" s="1"/>
  <c r="J120" i="6"/>
  <c r="N119" i="6"/>
  <c r="O119" i="6" s="1"/>
  <c r="M119" i="6"/>
  <c r="L119" i="6"/>
  <c r="J119" i="6"/>
  <c r="O118" i="6"/>
  <c r="N118" i="6"/>
  <c r="M118" i="6"/>
  <c r="L118" i="6"/>
  <c r="J118" i="6"/>
  <c r="N117" i="6"/>
  <c r="M117" i="6"/>
  <c r="L117" i="6"/>
  <c r="O117" i="6" s="1"/>
  <c r="J117" i="6"/>
  <c r="N116" i="6"/>
  <c r="M116" i="6"/>
  <c r="L116" i="6"/>
  <c r="O116" i="6" s="1"/>
  <c r="J116" i="6"/>
  <c r="N115" i="6"/>
  <c r="O115" i="6" s="1"/>
  <c r="M115" i="6"/>
  <c r="L115" i="6"/>
  <c r="J115" i="6"/>
  <c r="O114" i="6"/>
  <c r="N114" i="6"/>
  <c r="M114" i="6"/>
  <c r="L114" i="6"/>
  <c r="J114" i="6"/>
  <c r="N113" i="6"/>
  <c r="M113" i="6"/>
  <c r="L113" i="6"/>
  <c r="O113" i="6" s="1"/>
  <c r="J113" i="6"/>
  <c r="N112" i="6"/>
  <c r="M112" i="6"/>
  <c r="L112" i="6"/>
  <c r="O112" i="6" s="1"/>
  <c r="J112" i="6"/>
  <c r="N111" i="6"/>
  <c r="O111" i="6" s="1"/>
  <c r="M111" i="6"/>
  <c r="L111" i="6"/>
  <c r="J111" i="6"/>
  <c r="O110" i="6"/>
  <c r="N110" i="6"/>
  <c r="M110" i="6"/>
  <c r="L110" i="6"/>
  <c r="J110" i="6"/>
  <c r="N109" i="6"/>
  <c r="M109" i="6"/>
  <c r="L109" i="6"/>
  <c r="O109" i="6" s="1"/>
  <c r="J109" i="6"/>
  <c r="N108" i="6"/>
  <c r="M108" i="6"/>
  <c r="L108" i="6"/>
  <c r="O108" i="6" s="1"/>
  <c r="J108" i="6"/>
  <c r="N107" i="6"/>
  <c r="O107" i="6" s="1"/>
  <c r="M107" i="6"/>
  <c r="L107" i="6"/>
  <c r="J107" i="6"/>
  <c r="O106" i="6"/>
  <c r="N106" i="6"/>
  <c r="M106" i="6"/>
  <c r="L106" i="6"/>
  <c r="J106" i="6"/>
  <c r="N105" i="6"/>
  <c r="M105" i="6"/>
  <c r="L105" i="6"/>
  <c r="O105" i="6" s="1"/>
  <c r="J105" i="6"/>
  <c r="N104" i="6"/>
  <c r="M104" i="6"/>
  <c r="L104" i="6"/>
  <c r="O104" i="6" s="1"/>
  <c r="J104" i="6"/>
  <c r="N103" i="6"/>
  <c r="O103" i="6" s="1"/>
  <c r="M103" i="6"/>
  <c r="L103" i="6"/>
  <c r="J103" i="6"/>
  <c r="O102" i="6"/>
  <c r="N102" i="6"/>
  <c r="M102" i="6"/>
  <c r="L102" i="6"/>
  <c r="J102" i="6"/>
  <c r="N101" i="6"/>
  <c r="M101" i="6"/>
  <c r="L101" i="6"/>
  <c r="O101" i="6" s="1"/>
  <c r="J101" i="6"/>
  <c r="N100" i="6"/>
  <c r="M100" i="6"/>
  <c r="L100" i="6"/>
  <c r="O100" i="6" s="1"/>
  <c r="J100" i="6"/>
  <c r="N99" i="6"/>
  <c r="O99" i="6" s="1"/>
  <c r="M99" i="6"/>
  <c r="L99" i="6"/>
  <c r="J99" i="6"/>
  <c r="O98" i="6"/>
  <c r="N98" i="6"/>
  <c r="M98" i="6"/>
  <c r="L98" i="6"/>
  <c r="J98" i="6"/>
  <c r="N97" i="6"/>
  <c r="M97" i="6"/>
  <c r="L97" i="6"/>
  <c r="O97" i="6" s="1"/>
  <c r="J97" i="6"/>
  <c r="N96" i="6"/>
  <c r="M96" i="6"/>
  <c r="L96" i="6"/>
  <c r="O96" i="6" s="1"/>
  <c r="J96" i="6"/>
  <c r="N95" i="6"/>
  <c r="O95" i="6" s="1"/>
  <c r="M95" i="6"/>
  <c r="L95" i="6"/>
  <c r="J95" i="6"/>
  <c r="O94" i="6"/>
  <c r="N94" i="6"/>
  <c r="M94" i="6"/>
  <c r="L94" i="6"/>
  <c r="J94" i="6"/>
  <c r="N93" i="6"/>
  <c r="M93" i="6"/>
  <c r="L93" i="6"/>
  <c r="O93" i="6" s="1"/>
  <c r="J93" i="6"/>
  <c r="N92" i="6"/>
  <c r="M92" i="6"/>
  <c r="L92" i="6"/>
  <c r="O92" i="6" s="1"/>
  <c r="J92" i="6"/>
  <c r="N91" i="6"/>
  <c r="O91" i="6" s="1"/>
  <c r="M91" i="6"/>
  <c r="L91" i="6"/>
  <c r="J91" i="6"/>
  <c r="O90" i="6"/>
  <c r="N90" i="6"/>
  <c r="M90" i="6"/>
  <c r="L90" i="6"/>
  <c r="J90" i="6"/>
  <c r="N89" i="6"/>
  <c r="M89" i="6"/>
  <c r="L89" i="6"/>
  <c r="O89" i="6" s="1"/>
  <c r="J89" i="6"/>
  <c r="N88" i="6"/>
  <c r="M88" i="6"/>
  <c r="L88" i="6"/>
  <c r="O88" i="6" s="1"/>
  <c r="J88" i="6"/>
  <c r="N87" i="6"/>
  <c r="O87" i="6" s="1"/>
  <c r="M87" i="6"/>
  <c r="L87" i="6"/>
  <c r="J87" i="6"/>
  <c r="O86" i="6"/>
  <c r="N86" i="6"/>
  <c r="M86" i="6"/>
  <c r="L86" i="6"/>
  <c r="J86" i="6"/>
  <c r="N85" i="6"/>
  <c r="M85" i="6"/>
  <c r="L85" i="6"/>
  <c r="O85" i="6" s="1"/>
  <c r="J85" i="6"/>
  <c r="N84" i="6"/>
  <c r="M84" i="6"/>
  <c r="L84" i="6"/>
  <c r="O84" i="6" s="1"/>
  <c r="J84" i="6"/>
  <c r="N83" i="6"/>
  <c r="O83" i="6" s="1"/>
  <c r="M83" i="6"/>
  <c r="L83" i="6"/>
  <c r="J83" i="6"/>
  <c r="O82" i="6"/>
  <c r="N82" i="6"/>
  <c r="M82" i="6"/>
  <c r="L82" i="6"/>
  <c r="J82" i="6"/>
  <c r="N81" i="6"/>
  <c r="M81" i="6"/>
  <c r="L81" i="6"/>
  <c r="O81" i="6" s="1"/>
  <c r="J81" i="6"/>
  <c r="N80" i="6"/>
  <c r="M80" i="6"/>
  <c r="L80" i="6"/>
  <c r="O80" i="6" s="1"/>
  <c r="J80" i="6"/>
  <c r="N79" i="6"/>
  <c r="O79" i="6" s="1"/>
  <c r="M79" i="6"/>
  <c r="L79" i="6"/>
  <c r="J79" i="6"/>
  <c r="O78" i="6"/>
  <c r="N78" i="6"/>
  <c r="M78" i="6"/>
  <c r="L78" i="6"/>
  <c r="J78" i="6"/>
  <c r="N77" i="6"/>
  <c r="M77" i="6"/>
  <c r="L77" i="6"/>
  <c r="O77" i="6" s="1"/>
  <c r="J77" i="6"/>
  <c r="N76" i="6"/>
  <c r="M76" i="6"/>
  <c r="L76" i="6"/>
  <c r="O76" i="6" s="1"/>
  <c r="J76" i="6"/>
  <c r="N75" i="6"/>
  <c r="O75" i="6" s="1"/>
  <c r="M75" i="6"/>
  <c r="L75" i="6"/>
  <c r="J75" i="6"/>
  <c r="O74" i="6"/>
  <c r="N74" i="6"/>
  <c r="M74" i="6"/>
  <c r="L74" i="6"/>
  <c r="J74" i="6"/>
  <c r="N73" i="6"/>
  <c r="M73" i="6"/>
  <c r="L73" i="6"/>
  <c r="O73" i="6" s="1"/>
  <c r="J73" i="6"/>
  <c r="N72" i="6"/>
  <c r="M72" i="6"/>
  <c r="L72" i="6"/>
  <c r="O72" i="6" s="1"/>
  <c r="J72" i="6"/>
  <c r="N71" i="6"/>
  <c r="O71" i="6" s="1"/>
  <c r="M71" i="6"/>
  <c r="L71" i="6"/>
  <c r="J71" i="6"/>
  <c r="O70" i="6"/>
  <c r="N70" i="6"/>
  <c r="M70" i="6"/>
  <c r="L70" i="6"/>
  <c r="J70" i="6"/>
  <c r="N69" i="6"/>
  <c r="M69" i="6"/>
  <c r="L69" i="6"/>
  <c r="O69" i="6" s="1"/>
  <c r="J69" i="6"/>
  <c r="N68" i="6"/>
  <c r="M68" i="6"/>
  <c r="L68" i="6"/>
  <c r="O68" i="6" s="1"/>
  <c r="J68" i="6"/>
  <c r="N67" i="6"/>
  <c r="O67" i="6" s="1"/>
  <c r="M67" i="6"/>
  <c r="L67" i="6"/>
  <c r="J67" i="6"/>
  <c r="O66" i="6"/>
  <c r="N66" i="6"/>
  <c r="M66" i="6"/>
  <c r="L66" i="6"/>
  <c r="J66" i="6"/>
  <c r="N65" i="6"/>
  <c r="M65" i="6"/>
  <c r="L65" i="6"/>
  <c r="O65" i="6" s="1"/>
  <c r="J65" i="6"/>
  <c r="N64" i="6"/>
  <c r="M64" i="6"/>
  <c r="L64" i="6"/>
  <c r="O64" i="6" s="1"/>
  <c r="J64" i="6"/>
  <c r="N63" i="6"/>
  <c r="O63" i="6" s="1"/>
  <c r="M63" i="6"/>
  <c r="L63" i="6"/>
  <c r="J63" i="6"/>
  <c r="O62" i="6"/>
  <c r="N62" i="6"/>
  <c r="M62" i="6"/>
  <c r="L62" i="6"/>
  <c r="J62" i="6"/>
  <c r="N61" i="6"/>
  <c r="M61" i="6"/>
  <c r="L61" i="6"/>
  <c r="O61" i="6" s="1"/>
  <c r="J61" i="6"/>
  <c r="N60" i="6"/>
  <c r="M60" i="6"/>
  <c r="L60" i="6"/>
  <c r="O60" i="6" s="1"/>
  <c r="J60" i="6"/>
  <c r="N59" i="6"/>
  <c r="O59" i="6" s="1"/>
  <c r="M59" i="6"/>
  <c r="L59" i="6"/>
  <c r="J59" i="6"/>
  <c r="O58" i="6"/>
  <c r="N58" i="6"/>
  <c r="M58" i="6"/>
  <c r="L58" i="6"/>
  <c r="J58" i="6"/>
  <c r="N57" i="6"/>
  <c r="M57" i="6"/>
  <c r="L57" i="6"/>
  <c r="O57" i="6" s="1"/>
  <c r="J57" i="6"/>
  <c r="N56" i="6"/>
  <c r="M56" i="6"/>
  <c r="L56" i="6"/>
  <c r="O56" i="6" s="1"/>
  <c r="J56" i="6"/>
  <c r="N55" i="6"/>
  <c r="O55" i="6" s="1"/>
  <c r="M55" i="6"/>
  <c r="L55" i="6"/>
  <c r="J55" i="6"/>
  <c r="O54" i="6"/>
  <c r="N54" i="6"/>
  <c r="M54" i="6"/>
  <c r="L54" i="6"/>
  <c r="J54" i="6"/>
  <c r="N53" i="6"/>
  <c r="M53" i="6"/>
  <c r="L53" i="6"/>
  <c r="O53" i="6" s="1"/>
  <c r="J53" i="6"/>
  <c r="N52" i="6"/>
  <c r="M52" i="6"/>
  <c r="L52" i="6"/>
  <c r="O52" i="6" s="1"/>
  <c r="J52" i="6"/>
  <c r="N51" i="6"/>
  <c r="O51" i="6" s="1"/>
  <c r="M51" i="6"/>
  <c r="L51" i="6"/>
  <c r="J51" i="6"/>
  <c r="O50" i="6"/>
  <c r="N50" i="6"/>
  <c r="M50" i="6"/>
  <c r="L50" i="6"/>
  <c r="J50" i="6"/>
  <c r="N49" i="6"/>
  <c r="M49" i="6"/>
  <c r="L49" i="6"/>
  <c r="O49" i="6" s="1"/>
  <c r="J49" i="6"/>
  <c r="N48" i="6"/>
  <c r="M48" i="6"/>
  <c r="L48" i="6"/>
  <c r="O48" i="6" s="1"/>
  <c r="J48" i="6"/>
  <c r="N47" i="6"/>
  <c r="O47" i="6" s="1"/>
  <c r="M47" i="6"/>
  <c r="L47" i="6"/>
  <c r="J47" i="6"/>
  <c r="O46" i="6"/>
  <c r="N46" i="6"/>
  <c r="M46" i="6"/>
  <c r="L46" i="6"/>
  <c r="J46" i="6"/>
  <c r="N45" i="6"/>
  <c r="M45" i="6"/>
  <c r="L45" i="6"/>
  <c r="O45" i="6" s="1"/>
  <c r="J45" i="6"/>
  <c r="N44" i="6"/>
  <c r="M44" i="6"/>
  <c r="L44" i="6"/>
  <c r="O44" i="6" s="1"/>
  <c r="J44" i="6"/>
  <c r="N43" i="6"/>
  <c r="O43" i="6" s="1"/>
  <c r="M43" i="6"/>
  <c r="L43" i="6"/>
  <c r="J43" i="6"/>
  <c r="O42" i="6"/>
  <c r="N42" i="6"/>
  <c r="M42" i="6"/>
  <c r="L42" i="6"/>
  <c r="J42" i="6"/>
  <c r="N41" i="6"/>
  <c r="M41" i="6"/>
  <c r="L41" i="6"/>
  <c r="O41" i="6" s="1"/>
  <c r="J41" i="6"/>
  <c r="N40" i="6"/>
  <c r="M40" i="6"/>
  <c r="L40" i="6"/>
  <c r="O40" i="6" s="1"/>
  <c r="J40" i="6"/>
  <c r="N39" i="6"/>
  <c r="O39" i="6" s="1"/>
  <c r="M39" i="6"/>
  <c r="L39" i="6"/>
  <c r="J39" i="6"/>
  <c r="O38" i="6"/>
  <c r="N38" i="6"/>
  <c r="M38" i="6"/>
  <c r="L38" i="6"/>
  <c r="J38" i="6"/>
  <c r="N37" i="6"/>
  <c r="M37" i="6"/>
  <c r="L37" i="6"/>
  <c r="O37" i="6" s="1"/>
  <c r="J37" i="6"/>
  <c r="N36" i="6"/>
  <c r="M36" i="6"/>
  <c r="L36" i="6"/>
  <c r="O36" i="6" s="1"/>
  <c r="J36" i="6"/>
  <c r="N35" i="6"/>
  <c r="O35" i="6" s="1"/>
  <c r="M35" i="6"/>
  <c r="L35" i="6"/>
  <c r="J35" i="6"/>
  <c r="O34" i="6"/>
  <c r="N34" i="6"/>
  <c r="M34" i="6"/>
  <c r="L34" i="6"/>
  <c r="J34" i="6"/>
  <c r="N33" i="6"/>
  <c r="M33" i="6"/>
  <c r="L33" i="6"/>
  <c r="O33" i="6" s="1"/>
  <c r="J33" i="6"/>
  <c r="N32" i="6"/>
  <c r="M32" i="6"/>
  <c r="L32" i="6"/>
  <c r="O32" i="6" s="1"/>
  <c r="J32" i="6"/>
  <c r="N31" i="6"/>
  <c r="O31" i="6" s="1"/>
  <c r="M31" i="6"/>
  <c r="L31" i="6"/>
  <c r="J31" i="6"/>
  <c r="O30" i="6"/>
  <c r="N30" i="6"/>
  <c r="M30" i="6"/>
  <c r="L30" i="6"/>
  <c r="J30" i="6"/>
  <c r="N29" i="6"/>
  <c r="M29" i="6"/>
  <c r="L29" i="6"/>
  <c r="O29" i="6" s="1"/>
  <c r="J29" i="6"/>
  <c r="N28" i="6"/>
  <c r="M28" i="6"/>
  <c r="L28" i="6"/>
  <c r="O28" i="6" s="1"/>
  <c r="J28" i="6"/>
  <c r="N27" i="6"/>
  <c r="O27" i="6" s="1"/>
  <c r="M27" i="6"/>
  <c r="L27" i="6"/>
  <c r="J27" i="6"/>
  <c r="O26" i="6"/>
  <c r="N26" i="6"/>
  <c r="M26" i="6"/>
  <c r="L26" i="6"/>
  <c r="J26" i="6"/>
  <c r="N25" i="6"/>
  <c r="M25" i="6"/>
  <c r="L25" i="6"/>
  <c r="O25" i="6" s="1"/>
  <c r="J25" i="6"/>
  <c r="N24" i="6"/>
  <c r="M24" i="6"/>
  <c r="L24" i="6"/>
  <c r="O24" i="6" s="1"/>
  <c r="J24" i="6"/>
  <c r="N23" i="6"/>
  <c r="O23" i="6" s="1"/>
  <c r="M23" i="6"/>
  <c r="L23" i="6"/>
  <c r="J23" i="6"/>
  <c r="O22" i="6"/>
  <c r="N22" i="6"/>
  <c r="M22" i="6"/>
  <c r="L22" i="6"/>
  <c r="J22" i="6"/>
  <c r="N21" i="6"/>
  <c r="M21" i="6"/>
  <c r="L21" i="6"/>
  <c r="O21" i="6" s="1"/>
  <c r="J21" i="6"/>
  <c r="N20" i="6"/>
  <c r="M20" i="6"/>
  <c r="L20" i="6"/>
  <c r="O20" i="6" s="1"/>
  <c r="J20" i="6"/>
  <c r="N19" i="6"/>
  <c r="O19" i="6" s="1"/>
  <c r="M19" i="6"/>
  <c r="L19" i="6"/>
  <c r="J19" i="6"/>
  <c r="O18" i="6"/>
  <c r="N18" i="6"/>
  <c r="M18" i="6"/>
  <c r="L18" i="6"/>
  <c r="J18" i="6"/>
  <c r="N17" i="6"/>
  <c r="M17" i="6"/>
  <c r="L17" i="6"/>
  <c r="O17" i="6" s="1"/>
  <c r="J17" i="6"/>
  <c r="B11" i="6"/>
  <c r="O792" i="5"/>
  <c r="N792" i="5"/>
  <c r="M792" i="5"/>
  <c r="K792" i="5"/>
  <c r="O791" i="5"/>
  <c r="N791" i="5"/>
  <c r="M791" i="5"/>
  <c r="K791" i="5"/>
  <c r="O790" i="5"/>
  <c r="N790" i="5"/>
  <c r="M790" i="5"/>
  <c r="K790" i="5"/>
  <c r="O789" i="5"/>
  <c r="N789" i="5"/>
  <c r="M789" i="5"/>
  <c r="K789" i="5"/>
  <c r="O788" i="5"/>
  <c r="N788" i="5"/>
  <c r="M788" i="5"/>
  <c r="K788" i="5"/>
  <c r="O787" i="5"/>
  <c r="N787" i="5"/>
  <c r="M787" i="5"/>
  <c r="K787" i="5"/>
  <c r="O786" i="5"/>
  <c r="N786" i="5"/>
  <c r="M786" i="5"/>
  <c r="K786" i="5"/>
  <c r="O785" i="5"/>
  <c r="N785" i="5"/>
  <c r="M785" i="5"/>
  <c r="K785" i="5"/>
  <c r="O784" i="5"/>
  <c r="N784" i="5"/>
  <c r="M784" i="5"/>
  <c r="K784" i="5"/>
  <c r="O783" i="5"/>
  <c r="N783" i="5"/>
  <c r="M783" i="5"/>
  <c r="K783" i="5"/>
  <c r="O782" i="5"/>
  <c r="N782" i="5"/>
  <c r="M782" i="5"/>
  <c r="K782" i="5"/>
  <c r="O781" i="5"/>
  <c r="N781" i="5"/>
  <c r="M781" i="5"/>
  <c r="K781" i="5"/>
  <c r="O780" i="5"/>
  <c r="N780" i="5"/>
  <c r="M780" i="5"/>
  <c r="K780" i="5"/>
  <c r="O779" i="5"/>
  <c r="N779" i="5"/>
  <c r="M779" i="5"/>
  <c r="K779" i="5"/>
  <c r="O778" i="5"/>
  <c r="N778" i="5"/>
  <c r="M778" i="5"/>
  <c r="K778" i="5"/>
  <c r="O777" i="5"/>
  <c r="N777" i="5"/>
  <c r="M777" i="5"/>
  <c r="K777" i="5"/>
  <c r="O776" i="5"/>
  <c r="N776" i="5"/>
  <c r="M776" i="5"/>
  <c r="K776" i="5"/>
  <c r="O775" i="5"/>
  <c r="N775" i="5"/>
  <c r="M775" i="5"/>
  <c r="K775" i="5"/>
  <c r="O774" i="5"/>
  <c r="N774" i="5"/>
  <c r="M774" i="5"/>
  <c r="K774" i="5"/>
  <c r="O773" i="5"/>
  <c r="N773" i="5"/>
  <c r="M773" i="5"/>
  <c r="K773" i="5"/>
  <c r="O772" i="5"/>
  <c r="N772" i="5"/>
  <c r="M772" i="5"/>
  <c r="K772" i="5"/>
  <c r="O771" i="5"/>
  <c r="N771" i="5"/>
  <c r="M771" i="5"/>
  <c r="K771" i="5"/>
  <c r="O770" i="5"/>
  <c r="N770" i="5"/>
  <c r="M770" i="5"/>
  <c r="K770" i="5"/>
  <c r="O769" i="5"/>
  <c r="N769" i="5"/>
  <c r="M769" i="5"/>
  <c r="K769" i="5"/>
  <c r="O768" i="5"/>
  <c r="N768" i="5"/>
  <c r="M768" i="5"/>
  <c r="K768" i="5"/>
  <c r="O767" i="5"/>
  <c r="N767" i="5"/>
  <c r="M767" i="5"/>
  <c r="K767" i="5"/>
  <c r="O766" i="5"/>
  <c r="N766" i="5"/>
  <c r="M766" i="5"/>
  <c r="K766" i="5"/>
  <c r="O765" i="5"/>
  <c r="N765" i="5"/>
  <c r="M765" i="5"/>
  <c r="K765" i="5"/>
  <c r="O764" i="5"/>
  <c r="N764" i="5"/>
  <c r="M764" i="5"/>
  <c r="K764" i="5"/>
  <c r="O763" i="5"/>
  <c r="N763" i="5"/>
  <c r="M763" i="5"/>
  <c r="K763" i="5"/>
  <c r="O762" i="5"/>
  <c r="N762" i="5"/>
  <c r="M762" i="5"/>
  <c r="K762" i="5"/>
  <c r="O761" i="5"/>
  <c r="N761" i="5"/>
  <c r="M761" i="5"/>
  <c r="K761" i="5"/>
  <c r="O760" i="5"/>
  <c r="N760" i="5"/>
  <c r="M760" i="5"/>
  <c r="K760" i="5"/>
  <c r="O759" i="5"/>
  <c r="N759" i="5"/>
  <c r="M759" i="5"/>
  <c r="K759" i="5"/>
  <c r="O758" i="5"/>
  <c r="N758" i="5"/>
  <c r="M758" i="5"/>
  <c r="K758" i="5"/>
  <c r="O757" i="5"/>
  <c r="N757" i="5"/>
  <c r="M757" i="5"/>
  <c r="K757" i="5"/>
  <c r="O753" i="5"/>
  <c r="N753" i="5"/>
  <c r="M753" i="5"/>
  <c r="K753" i="5"/>
  <c r="O752" i="5"/>
  <c r="N752" i="5"/>
  <c r="M752" i="5"/>
  <c r="K752" i="5"/>
  <c r="O751" i="5"/>
  <c r="N751" i="5"/>
  <c r="M751" i="5"/>
  <c r="K751" i="5"/>
  <c r="O750" i="5"/>
  <c r="N750" i="5"/>
  <c r="M750" i="5"/>
  <c r="K750" i="5"/>
  <c r="O749" i="5"/>
  <c r="N749" i="5"/>
  <c r="M749" i="5"/>
  <c r="K749" i="5"/>
  <c r="O541" i="5"/>
  <c r="N541" i="5"/>
  <c r="M541" i="5"/>
  <c r="K541" i="5"/>
  <c r="O748" i="5"/>
  <c r="N748" i="5"/>
  <c r="M748" i="5"/>
  <c r="K748" i="5"/>
  <c r="O747" i="5"/>
  <c r="N747" i="5"/>
  <c r="M747" i="5"/>
  <c r="K747" i="5"/>
  <c r="O746" i="5"/>
  <c r="N746" i="5"/>
  <c r="M746" i="5"/>
  <c r="K746" i="5"/>
  <c r="O745" i="5"/>
  <c r="N745" i="5"/>
  <c r="M745" i="5"/>
  <c r="K745" i="5"/>
  <c r="O741" i="5"/>
  <c r="N741" i="5"/>
  <c r="M741" i="5"/>
  <c r="K741" i="5"/>
  <c r="O739" i="5"/>
  <c r="N739" i="5"/>
  <c r="M739" i="5"/>
  <c r="K739" i="5"/>
  <c r="O738" i="5"/>
  <c r="N738" i="5"/>
  <c r="M738" i="5"/>
  <c r="K738" i="5"/>
  <c r="O711" i="5"/>
  <c r="N711" i="5"/>
  <c r="M711" i="5"/>
  <c r="K711" i="5"/>
  <c r="O710" i="5"/>
  <c r="N710" i="5"/>
  <c r="M710" i="5"/>
  <c r="K710" i="5"/>
  <c r="O709" i="5"/>
  <c r="N709" i="5"/>
  <c r="M709" i="5"/>
  <c r="K709" i="5"/>
  <c r="O708" i="5"/>
  <c r="N708" i="5"/>
  <c r="M708" i="5"/>
  <c r="K708" i="5"/>
  <c r="O744" i="5"/>
  <c r="N744" i="5"/>
  <c r="M744" i="5"/>
  <c r="K744" i="5"/>
  <c r="O743" i="5"/>
  <c r="N743" i="5"/>
  <c r="M743" i="5"/>
  <c r="K743" i="5"/>
  <c r="O742" i="5"/>
  <c r="N742" i="5"/>
  <c r="M742" i="5"/>
  <c r="K742" i="5"/>
  <c r="O740" i="5"/>
  <c r="N740" i="5"/>
  <c r="M740" i="5"/>
  <c r="K740" i="5"/>
  <c r="O737" i="5"/>
  <c r="N737" i="5"/>
  <c r="M737" i="5"/>
  <c r="K737" i="5"/>
  <c r="O736" i="5"/>
  <c r="N736" i="5"/>
  <c r="M736" i="5"/>
  <c r="K736" i="5"/>
  <c r="O735" i="5"/>
  <c r="N735" i="5"/>
  <c r="M735" i="5"/>
  <c r="K735" i="5"/>
  <c r="O734" i="5"/>
  <c r="N734" i="5"/>
  <c r="M734" i="5"/>
  <c r="K734" i="5"/>
  <c r="O731" i="5"/>
  <c r="N731" i="5"/>
  <c r="M731" i="5"/>
  <c r="K731" i="5"/>
  <c r="O733" i="5"/>
  <c r="N733" i="5"/>
  <c r="M733" i="5"/>
  <c r="K733" i="5"/>
  <c r="O732" i="5"/>
  <c r="N732" i="5"/>
  <c r="M732" i="5"/>
  <c r="K732" i="5"/>
  <c r="O730" i="5"/>
  <c r="N730" i="5"/>
  <c r="M730" i="5"/>
  <c r="K730" i="5"/>
  <c r="O729" i="5"/>
  <c r="N729" i="5"/>
  <c r="M729" i="5"/>
  <c r="K729" i="5"/>
  <c r="O728" i="5"/>
  <c r="N728" i="5"/>
  <c r="M728" i="5"/>
  <c r="K728" i="5"/>
  <c r="O727" i="5"/>
  <c r="N727" i="5"/>
  <c r="M727" i="5"/>
  <c r="K727" i="5"/>
  <c r="O726" i="5"/>
  <c r="N726" i="5"/>
  <c r="M726" i="5"/>
  <c r="K726" i="5"/>
  <c r="O725" i="5"/>
  <c r="N725" i="5"/>
  <c r="M725" i="5"/>
  <c r="K725" i="5"/>
  <c r="O724" i="5"/>
  <c r="N724" i="5"/>
  <c r="M724" i="5"/>
  <c r="K724" i="5"/>
  <c r="O723" i="5"/>
  <c r="N723" i="5"/>
  <c r="M723" i="5"/>
  <c r="K723" i="5"/>
  <c r="O722" i="5"/>
  <c r="N722" i="5"/>
  <c r="M722" i="5"/>
  <c r="K722" i="5"/>
  <c r="O721" i="5"/>
  <c r="N721" i="5"/>
  <c r="M721" i="5"/>
  <c r="K721" i="5"/>
  <c r="O720" i="5"/>
  <c r="N720" i="5"/>
  <c r="M720" i="5"/>
  <c r="K720" i="5"/>
  <c r="O719" i="5"/>
  <c r="N719" i="5"/>
  <c r="M719" i="5"/>
  <c r="K719" i="5"/>
  <c r="O718" i="5"/>
  <c r="N718" i="5"/>
  <c r="M718" i="5"/>
  <c r="K718" i="5"/>
  <c r="O717" i="5"/>
  <c r="N717" i="5"/>
  <c r="M717" i="5"/>
  <c r="K717" i="5"/>
  <c r="O714" i="5"/>
  <c r="N714" i="5"/>
  <c r="M714" i="5"/>
  <c r="K714" i="5"/>
  <c r="O716" i="5"/>
  <c r="N716" i="5"/>
  <c r="M716" i="5"/>
  <c r="K716" i="5"/>
  <c r="O715" i="5"/>
  <c r="N715" i="5"/>
  <c r="M715" i="5"/>
  <c r="K715" i="5"/>
  <c r="O713" i="5"/>
  <c r="N713" i="5"/>
  <c r="M713" i="5"/>
  <c r="K713" i="5"/>
  <c r="O712" i="5"/>
  <c r="N712" i="5"/>
  <c r="M712" i="5"/>
  <c r="K712" i="5"/>
  <c r="O707" i="5"/>
  <c r="N707" i="5"/>
  <c r="M707" i="5"/>
  <c r="K707" i="5"/>
  <c r="O706" i="5"/>
  <c r="N706" i="5"/>
  <c r="M706" i="5"/>
  <c r="K706" i="5"/>
  <c r="O703" i="5"/>
  <c r="N703" i="5"/>
  <c r="M703" i="5"/>
  <c r="K703" i="5"/>
  <c r="O705" i="5"/>
  <c r="N705" i="5"/>
  <c r="M705" i="5"/>
  <c r="K705" i="5"/>
  <c r="O704" i="5"/>
  <c r="N704" i="5"/>
  <c r="M704" i="5"/>
  <c r="K704" i="5"/>
  <c r="O702" i="5"/>
  <c r="N702" i="5"/>
  <c r="M702" i="5"/>
  <c r="K702" i="5"/>
  <c r="O701" i="5"/>
  <c r="N701" i="5"/>
  <c r="M701" i="5"/>
  <c r="K701" i="5"/>
  <c r="O700" i="5"/>
  <c r="N700" i="5"/>
  <c r="M700" i="5"/>
  <c r="K700" i="5"/>
  <c r="O699" i="5"/>
  <c r="N699" i="5"/>
  <c r="M699" i="5"/>
  <c r="K699" i="5"/>
  <c r="O698" i="5"/>
  <c r="N698" i="5"/>
  <c r="M698" i="5"/>
  <c r="K698" i="5"/>
  <c r="O697" i="5"/>
  <c r="N697" i="5"/>
  <c r="M697" i="5"/>
  <c r="K697" i="5"/>
  <c r="O696" i="5"/>
  <c r="N696" i="5"/>
  <c r="M696" i="5"/>
  <c r="K696" i="5"/>
  <c r="O695" i="5"/>
  <c r="N695" i="5"/>
  <c r="M695" i="5"/>
  <c r="K695" i="5"/>
  <c r="O692" i="5"/>
  <c r="N692" i="5"/>
  <c r="M692" i="5"/>
  <c r="K692" i="5"/>
  <c r="O694" i="5"/>
  <c r="N694" i="5"/>
  <c r="M694" i="5"/>
  <c r="K694" i="5"/>
  <c r="O693" i="5"/>
  <c r="N693" i="5"/>
  <c r="M693" i="5"/>
  <c r="K693" i="5"/>
  <c r="O691" i="5"/>
  <c r="N691" i="5"/>
  <c r="M691" i="5"/>
  <c r="K691" i="5"/>
  <c r="O690" i="5"/>
  <c r="N690" i="5"/>
  <c r="M690" i="5"/>
  <c r="K690" i="5"/>
  <c r="O687" i="5"/>
  <c r="N687" i="5"/>
  <c r="M687" i="5"/>
  <c r="K687" i="5"/>
  <c r="O686" i="5"/>
  <c r="N686" i="5"/>
  <c r="M686" i="5"/>
  <c r="K686" i="5"/>
  <c r="O685" i="5"/>
  <c r="N685" i="5"/>
  <c r="M685" i="5"/>
  <c r="K685" i="5"/>
  <c r="O684" i="5"/>
  <c r="N684" i="5"/>
  <c r="M684" i="5"/>
  <c r="K684" i="5"/>
  <c r="O683" i="5"/>
  <c r="N683" i="5"/>
  <c r="M683" i="5"/>
  <c r="K683" i="5"/>
  <c r="O682" i="5"/>
  <c r="N682" i="5"/>
  <c r="M682" i="5"/>
  <c r="K682" i="5"/>
  <c r="O681" i="5"/>
  <c r="N681" i="5"/>
  <c r="M681" i="5"/>
  <c r="K681" i="5"/>
  <c r="O680" i="5"/>
  <c r="N680" i="5"/>
  <c r="M680" i="5"/>
  <c r="K680" i="5"/>
  <c r="O679" i="5"/>
  <c r="N679" i="5"/>
  <c r="M679" i="5"/>
  <c r="K679" i="5"/>
  <c r="O678" i="5"/>
  <c r="N678" i="5"/>
  <c r="M678" i="5"/>
  <c r="K678" i="5"/>
  <c r="O677" i="5"/>
  <c r="N677" i="5"/>
  <c r="M677" i="5"/>
  <c r="K677" i="5"/>
  <c r="O676" i="5"/>
  <c r="N676" i="5"/>
  <c r="M676" i="5"/>
  <c r="K676" i="5"/>
  <c r="O675" i="5"/>
  <c r="N675" i="5"/>
  <c r="M675" i="5"/>
  <c r="K675" i="5"/>
  <c r="O674" i="5"/>
  <c r="N674" i="5"/>
  <c r="M674" i="5"/>
  <c r="K674" i="5"/>
  <c r="O673" i="5"/>
  <c r="N673" i="5"/>
  <c r="M673" i="5"/>
  <c r="K673" i="5"/>
  <c r="O672" i="5"/>
  <c r="N672" i="5"/>
  <c r="M672" i="5"/>
  <c r="K672" i="5"/>
  <c r="O671" i="5"/>
  <c r="N671" i="5"/>
  <c r="M671" i="5"/>
  <c r="K671" i="5"/>
  <c r="O670" i="5"/>
  <c r="N670" i="5"/>
  <c r="M670" i="5"/>
  <c r="K670" i="5"/>
  <c r="O669" i="5"/>
  <c r="N669" i="5"/>
  <c r="M669" i="5"/>
  <c r="K669" i="5"/>
  <c r="O668" i="5"/>
  <c r="N668" i="5"/>
  <c r="M668" i="5"/>
  <c r="K668" i="5"/>
  <c r="O667" i="5"/>
  <c r="N667" i="5"/>
  <c r="M667" i="5"/>
  <c r="K667" i="5"/>
  <c r="O665" i="5"/>
  <c r="N665" i="5"/>
  <c r="M665" i="5"/>
  <c r="K665" i="5"/>
  <c r="O664" i="5"/>
  <c r="N664" i="5"/>
  <c r="M664" i="5"/>
  <c r="K664" i="5"/>
  <c r="O663" i="5"/>
  <c r="N663" i="5"/>
  <c r="M663" i="5"/>
  <c r="K663" i="5"/>
  <c r="O662" i="5"/>
  <c r="N662" i="5"/>
  <c r="M662" i="5"/>
  <c r="K662" i="5"/>
  <c r="O666" i="5"/>
  <c r="N666" i="5"/>
  <c r="M666" i="5"/>
  <c r="K666" i="5"/>
  <c r="O660" i="5"/>
  <c r="N660" i="5"/>
  <c r="M660" i="5"/>
  <c r="K660" i="5"/>
  <c r="O659" i="5"/>
  <c r="N659" i="5"/>
  <c r="M659" i="5"/>
  <c r="K659" i="5"/>
  <c r="O658" i="5"/>
  <c r="N658" i="5"/>
  <c r="M658" i="5"/>
  <c r="K658" i="5"/>
  <c r="O657" i="5"/>
  <c r="N657" i="5"/>
  <c r="M657" i="5"/>
  <c r="K657" i="5"/>
  <c r="O655" i="5"/>
  <c r="N655" i="5"/>
  <c r="M655" i="5"/>
  <c r="K655" i="5"/>
  <c r="O582" i="5"/>
  <c r="N582" i="5"/>
  <c r="M582" i="5"/>
  <c r="K582" i="5"/>
  <c r="O580" i="5"/>
  <c r="N580" i="5"/>
  <c r="M580" i="5"/>
  <c r="K580" i="5"/>
  <c r="O654" i="5"/>
  <c r="N654" i="5"/>
  <c r="M654" i="5"/>
  <c r="K654" i="5"/>
  <c r="O653" i="5"/>
  <c r="N653" i="5"/>
  <c r="M653" i="5"/>
  <c r="K653" i="5"/>
  <c r="O652" i="5"/>
  <c r="N652" i="5"/>
  <c r="M652" i="5"/>
  <c r="K652" i="5"/>
  <c r="O651" i="5"/>
  <c r="N651" i="5"/>
  <c r="M651" i="5"/>
  <c r="K651" i="5"/>
  <c r="O650" i="5"/>
  <c r="N650" i="5"/>
  <c r="M650" i="5"/>
  <c r="K650" i="5"/>
  <c r="O649" i="5"/>
  <c r="N649" i="5"/>
  <c r="M649" i="5"/>
  <c r="K649" i="5"/>
  <c r="O648" i="5"/>
  <c r="N648" i="5"/>
  <c r="M648" i="5"/>
  <c r="K648" i="5"/>
  <c r="O647" i="5"/>
  <c r="N647" i="5"/>
  <c r="M647" i="5"/>
  <c r="K647" i="5"/>
  <c r="O646" i="5"/>
  <c r="N646" i="5"/>
  <c r="M646" i="5"/>
  <c r="K646" i="5"/>
  <c r="O645" i="5"/>
  <c r="N645" i="5"/>
  <c r="M645" i="5"/>
  <c r="K645" i="5"/>
  <c r="O644" i="5"/>
  <c r="N644" i="5"/>
  <c r="M644" i="5"/>
  <c r="K644" i="5"/>
  <c r="O641" i="5"/>
  <c r="N641" i="5"/>
  <c r="M641" i="5"/>
  <c r="K641" i="5"/>
  <c r="O643" i="5"/>
  <c r="N643" i="5"/>
  <c r="M643" i="5"/>
  <c r="K643" i="5"/>
  <c r="O228" i="5"/>
  <c r="N228" i="5"/>
  <c r="M228" i="5"/>
  <c r="K228" i="5"/>
  <c r="O642" i="5"/>
  <c r="N642" i="5"/>
  <c r="M642" i="5"/>
  <c r="O640" i="5"/>
  <c r="N640" i="5"/>
  <c r="M640" i="5"/>
  <c r="K640" i="5"/>
  <c r="O636" i="5"/>
  <c r="N636" i="5"/>
  <c r="M636" i="5"/>
  <c r="K636" i="5"/>
  <c r="O635" i="5"/>
  <c r="N635" i="5"/>
  <c r="M635" i="5"/>
  <c r="K635" i="5"/>
  <c r="O634" i="5"/>
  <c r="N634" i="5"/>
  <c r="M634" i="5"/>
  <c r="K634" i="5"/>
  <c r="O633" i="5"/>
  <c r="N633" i="5"/>
  <c r="M633" i="5"/>
  <c r="K633" i="5"/>
  <c r="O632" i="5"/>
  <c r="N632" i="5"/>
  <c r="M632" i="5"/>
  <c r="K632" i="5"/>
  <c r="O631" i="5"/>
  <c r="N631" i="5"/>
  <c r="M631" i="5"/>
  <c r="K631" i="5"/>
  <c r="O630" i="5"/>
  <c r="N630" i="5"/>
  <c r="M630" i="5"/>
  <c r="K630" i="5"/>
  <c r="O629" i="5"/>
  <c r="N629" i="5"/>
  <c r="M629" i="5"/>
  <c r="K629" i="5"/>
  <c r="O628" i="5"/>
  <c r="N628" i="5"/>
  <c r="M628" i="5"/>
  <c r="K628" i="5"/>
  <c r="O627" i="5"/>
  <c r="N627" i="5"/>
  <c r="M627" i="5"/>
  <c r="K627" i="5"/>
  <c r="O626" i="5"/>
  <c r="N626" i="5"/>
  <c r="M626" i="5"/>
  <c r="K626" i="5"/>
  <c r="O625" i="5"/>
  <c r="N625" i="5"/>
  <c r="M625" i="5"/>
  <c r="K625" i="5"/>
  <c r="O624" i="5"/>
  <c r="N624" i="5"/>
  <c r="M624" i="5"/>
  <c r="K624" i="5"/>
  <c r="O623" i="5"/>
  <c r="N623" i="5"/>
  <c r="M623" i="5"/>
  <c r="K623" i="5"/>
  <c r="O622" i="5"/>
  <c r="N622" i="5"/>
  <c r="M622" i="5"/>
  <c r="K622" i="5"/>
  <c r="O621" i="5"/>
  <c r="N621" i="5"/>
  <c r="M621" i="5"/>
  <c r="K621" i="5"/>
  <c r="O620" i="5"/>
  <c r="N620" i="5"/>
  <c r="M620" i="5"/>
  <c r="K620" i="5"/>
  <c r="O619" i="5"/>
  <c r="N619" i="5"/>
  <c r="M619" i="5"/>
  <c r="K619" i="5"/>
  <c r="O618" i="5"/>
  <c r="N618" i="5"/>
  <c r="M618" i="5"/>
  <c r="K618" i="5"/>
  <c r="O617" i="5"/>
  <c r="N617" i="5"/>
  <c r="M617" i="5"/>
  <c r="K617" i="5"/>
  <c r="O616" i="5"/>
  <c r="N616" i="5"/>
  <c r="M616" i="5"/>
  <c r="K616" i="5"/>
  <c r="O615" i="5"/>
  <c r="N615" i="5"/>
  <c r="M615" i="5"/>
  <c r="K615" i="5"/>
  <c r="O614" i="5"/>
  <c r="N614" i="5"/>
  <c r="M614" i="5"/>
  <c r="K614" i="5"/>
  <c r="O613" i="5"/>
  <c r="N613" i="5"/>
  <c r="M613" i="5"/>
  <c r="K613" i="5"/>
  <c r="O612" i="5"/>
  <c r="N612" i="5"/>
  <c r="M612" i="5"/>
  <c r="K612" i="5"/>
  <c r="O611" i="5"/>
  <c r="N611" i="5"/>
  <c r="M611" i="5"/>
  <c r="K611" i="5"/>
  <c r="O610" i="5"/>
  <c r="N610" i="5"/>
  <c r="M610" i="5"/>
  <c r="K610" i="5"/>
  <c r="O609" i="5"/>
  <c r="N609" i="5"/>
  <c r="M609" i="5"/>
  <c r="K609" i="5"/>
  <c r="O608" i="5"/>
  <c r="N608" i="5"/>
  <c r="M608" i="5"/>
  <c r="K608" i="5"/>
  <c r="O607" i="5"/>
  <c r="N607" i="5"/>
  <c r="M607" i="5"/>
  <c r="K607" i="5"/>
  <c r="O606" i="5"/>
  <c r="N606" i="5"/>
  <c r="M606" i="5"/>
  <c r="K606" i="5"/>
  <c r="O605" i="5"/>
  <c r="N605" i="5"/>
  <c r="M605" i="5"/>
  <c r="K605" i="5"/>
  <c r="O604" i="5"/>
  <c r="N604" i="5"/>
  <c r="M604" i="5"/>
  <c r="K604" i="5"/>
  <c r="O603" i="5"/>
  <c r="N603" i="5"/>
  <c r="M603" i="5"/>
  <c r="K603" i="5"/>
  <c r="O602" i="5"/>
  <c r="N602" i="5"/>
  <c r="M602" i="5"/>
  <c r="K602" i="5"/>
  <c r="O601" i="5"/>
  <c r="N601" i="5"/>
  <c r="M601" i="5"/>
  <c r="K601" i="5"/>
  <c r="O600" i="5"/>
  <c r="N600" i="5"/>
  <c r="M600" i="5"/>
  <c r="K600" i="5"/>
  <c r="O599" i="5"/>
  <c r="N599" i="5"/>
  <c r="M599" i="5"/>
  <c r="K599" i="5"/>
  <c r="O689" i="5"/>
  <c r="N689" i="5"/>
  <c r="M689" i="5"/>
  <c r="K689" i="5"/>
  <c r="O348" i="5"/>
  <c r="N348" i="5"/>
  <c r="M348" i="5"/>
  <c r="K348" i="5"/>
  <c r="O598" i="5"/>
  <c r="N598" i="5"/>
  <c r="M598" i="5"/>
  <c r="K598" i="5"/>
  <c r="O597" i="5"/>
  <c r="N597" i="5"/>
  <c r="M597" i="5"/>
  <c r="K597" i="5"/>
  <c r="O596" i="5"/>
  <c r="N596" i="5"/>
  <c r="M596" i="5"/>
  <c r="K596" i="5"/>
  <c r="O595" i="5"/>
  <c r="N595" i="5"/>
  <c r="M595" i="5"/>
  <c r="K595" i="5"/>
  <c r="O594" i="5"/>
  <c r="N594" i="5"/>
  <c r="M594" i="5"/>
  <c r="K594" i="5"/>
  <c r="O593" i="5"/>
  <c r="N593" i="5"/>
  <c r="M593" i="5"/>
  <c r="K593" i="5"/>
  <c r="O186" i="5"/>
  <c r="N186" i="5"/>
  <c r="M186" i="5"/>
  <c r="K186" i="5"/>
  <c r="O592" i="5"/>
  <c r="N592" i="5"/>
  <c r="M592" i="5"/>
  <c r="K592" i="5"/>
  <c r="O591" i="5"/>
  <c r="N591" i="5"/>
  <c r="M591" i="5"/>
  <c r="K591" i="5"/>
  <c r="O590" i="5"/>
  <c r="N590" i="5"/>
  <c r="M590" i="5"/>
  <c r="K590" i="5"/>
  <c r="O589" i="5"/>
  <c r="N589" i="5"/>
  <c r="M589" i="5"/>
  <c r="K589" i="5"/>
  <c r="O588" i="5"/>
  <c r="N588" i="5"/>
  <c r="M588" i="5"/>
  <c r="K588" i="5"/>
  <c r="O587" i="5"/>
  <c r="N587" i="5"/>
  <c r="M587" i="5"/>
  <c r="K587" i="5"/>
  <c r="O586" i="5"/>
  <c r="N586" i="5"/>
  <c r="M586" i="5"/>
  <c r="K586" i="5"/>
  <c r="O585" i="5"/>
  <c r="N585" i="5"/>
  <c r="M585" i="5"/>
  <c r="K585" i="5"/>
  <c r="O584" i="5"/>
  <c r="N584" i="5"/>
  <c r="M584" i="5"/>
  <c r="K584" i="5"/>
  <c r="O583" i="5"/>
  <c r="N583" i="5"/>
  <c r="M583" i="5"/>
  <c r="K583" i="5"/>
  <c r="O581" i="5"/>
  <c r="N581" i="5"/>
  <c r="M581" i="5"/>
  <c r="K581" i="5"/>
  <c r="O579" i="5"/>
  <c r="N579" i="5"/>
  <c r="M579" i="5"/>
  <c r="K579" i="5"/>
  <c r="O578" i="5"/>
  <c r="N578" i="5"/>
  <c r="M578" i="5"/>
  <c r="K578" i="5"/>
  <c r="O577" i="5"/>
  <c r="N577" i="5"/>
  <c r="M577" i="5"/>
  <c r="K577" i="5"/>
  <c r="O576" i="5"/>
  <c r="N576" i="5"/>
  <c r="M576" i="5"/>
  <c r="K576" i="5"/>
  <c r="O575" i="5"/>
  <c r="N575" i="5"/>
  <c r="M575" i="5"/>
  <c r="K575" i="5"/>
  <c r="O574" i="5"/>
  <c r="N574" i="5"/>
  <c r="M574" i="5"/>
  <c r="K574" i="5"/>
  <c r="O573" i="5"/>
  <c r="N573" i="5"/>
  <c r="M573" i="5"/>
  <c r="K573" i="5"/>
  <c r="O572" i="5"/>
  <c r="N572" i="5"/>
  <c r="M572" i="5"/>
  <c r="K572" i="5"/>
  <c r="O571" i="5"/>
  <c r="N571" i="5"/>
  <c r="M571" i="5"/>
  <c r="K571" i="5"/>
  <c r="O570" i="5"/>
  <c r="N570" i="5"/>
  <c r="M570" i="5"/>
  <c r="K570" i="5"/>
  <c r="O569" i="5"/>
  <c r="N569" i="5"/>
  <c r="M569" i="5"/>
  <c r="K569" i="5"/>
  <c r="O568" i="5"/>
  <c r="N568" i="5"/>
  <c r="M568" i="5"/>
  <c r="K568" i="5"/>
  <c r="O567" i="5"/>
  <c r="N567" i="5"/>
  <c r="M567" i="5"/>
  <c r="K567" i="5"/>
  <c r="O566" i="5"/>
  <c r="N566" i="5"/>
  <c r="M566" i="5"/>
  <c r="K566" i="5"/>
  <c r="O565" i="5"/>
  <c r="N565" i="5"/>
  <c r="M565" i="5"/>
  <c r="K565" i="5"/>
  <c r="O564" i="5"/>
  <c r="N564" i="5"/>
  <c r="M564" i="5"/>
  <c r="K564" i="5"/>
  <c r="O563" i="5"/>
  <c r="N563" i="5"/>
  <c r="M563" i="5"/>
  <c r="K563" i="5"/>
  <c r="O562" i="5"/>
  <c r="N562" i="5"/>
  <c r="M562" i="5"/>
  <c r="K562" i="5"/>
  <c r="O561" i="5"/>
  <c r="N561" i="5"/>
  <c r="M561" i="5"/>
  <c r="K561" i="5"/>
  <c r="O560" i="5"/>
  <c r="N560" i="5"/>
  <c r="M560" i="5"/>
  <c r="K560" i="5"/>
  <c r="O559" i="5"/>
  <c r="N559" i="5"/>
  <c r="M559" i="5"/>
  <c r="K559" i="5"/>
  <c r="O558" i="5"/>
  <c r="N558" i="5"/>
  <c r="M558" i="5"/>
  <c r="K558" i="5"/>
  <c r="O557" i="5"/>
  <c r="N557" i="5"/>
  <c r="M557" i="5"/>
  <c r="K557" i="5"/>
  <c r="O556" i="5"/>
  <c r="N556" i="5"/>
  <c r="M556" i="5"/>
  <c r="K556" i="5"/>
  <c r="O554" i="5"/>
  <c r="N554" i="5"/>
  <c r="M554" i="5"/>
  <c r="K554" i="5"/>
  <c r="O553" i="5"/>
  <c r="N553" i="5"/>
  <c r="M553" i="5"/>
  <c r="K553" i="5"/>
  <c r="O555" i="5"/>
  <c r="N555" i="5"/>
  <c r="M555" i="5"/>
  <c r="K555" i="5"/>
  <c r="O552" i="5"/>
  <c r="N552" i="5"/>
  <c r="M552" i="5"/>
  <c r="K552" i="5"/>
  <c r="O550" i="5"/>
  <c r="N550" i="5"/>
  <c r="M550" i="5"/>
  <c r="K550" i="5"/>
  <c r="O549" i="5"/>
  <c r="N549" i="5"/>
  <c r="M549" i="5"/>
  <c r="K549" i="5"/>
  <c r="O548" i="5"/>
  <c r="N548" i="5"/>
  <c r="M548" i="5"/>
  <c r="K548" i="5"/>
  <c r="O547" i="5"/>
  <c r="N547" i="5"/>
  <c r="M547" i="5"/>
  <c r="K547" i="5"/>
  <c r="O546" i="5"/>
  <c r="N546" i="5"/>
  <c r="M546" i="5"/>
  <c r="K546" i="5"/>
  <c r="O545" i="5"/>
  <c r="N545" i="5"/>
  <c r="M545" i="5"/>
  <c r="K545" i="5"/>
  <c r="O544" i="5"/>
  <c r="N544" i="5"/>
  <c r="M544" i="5"/>
  <c r="K544" i="5"/>
  <c r="O543" i="5"/>
  <c r="N543" i="5"/>
  <c r="M543" i="5"/>
  <c r="K543" i="5"/>
  <c r="O542" i="5"/>
  <c r="N542" i="5"/>
  <c r="M542" i="5"/>
  <c r="K542" i="5"/>
  <c r="O540" i="5"/>
  <c r="N540" i="5"/>
  <c r="M540" i="5"/>
  <c r="K540" i="5"/>
  <c r="O539" i="5"/>
  <c r="N539" i="5"/>
  <c r="M539" i="5"/>
  <c r="K539" i="5"/>
  <c r="O538" i="5"/>
  <c r="N538" i="5"/>
  <c r="M538" i="5"/>
  <c r="K538" i="5"/>
  <c r="O536" i="5"/>
  <c r="N536" i="5"/>
  <c r="M536" i="5"/>
  <c r="K536" i="5"/>
  <c r="O535" i="5"/>
  <c r="N535" i="5"/>
  <c r="M535" i="5"/>
  <c r="K535" i="5"/>
  <c r="O534" i="5"/>
  <c r="N534" i="5"/>
  <c r="M534" i="5"/>
  <c r="K534" i="5"/>
  <c r="O533" i="5"/>
  <c r="N533" i="5"/>
  <c r="M533" i="5"/>
  <c r="K533" i="5"/>
  <c r="O532" i="5"/>
  <c r="N532" i="5"/>
  <c r="M532" i="5"/>
  <c r="K532" i="5"/>
  <c r="O530" i="5"/>
  <c r="N530" i="5"/>
  <c r="M530" i="5"/>
  <c r="K530" i="5"/>
  <c r="O403" i="5"/>
  <c r="N403" i="5"/>
  <c r="M403" i="5"/>
  <c r="K403" i="5"/>
  <c r="O528" i="5"/>
  <c r="N528" i="5"/>
  <c r="M528" i="5"/>
  <c r="K528" i="5"/>
  <c r="O527" i="5"/>
  <c r="N527" i="5"/>
  <c r="M527" i="5"/>
  <c r="K527" i="5"/>
  <c r="O526" i="5"/>
  <c r="N526" i="5"/>
  <c r="M526" i="5"/>
  <c r="K526" i="5"/>
  <c r="O525" i="5"/>
  <c r="N525" i="5"/>
  <c r="M525" i="5"/>
  <c r="K525" i="5"/>
  <c r="O524" i="5"/>
  <c r="N524" i="5"/>
  <c r="M524" i="5"/>
  <c r="K524" i="5"/>
  <c r="O523" i="5"/>
  <c r="N523" i="5"/>
  <c r="M523" i="5"/>
  <c r="K523" i="5"/>
  <c r="O522" i="5"/>
  <c r="N522" i="5"/>
  <c r="M522" i="5"/>
  <c r="K522" i="5"/>
  <c r="O521" i="5"/>
  <c r="N521" i="5"/>
  <c r="M521" i="5"/>
  <c r="K521" i="5"/>
  <c r="O520" i="5"/>
  <c r="N520" i="5"/>
  <c r="M520" i="5"/>
  <c r="K520" i="5"/>
  <c r="O519" i="5"/>
  <c r="N519" i="5"/>
  <c r="M519" i="5"/>
  <c r="K519" i="5"/>
  <c r="O518" i="5"/>
  <c r="N518" i="5"/>
  <c r="M518" i="5"/>
  <c r="K518" i="5"/>
  <c r="O517" i="5"/>
  <c r="N517" i="5"/>
  <c r="M517" i="5"/>
  <c r="K517" i="5"/>
  <c r="O516" i="5"/>
  <c r="N516" i="5"/>
  <c r="M516" i="5"/>
  <c r="K516" i="5"/>
  <c r="O515" i="5"/>
  <c r="N515" i="5"/>
  <c r="M515" i="5"/>
  <c r="K515" i="5"/>
  <c r="O514" i="5"/>
  <c r="N514" i="5"/>
  <c r="M514" i="5"/>
  <c r="K514" i="5"/>
  <c r="O513" i="5"/>
  <c r="N513" i="5"/>
  <c r="M513" i="5"/>
  <c r="K513" i="5"/>
  <c r="O512" i="5"/>
  <c r="N512" i="5"/>
  <c r="M512" i="5"/>
  <c r="K512" i="5"/>
  <c r="O511" i="5"/>
  <c r="N511" i="5"/>
  <c r="M511" i="5"/>
  <c r="K511" i="5"/>
  <c r="O510" i="5"/>
  <c r="N510" i="5"/>
  <c r="M510" i="5"/>
  <c r="K510" i="5"/>
  <c r="O509" i="5"/>
  <c r="N509" i="5"/>
  <c r="M509" i="5"/>
  <c r="K509" i="5"/>
  <c r="O508" i="5"/>
  <c r="N508" i="5"/>
  <c r="M508" i="5"/>
  <c r="K508" i="5"/>
  <c r="O507" i="5"/>
  <c r="N507" i="5"/>
  <c r="M507" i="5"/>
  <c r="K507" i="5"/>
  <c r="O506" i="5"/>
  <c r="N506" i="5"/>
  <c r="M506" i="5"/>
  <c r="K506" i="5"/>
  <c r="O505" i="5"/>
  <c r="N505" i="5"/>
  <c r="M505" i="5"/>
  <c r="K505" i="5"/>
  <c r="O504" i="5"/>
  <c r="N504" i="5"/>
  <c r="M504" i="5"/>
  <c r="K504" i="5"/>
  <c r="O503" i="5"/>
  <c r="N503" i="5"/>
  <c r="M503" i="5"/>
  <c r="K503" i="5"/>
  <c r="O502" i="5"/>
  <c r="N502" i="5"/>
  <c r="M502" i="5"/>
  <c r="K502" i="5"/>
  <c r="O501" i="5"/>
  <c r="N501" i="5"/>
  <c r="M501" i="5"/>
  <c r="K501" i="5"/>
  <c r="O500" i="5"/>
  <c r="N500" i="5"/>
  <c r="M500" i="5"/>
  <c r="K500" i="5"/>
  <c r="O499" i="5"/>
  <c r="N499" i="5"/>
  <c r="M499" i="5"/>
  <c r="K499" i="5"/>
  <c r="O498" i="5"/>
  <c r="N498" i="5"/>
  <c r="M498" i="5"/>
  <c r="K498" i="5"/>
  <c r="O497" i="5"/>
  <c r="N497" i="5"/>
  <c r="M497" i="5"/>
  <c r="K497" i="5"/>
  <c r="O496" i="5"/>
  <c r="N496" i="5"/>
  <c r="M496" i="5"/>
  <c r="K496" i="5"/>
  <c r="O65" i="5"/>
  <c r="N65" i="5"/>
  <c r="M65" i="5"/>
  <c r="K65" i="5"/>
  <c r="O93" i="5"/>
  <c r="N93" i="5"/>
  <c r="M93" i="5"/>
  <c r="K93" i="5"/>
  <c r="O661" i="5"/>
  <c r="N661" i="5"/>
  <c r="M661" i="5"/>
  <c r="K661" i="5"/>
  <c r="O495" i="5"/>
  <c r="N495" i="5"/>
  <c r="M495" i="5"/>
  <c r="K495" i="5"/>
  <c r="O494" i="5"/>
  <c r="N494" i="5"/>
  <c r="M494" i="5"/>
  <c r="K494" i="5"/>
  <c r="O493" i="5"/>
  <c r="N493" i="5"/>
  <c r="M493" i="5"/>
  <c r="K493" i="5"/>
  <c r="O492" i="5"/>
  <c r="N492" i="5"/>
  <c r="M492" i="5"/>
  <c r="K492" i="5"/>
  <c r="O491" i="5"/>
  <c r="N491" i="5"/>
  <c r="M491" i="5"/>
  <c r="K491" i="5"/>
  <c r="O490" i="5"/>
  <c r="N490" i="5"/>
  <c r="M490" i="5"/>
  <c r="K490" i="5"/>
  <c r="O489" i="5"/>
  <c r="N489" i="5"/>
  <c r="M489" i="5"/>
  <c r="K489" i="5"/>
  <c r="O488" i="5"/>
  <c r="N488" i="5"/>
  <c r="M488" i="5"/>
  <c r="K488" i="5"/>
  <c r="O487" i="5"/>
  <c r="N487" i="5"/>
  <c r="M487" i="5"/>
  <c r="K487" i="5"/>
  <c r="O486" i="5"/>
  <c r="N486" i="5"/>
  <c r="M486" i="5"/>
  <c r="K486" i="5"/>
  <c r="O485" i="5"/>
  <c r="N485" i="5"/>
  <c r="M485" i="5"/>
  <c r="K485" i="5"/>
  <c r="O484" i="5"/>
  <c r="N484" i="5"/>
  <c r="M484" i="5"/>
  <c r="K484" i="5"/>
  <c r="O483" i="5"/>
  <c r="N483" i="5"/>
  <c r="M483" i="5"/>
  <c r="K483" i="5"/>
  <c r="O482" i="5"/>
  <c r="N482" i="5"/>
  <c r="M482" i="5"/>
  <c r="K482" i="5"/>
  <c r="O481" i="5"/>
  <c r="N481" i="5"/>
  <c r="M481" i="5"/>
  <c r="K481" i="5"/>
  <c r="O480" i="5"/>
  <c r="N480" i="5"/>
  <c r="M480" i="5"/>
  <c r="K480" i="5"/>
  <c r="O479" i="5"/>
  <c r="N479" i="5"/>
  <c r="M479" i="5"/>
  <c r="K479" i="5"/>
  <c r="O478" i="5"/>
  <c r="N478" i="5"/>
  <c r="M478" i="5"/>
  <c r="K478" i="5"/>
  <c r="O476" i="5"/>
  <c r="N476" i="5"/>
  <c r="M476" i="5"/>
  <c r="K476" i="5"/>
  <c r="O475" i="5"/>
  <c r="N475" i="5"/>
  <c r="M475" i="5"/>
  <c r="K475" i="5"/>
  <c r="O474" i="5"/>
  <c r="N474" i="5"/>
  <c r="M474" i="5"/>
  <c r="K474" i="5"/>
  <c r="O473" i="5"/>
  <c r="N473" i="5"/>
  <c r="M473" i="5"/>
  <c r="K473" i="5"/>
  <c r="O472" i="5"/>
  <c r="N472" i="5"/>
  <c r="M472" i="5"/>
  <c r="K472" i="5"/>
  <c r="O471" i="5"/>
  <c r="N471" i="5"/>
  <c r="M471" i="5"/>
  <c r="K471" i="5"/>
  <c r="O470" i="5"/>
  <c r="N470" i="5"/>
  <c r="M470" i="5"/>
  <c r="K470" i="5"/>
  <c r="O469" i="5"/>
  <c r="N469" i="5"/>
  <c r="M469" i="5"/>
  <c r="K469" i="5"/>
  <c r="O468" i="5"/>
  <c r="N468" i="5"/>
  <c r="M468" i="5"/>
  <c r="K468" i="5"/>
  <c r="O467" i="5"/>
  <c r="N467" i="5"/>
  <c r="M467" i="5"/>
  <c r="K467" i="5"/>
  <c r="O466" i="5"/>
  <c r="N466" i="5"/>
  <c r="M466" i="5"/>
  <c r="K466" i="5"/>
  <c r="O465" i="5"/>
  <c r="N465" i="5"/>
  <c r="M465" i="5"/>
  <c r="K465" i="5"/>
  <c r="O464" i="5"/>
  <c r="N464" i="5"/>
  <c r="M464" i="5"/>
  <c r="K464" i="5"/>
  <c r="O463" i="5"/>
  <c r="N463" i="5"/>
  <c r="M463" i="5"/>
  <c r="K463" i="5"/>
  <c r="O462" i="5"/>
  <c r="N462" i="5"/>
  <c r="M462" i="5"/>
  <c r="K462" i="5"/>
  <c r="O461" i="5"/>
  <c r="N461" i="5"/>
  <c r="M461" i="5"/>
  <c r="K461" i="5"/>
  <c r="O460" i="5"/>
  <c r="N460" i="5"/>
  <c r="M460" i="5"/>
  <c r="K460" i="5"/>
  <c r="O459" i="5"/>
  <c r="N459" i="5"/>
  <c r="M459" i="5"/>
  <c r="K459" i="5"/>
  <c r="O458" i="5"/>
  <c r="N458" i="5"/>
  <c r="M458" i="5"/>
  <c r="K458" i="5"/>
  <c r="O457" i="5"/>
  <c r="N457" i="5"/>
  <c r="M457" i="5"/>
  <c r="K457" i="5"/>
  <c r="O456" i="5"/>
  <c r="N456" i="5"/>
  <c r="M456" i="5"/>
  <c r="K456" i="5"/>
  <c r="O455" i="5"/>
  <c r="N455" i="5"/>
  <c r="M455" i="5"/>
  <c r="K455" i="5"/>
  <c r="O454" i="5"/>
  <c r="N454" i="5"/>
  <c r="M454" i="5"/>
  <c r="K454" i="5"/>
  <c r="O453" i="5"/>
  <c r="N453" i="5"/>
  <c r="M453" i="5"/>
  <c r="K453" i="5"/>
  <c r="O452" i="5"/>
  <c r="N452" i="5"/>
  <c r="M452" i="5"/>
  <c r="K452" i="5"/>
  <c r="O451" i="5"/>
  <c r="N451" i="5"/>
  <c r="M451" i="5"/>
  <c r="K451" i="5"/>
  <c r="O450" i="5"/>
  <c r="N450" i="5"/>
  <c r="M450" i="5"/>
  <c r="K450" i="5"/>
  <c r="O449" i="5"/>
  <c r="N449" i="5"/>
  <c r="M449" i="5"/>
  <c r="K449" i="5"/>
  <c r="O448" i="5"/>
  <c r="N448" i="5"/>
  <c r="M448" i="5"/>
  <c r="K448" i="5"/>
  <c r="O447" i="5"/>
  <c r="N447" i="5"/>
  <c r="M447" i="5"/>
  <c r="K447" i="5"/>
  <c r="O446" i="5"/>
  <c r="N446" i="5"/>
  <c r="M446" i="5"/>
  <c r="K446" i="5"/>
  <c r="O445" i="5"/>
  <c r="N445" i="5"/>
  <c r="M445" i="5"/>
  <c r="K445" i="5"/>
  <c r="O444" i="5"/>
  <c r="N444" i="5"/>
  <c r="M444" i="5"/>
  <c r="K444" i="5"/>
  <c r="O443" i="5"/>
  <c r="N443" i="5"/>
  <c r="M443" i="5"/>
  <c r="K443" i="5"/>
  <c r="O442" i="5"/>
  <c r="N442" i="5"/>
  <c r="M442" i="5"/>
  <c r="K442" i="5"/>
  <c r="O441" i="5"/>
  <c r="N441" i="5"/>
  <c r="M441" i="5"/>
  <c r="K441" i="5"/>
  <c r="O440" i="5"/>
  <c r="N440" i="5"/>
  <c r="M440" i="5"/>
  <c r="K440" i="5"/>
  <c r="O439" i="5"/>
  <c r="N439" i="5"/>
  <c r="M439" i="5"/>
  <c r="K439" i="5"/>
  <c r="O438" i="5"/>
  <c r="N438" i="5"/>
  <c r="M438" i="5"/>
  <c r="K438" i="5"/>
  <c r="O437" i="5"/>
  <c r="N437" i="5"/>
  <c r="M437" i="5"/>
  <c r="K437" i="5"/>
  <c r="O436" i="5"/>
  <c r="N436" i="5"/>
  <c r="M436" i="5"/>
  <c r="K436" i="5"/>
  <c r="O435" i="5"/>
  <c r="N435" i="5"/>
  <c r="M435" i="5"/>
  <c r="K435" i="5"/>
  <c r="O434" i="5"/>
  <c r="N434" i="5"/>
  <c r="M434" i="5"/>
  <c r="K434" i="5"/>
  <c r="O433" i="5"/>
  <c r="N433" i="5"/>
  <c r="M433" i="5"/>
  <c r="K433" i="5"/>
  <c r="O432" i="5"/>
  <c r="N432" i="5"/>
  <c r="M432" i="5"/>
  <c r="K432" i="5"/>
  <c r="O431" i="5"/>
  <c r="N431" i="5"/>
  <c r="M431" i="5"/>
  <c r="K431" i="5"/>
  <c r="O430" i="5"/>
  <c r="N430" i="5"/>
  <c r="M430" i="5"/>
  <c r="K430" i="5"/>
  <c r="O429" i="5"/>
  <c r="N429" i="5"/>
  <c r="M429" i="5"/>
  <c r="K429" i="5"/>
  <c r="O428" i="5"/>
  <c r="N428" i="5"/>
  <c r="M428" i="5"/>
  <c r="K428" i="5"/>
  <c r="O427" i="5"/>
  <c r="N427" i="5"/>
  <c r="M427" i="5"/>
  <c r="K427" i="5"/>
  <c r="O426" i="5"/>
  <c r="N426" i="5"/>
  <c r="M426" i="5"/>
  <c r="K426" i="5"/>
  <c r="O425" i="5"/>
  <c r="N425" i="5"/>
  <c r="M425" i="5"/>
  <c r="K425" i="5"/>
  <c r="O424" i="5"/>
  <c r="N424" i="5"/>
  <c r="M424" i="5"/>
  <c r="K424" i="5"/>
  <c r="O423" i="5"/>
  <c r="N423" i="5"/>
  <c r="M423" i="5"/>
  <c r="K423" i="5"/>
  <c r="O422" i="5"/>
  <c r="N422" i="5"/>
  <c r="M422" i="5"/>
  <c r="K422" i="5"/>
  <c r="O421" i="5"/>
  <c r="N421" i="5"/>
  <c r="M421" i="5"/>
  <c r="K421" i="5"/>
  <c r="O420" i="5"/>
  <c r="N420" i="5"/>
  <c r="M420" i="5"/>
  <c r="K420" i="5"/>
  <c r="O419" i="5"/>
  <c r="N419" i="5"/>
  <c r="M419" i="5"/>
  <c r="K419" i="5"/>
  <c r="O418" i="5"/>
  <c r="N418" i="5"/>
  <c r="M418" i="5"/>
  <c r="K418" i="5"/>
  <c r="O417" i="5"/>
  <c r="N417" i="5"/>
  <c r="M417" i="5"/>
  <c r="K417" i="5"/>
  <c r="O415" i="5"/>
  <c r="N415" i="5"/>
  <c r="M415" i="5"/>
  <c r="K415" i="5"/>
  <c r="O414" i="5"/>
  <c r="N414" i="5"/>
  <c r="M414" i="5"/>
  <c r="K414" i="5"/>
  <c r="O413" i="5"/>
  <c r="N413" i="5"/>
  <c r="M413" i="5"/>
  <c r="K413" i="5"/>
  <c r="O412" i="5"/>
  <c r="N412" i="5"/>
  <c r="M412" i="5"/>
  <c r="K412" i="5"/>
  <c r="O411" i="5"/>
  <c r="N411" i="5"/>
  <c r="M411" i="5"/>
  <c r="K411" i="5"/>
  <c r="O410" i="5"/>
  <c r="N410" i="5"/>
  <c r="M410" i="5"/>
  <c r="K410" i="5"/>
  <c r="O409" i="5"/>
  <c r="N409" i="5"/>
  <c r="M409" i="5"/>
  <c r="K409" i="5"/>
  <c r="O408" i="5"/>
  <c r="N408" i="5"/>
  <c r="M408" i="5"/>
  <c r="K408" i="5"/>
  <c r="O407" i="5"/>
  <c r="N407" i="5"/>
  <c r="M407" i="5"/>
  <c r="K407" i="5"/>
  <c r="O406" i="5"/>
  <c r="N406" i="5"/>
  <c r="M406" i="5"/>
  <c r="K406" i="5"/>
  <c r="O405" i="5"/>
  <c r="N405" i="5"/>
  <c r="M405" i="5"/>
  <c r="K405" i="5"/>
  <c r="O404" i="5"/>
  <c r="N404" i="5"/>
  <c r="M404" i="5"/>
  <c r="K404" i="5"/>
  <c r="O402" i="5"/>
  <c r="N402" i="5"/>
  <c r="M402" i="5"/>
  <c r="K402" i="5"/>
  <c r="O401" i="5"/>
  <c r="N401" i="5"/>
  <c r="M401" i="5"/>
  <c r="K401" i="5"/>
  <c r="O400" i="5"/>
  <c r="N400" i="5"/>
  <c r="M400" i="5"/>
  <c r="O399" i="5"/>
  <c r="N399" i="5"/>
  <c r="M399" i="5"/>
  <c r="K399" i="5"/>
  <c r="O398" i="5"/>
  <c r="N398" i="5"/>
  <c r="M398" i="5"/>
  <c r="K398" i="5"/>
  <c r="O397" i="5"/>
  <c r="N397" i="5"/>
  <c r="M397" i="5"/>
  <c r="K397" i="5"/>
  <c r="O396" i="5"/>
  <c r="N396" i="5"/>
  <c r="M396" i="5"/>
  <c r="K396" i="5"/>
  <c r="O395" i="5"/>
  <c r="N395" i="5"/>
  <c r="M395" i="5"/>
  <c r="K395" i="5"/>
  <c r="O394" i="5"/>
  <c r="N394" i="5"/>
  <c r="M394" i="5"/>
  <c r="K394" i="5"/>
  <c r="O393" i="5"/>
  <c r="N393" i="5"/>
  <c r="M393" i="5"/>
  <c r="K393" i="5"/>
  <c r="O392" i="5"/>
  <c r="N392" i="5"/>
  <c r="M392" i="5"/>
  <c r="K392" i="5"/>
  <c r="O391" i="5"/>
  <c r="N391" i="5"/>
  <c r="M391" i="5"/>
  <c r="K391" i="5"/>
  <c r="O390" i="5"/>
  <c r="N390" i="5"/>
  <c r="M390" i="5"/>
  <c r="K390" i="5"/>
  <c r="O389" i="5"/>
  <c r="N389" i="5"/>
  <c r="M389" i="5"/>
  <c r="K389" i="5"/>
  <c r="O387" i="5"/>
  <c r="N387" i="5"/>
  <c r="M387" i="5"/>
  <c r="K387" i="5"/>
  <c r="O386" i="5"/>
  <c r="N386" i="5"/>
  <c r="M386" i="5"/>
  <c r="K386" i="5"/>
  <c r="O385" i="5"/>
  <c r="N385" i="5"/>
  <c r="M385" i="5"/>
  <c r="K385" i="5"/>
  <c r="O384" i="5"/>
  <c r="N384" i="5"/>
  <c r="M384" i="5"/>
  <c r="K384" i="5"/>
  <c r="O383" i="5"/>
  <c r="N383" i="5"/>
  <c r="M383" i="5"/>
  <c r="K383" i="5"/>
  <c r="O382" i="5"/>
  <c r="N382" i="5"/>
  <c r="M382" i="5"/>
  <c r="K382" i="5"/>
  <c r="O381" i="5"/>
  <c r="N381" i="5"/>
  <c r="M381" i="5"/>
  <c r="K381" i="5"/>
  <c r="O380" i="5"/>
  <c r="N380" i="5"/>
  <c r="M380" i="5"/>
  <c r="K380" i="5"/>
  <c r="O379" i="5"/>
  <c r="N379" i="5"/>
  <c r="M379" i="5"/>
  <c r="K379" i="5"/>
  <c r="O378" i="5"/>
  <c r="N378" i="5"/>
  <c r="M378" i="5"/>
  <c r="K378" i="5"/>
  <c r="O377" i="5"/>
  <c r="N377" i="5"/>
  <c r="M377" i="5"/>
  <c r="K377" i="5"/>
  <c r="O376" i="5"/>
  <c r="N376" i="5"/>
  <c r="M376" i="5"/>
  <c r="K376" i="5"/>
  <c r="O375" i="5"/>
  <c r="N375" i="5"/>
  <c r="M375" i="5"/>
  <c r="K375" i="5"/>
  <c r="O374" i="5"/>
  <c r="N374" i="5"/>
  <c r="M374" i="5"/>
  <c r="K374" i="5"/>
  <c r="O373" i="5"/>
  <c r="N373" i="5"/>
  <c r="M373" i="5"/>
  <c r="K373" i="5"/>
  <c r="O372" i="5"/>
  <c r="N372" i="5"/>
  <c r="M372" i="5"/>
  <c r="K372" i="5"/>
  <c r="O370" i="5"/>
  <c r="N370" i="5"/>
  <c r="M370" i="5"/>
  <c r="K370" i="5"/>
  <c r="O371" i="5"/>
  <c r="N371" i="5"/>
  <c r="M371" i="5"/>
  <c r="K371" i="5"/>
  <c r="O369" i="5"/>
  <c r="N369" i="5"/>
  <c r="M369" i="5"/>
  <c r="K369" i="5"/>
  <c r="O368" i="5"/>
  <c r="N368" i="5"/>
  <c r="M368" i="5"/>
  <c r="K368" i="5"/>
  <c r="O367" i="5"/>
  <c r="N367" i="5"/>
  <c r="M367" i="5"/>
  <c r="K367" i="5"/>
  <c r="O366" i="5"/>
  <c r="N366" i="5"/>
  <c r="M366" i="5"/>
  <c r="K366" i="5"/>
  <c r="O365" i="5"/>
  <c r="N365" i="5"/>
  <c r="M365" i="5"/>
  <c r="K365" i="5"/>
  <c r="O364" i="5"/>
  <c r="N364" i="5"/>
  <c r="M364" i="5"/>
  <c r="K364" i="5"/>
  <c r="O363" i="5"/>
  <c r="N363" i="5"/>
  <c r="M363" i="5"/>
  <c r="K363" i="5"/>
  <c r="O362" i="5"/>
  <c r="N362" i="5"/>
  <c r="M362" i="5"/>
  <c r="K362" i="5"/>
  <c r="O361" i="5"/>
  <c r="N361" i="5"/>
  <c r="M361" i="5"/>
  <c r="K361" i="5"/>
  <c r="O360" i="5"/>
  <c r="N360" i="5"/>
  <c r="M360" i="5"/>
  <c r="K360" i="5"/>
  <c r="O359" i="5"/>
  <c r="N359" i="5"/>
  <c r="M359" i="5"/>
  <c r="K359" i="5"/>
  <c r="O358" i="5"/>
  <c r="N358" i="5"/>
  <c r="M358" i="5"/>
  <c r="K358" i="5"/>
  <c r="O357" i="5"/>
  <c r="N357" i="5"/>
  <c r="M357" i="5"/>
  <c r="K357" i="5"/>
  <c r="O356" i="5"/>
  <c r="N356" i="5"/>
  <c r="M356" i="5"/>
  <c r="K356" i="5"/>
  <c r="O355" i="5"/>
  <c r="N355" i="5"/>
  <c r="M355" i="5"/>
  <c r="K355" i="5"/>
  <c r="O354" i="5"/>
  <c r="N354" i="5"/>
  <c r="M354" i="5"/>
  <c r="K354" i="5"/>
  <c r="O353" i="5"/>
  <c r="N353" i="5"/>
  <c r="M353" i="5"/>
  <c r="K353" i="5"/>
  <c r="O352" i="5"/>
  <c r="N352" i="5"/>
  <c r="M352" i="5"/>
  <c r="K352" i="5"/>
  <c r="O351" i="5"/>
  <c r="N351" i="5"/>
  <c r="M351" i="5"/>
  <c r="K351" i="5"/>
  <c r="O350" i="5"/>
  <c r="N350" i="5"/>
  <c r="M350" i="5"/>
  <c r="K350" i="5"/>
  <c r="O349" i="5"/>
  <c r="N349" i="5"/>
  <c r="M349" i="5"/>
  <c r="K349" i="5"/>
  <c r="O347" i="5"/>
  <c r="N347" i="5"/>
  <c r="M347" i="5"/>
  <c r="K347" i="5"/>
  <c r="O346" i="5"/>
  <c r="N346" i="5"/>
  <c r="M346" i="5"/>
  <c r="K346" i="5"/>
  <c r="O345" i="5"/>
  <c r="N345" i="5"/>
  <c r="M345" i="5"/>
  <c r="K345" i="5"/>
  <c r="O344" i="5"/>
  <c r="N344" i="5"/>
  <c r="M344" i="5"/>
  <c r="K344" i="5"/>
  <c r="O343" i="5"/>
  <c r="N343" i="5"/>
  <c r="M343" i="5"/>
  <c r="K343" i="5"/>
  <c r="O342" i="5"/>
  <c r="N342" i="5"/>
  <c r="M342" i="5"/>
  <c r="K342" i="5"/>
  <c r="O341" i="5"/>
  <c r="N341" i="5"/>
  <c r="M341" i="5"/>
  <c r="K341" i="5"/>
  <c r="O340" i="5"/>
  <c r="N340" i="5"/>
  <c r="M340" i="5"/>
  <c r="K340" i="5"/>
  <c r="O339" i="5"/>
  <c r="N339" i="5"/>
  <c r="M339" i="5"/>
  <c r="K339" i="5"/>
  <c r="O338" i="5"/>
  <c r="N338" i="5"/>
  <c r="M338" i="5"/>
  <c r="K338" i="5"/>
  <c r="O337" i="5"/>
  <c r="N337" i="5"/>
  <c r="M337" i="5"/>
  <c r="K337" i="5"/>
  <c r="O336" i="5"/>
  <c r="N336" i="5"/>
  <c r="M336" i="5"/>
  <c r="K336" i="5"/>
  <c r="O335" i="5"/>
  <c r="N335" i="5"/>
  <c r="M335" i="5"/>
  <c r="K335" i="5"/>
  <c r="O334" i="5"/>
  <c r="N334" i="5"/>
  <c r="M334" i="5"/>
  <c r="K334" i="5"/>
  <c r="O333" i="5"/>
  <c r="N333" i="5"/>
  <c r="M333" i="5"/>
  <c r="K333" i="5"/>
  <c r="O332" i="5"/>
  <c r="N332" i="5"/>
  <c r="M332" i="5"/>
  <c r="K332" i="5"/>
  <c r="O331" i="5"/>
  <c r="N331" i="5"/>
  <c r="M331" i="5"/>
  <c r="K331" i="5"/>
  <c r="O330" i="5"/>
  <c r="N330" i="5"/>
  <c r="M330" i="5"/>
  <c r="K330" i="5"/>
  <c r="O329" i="5"/>
  <c r="N329" i="5"/>
  <c r="M329" i="5"/>
  <c r="K329" i="5"/>
  <c r="O328" i="5"/>
  <c r="N328" i="5"/>
  <c r="M328" i="5"/>
  <c r="K328" i="5"/>
  <c r="O327" i="5"/>
  <c r="N327" i="5"/>
  <c r="M327" i="5"/>
  <c r="K327" i="5"/>
  <c r="O326" i="5"/>
  <c r="N326" i="5"/>
  <c r="M326" i="5"/>
  <c r="K326" i="5"/>
  <c r="O324" i="5"/>
  <c r="N324" i="5"/>
  <c r="M324" i="5"/>
  <c r="K324" i="5"/>
  <c r="O325" i="5"/>
  <c r="N325" i="5"/>
  <c r="M325" i="5"/>
  <c r="K325" i="5"/>
  <c r="O323" i="5"/>
  <c r="N323" i="5"/>
  <c r="M323" i="5"/>
  <c r="K323" i="5"/>
  <c r="O322" i="5"/>
  <c r="N322" i="5"/>
  <c r="M322" i="5"/>
  <c r="K322" i="5"/>
  <c r="O321" i="5"/>
  <c r="N321" i="5"/>
  <c r="M321" i="5"/>
  <c r="K321" i="5"/>
  <c r="O320" i="5"/>
  <c r="N320" i="5"/>
  <c r="M320" i="5"/>
  <c r="K320" i="5"/>
  <c r="O319" i="5"/>
  <c r="N319" i="5"/>
  <c r="M319" i="5"/>
  <c r="K319" i="5"/>
  <c r="O318" i="5"/>
  <c r="N318" i="5"/>
  <c r="M318" i="5"/>
  <c r="K318" i="5"/>
  <c r="O317" i="5"/>
  <c r="N317" i="5"/>
  <c r="M317" i="5"/>
  <c r="K317" i="5"/>
  <c r="O316" i="5"/>
  <c r="N316" i="5"/>
  <c r="M316" i="5"/>
  <c r="K316" i="5"/>
  <c r="O315" i="5"/>
  <c r="N315" i="5"/>
  <c r="M315" i="5"/>
  <c r="K315" i="5"/>
  <c r="O314" i="5"/>
  <c r="N314" i="5"/>
  <c r="M314" i="5"/>
  <c r="K314" i="5"/>
  <c r="O313" i="5"/>
  <c r="N313" i="5"/>
  <c r="M313" i="5"/>
  <c r="K313" i="5"/>
  <c r="O312" i="5"/>
  <c r="N312" i="5"/>
  <c r="M312" i="5"/>
  <c r="K312" i="5"/>
  <c r="O311" i="5"/>
  <c r="N311" i="5"/>
  <c r="M311" i="5"/>
  <c r="K311" i="5"/>
  <c r="O310" i="5"/>
  <c r="N310" i="5"/>
  <c r="M310" i="5"/>
  <c r="K310" i="5"/>
  <c r="O309" i="5"/>
  <c r="N309" i="5"/>
  <c r="M309" i="5"/>
  <c r="K309" i="5"/>
  <c r="O308" i="5"/>
  <c r="N308" i="5"/>
  <c r="M308" i="5"/>
  <c r="K308" i="5"/>
  <c r="O307" i="5"/>
  <c r="N307" i="5"/>
  <c r="M307" i="5"/>
  <c r="K307" i="5"/>
  <c r="O306" i="5"/>
  <c r="N306" i="5"/>
  <c r="M306" i="5"/>
  <c r="K306" i="5"/>
  <c r="O305" i="5"/>
  <c r="N305" i="5"/>
  <c r="M305" i="5"/>
  <c r="K305" i="5"/>
  <c r="O304" i="5"/>
  <c r="N304" i="5"/>
  <c r="M304" i="5"/>
  <c r="K304" i="5"/>
  <c r="O303" i="5"/>
  <c r="N303" i="5"/>
  <c r="M303" i="5"/>
  <c r="K303" i="5"/>
  <c r="O301" i="5"/>
  <c r="N301" i="5"/>
  <c r="M301" i="5"/>
  <c r="K301" i="5"/>
  <c r="O300" i="5"/>
  <c r="N300" i="5"/>
  <c r="M300" i="5"/>
  <c r="K300" i="5"/>
  <c r="O299" i="5"/>
  <c r="N299" i="5"/>
  <c r="M299" i="5"/>
  <c r="K299" i="5"/>
  <c r="O298" i="5"/>
  <c r="N298" i="5"/>
  <c r="M298" i="5"/>
  <c r="K298" i="5"/>
  <c r="O297" i="5"/>
  <c r="N297" i="5"/>
  <c r="M297" i="5"/>
  <c r="K297" i="5"/>
  <c r="O296" i="5"/>
  <c r="N296" i="5"/>
  <c r="M296" i="5"/>
  <c r="K296" i="5"/>
  <c r="O295" i="5"/>
  <c r="N295" i="5"/>
  <c r="M295" i="5"/>
  <c r="K295" i="5"/>
  <c r="O294" i="5"/>
  <c r="N294" i="5"/>
  <c r="M294" i="5"/>
  <c r="K294" i="5"/>
  <c r="O293" i="5"/>
  <c r="N293" i="5"/>
  <c r="M293" i="5"/>
  <c r="K293" i="5"/>
  <c r="O292" i="5"/>
  <c r="N292" i="5"/>
  <c r="M292" i="5"/>
  <c r="K292" i="5"/>
  <c r="O290" i="5"/>
  <c r="N290" i="5"/>
  <c r="M290" i="5"/>
  <c r="K290" i="5"/>
  <c r="O291" i="5"/>
  <c r="N291" i="5"/>
  <c r="M291" i="5"/>
  <c r="K291" i="5"/>
  <c r="O289" i="5"/>
  <c r="N289" i="5"/>
  <c r="M289" i="5"/>
  <c r="K289" i="5"/>
  <c r="O288" i="5"/>
  <c r="N288" i="5"/>
  <c r="M288" i="5"/>
  <c r="K288" i="5"/>
  <c r="O287" i="5"/>
  <c r="N287" i="5"/>
  <c r="M287" i="5"/>
  <c r="K287" i="5"/>
  <c r="O286" i="5"/>
  <c r="N286" i="5"/>
  <c r="M286" i="5"/>
  <c r="K286" i="5"/>
  <c r="O285" i="5"/>
  <c r="N285" i="5"/>
  <c r="M285" i="5"/>
  <c r="K285" i="5"/>
  <c r="O284" i="5"/>
  <c r="N284" i="5"/>
  <c r="M284" i="5"/>
  <c r="K284" i="5"/>
  <c r="O283" i="5"/>
  <c r="N283" i="5"/>
  <c r="M283" i="5"/>
  <c r="K283" i="5"/>
  <c r="O282" i="5"/>
  <c r="N282" i="5"/>
  <c r="M282" i="5"/>
  <c r="K282" i="5"/>
  <c r="O281" i="5"/>
  <c r="N281" i="5"/>
  <c r="M281" i="5"/>
  <c r="K281" i="5"/>
  <c r="O537" i="5"/>
  <c r="N537" i="5"/>
  <c r="M537" i="5"/>
  <c r="K537" i="5"/>
  <c r="O280" i="5"/>
  <c r="N280" i="5"/>
  <c r="M280" i="5"/>
  <c r="K280" i="5"/>
  <c r="O279" i="5"/>
  <c r="N279" i="5"/>
  <c r="M279" i="5"/>
  <c r="K279" i="5"/>
  <c r="O278" i="5"/>
  <c r="N278" i="5"/>
  <c r="M278" i="5"/>
  <c r="K278" i="5"/>
  <c r="O277" i="5"/>
  <c r="N277" i="5"/>
  <c r="M277" i="5"/>
  <c r="K277" i="5"/>
  <c r="O276" i="5"/>
  <c r="N276" i="5"/>
  <c r="M276" i="5"/>
  <c r="K276" i="5"/>
  <c r="O275" i="5"/>
  <c r="N275" i="5"/>
  <c r="M275" i="5"/>
  <c r="K275" i="5"/>
  <c r="O274" i="5"/>
  <c r="N274" i="5"/>
  <c r="M274" i="5"/>
  <c r="K274" i="5"/>
  <c r="O273" i="5"/>
  <c r="N273" i="5"/>
  <c r="M273" i="5"/>
  <c r="K273" i="5"/>
  <c r="O272" i="5"/>
  <c r="N272" i="5"/>
  <c r="M272" i="5"/>
  <c r="K272" i="5"/>
  <c r="O271" i="5"/>
  <c r="N271" i="5"/>
  <c r="M271" i="5"/>
  <c r="K271" i="5"/>
  <c r="O270" i="5"/>
  <c r="N270" i="5"/>
  <c r="M270" i="5"/>
  <c r="K270" i="5"/>
  <c r="O269" i="5"/>
  <c r="N269" i="5"/>
  <c r="M269" i="5"/>
  <c r="K269" i="5"/>
  <c r="O268" i="5"/>
  <c r="N268" i="5"/>
  <c r="M268" i="5"/>
  <c r="K268" i="5"/>
  <c r="O267" i="5"/>
  <c r="N267" i="5"/>
  <c r="M267" i="5"/>
  <c r="K267" i="5"/>
  <c r="O266" i="5"/>
  <c r="N266" i="5"/>
  <c r="M266" i="5"/>
  <c r="K266" i="5"/>
  <c r="O265" i="5"/>
  <c r="N265" i="5"/>
  <c r="M265" i="5"/>
  <c r="K265" i="5"/>
  <c r="O264" i="5"/>
  <c r="N264" i="5"/>
  <c r="M264" i="5"/>
  <c r="K264" i="5"/>
  <c r="O263" i="5"/>
  <c r="N263" i="5"/>
  <c r="M263" i="5"/>
  <c r="K263" i="5"/>
  <c r="O262" i="5"/>
  <c r="N262" i="5"/>
  <c r="M262" i="5"/>
  <c r="K262" i="5"/>
  <c r="O261" i="5"/>
  <c r="N261" i="5"/>
  <c r="M261" i="5"/>
  <c r="K261" i="5"/>
  <c r="O260" i="5"/>
  <c r="N260" i="5"/>
  <c r="M260" i="5"/>
  <c r="K260" i="5"/>
  <c r="O259" i="5"/>
  <c r="N259" i="5"/>
  <c r="M259" i="5"/>
  <c r="K259" i="5"/>
  <c r="O258" i="5"/>
  <c r="N258" i="5"/>
  <c r="M258" i="5"/>
  <c r="K258" i="5"/>
  <c r="O257" i="5"/>
  <c r="N257" i="5"/>
  <c r="M257" i="5"/>
  <c r="K257" i="5"/>
  <c r="O256" i="5"/>
  <c r="N256" i="5"/>
  <c r="M256" i="5"/>
  <c r="K256" i="5"/>
  <c r="O255" i="5"/>
  <c r="N255" i="5"/>
  <c r="M255" i="5"/>
  <c r="K255" i="5"/>
  <c r="O254" i="5"/>
  <c r="N254" i="5"/>
  <c r="M254" i="5"/>
  <c r="K254" i="5"/>
  <c r="O253" i="5"/>
  <c r="N253" i="5"/>
  <c r="M253" i="5"/>
  <c r="K253" i="5"/>
  <c r="O252" i="5"/>
  <c r="N252" i="5"/>
  <c r="M252" i="5"/>
  <c r="K252" i="5"/>
  <c r="O251" i="5"/>
  <c r="N251" i="5"/>
  <c r="M251" i="5"/>
  <c r="K251" i="5"/>
  <c r="O246" i="5"/>
  <c r="N246" i="5"/>
  <c r="M246" i="5"/>
  <c r="K246" i="5"/>
  <c r="O250" i="5"/>
  <c r="N250" i="5"/>
  <c r="M250" i="5"/>
  <c r="K250" i="5"/>
  <c r="O249" i="5"/>
  <c r="N249" i="5"/>
  <c r="M249" i="5"/>
  <c r="K249" i="5"/>
  <c r="O248" i="5"/>
  <c r="N248" i="5"/>
  <c r="M248" i="5"/>
  <c r="K248" i="5"/>
  <c r="O247" i="5"/>
  <c r="N247" i="5"/>
  <c r="M247" i="5"/>
  <c r="K247" i="5"/>
  <c r="O245" i="5"/>
  <c r="N245" i="5"/>
  <c r="M245" i="5"/>
  <c r="K245" i="5"/>
  <c r="O244" i="5"/>
  <c r="N244" i="5"/>
  <c r="M244" i="5"/>
  <c r="K244" i="5"/>
  <c r="O243" i="5"/>
  <c r="N243" i="5"/>
  <c r="M243" i="5"/>
  <c r="K243" i="5"/>
  <c r="O242" i="5"/>
  <c r="N242" i="5"/>
  <c r="M242" i="5"/>
  <c r="K242" i="5"/>
  <c r="O241" i="5"/>
  <c r="N241" i="5"/>
  <c r="M241" i="5"/>
  <c r="K241" i="5"/>
  <c r="O240" i="5"/>
  <c r="N240" i="5"/>
  <c r="M240" i="5"/>
  <c r="K240" i="5"/>
  <c r="O239" i="5"/>
  <c r="N239" i="5"/>
  <c r="M239" i="5"/>
  <c r="K239" i="5"/>
  <c r="O238" i="5"/>
  <c r="N238" i="5"/>
  <c r="M238" i="5"/>
  <c r="K238" i="5"/>
  <c r="O237" i="5"/>
  <c r="N237" i="5"/>
  <c r="M237" i="5"/>
  <c r="K237" i="5"/>
  <c r="O236" i="5"/>
  <c r="N236" i="5"/>
  <c r="M236" i="5"/>
  <c r="K236" i="5"/>
  <c r="O235" i="5"/>
  <c r="N235" i="5"/>
  <c r="M235" i="5"/>
  <c r="K235" i="5"/>
  <c r="O234" i="5"/>
  <c r="N234" i="5"/>
  <c r="M234" i="5"/>
  <c r="K234" i="5"/>
  <c r="O233" i="5"/>
  <c r="N233" i="5"/>
  <c r="M233" i="5"/>
  <c r="K233" i="5"/>
  <c r="O232" i="5"/>
  <c r="N232" i="5"/>
  <c r="M232" i="5"/>
  <c r="K232" i="5"/>
  <c r="O231" i="5"/>
  <c r="N231" i="5"/>
  <c r="M231" i="5"/>
  <c r="K231" i="5"/>
  <c r="O230" i="5"/>
  <c r="N230" i="5"/>
  <c r="M230" i="5"/>
  <c r="K230" i="5"/>
  <c r="O227" i="5"/>
  <c r="N227" i="5"/>
  <c r="M227" i="5"/>
  <c r="K227" i="5"/>
  <c r="O226" i="5"/>
  <c r="N226" i="5"/>
  <c r="M226" i="5"/>
  <c r="K226" i="5"/>
  <c r="O225" i="5"/>
  <c r="N225" i="5"/>
  <c r="M225" i="5"/>
  <c r="K225" i="5"/>
  <c r="O224" i="5"/>
  <c r="N224" i="5"/>
  <c r="M224" i="5"/>
  <c r="K224" i="5"/>
  <c r="O223" i="5"/>
  <c r="N223" i="5"/>
  <c r="M223" i="5"/>
  <c r="K223" i="5"/>
  <c r="O222" i="5"/>
  <c r="N222" i="5"/>
  <c r="M222" i="5"/>
  <c r="K222" i="5"/>
  <c r="O221" i="5"/>
  <c r="N221" i="5"/>
  <c r="M221" i="5"/>
  <c r="K221" i="5"/>
  <c r="O220" i="5"/>
  <c r="N220" i="5"/>
  <c r="M220" i="5"/>
  <c r="K220" i="5"/>
  <c r="O219" i="5"/>
  <c r="N219" i="5"/>
  <c r="M219" i="5"/>
  <c r="K219" i="5"/>
  <c r="O218" i="5"/>
  <c r="N218" i="5"/>
  <c r="M218" i="5"/>
  <c r="K218" i="5"/>
  <c r="O217" i="5"/>
  <c r="N217" i="5"/>
  <c r="M217" i="5"/>
  <c r="K217" i="5"/>
  <c r="O216" i="5"/>
  <c r="N216" i="5"/>
  <c r="M216" i="5"/>
  <c r="K216" i="5"/>
  <c r="O215" i="5"/>
  <c r="N215" i="5"/>
  <c r="M215" i="5"/>
  <c r="K215" i="5"/>
  <c r="O214" i="5"/>
  <c r="N214" i="5"/>
  <c r="M214" i="5"/>
  <c r="K214" i="5"/>
  <c r="O213" i="5"/>
  <c r="N213" i="5"/>
  <c r="M213" i="5"/>
  <c r="K213" i="5"/>
  <c r="O212" i="5"/>
  <c r="N212" i="5"/>
  <c r="M212" i="5"/>
  <c r="K212" i="5"/>
  <c r="O211" i="5"/>
  <c r="N211" i="5"/>
  <c r="M211" i="5"/>
  <c r="K211" i="5"/>
  <c r="O210" i="5"/>
  <c r="N210" i="5"/>
  <c r="M210" i="5"/>
  <c r="K210" i="5"/>
  <c r="O209" i="5"/>
  <c r="N209" i="5"/>
  <c r="M209" i="5"/>
  <c r="K209" i="5"/>
  <c r="O207" i="5"/>
  <c r="N207" i="5"/>
  <c r="M207" i="5"/>
  <c r="K207" i="5"/>
  <c r="O206" i="5"/>
  <c r="N206" i="5"/>
  <c r="M206" i="5"/>
  <c r="K206" i="5"/>
  <c r="O205" i="5"/>
  <c r="N205" i="5"/>
  <c r="M205" i="5"/>
  <c r="K205" i="5"/>
  <c r="O204" i="5"/>
  <c r="N204" i="5"/>
  <c r="M204" i="5"/>
  <c r="K204" i="5"/>
  <c r="O203" i="5"/>
  <c r="N203" i="5"/>
  <c r="M203" i="5"/>
  <c r="K203" i="5"/>
  <c r="O208" i="5"/>
  <c r="N208" i="5"/>
  <c r="M208" i="5"/>
  <c r="K208" i="5"/>
  <c r="O202" i="5"/>
  <c r="N202" i="5"/>
  <c r="M202" i="5"/>
  <c r="K202" i="5"/>
  <c r="O201" i="5"/>
  <c r="N201" i="5"/>
  <c r="M201" i="5"/>
  <c r="K201" i="5"/>
  <c r="O200" i="5"/>
  <c r="N200" i="5"/>
  <c r="M200" i="5"/>
  <c r="K200" i="5"/>
  <c r="O199" i="5"/>
  <c r="N199" i="5"/>
  <c r="M199" i="5"/>
  <c r="K199" i="5"/>
  <c r="O198" i="5"/>
  <c r="N198" i="5"/>
  <c r="M198" i="5"/>
  <c r="K198" i="5"/>
  <c r="O197" i="5"/>
  <c r="N197" i="5"/>
  <c r="M197" i="5"/>
  <c r="K197" i="5"/>
  <c r="O196" i="5"/>
  <c r="N196" i="5"/>
  <c r="M196" i="5"/>
  <c r="K196" i="5"/>
  <c r="O195" i="5"/>
  <c r="N195" i="5"/>
  <c r="M195" i="5"/>
  <c r="K195" i="5"/>
  <c r="O194" i="5"/>
  <c r="N194" i="5"/>
  <c r="M194" i="5"/>
  <c r="K194" i="5"/>
  <c r="O193" i="5"/>
  <c r="N193" i="5"/>
  <c r="M193" i="5"/>
  <c r="K193" i="5"/>
  <c r="O187" i="5"/>
  <c r="N187" i="5"/>
  <c r="M187" i="5"/>
  <c r="K187" i="5"/>
  <c r="O192" i="5"/>
  <c r="N192" i="5"/>
  <c r="M192" i="5"/>
  <c r="K192" i="5"/>
  <c r="O191" i="5"/>
  <c r="N191" i="5"/>
  <c r="M191" i="5"/>
  <c r="K191" i="5"/>
  <c r="O190" i="5"/>
  <c r="N190" i="5"/>
  <c r="M190" i="5"/>
  <c r="K190" i="5"/>
  <c r="O189" i="5"/>
  <c r="N189" i="5"/>
  <c r="M189" i="5"/>
  <c r="K189" i="5"/>
  <c r="O188" i="5"/>
  <c r="N188" i="5"/>
  <c r="M188" i="5"/>
  <c r="K188" i="5"/>
  <c r="O185" i="5"/>
  <c r="N185" i="5"/>
  <c r="M185" i="5"/>
  <c r="K185" i="5"/>
  <c r="O184" i="5"/>
  <c r="N184" i="5"/>
  <c r="M184" i="5"/>
  <c r="K184" i="5"/>
  <c r="O183" i="5"/>
  <c r="N183" i="5"/>
  <c r="M183" i="5"/>
  <c r="K183" i="5"/>
  <c r="O182" i="5"/>
  <c r="N182" i="5"/>
  <c r="M182" i="5"/>
  <c r="K182" i="5"/>
  <c r="O181" i="5"/>
  <c r="N181" i="5"/>
  <c r="M181" i="5"/>
  <c r="K181" i="5"/>
  <c r="O180" i="5"/>
  <c r="N180" i="5"/>
  <c r="M180" i="5"/>
  <c r="K180" i="5"/>
  <c r="O179" i="5"/>
  <c r="N179" i="5"/>
  <c r="M179" i="5"/>
  <c r="K179" i="5"/>
  <c r="O178" i="5"/>
  <c r="N178" i="5"/>
  <c r="M178" i="5"/>
  <c r="K178" i="5"/>
  <c r="O177" i="5"/>
  <c r="N177" i="5"/>
  <c r="M177" i="5"/>
  <c r="K177" i="5"/>
  <c r="O176" i="5"/>
  <c r="N176" i="5"/>
  <c r="M176" i="5"/>
  <c r="K176" i="5"/>
  <c r="O175" i="5"/>
  <c r="N175" i="5"/>
  <c r="M175" i="5"/>
  <c r="K175" i="5"/>
  <c r="O174" i="5"/>
  <c r="N174" i="5"/>
  <c r="M174" i="5"/>
  <c r="K174" i="5"/>
  <c r="O173" i="5"/>
  <c r="N173" i="5"/>
  <c r="M173" i="5"/>
  <c r="K173" i="5"/>
  <c r="O172" i="5"/>
  <c r="N172" i="5"/>
  <c r="M172" i="5"/>
  <c r="K172" i="5"/>
  <c r="O171" i="5"/>
  <c r="N171" i="5"/>
  <c r="M171" i="5"/>
  <c r="K171" i="5"/>
  <c r="O170" i="5"/>
  <c r="N170" i="5"/>
  <c r="M170" i="5"/>
  <c r="K170" i="5"/>
  <c r="O169" i="5"/>
  <c r="N169" i="5"/>
  <c r="M169" i="5"/>
  <c r="K169" i="5"/>
  <c r="O168" i="5"/>
  <c r="N168" i="5"/>
  <c r="M168" i="5"/>
  <c r="K168" i="5"/>
  <c r="O166" i="5"/>
  <c r="N166" i="5"/>
  <c r="M166" i="5"/>
  <c r="K166" i="5"/>
  <c r="O167" i="5"/>
  <c r="N167" i="5"/>
  <c r="M167" i="5"/>
  <c r="K167" i="5"/>
  <c r="O165" i="5"/>
  <c r="N165" i="5"/>
  <c r="M165" i="5"/>
  <c r="K165" i="5"/>
  <c r="O164" i="5"/>
  <c r="N164" i="5"/>
  <c r="M164" i="5"/>
  <c r="K164" i="5"/>
  <c r="O162" i="5"/>
  <c r="N162" i="5"/>
  <c r="M162" i="5"/>
  <c r="K162" i="5"/>
  <c r="O160" i="5"/>
  <c r="N160" i="5"/>
  <c r="M160" i="5"/>
  <c r="K160" i="5"/>
  <c r="O159" i="5"/>
  <c r="N159" i="5"/>
  <c r="M159" i="5"/>
  <c r="K159" i="5"/>
  <c r="O158" i="5"/>
  <c r="N158" i="5"/>
  <c r="M158" i="5"/>
  <c r="K158" i="5"/>
  <c r="O157" i="5"/>
  <c r="N157" i="5"/>
  <c r="M157" i="5"/>
  <c r="K157" i="5"/>
  <c r="O156" i="5"/>
  <c r="N156" i="5"/>
  <c r="M156" i="5"/>
  <c r="K156" i="5"/>
  <c r="O155" i="5"/>
  <c r="N155" i="5"/>
  <c r="M155" i="5"/>
  <c r="K155" i="5"/>
  <c r="O154" i="5"/>
  <c r="N154" i="5"/>
  <c r="M154" i="5"/>
  <c r="K154" i="5"/>
  <c r="O153" i="5"/>
  <c r="N153" i="5"/>
  <c r="M153" i="5"/>
  <c r="K153" i="5"/>
  <c r="O152" i="5"/>
  <c r="N152" i="5"/>
  <c r="M152" i="5"/>
  <c r="K152" i="5"/>
  <c r="O151" i="5"/>
  <c r="N151" i="5"/>
  <c r="M151" i="5"/>
  <c r="K151" i="5"/>
  <c r="O150" i="5"/>
  <c r="N150" i="5"/>
  <c r="M150" i="5"/>
  <c r="K150" i="5"/>
  <c r="O149" i="5"/>
  <c r="N149" i="5"/>
  <c r="M149" i="5"/>
  <c r="K149" i="5"/>
  <c r="O148" i="5"/>
  <c r="N148" i="5"/>
  <c r="M148" i="5"/>
  <c r="K148" i="5"/>
  <c r="O147" i="5"/>
  <c r="N147" i="5"/>
  <c r="M147" i="5"/>
  <c r="K147" i="5"/>
  <c r="O146" i="5"/>
  <c r="N146" i="5"/>
  <c r="M146" i="5"/>
  <c r="K146" i="5"/>
  <c r="O145" i="5"/>
  <c r="N145" i="5"/>
  <c r="M145" i="5"/>
  <c r="K145" i="5"/>
  <c r="O144" i="5"/>
  <c r="N144" i="5"/>
  <c r="M144" i="5"/>
  <c r="K144" i="5"/>
  <c r="O143" i="5"/>
  <c r="N143" i="5"/>
  <c r="M143" i="5"/>
  <c r="K143" i="5"/>
  <c r="O141" i="5"/>
  <c r="N141" i="5"/>
  <c r="M141" i="5"/>
  <c r="K141" i="5"/>
  <c r="O140" i="5"/>
  <c r="N140" i="5"/>
  <c r="M140" i="5"/>
  <c r="K140" i="5"/>
  <c r="O139" i="5"/>
  <c r="N139" i="5"/>
  <c r="M139" i="5"/>
  <c r="K139" i="5"/>
  <c r="O142" i="5"/>
  <c r="N142" i="5"/>
  <c r="M142" i="5"/>
  <c r="K142" i="5"/>
  <c r="O138" i="5"/>
  <c r="N138" i="5"/>
  <c r="M138" i="5"/>
  <c r="K138" i="5"/>
  <c r="O137" i="5"/>
  <c r="N137" i="5"/>
  <c r="M137" i="5"/>
  <c r="K137" i="5"/>
  <c r="O136" i="5"/>
  <c r="N136" i="5"/>
  <c r="M136" i="5"/>
  <c r="K136" i="5"/>
  <c r="O135" i="5"/>
  <c r="N135" i="5"/>
  <c r="M135" i="5"/>
  <c r="K135" i="5"/>
  <c r="O134" i="5"/>
  <c r="N134" i="5"/>
  <c r="M134" i="5"/>
  <c r="K134" i="5"/>
  <c r="O133" i="5"/>
  <c r="N133" i="5"/>
  <c r="M133" i="5"/>
  <c r="K133" i="5"/>
  <c r="O132" i="5"/>
  <c r="N132" i="5"/>
  <c r="M132" i="5"/>
  <c r="K132" i="5"/>
  <c r="O131" i="5"/>
  <c r="N131" i="5"/>
  <c r="M131" i="5"/>
  <c r="K131" i="5"/>
  <c r="O130" i="5"/>
  <c r="N130" i="5"/>
  <c r="M130" i="5"/>
  <c r="K130" i="5"/>
  <c r="O129" i="5"/>
  <c r="N129" i="5"/>
  <c r="M129" i="5"/>
  <c r="K129" i="5"/>
  <c r="O128" i="5"/>
  <c r="N128" i="5"/>
  <c r="M128" i="5"/>
  <c r="K128" i="5"/>
  <c r="O127" i="5"/>
  <c r="N127" i="5"/>
  <c r="M127" i="5"/>
  <c r="K127" i="5"/>
  <c r="O125" i="5"/>
  <c r="N125" i="5"/>
  <c r="M125" i="5"/>
  <c r="K125" i="5"/>
  <c r="O124" i="5"/>
  <c r="N124" i="5"/>
  <c r="M124" i="5"/>
  <c r="K124" i="5"/>
  <c r="O126" i="5"/>
  <c r="N126" i="5"/>
  <c r="M126" i="5"/>
  <c r="K126" i="5"/>
  <c r="O123" i="5"/>
  <c r="N123" i="5"/>
  <c r="M123" i="5"/>
  <c r="K123" i="5"/>
  <c r="O122" i="5"/>
  <c r="N122" i="5"/>
  <c r="M122" i="5"/>
  <c r="K122" i="5"/>
  <c r="O121" i="5"/>
  <c r="N121" i="5"/>
  <c r="M121" i="5"/>
  <c r="K121" i="5"/>
  <c r="O120" i="5"/>
  <c r="N120" i="5"/>
  <c r="M120" i="5"/>
  <c r="K120" i="5"/>
  <c r="O119" i="5"/>
  <c r="N119" i="5"/>
  <c r="M119" i="5"/>
  <c r="K119" i="5"/>
  <c r="O118" i="5"/>
  <c r="N118" i="5"/>
  <c r="M118" i="5"/>
  <c r="K118" i="5"/>
  <c r="O117" i="5"/>
  <c r="N117" i="5"/>
  <c r="M117" i="5"/>
  <c r="K117" i="5"/>
  <c r="O112" i="5"/>
  <c r="N112" i="5"/>
  <c r="M112" i="5"/>
  <c r="K112" i="5"/>
  <c r="O116" i="5"/>
  <c r="N116" i="5"/>
  <c r="M116" i="5"/>
  <c r="K116" i="5"/>
  <c r="O115" i="5"/>
  <c r="N115" i="5"/>
  <c r="M115" i="5"/>
  <c r="K115" i="5"/>
  <c r="O114" i="5"/>
  <c r="N114" i="5"/>
  <c r="M114" i="5"/>
  <c r="K114" i="5"/>
  <c r="O113" i="5"/>
  <c r="N113" i="5"/>
  <c r="M113" i="5"/>
  <c r="K113" i="5"/>
  <c r="O302" i="5"/>
  <c r="N302" i="5"/>
  <c r="M302" i="5"/>
  <c r="K302" i="5"/>
  <c r="O111" i="5"/>
  <c r="N111" i="5"/>
  <c r="M111" i="5"/>
  <c r="K111" i="5"/>
  <c r="O110" i="5"/>
  <c r="N110" i="5"/>
  <c r="M110" i="5"/>
  <c r="K110" i="5"/>
  <c r="O109" i="5"/>
  <c r="N109" i="5"/>
  <c r="M109" i="5"/>
  <c r="K109" i="5"/>
  <c r="O107" i="5"/>
  <c r="N107" i="5"/>
  <c r="M107" i="5"/>
  <c r="K107" i="5"/>
  <c r="O106" i="5"/>
  <c r="N106" i="5"/>
  <c r="M106" i="5"/>
  <c r="K106" i="5"/>
  <c r="O105" i="5"/>
  <c r="N105" i="5"/>
  <c r="M105" i="5"/>
  <c r="K105" i="5"/>
  <c r="O104" i="5"/>
  <c r="N104" i="5"/>
  <c r="M104" i="5"/>
  <c r="K104" i="5"/>
  <c r="O103" i="5"/>
  <c r="N103" i="5"/>
  <c r="M103" i="5"/>
  <c r="K103" i="5"/>
  <c r="O102" i="5"/>
  <c r="N102" i="5"/>
  <c r="M102" i="5"/>
  <c r="K102" i="5"/>
  <c r="O101" i="5"/>
  <c r="N101" i="5"/>
  <c r="M101" i="5"/>
  <c r="K101" i="5"/>
  <c r="O100" i="5"/>
  <c r="N100" i="5"/>
  <c r="M100" i="5"/>
  <c r="K100" i="5"/>
  <c r="O99" i="5"/>
  <c r="N99" i="5"/>
  <c r="M99" i="5"/>
  <c r="K99" i="5"/>
  <c r="O98" i="5"/>
  <c r="N98" i="5"/>
  <c r="M98" i="5"/>
  <c r="K98" i="5"/>
  <c r="O97" i="5"/>
  <c r="N97" i="5"/>
  <c r="M97" i="5"/>
  <c r="K97" i="5"/>
  <c r="O96" i="5"/>
  <c r="N96" i="5"/>
  <c r="M96" i="5"/>
  <c r="K96" i="5"/>
  <c r="O95" i="5"/>
  <c r="N95" i="5"/>
  <c r="M95" i="5"/>
  <c r="K95" i="5"/>
  <c r="O94" i="5"/>
  <c r="N94" i="5"/>
  <c r="M94" i="5"/>
  <c r="K94" i="5"/>
  <c r="O92" i="5"/>
  <c r="N92" i="5"/>
  <c r="M92" i="5"/>
  <c r="K92" i="5"/>
  <c r="O91" i="5"/>
  <c r="N91" i="5"/>
  <c r="M91" i="5"/>
  <c r="K91" i="5"/>
  <c r="O90" i="5"/>
  <c r="N90" i="5"/>
  <c r="M90" i="5"/>
  <c r="K90" i="5"/>
  <c r="O89" i="5"/>
  <c r="N89" i="5"/>
  <c r="M89" i="5"/>
  <c r="K89" i="5"/>
  <c r="O88" i="5"/>
  <c r="N88" i="5"/>
  <c r="M88" i="5"/>
  <c r="K88" i="5"/>
  <c r="O87" i="5"/>
  <c r="N87" i="5"/>
  <c r="M87" i="5"/>
  <c r="K87" i="5"/>
  <c r="O86" i="5"/>
  <c r="N86" i="5"/>
  <c r="M86" i="5"/>
  <c r="K86" i="5"/>
  <c r="O85" i="5"/>
  <c r="N85" i="5"/>
  <c r="M85" i="5"/>
  <c r="K85" i="5"/>
  <c r="O84" i="5"/>
  <c r="N84" i="5"/>
  <c r="M84" i="5"/>
  <c r="K84" i="5"/>
  <c r="O83" i="5"/>
  <c r="N83" i="5"/>
  <c r="M83" i="5"/>
  <c r="K83" i="5"/>
  <c r="O82" i="5"/>
  <c r="N82" i="5"/>
  <c r="M82" i="5"/>
  <c r="K82" i="5"/>
  <c r="O81" i="5"/>
  <c r="N81" i="5"/>
  <c r="M81" i="5"/>
  <c r="K81" i="5"/>
  <c r="O80" i="5"/>
  <c r="N80" i="5"/>
  <c r="M80" i="5"/>
  <c r="K80" i="5"/>
  <c r="O79" i="5"/>
  <c r="N79" i="5"/>
  <c r="M79" i="5"/>
  <c r="K79" i="5"/>
  <c r="O78" i="5"/>
  <c r="N78" i="5"/>
  <c r="M78" i="5"/>
  <c r="K78" i="5"/>
  <c r="O77" i="5"/>
  <c r="N77" i="5"/>
  <c r="M77" i="5"/>
  <c r="K77" i="5"/>
  <c r="O76" i="5"/>
  <c r="N76" i="5"/>
  <c r="M76" i="5"/>
  <c r="K76" i="5"/>
  <c r="O75" i="5"/>
  <c r="N75" i="5"/>
  <c r="M75" i="5"/>
  <c r="K75" i="5"/>
  <c r="O74" i="5"/>
  <c r="N74" i="5"/>
  <c r="M74" i="5"/>
  <c r="K74" i="5"/>
  <c r="O73" i="5"/>
  <c r="N73" i="5"/>
  <c r="M73" i="5"/>
  <c r="K73" i="5"/>
  <c r="O72" i="5"/>
  <c r="N72" i="5"/>
  <c r="M72" i="5"/>
  <c r="K72" i="5"/>
  <c r="O71" i="5"/>
  <c r="N71" i="5"/>
  <c r="M71" i="5"/>
  <c r="K71" i="5"/>
  <c r="O70" i="5"/>
  <c r="N70" i="5"/>
  <c r="M70" i="5"/>
  <c r="K70" i="5"/>
  <c r="O69" i="5"/>
  <c r="N69" i="5"/>
  <c r="M69" i="5"/>
  <c r="K69" i="5"/>
  <c r="O67" i="5"/>
  <c r="N67" i="5"/>
  <c r="M67" i="5"/>
  <c r="K67" i="5"/>
  <c r="O68" i="5"/>
  <c r="N68" i="5"/>
  <c r="M68" i="5"/>
  <c r="K68" i="5"/>
  <c r="O66" i="5"/>
  <c r="N66" i="5"/>
  <c r="M66" i="5"/>
  <c r="K66" i="5"/>
  <c r="O64" i="5"/>
  <c r="N64" i="5"/>
  <c r="M64" i="5"/>
  <c r="K64" i="5"/>
  <c r="O63" i="5"/>
  <c r="N63" i="5"/>
  <c r="M63" i="5"/>
  <c r="K63" i="5"/>
  <c r="O62" i="5"/>
  <c r="N62" i="5"/>
  <c r="M62" i="5"/>
  <c r="K62" i="5"/>
  <c r="O60" i="5"/>
  <c r="N60" i="5"/>
  <c r="M60" i="5"/>
  <c r="K60" i="5"/>
  <c r="O59" i="5"/>
  <c r="N59" i="5"/>
  <c r="M59" i="5"/>
  <c r="K59" i="5"/>
  <c r="O58" i="5"/>
  <c r="N58" i="5"/>
  <c r="M58" i="5"/>
  <c r="K58" i="5"/>
  <c r="O57" i="5"/>
  <c r="N57" i="5"/>
  <c r="M57" i="5"/>
  <c r="K57" i="5"/>
  <c r="O56" i="5"/>
  <c r="N56" i="5"/>
  <c r="M56" i="5"/>
  <c r="K56" i="5"/>
  <c r="O55" i="5"/>
  <c r="N55" i="5"/>
  <c r="M55" i="5"/>
  <c r="K55" i="5"/>
  <c r="O54" i="5"/>
  <c r="N54" i="5"/>
  <c r="M54" i="5"/>
  <c r="K54" i="5"/>
  <c r="O53" i="5"/>
  <c r="N53" i="5"/>
  <c r="M53" i="5"/>
  <c r="K53" i="5"/>
  <c r="O52" i="5"/>
  <c r="N52" i="5"/>
  <c r="M52" i="5"/>
  <c r="K52" i="5"/>
  <c r="O51" i="5"/>
  <c r="N51" i="5"/>
  <c r="M51" i="5"/>
  <c r="K51" i="5"/>
  <c r="O50" i="5"/>
  <c r="N50" i="5"/>
  <c r="M50" i="5"/>
  <c r="K50" i="5"/>
  <c r="O49" i="5"/>
  <c r="N49" i="5"/>
  <c r="M49" i="5"/>
  <c r="K49" i="5"/>
  <c r="O48" i="5"/>
  <c r="N48" i="5"/>
  <c r="M48" i="5"/>
  <c r="K48" i="5"/>
  <c r="O47" i="5"/>
  <c r="N47" i="5"/>
  <c r="M47" i="5"/>
  <c r="K47" i="5"/>
  <c r="O46" i="5"/>
  <c r="N46" i="5"/>
  <c r="M46" i="5"/>
  <c r="K46" i="5"/>
  <c r="O45" i="5"/>
  <c r="N45" i="5"/>
  <c r="M45" i="5"/>
  <c r="K45" i="5"/>
  <c r="O44" i="5"/>
  <c r="N44" i="5"/>
  <c r="M44" i="5"/>
  <c r="K44" i="5"/>
  <c r="O43" i="5"/>
  <c r="N43" i="5"/>
  <c r="M43" i="5"/>
  <c r="K43" i="5"/>
  <c r="O42" i="5"/>
  <c r="N42" i="5"/>
  <c r="M42" i="5"/>
  <c r="K42" i="5"/>
  <c r="O41" i="5"/>
  <c r="N41" i="5"/>
  <c r="M41" i="5"/>
  <c r="K41" i="5"/>
  <c r="O40" i="5"/>
  <c r="N40" i="5"/>
  <c r="M40" i="5"/>
  <c r="K40" i="5"/>
  <c r="O39" i="5"/>
  <c r="N39" i="5"/>
  <c r="M39" i="5"/>
  <c r="K39" i="5"/>
  <c r="O38" i="5"/>
  <c r="N38" i="5"/>
  <c r="M38" i="5"/>
  <c r="K38" i="5"/>
  <c r="O37" i="5"/>
  <c r="N37" i="5"/>
  <c r="M37" i="5"/>
  <c r="K37" i="5"/>
  <c r="O36" i="5"/>
  <c r="N36" i="5"/>
  <c r="M36" i="5"/>
  <c r="K36" i="5"/>
  <c r="O35" i="5"/>
  <c r="N35" i="5"/>
  <c r="M35" i="5"/>
  <c r="K35" i="5"/>
  <c r="O34" i="5"/>
  <c r="N34" i="5"/>
  <c r="M34" i="5"/>
  <c r="K34" i="5"/>
  <c r="O33" i="5"/>
  <c r="N33" i="5"/>
  <c r="M33" i="5"/>
  <c r="K33" i="5"/>
  <c r="O32" i="5"/>
  <c r="N32" i="5"/>
  <c r="M32" i="5"/>
  <c r="K32" i="5"/>
  <c r="O31" i="5"/>
  <c r="N31" i="5"/>
  <c r="M31" i="5"/>
  <c r="K31" i="5"/>
  <c r="O30" i="5"/>
  <c r="N30" i="5"/>
  <c r="M30" i="5"/>
  <c r="K30" i="5"/>
  <c r="O28" i="5"/>
  <c r="N28" i="5"/>
  <c r="M28" i="5"/>
  <c r="K28" i="5"/>
  <c r="O29" i="5"/>
  <c r="N29" i="5"/>
  <c r="M29" i="5"/>
  <c r="K29" i="5"/>
  <c r="O27" i="5"/>
  <c r="N27" i="5"/>
  <c r="M27" i="5"/>
  <c r="K27" i="5"/>
  <c r="O26" i="5"/>
  <c r="N26" i="5"/>
  <c r="M26" i="5"/>
  <c r="K26" i="5"/>
  <c r="O531" i="5"/>
  <c r="N531" i="5"/>
  <c r="M531" i="5"/>
  <c r="K531" i="5"/>
  <c r="O529" i="5"/>
  <c r="N529" i="5"/>
  <c r="M529" i="5"/>
  <c r="K529" i="5"/>
  <c r="O25" i="5"/>
  <c r="N25" i="5"/>
  <c r="M25" i="5"/>
  <c r="K25" i="5"/>
  <c r="O24" i="5"/>
  <c r="N24" i="5"/>
  <c r="M24" i="5"/>
  <c r="K24" i="5"/>
  <c r="O23" i="5"/>
  <c r="N23" i="5"/>
  <c r="M23" i="5"/>
  <c r="K23" i="5"/>
  <c r="O22" i="5"/>
  <c r="N22" i="5"/>
  <c r="M22" i="5"/>
  <c r="K22" i="5"/>
  <c r="O21" i="5"/>
  <c r="N21" i="5"/>
  <c r="M21" i="5"/>
  <c r="K21" i="5"/>
  <c r="O20" i="5"/>
  <c r="N20" i="5"/>
  <c r="M20" i="5"/>
  <c r="K20" i="5"/>
  <c r="O19" i="5"/>
  <c r="N19" i="5"/>
  <c r="M19" i="5"/>
  <c r="K19" i="5"/>
  <c r="O756" i="5"/>
  <c r="N756" i="5"/>
  <c r="M756" i="5"/>
  <c r="K756" i="5"/>
  <c r="O755" i="5"/>
  <c r="N755" i="5"/>
  <c r="M755" i="5"/>
  <c r="K755" i="5"/>
  <c r="O754" i="5"/>
  <c r="N754" i="5"/>
  <c r="M754" i="5"/>
  <c r="K754" i="5"/>
  <c r="O18" i="5"/>
  <c r="N18" i="5"/>
  <c r="M18" i="5"/>
  <c r="K18" i="5"/>
  <c r="O551" i="5"/>
  <c r="N551" i="5"/>
  <c r="M551" i="5"/>
  <c r="K551" i="5"/>
  <c r="O17" i="5"/>
  <c r="N17" i="5"/>
  <c r="M17" i="5"/>
  <c r="K17" i="5"/>
  <c r="O477" i="5"/>
  <c r="N477" i="5"/>
  <c r="M477" i="5"/>
  <c r="K477" i="5"/>
  <c r="J593" i="4"/>
  <c r="L593" i="4"/>
  <c r="M593" i="4"/>
  <c r="N593" i="4"/>
  <c r="J804" i="4"/>
  <c r="L804" i="4"/>
  <c r="M804" i="4"/>
  <c r="N804" i="4"/>
  <c r="J805" i="4"/>
  <c r="L805" i="4"/>
  <c r="M805" i="4"/>
  <c r="N805" i="4"/>
  <c r="J806" i="4"/>
  <c r="L806" i="4"/>
  <c r="M806" i="4"/>
  <c r="N806" i="4"/>
  <c r="J722" i="4"/>
  <c r="L722" i="4"/>
  <c r="M722" i="4"/>
  <c r="N722" i="4"/>
  <c r="J720" i="4"/>
  <c r="L720" i="4"/>
  <c r="M720" i="4"/>
  <c r="N720" i="4"/>
  <c r="J721" i="4"/>
  <c r="L721" i="4"/>
  <c r="M721" i="4"/>
  <c r="N721" i="4"/>
  <c r="J724" i="4"/>
  <c r="L724" i="4"/>
  <c r="M724" i="4"/>
  <c r="N724" i="4"/>
  <c r="J371" i="4"/>
  <c r="L371" i="4"/>
  <c r="M371" i="4"/>
  <c r="N371" i="4"/>
  <c r="J127" i="4"/>
  <c r="L127" i="4"/>
  <c r="M127" i="4"/>
  <c r="N127" i="4"/>
  <c r="J90" i="4"/>
  <c r="L90" i="4"/>
  <c r="M90" i="4"/>
  <c r="N90" i="4"/>
  <c r="J43" i="4"/>
  <c r="L43" i="4"/>
  <c r="M43" i="4"/>
  <c r="N43" i="4"/>
  <c r="J738" i="4"/>
  <c r="L738" i="4"/>
  <c r="M738" i="4"/>
  <c r="N738" i="4"/>
  <c r="J372" i="4"/>
  <c r="L372" i="4"/>
  <c r="M372" i="4"/>
  <c r="N372" i="4"/>
  <c r="J369" i="4"/>
  <c r="L369" i="4"/>
  <c r="M369" i="4"/>
  <c r="N369" i="4"/>
  <c r="J370" i="4"/>
  <c r="L370" i="4"/>
  <c r="M370" i="4"/>
  <c r="N370" i="4"/>
  <c r="J373" i="4"/>
  <c r="L373" i="4"/>
  <c r="M373" i="4"/>
  <c r="N373" i="4"/>
  <c r="J222" i="4"/>
  <c r="L222" i="4"/>
  <c r="M222" i="4"/>
  <c r="N222" i="4"/>
  <c r="J723" i="4"/>
  <c r="L723" i="4"/>
  <c r="M723" i="4"/>
  <c r="N723" i="4"/>
  <c r="J250" i="4"/>
  <c r="L250" i="4"/>
  <c r="M250" i="4"/>
  <c r="N250" i="4"/>
  <c r="J225" i="4"/>
  <c r="L225" i="4"/>
  <c r="M225" i="4"/>
  <c r="N225" i="4"/>
  <c r="J249" i="4"/>
  <c r="L249" i="4"/>
  <c r="M249" i="4"/>
  <c r="N249" i="4"/>
  <c r="J588" i="4"/>
  <c r="L588" i="4"/>
  <c r="M588" i="4"/>
  <c r="N588" i="4"/>
  <c r="J34" i="4"/>
  <c r="L34" i="4"/>
  <c r="M34" i="4"/>
  <c r="N34" i="4"/>
  <c r="J730" i="4"/>
  <c r="L730" i="4"/>
  <c r="M730" i="4"/>
  <c r="N730" i="4"/>
  <c r="J68" i="4"/>
  <c r="L68" i="4"/>
  <c r="M68" i="4"/>
  <c r="N68" i="4"/>
  <c r="J402" i="4"/>
  <c r="L402" i="4"/>
  <c r="J403" i="4"/>
  <c r="L403" i="4"/>
  <c r="J24" i="4"/>
  <c r="L24" i="4"/>
  <c r="J26" i="4"/>
  <c r="L26" i="4"/>
  <c r="J399" i="4"/>
  <c r="L399" i="4"/>
  <c r="J494" i="4"/>
  <c r="L494" i="4"/>
  <c r="J495" i="4"/>
  <c r="L495" i="4"/>
  <c r="J121" i="4"/>
  <c r="L121" i="4"/>
  <c r="J431" i="4"/>
  <c r="L431" i="4"/>
  <c r="J683" i="4"/>
  <c r="L683" i="4"/>
  <c r="J47" i="4"/>
  <c r="L47" i="4"/>
  <c r="M402" i="4"/>
  <c r="N402" i="4"/>
  <c r="M403" i="4"/>
  <c r="N403" i="4"/>
  <c r="M24" i="4"/>
  <c r="N24" i="4"/>
  <c r="M26" i="4"/>
  <c r="N26" i="4"/>
  <c r="M399" i="4"/>
  <c r="N399" i="4"/>
  <c r="M494" i="4"/>
  <c r="M495" i="4"/>
  <c r="M121" i="4"/>
  <c r="M431" i="4"/>
  <c r="M683" i="4"/>
  <c r="M47" i="4"/>
  <c r="N494" i="4"/>
  <c r="N495" i="4"/>
  <c r="N121" i="4"/>
  <c r="N431" i="4"/>
  <c r="N683" i="4"/>
  <c r="N47" i="4"/>
  <c r="J206" i="4"/>
  <c r="L206" i="4"/>
  <c r="M206" i="4"/>
  <c r="N206" i="4"/>
  <c r="J205" i="4"/>
  <c r="L205" i="4"/>
  <c r="M205" i="4"/>
  <c r="N205" i="4"/>
  <c r="J709" i="4"/>
  <c r="L709" i="4"/>
  <c r="M709" i="4"/>
  <c r="N709" i="4"/>
  <c r="J707" i="4"/>
  <c r="L707" i="4"/>
  <c r="M707" i="4"/>
  <c r="N707" i="4"/>
  <c r="J177" i="4"/>
  <c r="L177" i="4"/>
  <c r="M177" i="4"/>
  <c r="N177" i="4"/>
  <c r="J53" i="4"/>
  <c r="L53" i="4"/>
  <c r="M53" i="4"/>
  <c r="N53" i="4"/>
  <c r="J94" i="4"/>
  <c r="L94" i="4"/>
  <c r="M94" i="4"/>
  <c r="N94" i="4"/>
  <c r="J49" i="4"/>
  <c r="L49" i="4"/>
  <c r="M49" i="4"/>
  <c r="N49" i="4"/>
  <c r="J93" i="4"/>
  <c r="L93" i="4"/>
  <c r="M93" i="4"/>
  <c r="N93" i="4"/>
  <c r="J274" i="4"/>
  <c r="L274" i="4"/>
  <c r="M274" i="4"/>
  <c r="N274" i="4"/>
  <c r="J696" i="4"/>
  <c r="L696" i="4"/>
  <c r="M696" i="4"/>
  <c r="N696" i="4"/>
  <c r="J114" i="4"/>
  <c r="L114" i="4"/>
  <c r="M114" i="4"/>
  <c r="N114" i="4"/>
  <c r="J445" i="4"/>
  <c r="L445" i="4"/>
  <c r="M445" i="4"/>
  <c r="N445" i="4"/>
  <c r="J501" i="4"/>
  <c r="L501" i="4"/>
  <c r="M501" i="4"/>
  <c r="N501" i="4"/>
  <c r="J308" i="4"/>
  <c r="L308" i="4"/>
  <c r="M308" i="4"/>
  <c r="N308" i="4"/>
  <c r="J38" i="4"/>
  <c r="L38" i="4"/>
  <c r="M38" i="4"/>
  <c r="N38" i="4"/>
  <c r="J794" i="4"/>
  <c r="L794" i="4"/>
  <c r="M794" i="4"/>
  <c r="N794" i="4"/>
  <c r="J562" i="4"/>
  <c r="N346" i="4"/>
  <c r="M346" i="4"/>
  <c r="L346" i="4"/>
  <c r="J346" i="4"/>
  <c r="N95" i="4"/>
  <c r="M95" i="4"/>
  <c r="L95" i="4"/>
  <c r="J95" i="4"/>
  <c r="N104" i="4"/>
  <c r="M104" i="4"/>
  <c r="L104" i="4"/>
  <c r="J104" i="4"/>
  <c r="N712" i="4"/>
  <c r="M712" i="4"/>
  <c r="L712" i="4"/>
  <c r="J712" i="4"/>
  <c r="N521" i="4"/>
  <c r="M521" i="4"/>
  <c r="L521" i="4"/>
  <c r="J521" i="4"/>
  <c r="N136" i="4"/>
  <c r="M136" i="4"/>
  <c r="L136" i="4"/>
  <c r="J136" i="4"/>
  <c r="N807" i="4"/>
  <c r="M807" i="4"/>
  <c r="L807" i="4"/>
  <c r="J807" i="4"/>
  <c r="N522" i="4"/>
  <c r="M522" i="4"/>
  <c r="L522" i="4"/>
  <c r="J522" i="4"/>
  <c r="N830" i="4"/>
  <c r="M830" i="4"/>
  <c r="L830" i="4"/>
  <c r="J830" i="4"/>
  <c r="N167" i="4"/>
  <c r="M167" i="4"/>
  <c r="L167" i="4"/>
  <c r="J167" i="4"/>
  <c r="N520" i="4"/>
  <c r="M520" i="4"/>
  <c r="L520" i="4"/>
  <c r="J520" i="4"/>
  <c r="N535" i="4"/>
  <c r="M535" i="4"/>
  <c r="L535" i="4"/>
  <c r="J535" i="4"/>
  <c r="N840" i="4"/>
  <c r="M840" i="4"/>
  <c r="L840" i="4"/>
  <c r="J840" i="4"/>
  <c r="N212" i="4"/>
  <c r="M212" i="4"/>
  <c r="L212" i="4"/>
  <c r="J212" i="4"/>
  <c r="N211" i="4"/>
  <c r="M211" i="4"/>
  <c r="L211" i="4"/>
  <c r="J211" i="4"/>
  <c r="N534" i="4"/>
  <c r="M534" i="4"/>
  <c r="L534" i="4"/>
  <c r="J534" i="4"/>
  <c r="N344" i="4"/>
  <c r="M344" i="4"/>
  <c r="L344" i="4"/>
  <c r="J344" i="4"/>
  <c r="N343" i="4"/>
  <c r="M343" i="4"/>
  <c r="L343" i="4"/>
  <c r="J343" i="4"/>
  <c r="N725" i="4"/>
  <c r="M725" i="4"/>
  <c r="L725" i="4"/>
  <c r="J725" i="4"/>
  <c r="N841" i="4"/>
  <c r="M841" i="4"/>
  <c r="L841" i="4"/>
  <c r="J841" i="4"/>
  <c r="N803" i="4"/>
  <c r="M803" i="4"/>
  <c r="L803" i="4"/>
  <c r="J803" i="4"/>
  <c r="N697" i="4"/>
  <c r="M697" i="4"/>
  <c r="L697" i="4"/>
  <c r="J697" i="4"/>
  <c r="N82" i="4"/>
  <c r="M82" i="4"/>
  <c r="L82" i="4"/>
  <c r="J82" i="4"/>
  <c r="N63" i="4"/>
  <c r="M63" i="4"/>
  <c r="L63" i="4"/>
  <c r="J63" i="4"/>
  <c r="N62" i="4"/>
  <c r="M62" i="4"/>
  <c r="L62" i="4"/>
  <c r="J62" i="4"/>
  <c r="N278" i="4"/>
  <c r="M278" i="4"/>
  <c r="L278" i="4"/>
  <c r="J278" i="4"/>
  <c r="N499" i="4"/>
  <c r="M499" i="4"/>
  <c r="L499" i="4"/>
  <c r="J499" i="4"/>
  <c r="N591" i="4"/>
  <c r="M591" i="4"/>
  <c r="L591" i="4"/>
  <c r="J591" i="4"/>
  <c r="N416" i="4"/>
  <c r="M416" i="4"/>
  <c r="L416" i="4"/>
  <c r="J416" i="4"/>
  <c r="N415" i="4"/>
  <c r="M415" i="4"/>
  <c r="L415" i="4"/>
  <c r="J415" i="4"/>
  <c r="N669" i="4"/>
  <c r="M669" i="4"/>
  <c r="L669" i="4"/>
  <c r="J669" i="4"/>
  <c r="N175" i="4"/>
  <c r="M175" i="4"/>
  <c r="L175" i="4"/>
  <c r="J175" i="4"/>
  <c r="N269" i="4"/>
  <c r="M269" i="4"/>
  <c r="L269" i="4"/>
  <c r="J269" i="4"/>
  <c r="N224" i="4"/>
  <c r="M224" i="4"/>
  <c r="L224" i="4"/>
  <c r="J224" i="4"/>
  <c r="N653" i="4"/>
  <c r="M653" i="4"/>
  <c r="L653" i="4"/>
  <c r="J653" i="4"/>
  <c r="N652" i="4"/>
  <c r="M652" i="4"/>
  <c r="L652" i="4"/>
  <c r="J652" i="4"/>
  <c r="N635" i="4"/>
  <c r="M635" i="4"/>
  <c r="L635" i="4"/>
  <c r="J635" i="4"/>
  <c r="N631" i="4"/>
  <c r="M631" i="4"/>
  <c r="L631" i="4"/>
  <c r="J631" i="4"/>
  <c r="N610" i="4"/>
  <c r="M610" i="4"/>
  <c r="L610" i="4"/>
  <c r="J610" i="4"/>
  <c r="N609" i="4"/>
  <c r="M609" i="4"/>
  <c r="L609" i="4"/>
  <c r="J609" i="4"/>
  <c r="N552" i="4"/>
  <c r="M552" i="4"/>
  <c r="L552" i="4"/>
  <c r="J552" i="4"/>
  <c r="N553" i="4"/>
  <c r="M553" i="4"/>
  <c r="L553" i="4"/>
  <c r="J553" i="4"/>
  <c r="N549" i="4"/>
  <c r="M549" i="4"/>
  <c r="L549" i="4"/>
  <c r="J549" i="4"/>
  <c r="N617" i="4"/>
  <c r="M617" i="4"/>
  <c r="L617" i="4"/>
  <c r="J617" i="4"/>
  <c r="N592" i="4"/>
  <c r="M592" i="4"/>
  <c r="L592" i="4"/>
  <c r="J592" i="4"/>
  <c r="N466" i="4"/>
  <c r="M466" i="4"/>
  <c r="L466" i="4"/>
  <c r="J466" i="4"/>
  <c r="N453" i="4"/>
  <c r="M453" i="4"/>
  <c r="L453" i="4"/>
  <c r="J453" i="4"/>
  <c r="N452" i="4"/>
  <c r="M452" i="4"/>
  <c r="L452" i="4"/>
  <c r="J452" i="4"/>
  <c r="N451" i="4"/>
  <c r="M451" i="4"/>
  <c r="L451" i="4"/>
  <c r="J451" i="4"/>
  <c r="N450" i="4"/>
  <c r="M450" i="4"/>
  <c r="L450" i="4"/>
  <c r="J450" i="4"/>
  <c r="N449" i="4"/>
  <c r="M449" i="4"/>
  <c r="L449" i="4"/>
  <c r="J449" i="4"/>
  <c r="N424" i="4"/>
  <c r="M424" i="4"/>
  <c r="L424" i="4"/>
  <c r="J424" i="4"/>
  <c r="N423" i="4"/>
  <c r="M423" i="4"/>
  <c r="L423" i="4"/>
  <c r="J423" i="4"/>
  <c r="N422" i="4"/>
  <c r="M422" i="4"/>
  <c r="L422" i="4"/>
  <c r="J422" i="4"/>
  <c r="N406" i="4"/>
  <c r="M406" i="4"/>
  <c r="L406" i="4"/>
  <c r="J406" i="4"/>
  <c r="N377" i="4"/>
  <c r="M377" i="4"/>
  <c r="L377" i="4"/>
  <c r="J377" i="4"/>
  <c r="N376" i="4"/>
  <c r="M376" i="4"/>
  <c r="L376" i="4"/>
  <c r="J376" i="4"/>
  <c r="N350" i="4"/>
  <c r="M350" i="4"/>
  <c r="L350" i="4"/>
  <c r="J350" i="4"/>
  <c r="N341" i="4"/>
  <c r="M341" i="4"/>
  <c r="L341" i="4"/>
  <c r="J341" i="4"/>
  <c r="N342" i="4"/>
  <c r="M342" i="4"/>
  <c r="L342" i="4"/>
  <c r="J342" i="4"/>
  <c r="N339" i="4"/>
  <c r="M339" i="4"/>
  <c r="L339" i="4"/>
  <c r="J339" i="4"/>
  <c r="N338" i="4"/>
  <c r="M338" i="4"/>
  <c r="L338" i="4"/>
  <c r="J338" i="4"/>
  <c r="N327" i="4"/>
  <c r="M327" i="4"/>
  <c r="L327" i="4"/>
  <c r="J327" i="4"/>
  <c r="N734" i="4"/>
  <c r="M734" i="4"/>
  <c r="L734" i="4"/>
  <c r="J734" i="4"/>
  <c r="N692" i="4"/>
  <c r="M692" i="4"/>
  <c r="L692" i="4"/>
  <c r="J692" i="4"/>
  <c r="N688" i="4"/>
  <c r="M688" i="4"/>
  <c r="L688" i="4"/>
  <c r="J688" i="4"/>
  <c r="N691" i="4"/>
  <c r="M691" i="4"/>
  <c r="L691" i="4"/>
  <c r="J691" i="4"/>
  <c r="N313" i="4"/>
  <c r="M313" i="4"/>
  <c r="L313" i="4"/>
  <c r="J313" i="4"/>
  <c r="N314" i="4"/>
  <c r="M314" i="4"/>
  <c r="L314" i="4"/>
  <c r="J314" i="4"/>
  <c r="N315" i="4"/>
  <c r="M315" i="4"/>
  <c r="L315" i="4"/>
  <c r="J315" i="4"/>
  <c r="N316" i="4"/>
  <c r="M316" i="4"/>
  <c r="L316" i="4"/>
  <c r="J316" i="4"/>
  <c r="N317" i="4"/>
  <c r="M317" i="4"/>
  <c r="L317" i="4"/>
  <c r="J317" i="4"/>
  <c r="N319" i="4"/>
  <c r="M319" i="4"/>
  <c r="L319" i="4"/>
  <c r="J319" i="4"/>
  <c r="N318" i="4"/>
  <c r="M318" i="4"/>
  <c r="L318" i="4"/>
  <c r="J318" i="4"/>
  <c r="N306" i="4"/>
  <c r="M306" i="4"/>
  <c r="L306" i="4"/>
  <c r="J306" i="4"/>
  <c r="N703" i="4"/>
  <c r="M703" i="4"/>
  <c r="L703" i="4"/>
  <c r="J703" i="4"/>
  <c r="N305" i="4"/>
  <c r="M305" i="4"/>
  <c r="L305" i="4"/>
  <c r="J305" i="4"/>
  <c r="N300" i="4"/>
  <c r="M300" i="4"/>
  <c r="L300" i="4"/>
  <c r="J300" i="4"/>
  <c r="N296" i="4"/>
  <c r="M296" i="4"/>
  <c r="L296" i="4"/>
  <c r="J296" i="4"/>
  <c r="N295" i="4"/>
  <c r="M295" i="4"/>
  <c r="L295" i="4"/>
  <c r="J295" i="4"/>
  <c r="N294" i="4"/>
  <c r="M294" i="4"/>
  <c r="L294" i="4"/>
  <c r="J294" i="4"/>
  <c r="N293" i="4"/>
  <c r="M293" i="4"/>
  <c r="L293" i="4"/>
  <c r="J293" i="4"/>
  <c r="N292" i="4"/>
  <c r="M292" i="4"/>
  <c r="L292" i="4"/>
  <c r="J292" i="4"/>
  <c r="N291" i="4"/>
  <c r="M291" i="4"/>
  <c r="L291" i="4"/>
  <c r="J291" i="4"/>
  <c r="N290" i="4"/>
  <c r="M290" i="4"/>
  <c r="L290" i="4"/>
  <c r="J290" i="4"/>
  <c r="N289" i="4"/>
  <c r="M289" i="4"/>
  <c r="L289" i="4"/>
  <c r="J289" i="4"/>
  <c r="N288" i="4"/>
  <c r="M288" i="4"/>
  <c r="L288" i="4"/>
  <c r="J288" i="4"/>
  <c r="N287" i="4"/>
  <c r="M287" i="4"/>
  <c r="L287" i="4"/>
  <c r="J287" i="4"/>
  <c r="N271" i="4"/>
  <c r="M271" i="4"/>
  <c r="L271" i="4"/>
  <c r="J271" i="4"/>
  <c r="N270" i="4"/>
  <c r="M270" i="4"/>
  <c r="L270" i="4"/>
  <c r="J270" i="4"/>
  <c r="N185" i="4"/>
  <c r="M185" i="4"/>
  <c r="L185" i="4"/>
  <c r="J185" i="4"/>
  <c r="N183" i="4"/>
  <c r="M183" i="4"/>
  <c r="L183" i="4"/>
  <c r="J183" i="4"/>
  <c r="N180" i="4"/>
  <c r="M180" i="4"/>
  <c r="L180" i="4"/>
  <c r="J180" i="4"/>
  <c r="N186" i="4"/>
  <c r="M186" i="4"/>
  <c r="L186" i="4"/>
  <c r="J186" i="4"/>
  <c r="N181" i="4"/>
  <c r="M181" i="4"/>
  <c r="L181" i="4"/>
  <c r="J181" i="4"/>
  <c r="N184" i="4"/>
  <c r="M184" i="4"/>
  <c r="L184" i="4"/>
  <c r="J184" i="4"/>
  <c r="N182" i="4"/>
  <c r="M182" i="4"/>
  <c r="L182" i="4"/>
  <c r="J182" i="4"/>
  <c r="N170" i="4"/>
  <c r="M170" i="4"/>
  <c r="L170" i="4"/>
  <c r="J170" i="4"/>
  <c r="N179" i="4"/>
  <c r="M179" i="4"/>
  <c r="L179" i="4"/>
  <c r="J179" i="4"/>
  <c r="N161" i="4"/>
  <c r="M161" i="4"/>
  <c r="L161" i="4"/>
  <c r="J161" i="4"/>
  <c r="N159" i="4"/>
  <c r="M159" i="4"/>
  <c r="L159" i="4"/>
  <c r="J159" i="4"/>
  <c r="N158" i="4"/>
  <c r="M158" i="4"/>
  <c r="L158" i="4"/>
  <c r="J158" i="4"/>
  <c r="N157" i="4"/>
  <c r="M157" i="4"/>
  <c r="L157" i="4"/>
  <c r="J157" i="4"/>
  <c r="N155" i="4"/>
  <c r="M155" i="4"/>
  <c r="L155" i="4"/>
  <c r="J155" i="4"/>
  <c r="N156" i="4"/>
  <c r="M156" i="4"/>
  <c r="L156" i="4"/>
  <c r="J156" i="4"/>
  <c r="N131" i="4"/>
  <c r="M131" i="4"/>
  <c r="L131" i="4"/>
  <c r="J131" i="4"/>
  <c r="N176" i="4"/>
  <c r="M176" i="4"/>
  <c r="L176" i="4"/>
  <c r="J176" i="4"/>
  <c r="N178" i="4"/>
  <c r="M178" i="4"/>
  <c r="L178" i="4"/>
  <c r="J178" i="4"/>
  <c r="N510" i="4"/>
  <c r="M510" i="4"/>
  <c r="L510" i="4"/>
  <c r="J510" i="4"/>
  <c r="N414" i="4"/>
  <c r="M414" i="4"/>
  <c r="L414" i="4"/>
  <c r="J414" i="4"/>
  <c r="N103" i="4"/>
  <c r="M103" i="4"/>
  <c r="L103" i="4"/>
  <c r="J103" i="4"/>
  <c r="N91" i="4"/>
  <c r="M91" i="4"/>
  <c r="L91" i="4"/>
  <c r="J91" i="4"/>
  <c r="N92" i="4"/>
  <c r="M92" i="4"/>
  <c r="L92" i="4"/>
  <c r="J92" i="4"/>
  <c r="N827" i="4"/>
  <c r="M827" i="4"/>
  <c r="L827" i="4"/>
  <c r="J827" i="4"/>
  <c r="N826" i="4"/>
  <c r="M826" i="4"/>
  <c r="L826" i="4"/>
  <c r="J826" i="4"/>
  <c r="N825" i="4"/>
  <c r="M825" i="4"/>
  <c r="L825" i="4"/>
  <c r="J825" i="4"/>
  <c r="N824" i="4"/>
  <c r="M824" i="4"/>
  <c r="L824" i="4"/>
  <c r="J824" i="4"/>
  <c r="N823" i="4"/>
  <c r="M823" i="4"/>
  <c r="L823" i="4"/>
  <c r="J823" i="4"/>
  <c r="N822" i="4"/>
  <c r="M822" i="4"/>
  <c r="L822" i="4"/>
  <c r="J822" i="4"/>
  <c r="N802" i="4"/>
  <c r="M802" i="4"/>
  <c r="L802" i="4"/>
  <c r="J802" i="4"/>
  <c r="N739" i="4"/>
  <c r="M739" i="4"/>
  <c r="L739" i="4"/>
  <c r="J739" i="4"/>
  <c r="N735" i="4"/>
  <c r="M735" i="4"/>
  <c r="L735" i="4"/>
  <c r="J735" i="4"/>
  <c r="N727" i="4"/>
  <c r="M727" i="4"/>
  <c r="L727" i="4"/>
  <c r="J727" i="4"/>
  <c r="N726" i="4"/>
  <c r="M726" i="4"/>
  <c r="L726" i="4"/>
  <c r="J726" i="4"/>
  <c r="N716" i="4"/>
  <c r="M716" i="4"/>
  <c r="L716" i="4"/>
  <c r="J716" i="4"/>
  <c r="N715" i="4"/>
  <c r="M715" i="4"/>
  <c r="L715" i="4"/>
  <c r="J715" i="4"/>
  <c r="N714" i="4"/>
  <c r="M714" i="4"/>
  <c r="L714" i="4"/>
  <c r="J714" i="4"/>
  <c r="N702" i="4"/>
  <c r="M702" i="4"/>
  <c r="L702" i="4"/>
  <c r="J702" i="4"/>
  <c r="N681" i="4"/>
  <c r="M681" i="4"/>
  <c r="L681" i="4"/>
  <c r="J681" i="4"/>
  <c r="N680" i="4"/>
  <c r="M680" i="4"/>
  <c r="L680" i="4"/>
  <c r="J680" i="4"/>
  <c r="N679" i="4"/>
  <c r="M679" i="4"/>
  <c r="L679" i="4"/>
  <c r="J679" i="4"/>
  <c r="N678" i="4"/>
  <c r="M678" i="4"/>
  <c r="L678" i="4"/>
  <c r="J678" i="4"/>
  <c r="N677" i="4"/>
  <c r="M677" i="4"/>
  <c r="L677" i="4"/>
  <c r="J677" i="4"/>
  <c r="N676" i="4"/>
  <c r="M676" i="4"/>
  <c r="L676" i="4"/>
  <c r="J676" i="4"/>
  <c r="N675" i="4"/>
  <c r="M675" i="4"/>
  <c r="L675" i="4"/>
  <c r="J675" i="4"/>
  <c r="N674" i="4"/>
  <c r="M674" i="4"/>
  <c r="L674" i="4"/>
  <c r="J674" i="4"/>
  <c r="N673" i="4"/>
  <c r="M673" i="4"/>
  <c r="L673" i="4"/>
  <c r="J673" i="4"/>
  <c r="N672" i="4"/>
  <c r="M672" i="4"/>
  <c r="L672" i="4"/>
  <c r="J672" i="4"/>
  <c r="N671" i="4"/>
  <c r="M671" i="4"/>
  <c r="L671" i="4"/>
  <c r="J671" i="4"/>
  <c r="N666" i="4"/>
  <c r="M666" i="4"/>
  <c r="L666" i="4"/>
  <c r="J666" i="4"/>
  <c r="N665" i="4"/>
  <c r="M665" i="4"/>
  <c r="L665" i="4"/>
  <c r="J665" i="4"/>
  <c r="N646" i="4"/>
  <c r="M646" i="4"/>
  <c r="L646" i="4"/>
  <c r="J646" i="4"/>
  <c r="N645" i="4"/>
  <c r="M645" i="4"/>
  <c r="L645" i="4"/>
  <c r="J645" i="4"/>
  <c r="N644" i="4"/>
  <c r="M644" i="4"/>
  <c r="L644" i="4"/>
  <c r="J644" i="4"/>
  <c r="N643" i="4"/>
  <c r="M643" i="4"/>
  <c r="L643" i="4"/>
  <c r="J643" i="4"/>
  <c r="N641" i="4"/>
  <c r="M641" i="4"/>
  <c r="L641" i="4"/>
  <c r="J641" i="4"/>
  <c r="N640" i="4"/>
  <c r="M640" i="4"/>
  <c r="L640" i="4"/>
  <c r="J640" i="4"/>
  <c r="N634" i="4"/>
  <c r="M634" i="4"/>
  <c r="L634" i="4"/>
  <c r="J634" i="4"/>
  <c r="N625" i="4"/>
  <c r="M625" i="4"/>
  <c r="L625" i="4"/>
  <c r="J625" i="4"/>
  <c r="N624" i="4"/>
  <c r="M624" i="4"/>
  <c r="L624" i="4"/>
  <c r="J624" i="4"/>
  <c r="N622" i="4"/>
  <c r="M622" i="4"/>
  <c r="L622" i="4"/>
  <c r="J622" i="4"/>
  <c r="N612" i="4"/>
  <c r="M612" i="4"/>
  <c r="L612" i="4"/>
  <c r="J612" i="4"/>
  <c r="N607" i="4"/>
  <c r="M607" i="4"/>
  <c r="L607" i="4"/>
  <c r="J607" i="4"/>
  <c r="N606" i="4"/>
  <c r="M606" i="4"/>
  <c r="L606" i="4"/>
  <c r="J606" i="4"/>
  <c r="N605" i="4"/>
  <c r="M605" i="4"/>
  <c r="L605" i="4"/>
  <c r="J605" i="4"/>
  <c r="N604" i="4"/>
  <c r="M604" i="4"/>
  <c r="L604" i="4"/>
  <c r="J604" i="4"/>
  <c r="N603" i="4"/>
  <c r="M603" i="4"/>
  <c r="L603" i="4"/>
  <c r="J603" i="4"/>
  <c r="N602" i="4"/>
  <c r="M602" i="4"/>
  <c r="L602" i="4"/>
  <c r="J602" i="4"/>
  <c r="N601" i="4"/>
  <c r="M601" i="4"/>
  <c r="L601" i="4"/>
  <c r="J601" i="4"/>
  <c r="N590" i="4"/>
  <c r="M590" i="4"/>
  <c r="L590" i="4"/>
  <c r="J590" i="4"/>
  <c r="N587" i="4"/>
  <c r="M587" i="4"/>
  <c r="L587" i="4"/>
  <c r="J587" i="4"/>
  <c r="N586" i="4"/>
  <c r="M586" i="4"/>
  <c r="L586" i="4"/>
  <c r="J586" i="4"/>
  <c r="N585" i="4"/>
  <c r="M585" i="4"/>
  <c r="L585" i="4"/>
  <c r="J585" i="4"/>
  <c r="N584" i="4"/>
  <c r="M584" i="4"/>
  <c r="L584" i="4"/>
  <c r="J584" i="4"/>
  <c r="N583" i="4"/>
  <c r="M583" i="4"/>
  <c r="L583" i="4"/>
  <c r="J583" i="4"/>
  <c r="N563" i="4"/>
  <c r="M563" i="4"/>
  <c r="L563" i="4"/>
  <c r="J563" i="4"/>
  <c r="N243" i="4"/>
  <c r="M243" i="4"/>
  <c r="L243" i="4"/>
  <c r="J243" i="4"/>
  <c r="N530" i="4"/>
  <c r="M530" i="4"/>
  <c r="L530" i="4"/>
  <c r="J530" i="4"/>
  <c r="N529" i="4"/>
  <c r="M529" i="4"/>
  <c r="L529" i="4"/>
  <c r="J529" i="4"/>
  <c r="N523" i="4"/>
  <c r="M523" i="4"/>
  <c r="L523" i="4"/>
  <c r="J523" i="4"/>
  <c r="N517" i="4"/>
  <c r="M517" i="4"/>
  <c r="L517" i="4"/>
  <c r="J517" i="4"/>
  <c r="N509" i="4"/>
  <c r="M509" i="4"/>
  <c r="L509" i="4"/>
  <c r="J509" i="4"/>
  <c r="N508" i="4"/>
  <c r="M508" i="4"/>
  <c r="L508" i="4"/>
  <c r="J508" i="4"/>
  <c r="N496" i="4"/>
  <c r="M496" i="4"/>
  <c r="L496" i="4"/>
  <c r="J496" i="4"/>
  <c r="N492" i="4"/>
  <c r="M492" i="4"/>
  <c r="L492" i="4"/>
  <c r="J492" i="4"/>
  <c r="N491" i="4"/>
  <c r="M491" i="4"/>
  <c r="L491" i="4"/>
  <c r="J491" i="4"/>
  <c r="N490" i="4"/>
  <c r="M490" i="4"/>
  <c r="L490" i="4"/>
  <c r="J490" i="4"/>
  <c r="N489" i="4"/>
  <c r="M489" i="4"/>
  <c r="L489" i="4"/>
  <c r="J489" i="4"/>
  <c r="N488" i="4"/>
  <c r="M488" i="4"/>
  <c r="L488" i="4"/>
  <c r="J488" i="4"/>
  <c r="N487" i="4"/>
  <c r="M487" i="4"/>
  <c r="L487" i="4"/>
  <c r="J487" i="4"/>
  <c r="N486" i="4"/>
  <c r="M486" i="4"/>
  <c r="L486" i="4"/>
  <c r="J486" i="4"/>
  <c r="N485" i="4"/>
  <c r="M485" i="4"/>
  <c r="L485" i="4"/>
  <c r="J485" i="4"/>
  <c r="N484" i="4"/>
  <c r="M484" i="4"/>
  <c r="L484" i="4"/>
  <c r="J484" i="4"/>
  <c r="N483" i="4"/>
  <c r="M483" i="4"/>
  <c r="L483" i="4"/>
  <c r="J483" i="4"/>
  <c r="N482" i="4"/>
  <c r="M482" i="4"/>
  <c r="L482" i="4"/>
  <c r="J482" i="4"/>
  <c r="N481" i="4"/>
  <c r="M481" i="4"/>
  <c r="L481" i="4"/>
  <c r="J481" i="4"/>
  <c r="N480" i="4"/>
  <c r="M480" i="4"/>
  <c r="L480" i="4"/>
  <c r="J480" i="4"/>
  <c r="N479" i="4"/>
  <c r="M479" i="4"/>
  <c r="L479" i="4"/>
  <c r="J479" i="4"/>
  <c r="N478" i="4"/>
  <c r="M478" i="4"/>
  <c r="L478" i="4"/>
  <c r="J478" i="4"/>
  <c r="N477" i="4"/>
  <c r="M477" i="4"/>
  <c r="L477" i="4"/>
  <c r="J477" i="4"/>
  <c r="N476" i="4"/>
  <c r="M476" i="4"/>
  <c r="L476" i="4"/>
  <c r="J476" i="4"/>
  <c r="N475" i="4"/>
  <c r="M475" i="4"/>
  <c r="L475" i="4"/>
  <c r="J475" i="4"/>
  <c r="N474" i="4"/>
  <c r="M474" i="4"/>
  <c r="L474" i="4"/>
  <c r="J474" i="4"/>
  <c r="N473" i="4"/>
  <c r="M473" i="4"/>
  <c r="L473" i="4"/>
  <c r="J473" i="4"/>
  <c r="N472" i="4"/>
  <c r="M472" i="4"/>
  <c r="L472" i="4"/>
  <c r="J472" i="4"/>
  <c r="N471" i="4"/>
  <c r="M471" i="4"/>
  <c r="L471" i="4"/>
  <c r="J471" i="4"/>
  <c r="N470" i="4"/>
  <c r="M470" i="4"/>
  <c r="L470" i="4"/>
  <c r="J470" i="4"/>
  <c r="N469" i="4"/>
  <c r="M469" i="4"/>
  <c r="L469" i="4"/>
  <c r="J469" i="4"/>
  <c r="N468" i="4"/>
  <c r="M468" i="4"/>
  <c r="L468" i="4"/>
  <c r="J468" i="4"/>
  <c r="N465" i="4"/>
  <c r="M465" i="4"/>
  <c r="L465" i="4"/>
  <c r="J465" i="4"/>
  <c r="N464" i="4"/>
  <c r="M464" i="4"/>
  <c r="L464" i="4"/>
  <c r="J464" i="4"/>
  <c r="N455" i="4"/>
  <c r="M455" i="4"/>
  <c r="L455" i="4"/>
  <c r="J455" i="4"/>
  <c r="N713" i="4"/>
  <c r="M713" i="4"/>
  <c r="L713" i="4"/>
  <c r="J713" i="4"/>
  <c r="N572" i="4"/>
  <c r="M572" i="4"/>
  <c r="L572" i="4"/>
  <c r="J572" i="4"/>
  <c r="N400" i="4"/>
  <c r="M400" i="4"/>
  <c r="L400" i="4"/>
  <c r="J400" i="4"/>
  <c r="N86" i="4"/>
  <c r="M86" i="4"/>
  <c r="L86" i="4"/>
  <c r="J86" i="4"/>
  <c r="N393" i="4"/>
  <c r="M393" i="4"/>
  <c r="L393" i="4"/>
  <c r="J393" i="4"/>
  <c r="N392" i="4"/>
  <c r="M392" i="4"/>
  <c r="L392" i="4"/>
  <c r="J392" i="4"/>
  <c r="N383" i="4"/>
  <c r="M383" i="4"/>
  <c r="L383" i="4"/>
  <c r="J383" i="4"/>
  <c r="N340" i="4"/>
  <c r="M340" i="4"/>
  <c r="L340" i="4"/>
  <c r="J340" i="4"/>
  <c r="N283" i="4"/>
  <c r="M283" i="4"/>
  <c r="L283" i="4"/>
  <c r="J283" i="4"/>
  <c r="N282" i="4"/>
  <c r="M282" i="4"/>
  <c r="L282" i="4"/>
  <c r="J282" i="4"/>
  <c r="N102" i="4"/>
  <c r="M102" i="4"/>
  <c r="L102" i="4"/>
  <c r="J102" i="4"/>
  <c r="N266" i="4"/>
  <c r="M266" i="4"/>
  <c r="L266" i="4"/>
  <c r="J266" i="4"/>
  <c r="N258" i="4"/>
  <c r="M258" i="4"/>
  <c r="L258" i="4"/>
  <c r="J258" i="4"/>
  <c r="N257" i="4"/>
  <c r="M257" i="4"/>
  <c r="L257" i="4"/>
  <c r="J257" i="4"/>
  <c r="N244" i="4"/>
  <c r="M244" i="4"/>
  <c r="L244" i="4"/>
  <c r="J244" i="4"/>
  <c r="N242" i="4"/>
  <c r="M242" i="4"/>
  <c r="L242" i="4"/>
  <c r="J242" i="4"/>
  <c r="N241" i="4"/>
  <c r="M241" i="4"/>
  <c r="L241" i="4"/>
  <c r="J241" i="4"/>
  <c r="N240" i="4"/>
  <c r="M240" i="4"/>
  <c r="L240" i="4"/>
  <c r="J240" i="4"/>
  <c r="N239" i="4"/>
  <c r="M239" i="4"/>
  <c r="L239" i="4"/>
  <c r="J239" i="4"/>
  <c r="N238" i="4"/>
  <c r="M238" i="4"/>
  <c r="L238" i="4"/>
  <c r="J238" i="4"/>
  <c r="N237" i="4"/>
  <c r="M237" i="4"/>
  <c r="L237" i="4"/>
  <c r="J237" i="4"/>
  <c r="N236" i="4"/>
  <c r="M236" i="4"/>
  <c r="L236" i="4"/>
  <c r="J236" i="4"/>
  <c r="N235" i="4"/>
  <c r="M235" i="4"/>
  <c r="L235" i="4"/>
  <c r="J235" i="4"/>
  <c r="N234" i="4"/>
  <c r="M234" i="4"/>
  <c r="L234" i="4"/>
  <c r="J234" i="4"/>
  <c r="N226" i="4"/>
  <c r="M226" i="4"/>
  <c r="L226" i="4"/>
  <c r="J226" i="4"/>
  <c r="N220" i="4"/>
  <c r="M220" i="4"/>
  <c r="L220" i="4"/>
  <c r="J220" i="4"/>
  <c r="N219" i="4"/>
  <c r="M219" i="4"/>
  <c r="L219" i="4"/>
  <c r="J219" i="4"/>
  <c r="N218" i="4"/>
  <c r="M218" i="4"/>
  <c r="L218" i="4"/>
  <c r="J218" i="4"/>
  <c r="N217" i="4"/>
  <c r="M217" i="4"/>
  <c r="L217" i="4"/>
  <c r="J217" i="4"/>
  <c r="N216" i="4"/>
  <c r="M216" i="4"/>
  <c r="L216" i="4"/>
  <c r="J216" i="4"/>
  <c r="N215" i="4"/>
  <c r="M215" i="4"/>
  <c r="L215" i="4"/>
  <c r="J215" i="4"/>
  <c r="N195" i="4"/>
  <c r="M195" i="4"/>
  <c r="L195" i="4"/>
  <c r="J195" i="4"/>
  <c r="N194" i="4"/>
  <c r="M194" i="4"/>
  <c r="L194" i="4"/>
  <c r="J194" i="4"/>
  <c r="N193" i="4"/>
  <c r="M193" i="4"/>
  <c r="L193" i="4"/>
  <c r="J193" i="4"/>
  <c r="N192" i="4"/>
  <c r="M192" i="4"/>
  <c r="L192" i="4"/>
  <c r="J192" i="4"/>
  <c r="N165" i="4"/>
  <c r="M165" i="4"/>
  <c r="L165" i="4"/>
  <c r="J165" i="4"/>
  <c r="N151" i="4"/>
  <c r="M151" i="4"/>
  <c r="L151" i="4"/>
  <c r="J151" i="4"/>
  <c r="N150" i="4"/>
  <c r="M150" i="4"/>
  <c r="L150" i="4"/>
  <c r="J150" i="4"/>
  <c r="N149" i="4"/>
  <c r="M149" i="4"/>
  <c r="L149" i="4"/>
  <c r="J149" i="4"/>
  <c r="N148" i="4"/>
  <c r="M148" i="4"/>
  <c r="L148" i="4"/>
  <c r="J148" i="4"/>
  <c r="N147" i="4"/>
  <c r="M147" i="4"/>
  <c r="L147" i="4"/>
  <c r="J147" i="4"/>
  <c r="N146" i="4"/>
  <c r="M146" i="4"/>
  <c r="L146" i="4"/>
  <c r="J146" i="4"/>
  <c r="N145" i="4"/>
  <c r="M145" i="4"/>
  <c r="L145" i="4"/>
  <c r="J145" i="4"/>
  <c r="N144" i="4"/>
  <c r="M144" i="4"/>
  <c r="L144" i="4"/>
  <c r="J144" i="4"/>
  <c r="N135" i="4"/>
  <c r="M135" i="4"/>
  <c r="L135" i="4"/>
  <c r="J135" i="4"/>
  <c r="N134" i="4"/>
  <c r="M134" i="4"/>
  <c r="L134" i="4"/>
  <c r="J134" i="4"/>
  <c r="N133" i="4"/>
  <c r="M133" i="4"/>
  <c r="L133" i="4"/>
  <c r="J133" i="4"/>
  <c r="N119" i="4"/>
  <c r="M119" i="4"/>
  <c r="L119" i="4"/>
  <c r="J119" i="4"/>
  <c r="N107" i="4"/>
  <c r="M107" i="4"/>
  <c r="L107" i="4"/>
  <c r="J107" i="4"/>
  <c r="N106" i="4"/>
  <c r="M106" i="4"/>
  <c r="L106" i="4"/>
  <c r="J106" i="4"/>
  <c r="N105" i="4"/>
  <c r="M105" i="4"/>
  <c r="L105" i="4"/>
  <c r="J105" i="4"/>
  <c r="N81" i="4"/>
  <c r="M81" i="4"/>
  <c r="L81" i="4"/>
  <c r="J81" i="4"/>
  <c r="N80" i="4"/>
  <c r="M80" i="4"/>
  <c r="L80" i="4"/>
  <c r="J80" i="4"/>
  <c r="N79" i="4"/>
  <c r="M79" i="4"/>
  <c r="L79" i="4"/>
  <c r="J79" i="4"/>
  <c r="N78" i="4"/>
  <c r="M78" i="4"/>
  <c r="L78" i="4"/>
  <c r="J78" i="4"/>
  <c r="N77" i="4"/>
  <c r="M77" i="4"/>
  <c r="L77" i="4"/>
  <c r="J77" i="4"/>
  <c r="N76" i="4"/>
  <c r="M76" i="4"/>
  <c r="L76" i="4"/>
  <c r="J76" i="4"/>
  <c r="N59" i="4"/>
  <c r="M59" i="4"/>
  <c r="L59" i="4"/>
  <c r="J59" i="4"/>
  <c r="N52" i="4"/>
  <c r="M52" i="4"/>
  <c r="L52" i="4"/>
  <c r="J52" i="4"/>
  <c r="N633" i="4"/>
  <c r="M633" i="4"/>
  <c r="L633" i="4"/>
  <c r="J633" i="4"/>
  <c r="N199" i="4"/>
  <c r="M199" i="4"/>
  <c r="L199" i="4"/>
  <c r="J199" i="4"/>
  <c r="N200" i="4"/>
  <c r="M200" i="4"/>
  <c r="L200" i="4"/>
  <c r="J200" i="4"/>
  <c r="N628" i="4"/>
  <c r="M628" i="4"/>
  <c r="L628" i="4"/>
  <c r="J628" i="4"/>
  <c r="N627" i="4"/>
  <c r="M627" i="4"/>
  <c r="L627" i="4"/>
  <c r="J627" i="4"/>
  <c r="N729" i="4"/>
  <c r="M729" i="4"/>
  <c r="L729" i="4"/>
  <c r="J729" i="4"/>
  <c r="N731" i="4"/>
  <c r="M731" i="4"/>
  <c r="L731" i="4"/>
  <c r="J731" i="4"/>
  <c r="N513" i="4"/>
  <c r="M513" i="4"/>
  <c r="L513" i="4"/>
  <c r="J513" i="4"/>
  <c r="N514" i="4"/>
  <c r="M514" i="4"/>
  <c r="L514" i="4"/>
  <c r="J514" i="4"/>
  <c r="N17" i="4"/>
  <c r="M17" i="4"/>
  <c r="L17" i="4"/>
  <c r="J17" i="4"/>
  <c r="N821" i="4"/>
  <c r="M821" i="4"/>
  <c r="L821" i="4"/>
  <c r="J821" i="4"/>
  <c r="N686" i="4"/>
  <c r="M686" i="4"/>
  <c r="L686" i="4"/>
  <c r="J686" i="4"/>
  <c r="N685" i="4"/>
  <c r="M685" i="4"/>
  <c r="L685" i="4"/>
  <c r="J685" i="4"/>
  <c r="N434" i="4"/>
  <c r="M434" i="4"/>
  <c r="L434" i="4"/>
  <c r="J434" i="4"/>
  <c r="N433" i="4"/>
  <c r="M433" i="4"/>
  <c r="L433" i="4"/>
  <c r="J433" i="4"/>
  <c r="N303" i="4"/>
  <c r="M303" i="4"/>
  <c r="L303" i="4"/>
  <c r="J303" i="4"/>
  <c r="N88" i="4"/>
  <c r="M88" i="4"/>
  <c r="L88" i="4"/>
  <c r="J88" i="4"/>
  <c r="N87" i="4"/>
  <c r="M87" i="4"/>
  <c r="L87" i="4"/>
  <c r="J87" i="4"/>
  <c r="N89" i="4"/>
  <c r="M89" i="4"/>
  <c r="L89" i="4"/>
  <c r="J89" i="4"/>
  <c r="N55" i="4"/>
  <c r="M55" i="4"/>
  <c r="L55" i="4"/>
  <c r="J55" i="4"/>
  <c r="N458" i="4"/>
  <c r="M458" i="4"/>
  <c r="L458" i="4"/>
  <c r="J458" i="4"/>
  <c r="N457" i="4"/>
  <c r="M457" i="4"/>
  <c r="L457" i="4"/>
  <c r="J457" i="4"/>
  <c r="N168" i="4"/>
  <c r="M168" i="4"/>
  <c r="L168" i="4"/>
  <c r="J168" i="4"/>
  <c r="N839" i="4"/>
  <c r="M839" i="4"/>
  <c r="L839" i="4"/>
  <c r="J839" i="4"/>
  <c r="N694" i="4"/>
  <c r="M694" i="4"/>
  <c r="L694" i="4"/>
  <c r="J694" i="4"/>
  <c r="N684" i="4"/>
  <c r="M684" i="4"/>
  <c r="L684" i="4"/>
  <c r="J684" i="4"/>
  <c r="N515" i="4"/>
  <c r="M515" i="4"/>
  <c r="L515" i="4"/>
  <c r="J515" i="4"/>
  <c r="N411" i="4"/>
  <c r="M411" i="4"/>
  <c r="L411" i="4"/>
  <c r="J411" i="4"/>
  <c r="N410" i="4"/>
  <c r="M410" i="4"/>
  <c r="L410" i="4"/>
  <c r="J410" i="4"/>
  <c r="N389" i="4"/>
  <c r="M389" i="4"/>
  <c r="L389" i="4"/>
  <c r="J389" i="4"/>
  <c r="N387" i="4"/>
  <c r="M387" i="4"/>
  <c r="L387" i="4"/>
  <c r="J387" i="4"/>
  <c r="N360" i="4"/>
  <c r="M360" i="4"/>
  <c r="L360" i="4"/>
  <c r="J360" i="4"/>
  <c r="N256" i="4"/>
  <c r="M256" i="4"/>
  <c r="L256" i="4"/>
  <c r="J256" i="4"/>
  <c r="N254" i="4"/>
  <c r="M254" i="4"/>
  <c r="L254" i="4"/>
  <c r="J254" i="4"/>
  <c r="N253" i="4"/>
  <c r="M253" i="4"/>
  <c r="L253" i="4"/>
  <c r="J253" i="4"/>
  <c r="N252" i="4"/>
  <c r="M252" i="4"/>
  <c r="L252" i="4"/>
  <c r="J252" i="4"/>
  <c r="N22" i="4"/>
  <c r="M22" i="4"/>
  <c r="L22" i="4"/>
  <c r="J22" i="4"/>
  <c r="N446" i="4"/>
  <c r="M446" i="4"/>
  <c r="L446" i="4"/>
  <c r="J446" i="4"/>
  <c r="N545" i="4"/>
  <c r="M545" i="4"/>
  <c r="L545" i="4"/>
  <c r="J545" i="4"/>
  <c r="N564" i="4"/>
  <c r="M564" i="4"/>
  <c r="L564" i="4"/>
  <c r="J564" i="4"/>
  <c r="N594" i="4"/>
  <c r="M594" i="4"/>
  <c r="L594" i="4"/>
  <c r="J594" i="4"/>
  <c r="N682" i="4"/>
  <c r="M682" i="4"/>
  <c r="L682" i="4"/>
  <c r="J682" i="4"/>
  <c r="N42" i="4"/>
  <c r="M42" i="4"/>
  <c r="L42" i="4"/>
  <c r="J42" i="4"/>
  <c r="N742" i="4"/>
  <c r="M742" i="4"/>
  <c r="L742" i="4"/>
  <c r="J742" i="4"/>
  <c r="N139" i="4"/>
  <c r="M139" i="4"/>
  <c r="L139" i="4"/>
  <c r="J139" i="4"/>
  <c r="N204" i="4"/>
  <c r="M204" i="4"/>
  <c r="L204" i="4"/>
  <c r="J204" i="4"/>
  <c r="N128" i="4"/>
  <c r="M128" i="4"/>
  <c r="L128" i="4"/>
  <c r="J128" i="4"/>
  <c r="N122" i="4"/>
  <c r="M122" i="4"/>
  <c r="L122" i="4"/>
  <c r="J122" i="4"/>
  <c r="N203" i="4"/>
  <c r="M203" i="4"/>
  <c r="L203" i="4"/>
  <c r="J203" i="4"/>
  <c r="N18" i="4"/>
  <c r="M18" i="4"/>
  <c r="L18" i="4"/>
  <c r="J18" i="4"/>
  <c r="N639" i="4"/>
  <c r="M639" i="4"/>
  <c r="L639" i="4"/>
  <c r="J639" i="4"/>
  <c r="N390" i="4"/>
  <c r="M390" i="4"/>
  <c r="L390" i="4"/>
  <c r="J390" i="4"/>
  <c r="N533" i="4"/>
  <c r="M533" i="4"/>
  <c r="L533" i="4"/>
  <c r="J533" i="4"/>
  <c r="N511" i="4"/>
  <c r="M511" i="4"/>
  <c r="L511" i="4"/>
  <c r="J511" i="4"/>
  <c r="N546" i="4"/>
  <c r="M546" i="4"/>
  <c r="L546" i="4"/>
  <c r="J546" i="4"/>
  <c r="N547" i="4"/>
  <c r="M547" i="4"/>
  <c r="L547" i="4"/>
  <c r="J547" i="4"/>
  <c r="N129" i="4"/>
  <c r="M129" i="4"/>
  <c r="L129" i="4"/>
  <c r="J129" i="4"/>
  <c r="N221" i="4"/>
  <c r="M221" i="4"/>
  <c r="L221" i="4"/>
  <c r="J221" i="4"/>
  <c r="N174" i="4"/>
  <c r="M174" i="4"/>
  <c r="L174" i="4"/>
  <c r="J174" i="4"/>
  <c r="N281" i="4"/>
  <c r="M281" i="4"/>
  <c r="L281" i="4"/>
  <c r="J281" i="4"/>
  <c r="N498" i="4"/>
  <c r="M498" i="4"/>
  <c r="L498" i="4"/>
  <c r="J498" i="4"/>
  <c r="N467" i="4"/>
  <c r="M467" i="4"/>
  <c r="L467" i="4"/>
  <c r="J467" i="4"/>
  <c r="N611" i="4"/>
  <c r="M611" i="4"/>
  <c r="L611" i="4"/>
  <c r="J611" i="4"/>
  <c r="N381" i="4"/>
  <c r="M381" i="4"/>
  <c r="L381" i="4"/>
  <c r="J381" i="4"/>
  <c r="N651" i="4"/>
  <c r="M651" i="4"/>
  <c r="L651" i="4"/>
  <c r="J651" i="4"/>
  <c r="N138" i="4"/>
  <c r="M138" i="4"/>
  <c r="L138" i="4"/>
  <c r="J138" i="4"/>
  <c r="N96" i="4"/>
  <c r="M96" i="4"/>
  <c r="L96" i="4"/>
  <c r="J96" i="4"/>
  <c r="N125" i="4"/>
  <c r="M125" i="4"/>
  <c r="L125" i="4"/>
  <c r="J125" i="4"/>
  <c r="N380" i="4"/>
  <c r="M380" i="4"/>
  <c r="L380" i="4"/>
  <c r="J380" i="4"/>
  <c r="N382" i="4"/>
  <c r="M382" i="4"/>
  <c r="L382" i="4"/>
  <c r="J382" i="4"/>
  <c r="N108" i="4"/>
  <c r="M108" i="4"/>
  <c r="L108" i="4"/>
  <c r="J108" i="4"/>
  <c r="N99" i="4"/>
  <c r="M99" i="4"/>
  <c r="L99" i="4"/>
  <c r="J99" i="4"/>
  <c r="N109" i="4"/>
  <c r="M109" i="4"/>
  <c r="L109" i="4"/>
  <c r="J109" i="4"/>
  <c r="N120" i="4"/>
  <c r="M120" i="4"/>
  <c r="L120" i="4"/>
  <c r="J120" i="4"/>
  <c r="N435" i="4"/>
  <c r="M435" i="4"/>
  <c r="L435" i="4"/>
  <c r="J435" i="4"/>
  <c r="N438" i="4"/>
  <c r="M438" i="4"/>
  <c r="L438" i="4"/>
  <c r="J438" i="4"/>
  <c r="N101" i="4"/>
  <c r="M101" i="4"/>
  <c r="L101" i="4"/>
  <c r="J101" i="4"/>
  <c r="N437" i="4"/>
  <c r="M437" i="4"/>
  <c r="L437" i="4"/>
  <c r="J437" i="4"/>
  <c r="N539" i="4"/>
  <c r="M539" i="4"/>
  <c r="L539" i="4"/>
  <c r="J539" i="4"/>
  <c r="N61" i="4"/>
  <c r="M61" i="4"/>
  <c r="L61" i="4"/>
  <c r="J61" i="4"/>
  <c r="N560" i="4"/>
  <c r="M560" i="4"/>
  <c r="L560" i="4"/>
  <c r="J560" i="4"/>
  <c r="N272" i="4"/>
  <c r="M272" i="4"/>
  <c r="L272" i="4"/>
  <c r="J272" i="4"/>
  <c r="N820" i="4"/>
  <c r="M820" i="4"/>
  <c r="L820" i="4"/>
  <c r="J820" i="4"/>
  <c r="N98" i="4"/>
  <c r="M98" i="4"/>
  <c r="L98" i="4"/>
  <c r="J98" i="4"/>
  <c r="N816" i="4"/>
  <c r="M816" i="4"/>
  <c r="L816" i="4"/>
  <c r="J816" i="4"/>
  <c r="N813" i="4"/>
  <c r="M813" i="4"/>
  <c r="L813" i="4"/>
  <c r="J813" i="4"/>
  <c r="N795" i="4"/>
  <c r="M795" i="4"/>
  <c r="L795" i="4"/>
  <c r="J795" i="4"/>
  <c r="N793" i="4"/>
  <c r="M793" i="4"/>
  <c r="L793" i="4"/>
  <c r="J793" i="4"/>
  <c r="N732" i="4"/>
  <c r="M732" i="4"/>
  <c r="L732" i="4"/>
  <c r="J732" i="4"/>
  <c r="N301" i="4"/>
  <c r="M301" i="4"/>
  <c r="L301" i="4"/>
  <c r="J301" i="4"/>
  <c r="N574" i="4"/>
  <c r="M574" i="4"/>
  <c r="L574" i="4"/>
  <c r="J574" i="4"/>
  <c r="N597" i="4"/>
  <c r="M597" i="4"/>
  <c r="L597" i="4"/>
  <c r="J597" i="4"/>
  <c r="N595" i="4"/>
  <c r="M595" i="4"/>
  <c r="L595" i="4"/>
  <c r="J595" i="4"/>
  <c r="N432" i="4"/>
  <c r="M432" i="4"/>
  <c r="L432" i="4"/>
  <c r="J432" i="4"/>
  <c r="N436" i="4"/>
  <c r="M436" i="4"/>
  <c r="L436" i="4"/>
  <c r="J436" i="4"/>
  <c r="N46" i="4"/>
  <c r="M46" i="4"/>
  <c r="L46" i="4"/>
  <c r="J46" i="4"/>
  <c r="N45" i="4"/>
  <c r="M45" i="4"/>
  <c r="L45" i="4"/>
  <c r="J45" i="4"/>
  <c r="N551" i="4"/>
  <c r="M551" i="4"/>
  <c r="L551" i="4"/>
  <c r="J551" i="4"/>
  <c r="N20" i="4"/>
  <c r="M20" i="4"/>
  <c r="L20" i="4"/>
  <c r="J20" i="4"/>
  <c r="N19" i="4"/>
  <c r="M19" i="4"/>
  <c r="L19" i="4"/>
  <c r="J19" i="4"/>
  <c r="N83" i="4"/>
  <c r="M83" i="4"/>
  <c r="L83" i="4"/>
  <c r="J83" i="4"/>
  <c r="N213" i="4"/>
  <c r="M213" i="4"/>
  <c r="L213" i="4"/>
  <c r="J213" i="4"/>
  <c r="N84" i="4"/>
  <c r="M84" i="4"/>
  <c r="L84" i="4"/>
  <c r="J84" i="4"/>
  <c r="N97" i="4"/>
  <c r="M97" i="4"/>
  <c r="L97" i="4"/>
  <c r="J97" i="4"/>
  <c r="N111" i="4"/>
  <c r="M111" i="4"/>
  <c r="L111" i="4"/>
  <c r="J111" i="4"/>
  <c r="N110" i="4"/>
  <c r="M110" i="4"/>
  <c r="L110" i="4"/>
  <c r="J110" i="4"/>
  <c r="N112" i="4"/>
  <c r="M112" i="4"/>
  <c r="L112" i="4"/>
  <c r="J112" i="4"/>
  <c r="N113" i="4"/>
  <c r="M113" i="4"/>
  <c r="L113" i="4"/>
  <c r="J113" i="4"/>
  <c r="N420" i="4"/>
  <c r="M420" i="4"/>
  <c r="L420" i="4"/>
  <c r="J420" i="4"/>
  <c r="N710" i="4"/>
  <c r="M710" i="4"/>
  <c r="L710" i="4"/>
  <c r="J710" i="4"/>
  <c r="N413" i="4"/>
  <c r="M413" i="4"/>
  <c r="L413" i="4"/>
  <c r="J413" i="4"/>
  <c r="N412" i="4"/>
  <c r="M412" i="4"/>
  <c r="L412" i="4"/>
  <c r="J412" i="4"/>
  <c r="N596" i="4"/>
  <c r="M596" i="4"/>
  <c r="L596" i="4"/>
  <c r="J596" i="4"/>
  <c r="N285" i="4"/>
  <c r="M285" i="4"/>
  <c r="L285" i="4"/>
  <c r="J285" i="4"/>
  <c r="N284" i="4"/>
  <c r="M284" i="4"/>
  <c r="L284" i="4"/>
  <c r="J284" i="4"/>
  <c r="N405" i="4"/>
  <c r="M405" i="4"/>
  <c r="L405" i="4"/>
  <c r="J405" i="4"/>
  <c r="N670" i="4"/>
  <c r="M670" i="4"/>
  <c r="J670" i="4"/>
  <c r="N649" i="4"/>
  <c r="M649" i="4"/>
  <c r="L649" i="4"/>
  <c r="J649" i="4"/>
  <c r="N648" i="4"/>
  <c r="M648" i="4"/>
  <c r="L648" i="4"/>
  <c r="J648" i="4"/>
  <c r="N638" i="4"/>
  <c r="M638" i="4"/>
  <c r="L638" i="4"/>
  <c r="J638" i="4"/>
  <c r="N637" i="4"/>
  <c r="M637" i="4"/>
  <c r="L637" i="4"/>
  <c r="J637" i="4"/>
  <c r="N636" i="4"/>
  <c r="M636" i="4"/>
  <c r="L636" i="4"/>
  <c r="J636" i="4"/>
  <c r="N614" i="4"/>
  <c r="M614" i="4"/>
  <c r="L614" i="4"/>
  <c r="J614" i="4"/>
  <c r="N613" i="4"/>
  <c r="M613" i="4"/>
  <c r="L613" i="4"/>
  <c r="J613" i="4"/>
  <c r="N615" i="4"/>
  <c r="M615" i="4"/>
  <c r="L615" i="4"/>
  <c r="J615" i="4"/>
  <c r="N531" i="4"/>
  <c r="M531" i="4"/>
  <c r="L531" i="4"/>
  <c r="J531" i="4"/>
  <c r="N524" i="4"/>
  <c r="M524" i="4"/>
  <c r="L524" i="4"/>
  <c r="J524" i="4"/>
  <c r="N528" i="4"/>
  <c r="M528" i="4"/>
  <c r="L528" i="4"/>
  <c r="J528" i="4"/>
  <c r="N525" i="4"/>
  <c r="M525" i="4"/>
  <c r="L525" i="4"/>
  <c r="J525" i="4"/>
  <c r="N526" i="4"/>
  <c r="M526" i="4"/>
  <c r="L526" i="4"/>
  <c r="J526" i="4"/>
  <c r="N505" i="4"/>
  <c r="M505" i="4"/>
  <c r="L505" i="4"/>
  <c r="J505" i="4"/>
  <c r="N163" i="4"/>
  <c r="M163" i="4"/>
  <c r="L163" i="4"/>
  <c r="J163" i="4"/>
  <c r="N248" i="4"/>
  <c r="M248" i="4"/>
  <c r="L248" i="4"/>
  <c r="J248" i="4"/>
  <c r="N579" i="4"/>
  <c r="M579" i="4"/>
  <c r="L579" i="4"/>
  <c r="J579" i="4"/>
  <c r="N578" i="4"/>
  <c r="M578" i="4"/>
  <c r="L578" i="4"/>
  <c r="J578" i="4"/>
  <c r="N575" i="4"/>
  <c r="M575" i="4"/>
  <c r="L575" i="4"/>
  <c r="J575" i="4"/>
  <c r="N581" i="4"/>
  <c r="M581" i="4"/>
  <c r="L581" i="4"/>
  <c r="J581" i="4"/>
  <c r="N577" i="4"/>
  <c r="M577" i="4"/>
  <c r="L577" i="4"/>
  <c r="J577" i="4"/>
  <c r="N580" i="4"/>
  <c r="M580" i="4"/>
  <c r="L580" i="4"/>
  <c r="J580" i="4"/>
  <c r="N582" i="4"/>
  <c r="M582" i="4"/>
  <c r="L582" i="4"/>
  <c r="J582" i="4"/>
  <c r="N576" i="4"/>
  <c r="M576" i="4"/>
  <c r="L576" i="4"/>
  <c r="J576" i="4"/>
  <c r="N29" i="4"/>
  <c r="M29" i="4"/>
  <c r="L29" i="4"/>
  <c r="J29" i="4"/>
  <c r="N797" i="4"/>
  <c r="M797" i="4"/>
  <c r="L797" i="4"/>
  <c r="J797" i="4"/>
  <c r="N28" i="4"/>
  <c r="M28" i="4"/>
  <c r="L28" i="4"/>
  <c r="J28" i="4"/>
  <c r="N279" i="4"/>
  <c r="M279" i="4"/>
  <c r="L279" i="4"/>
  <c r="J279" i="4"/>
  <c r="N733" i="4"/>
  <c r="M733" i="4"/>
  <c r="L733" i="4"/>
  <c r="J733" i="4"/>
  <c r="N385" i="4"/>
  <c r="M385" i="4"/>
  <c r="L385" i="4"/>
  <c r="J385" i="4"/>
  <c r="N58" i="4"/>
  <c r="M58" i="4"/>
  <c r="L58" i="4"/>
  <c r="J58" i="4"/>
  <c r="N838" i="4"/>
  <c r="M838" i="4"/>
  <c r="L838" i="4"/>
  <c r="J838" i="4"/>
  <c r="N837" i="4"/>
  <c r="M837" i="4"/>
  <c r="L837" i="4"/>
  <c r="J837" i="4"/>
  <c r="N559" i="4"/>
  <c r="M559" i="4"/>
  <c r="L559" i="4"/>
  <c r="J559" i="4"/>
  <c r="N246" i="4"/>
  <c r="M246" i="4"/>
  <c r="L246" i="4"/>
  <c r="J246" i="4"/>
  <c r="N261" i="4"/>
  <c r="M261" i="4"/>
  <c r="L261" i="4"/>
  <c r="J261" i="4"/>
  <c r="N166" i="4"/>
  <c r="M166" i="4"/>
  <c r="L166" i="4"/>
  <c r="J166" i="4"/>
  <c r="N54" i="4"/>
  <c r="M54" i="4"/>
  <c r="L54" i="4"/>
  <c r="J54" i="4"/>
  <c r="N264" i="4"/>
  <c r="M264" i="4"/>
  <c r="L264" i="4"/>
  <c r="J264" i="4"/>
  <c r="N262" i="4"/>
  <c r="M262" i="4"/>
  <c r="L262" i="4"/>
  <c r="J262" i="4"/>
  <c r="N263" i="4"/>
  <c r="M263" i="4"/>
  <c r="L263" i="4"/>
  <c r="J263" i="4"/>
  <c r="N260" i="4"/>
  <c r="M260" i="4"/>
  <c r="L260" i="4"/>
  <c r="J260" i="4"/>
  <c r="N536" i="4"/>
  <c r="M536" i="4"/>
  <c r="L536" i="4"/>
  <c r="J536" i="4"/>
  <c r="N668" i="4"/>
  <c r="M668" i="4"/>
  <c r="L668" i="4"/>
  <c r="J668" i="4"/>
  <c r="N667" i="4"/>
  <c r="M667" i="4"/>
  <c r="L667" i="4"/>
  <c r="J667" i="4"/>
  <c r="N690" i="4"/>
  <c r="M690" i="4"/>
  <c r="L690" i="4"/>
  <c r="J690" i="4"/>
  <c r="N321" i="4"/>
  <c r="M321" i="4"/>
  <c r="L321" i="4"/>
  <c r="J321" i="4"/>
  <c r="N32" i="4"/>
  <c r="M32" i="4"/>
  <c r="L32" i="4"/>
  <c r="J32" i="4"/>
  <c r="N459" i="4"/>
  <c r="M459" i="4"/>
  <c r="L459" i="4"/>
  <c r="J459" i="4"/>
  <c r="N778" i="4"/>
  <c r="M778" i="4"/>
  <c r="L778" i="4"/>
  <c r="J778" i="4"/>
  <c r="N749" i="4"/>
  <c r="M749" i="4"/>
  <c r="L749" i="4"/>
  <c r="J749" i="4"/>
  <c r="N783" i="4"/>
  <c r="M783" i="4"/>
  <c r="L783" i="4"/>
  <c r="J783" i="4"/>
  <c r="N785" i="4"/>
  <c r="M785" i="4"/>
  <c r="L785" i="4"/>
  <c r="J785" i="4"/>
  <c r="N782" i="4"/>
  <c r="M782" i="4"/>
  <c r="L782" i="4"/>
  <c r="J782" i="4"/>
  <c r="N784" i="4"/>
  <c r="M784" i="4"/>
  <c r="L784" i="4"/>
  <c r="J784" i="4"/>
  <c r="N772" i="4"/>
  <c r="M772" i="4"/>
  <c r="L772" i="4"/>
  <c r="J772" i="4"/>
  <c r="N774" i="4"/>
  <c r="M774" i="4"/>
  <c r="L774" i="4"/>
  <c r="J774" i="4"/>
  <c r="N771" i="4"/>
  <c r="M771" i="4"/>
  <c r="L771" i="4"/>
  <c r="J771" i="4"/>
  <c r="N773" i="4"/>
  <c r="M773" i="4"/>
  <c r="L773" i="4"/>
  <c r="J773" i="4"/>
  <c r="N780" i="4"/>
  <c r="M780" i="4"/>
  <c r="L780" i="4"/>
  <c r="J780" i="4"/>
  <c r="N788" i="4"/>
  <c r="M788" i="4"/>
  <c r="L788" i="4"/>
  <c r="J788" i="4"/>
  <c r="N743" i="4"/>
  <c r="M743" i="4"/>
  <c r="L743" i="4"/>
  <c r="J743" i="4"/>
  <c r="N789" i="4"/>
  <c r="M789" i="4"/>
  <c r="L789" i="4"/>
  <c r="J789" i="4"/>
  <c r="N787" i="4"/>
  <c r="M787" i="4"/>
  <c r="L787" i="4"/>
  <c r="J787" i="4"/>
  <c r="N786" i="4"/>
  <c r="M786" i="4"/>
  <c r="L786" i="4"/>
  <c r="J786" i="4"/>
  <c r="N759" i="4"/>
  <c r="M759" i="4"/>
  <c r="L759" i="4"/>
  <c r="J759" i="4"/>
  <c r="N750" i="4"/>
  <c r="M750" i="4"/>
  <c r="L750" i="4"/>
  <c r="J750" i="4"/>
  <c r="N752" i="4"/>
  <c r="M752" i="4"/>
  <c r="L752" i="4"/>
  <c r="J752" i="4"/>
  <c r="N751" i="4"/>
  <c r="M751" i="4"/>
  <c r="L751" i="4"/>
  <c r="J751" i="4"/>
  <c r="N753" i="4"/>
  <c r="M753" i="4"/>
  <c r="L753" i="4"/>
  <c r="J753" i="4"/>
  <c r="N758" i="4"/>
  <c r="M758" i="4"/>
  <c r="L758" i="4"/>
  <c r="J758" i="4"/>
  <c r="N757" i="4"/>
  <c r="M757" i="4"/>
  <c r="L757" i="4"/>
  <c r="J757" i="4"/>
  <c r="N756" i="4"/>
  <c r="M756" i="4"/>
  <c r="L756" i="4"/>
  <c r="J756" i="4"/>
  <c r="N792" i="4"/>
  <c r="M792" i="4"/>
  <c r="L792" i="4"/>
  <c r="J792" i="4"/>
  <c r="N791" i="4"/>
  <c r="M791" i="4"/>
  <c r="L791" i="4"/>
  <c r="J791" i="4"/>
  <c r="N762" i="4"/>
  <c r="M762" i="4"/>
  <c r="L762" i="4"/>
  <c r="J762" i="4"/>
  <c r="N790" i="4"/>
  <c r="M790" i="4"/>
  <c r="L790" i="4"/>
  <c r="J790" i="4"/>
  <c r="N745" i="4"/>
  <c r="M745" i="4"/>
  <c r="L745" i="4"/>
  <c r="J745" i="4"/>
  <c r="N747" i="4"/>
  <c r="M747" i="4"/>
  <c r="L747" i="4"/>
  <c r="J747" i="4"/>
  <c r="N746" i="4"/>
  <c r="M746" i="4"/>
  <c r="L746" i="4"/>
  <c r="J746" i="4"/>
  <c r="N748" i="4"/>
  <c r="M748" i="4"/>
  <c r="L748" i="4"/>
  <c r="J748" i="4"/>
  <c r="N781" i="4"/>
  <c r="M781" i="4"/>
  <c r="L781" i="4"/>
  <c r="J781" i="4"/>
  <c r="N776" i="4"/>
  <c r="M776" i="4"/>
  <c r="L776" i="4"/>
  <c r="J776" i="4"/>
  <c r="N775" i="4"/>
  <c r="M775" i="4"/>
  <c r="L775" i="4"/>
  <c r="J775" i="4"/>
  <c r="N766" i="4"/>
  <c r="M766" i="4"/>
  <c r="L766" i="4"/>
  <c r="J766" i="4"/>
  <c r="N765" i="4"/>
  <c r="M765" i="4"/>
  <c r="L765" i="4"/>
  <c r="J765" i="4"/>
  <c r="N754" i="4"/>
  <c r="M754" i="4"/>
  <c r="L754" i="4"/>
  <c r="J754" i="4"/>
  <c r="N755" i="4"/>
  <c r="M755" i="4"/>
  <c r="L755" i="4"/>
  <c r="J755" i="4"/>
  <c r="N779" i="4"/>
  <c r="M779" i="4"/>
  <c r="L779" i="4"/>
  <c r="J779" i="4"/>
  <c r="N777" i="4"/>
  <c r="M777" i="4"/>
  <c r="L777" i="4"/>
  <c r="J777" i="4"/>
  <c r="N770" i="4"/>
  <c r="M770" i="4"/>
  <c r="L770" i="4"/>
  <c r="J770" i="4"/>
  <c r="N769" i="4"/>
  <c r="M769" i="4"/>
  <c r="L769" i="4"/>
  <c r="J769" i="4"/>
  <c r="N767" i="4"/>
  <c r="M767" i="4"/>
  <c r="L767" i="4"/>
  <c r="J767" i="4"/>
  <c r="N768" i="4"/>
  <c r="M768" i="4"/>
  <c r="L768" i="4"/>
  <c r="J768" i="4"/>
  <c r="N763" i="4"/>
  <c r="M763" i="4"/>
  <c r="L763" i="4"/>
  <c r="J763" i="4"/>
  <c r="N761" i="4"/>
  <c r="M761" i="4"/>
  <c r="L761" i="4"/>
  <c r="J761" i="4"/>
  <c r="N764" i="4"/>
  <c r="M764" i="4"/>
  <c r="L764" i="4"/>
  <c r="J764" i="4"/>
  <c r="N744" i="4"/>
  <c r="M744" i="4"/>
  <c r="L744" i="4"/>
  <c r="J744" i="4"/>
  <c r="N760" i="4"/>
  <c r="M760" i="4"/>
  <c r="L760" i="4"/>
  <c r="J760" i="4"/>
  <c r="N647" i="4"/>
  <c r="M647" i="4"/>
  <c r="L647" i="4"/>
  <c r="J647" i="4"/>
  <c r="N143" i="4"/>
  <c r="M143" i="4"/>
  <c r="L143" i="4"/>
  <c r="J143" i="4"/>
  <c r="N214" i="4"/>
  <c r="M214" i="4"/>
  <c r="L214" i="4"/>
  <c r="J214" i="4"/>
  <c r="N330" i="4"/>
  <c r="M330" i="4"/>
  <c r="L330" i="4"/>
  <c r="J330" i="4"/>
  <c r="N444" i="4"/>
  <c r="M444" i="4"/>
  <c r="L444" i="4"/>
  <c r="J444" i="4"/>
  <c r="N430" i="4"/>
  <c r="M430" i="4"/>
  <c r="L430" i="4"/>
  <c r="J430" i="4"/>
  <c r="N429" i="4"/>
  <c r="M429" i="4"/>
  <c r="L429" i="4"/>
  <c r="J429" i="4"/>
  <c r="N844" i="4"/>
  <c r="M844" i="4"/>
  <c r="L844" i="4"/>
  <c r="J844" i="4"/>
  <c r="N388" i="4"/>
  <c r="M388" i="4"/>
  <c r="L388" i="4"/>
  <c r="J388" i="4"/>
  <c r="N386" i="4"/>
  <c r="M386" i="4"/>
  <c r="L386" i="4"/>
  <c r="J386" i="4"/>
  <c r="N349" i="4"/>
  <c r="M349" i="4"/>
  <c r="L349" i="4"/>
  <c r="J349" i="4"/>
  <c r="N347" i="4"/>
  <c r="M347" i="4"/>
  <c r="L347" i="4"/>
  <c r="J347" i="4"/>
  <c r="N345" i="4"/>
  <c r="M345" i="4"/>
  <c r="L345" i="4"/>
  <c r="J345" i="4"/>
  <c r="N326" i="4"/>
  <c r="M326" i="4"/>
  <c r="L326" i="4"/>
  <c r="J326" i="4"/>
  <c r="N298" i="4"/>
  <c r="M298" i="4"/>
  <c r="L298" i="4"/>
  <c r="J298" i="4"/>
  <c r="N277" i="4"/>
  <c r="M277" i="4"/>
  <c r="L277" i="4"/>
  <c r="J277" i="4"/>
  <c r="N276" i="4"/>
  <c r="M276" i="4"/>
  <c r="L276" i="4"/>
  <c r="J276" i="4"/>
  <c r="N275" i="4"/>
  <c r="M275" i="4"/>
  <c r="L275" i="4"/>
  <c r="J275" i="4"/>
  <c r="N268" i="4"/>
  <c r="M268" i="4"/>
  <c r="L268" i="4"/>
  <c r="J268" i="4"/>
  <c r="N267" i="4"/>
  <c r="M267" i="4"/>
  <c r="L267" i="4"/>
  <c r="J267" i="4"/>
  <c r="N265" i="4"/>
  <c r="M265" i="4"/>
  <c r="L265" i="4"/>
  <c r="J265" i="4"/>
  <c r="N259" i="4"/>
  <c r="M259" i="4"/>
  <c r="L259" i="4"/>
  <c r="J259" i="4"/>
  <c r="N255" i="4"/>
  <c r="M255" i="4"/>
  <c r="L255" i="4"/>
  <c r="J255" i="4"/>
  <c r="N251" i="4"/>
  <c r="M251" i="4"/>
  <c r="L251" i="4"/>
  <c r="J251" i="4"/>
  <c r="N229" i="4"/>
  <c r="M229" i="4"/>
  <c r="L229" i="4"/>
  <c r="J229" i="4"/>
  <c r="N187" i="4"/>
  <c r="M187" i="4"/>
  <c r="L187" i="4"/>
  <c r="J187" i="4"/>
  <c r="N118" i="4"/>
  <c r="M118" i="4"/>
  <c r="L118" i="4"/>
  <c r="J118" i="4"/>
  <c r="N115" i="4"/>
  <c r="M115" i="4"/>
  <c r="L115" i="4"/>
  <c r="J115" i="4"/>
  <c r="N116" i="4"/>
  <c r="M116" i="4"/>
  <c r="L116" i="4"/>
  <c r="J116" i="4"/>
  <c r="N51" i="4"/>
  <c r="M51" i="4"/>
  <c r="L51" i="4"/>
  <c r="J51" i="4"/>
  <c r="N50" i="4"/>
  <c r="M50" i="4"/>
  <c r="L50" i="4"/>
  <c r="J50" i="4"/>
  <c r="N448" i="4"/>
  <c r="M448" i="4"/>
  <c r="L448" i="4"/>
  <c r="J448" i="4"/>
  <c r="N801" i="4"/>
  <c r="M801" i="4"/>
  <c r="L801" i="4"/>
  <c r="J801" i="4"/>
  <c r="N573" i="4"/>
  <c r="M573" i="4"/>
  <c r="L573" i="4"/>
  <c r="J573" i="4"/>
  <c r="N503" i="4"/>
  <c r="M503" i="4"/>
  <c r="L503" i="4"/>
  <c r="J503" i="4"/>
  <c r="N502" i="4"/>
  <c r="M502" i="4"/>
  <c r="L502" i="4"/>
  <c r="J502" i="4"/>
  <c r="N504" i="4"/>
  <c r="M504" i="4"/>
  <c r="L504" i="4"/>
  <c r="J504" i="4"/>
  <c r="N623" i="4"/>
  <c r="M623" i="4"/>
  <c r="L623" i="4"/>
  <c r="J623" i="4"/>
  <c r="N518" i="4"/>
  <c r="M518" i="4"/>
  <c r="L518" i="4"/>
  <c r="J518" i="4"/>
  <c r="N516" i="4"/>
  <c r="M516" i="4"/>
  <c r="L516" i="4"/>
  <c r="J516" i="4"/>
  <c r="N695" i="4"/>
  <c r="M695" i="4"/>
  <c r="L695" i="4"/>
  <c r="J695" i="4"/>
  <c r="N27" i="4"/>
  <c r="M27" i="4"/>
  <c r="L27" i="4"/>
  <c r="J27" i="4"/>
  <c r="N693" i="4"/>
  <c r="M693" i="4"/>
  <c r="L693" i="4"/>
  <c r="J693" i="4"/>
  <c r="N322" i="4"/>
  <c r="M322" i="4"/>
  <c r="L322" i="4"/>
  <c r="J322" i="4"/>
  <c r="N493" i="4"/>
  <c r="M493" i="4"/>
  <c r="L493" i="4"/>
  <c r="J493" i="4"/>
  <c r="N397" i="4"/>
  <c r="M397" i="4"/>
  <c r="L397" i="4"/>
  <c r="J397" i="4"/>
  <c r="N395" i="4"/>
  <c r="M395" i="4"/>
  <c r="L395" i="4"/>
  <c r="J395" i="4"/>
  <c r="N398" i="4"/>
  <c r="M398" i="4"/>
  <c r="L398" i="4"/>
  <c r="J398" i="4"/>
  <c r="N396" i="4"/>
  <c r="M396" i="4"/>
  <c r="L396" i="4"/>
  <c r="J396" i="4"/>
  <c r="N404" i="4"/>
  <c r="M404" i="4"/>
  <c r="L404" i="4"/>
  <c r="J404" i="4"/>
  <c r="N394" i="4"/>
  <c r="M394" i="4"/>
  <c r="L394" i="4"/>
  <c r="J394" i="4"/>
  <c r="N310" i="4"/>
  <c r="M310" i="4"/>
  <c r="L310" i="4"/>
  <c r="J310" i="4"/>
  <c r="N309" i="4"/>
  <c r="M309" i="4"/>
  <c r="L309" i="4"/>
  <c r="J309" i="4"/>
  <c r="N286" i="4"/>
  <c r="M286" i="4"/>
  <c r="L286" i="4"/>
  <c r="J286" i="4"/>
  <c r="N209" i="4"/>
  <c r="M209" i="4"/>
  <c r="L209" i="4"/>
  <c r="J209" i="4"/>
  <c r="N245" i="4"/>
  <c r="M245" i="4"/>
  <c r="L245" i="4"/>
  <c r="J245" i="4"/>
  <c r="N741" i="4"/>
  <c r="M741" i="4"/>
  <c r="L741" i="4"/>
  <c r="J741" i="4"/>
  <c r="N740" i="4"/>
  <c r="M740" i="4"/>
  <c r="L740" i="4"/>
  <c r="J740" i="4"/>
  <c r="N798" i="4"/>
  <c r="M798" i="4"/>
  <c r="L798" i="4"/>
  <c r="J798" i="4"/>
  <c r="N711" i="4"/>
  <c r="M711" i="4"/>
  <c r="L711" i="4"/>
  <c r="J711" i="4"/>
  <c r="N736" i="4"/>
  <c r="M736" i="4"/>
  <c r="L736" i="4"/>
  <c r="J736" i="4"/>
  <c r="N565" i="4"/>
  <c r="M565" i="4"/>
  <c r="L565" i="4"/>
  <c r="J565" i="4"/>
  <c r="N566" i="4"/>
  <c r="M566" i="4"/>
  <c r="L566" i="4"/>
  <c r="J566" i="4"/>
  <c r="N567" i="4"/>
  <c r="M567" i="4"/>
  <c r="L567" i="4"/>
  <c r="J567" i="4"/>
  <c r="N568" i="4"/>
  <c r="M568" i="4"/>
  <c r="L568" i="4"/>
  <c r="J568" i="4"/>
  <c r="N210" i="4"/>
  <c r="M210" i="4"/>
  <c r="L210" i="4"/>
  <c r="J210" i="4"/>
  <c r="N208" i="4"/>
  <c r="M208" i="4"/>
  <c r="L208" i="4"/>
  <c r="J208" i="4"/>
  <c r="N728" i="4"/>
  <c r="M728" i="4"/>
  <c r="L728" i="4"/>
  <c r="J728" i="4"/>
  <c r="N616" i="4"/>
  <c r="M616" i="4"/>
  <c r="L616" i="4"/>
  <c r="J616" i="4"/>
  <c r="N379" i="4"/>
  <c r="M379" i="4"/>
  <c r="L379" i="4"/>
  <c r="J379" i="4"/>
  <c r="N302" i="4"/>
  <c r="M302" i="4"/>
  <c r="L302" i="4"/>
  <c r="J302" i="4"/>
  <c r="N85" i="4"/>
  <c r="M85" i="4"/>
  <c r="L85" i="4"/>
  <c r="J85" i="4"/>
  <c r="N348" i="4"/>
  <c r="M348" i="4"/>
  <c r="L348" i="4"/>
  <c r="J348" i="4"/>
  <c r="N719" i="4"/>
  <c r="M719" i="4"/>
  <c r="L719" i="4"/>
  <c r="J719" i="4"/>
  <c r="N718" i="4"/>
  <c r="M718" i="4"/>
  <c r="L718" i="4"/>
  <c r="J718" i="4"/>
  <c r="N401" i="4"/>
  <c r="M401" i="4"/>
  <c r="L401" i="4"/>
  <c r="J401" i="4"/>
  <c r="N706" i="4"/>
  <c r="M706" i="4"/>
  <c r="L706" i="4"/>
  <c r="J706" i="4"/>
  <c r="N164" i="4"/>
  <c r="M164" i="4"/>
  <c r="L164" i="4"/>
  <c r="J164" i="4"/>
  <c r="N132" i="4"/>
  <c r="M132" i="4"/>
  <c r="L132" i="4"/>
  <c r="J132" i="4"/>
  <c r="N829" i="4"/>
  <c r="M829" i="4"/>
  <c r="L829" i="4"/>
  <c r="J829" i="4"/>
  <c r="N828" i="4"/>
  <c r="M828" i="4"/>
  <c r="L828" i="4"/>
  <c r="J828" i="4"/>
  <c r="N231" i="4"/>
  <c r="M231" i="4"/>
  <c r="L231" i="4"/>
  <c r="J231" i="4"/>
  <c r="N600" i="4"/>
  <c r="M600" i="4"/>
  <c r="L600" i="4"/>
  <c r="J600" i="4"/>
  <c r="N409" i="4"/>
  <c r="M409" i="4"/>
  <c r="L409" i="4"/>
  <c r="J409" i="4"/>
  <c r="N708" i="4"/>
  <c r="M708" i="4"/>
  <c r="L708" i="4"/>
  <c r="J708" i="4"/>
  <c r="N814" i="4"/>
  <c r="M814" i="4"/>
  <c r="L814" i="4"/>
  <c r="J814" i="4"/>
  <c r="N818" i="4"/>
  <c r="M818" i="4"/>
  <c r="L818" i="4"/>
  <c r="J818" i="4"/>
  <c r="N817" i="4"/>
  <c r="M817" i="4"/>
  <c r="L817" i="4"/>
  <c r="J817" i="4"/>
  <c r="N819" i="4"/>
  <c r="M819" i="4"/>
  <c r="L819" i="4"/>
  <c r="J819" i="4"/>
  <c r="N100" i="4"/>
  <c r="M100" i="4"/>
  <c r="L100" i="4"/>
  <c r="J100" i="4"/>
  <c r="N320" i="4"/>
  <c r="M320" i="4"/>
  <c r="L320" i="4"/>
  <c r="J320" i="4"/>
  <c r="N228" i="4"/>
  <c r="M228" i="4"/>
  <c r="L228" i="4"/>
  <c r="J228" i="4"/>
  <c r="N642" i="4"/>
  <c r="M642" i="4"/>
  <c r="L642" i="4"/>
  <c r="J642" i="4"/>
  <c r="N629" i="4"/>
  <c r="M629" i="4"/>
  <c r="L629" i="4"/>
  <c r="J629" i="4"/>
  <c r="N630" i="4"/>
  <c r="M630" i="4"/>
  <c r="L630" i="4"/>
  <c r="J630" i="4"/>
  <c r="N126" i="4"/>
  <c r="M126" i="4"/>
  <c r="L126" i="4"/>
  <c r="J126" i="4"/>
  <c r="N207" i="4"/>
  <c r="M207" i="4"/>
  <c r="L207" i="4"/>
  <c r="J207" i="4"/>
  <c r="N201" i="4"/>
  <c r="M201" i="4"/>
  <c r="L201" i="4"/>
  <c r="J201" i="4"/>
  <c r="N202" i="4"/>
  <c r="M202" i="4"/>
  <c r="L202" i="4"/>
  <c r="J202" i="4"/>
  <c r="N21" i="4"/>
  <c r="M21" i="4"/>
  <c r="L21" i="4"/>
  <c r="J21" i="4"/>
  <c r="N137" i="4"/>
  <c r="M137" i="4"/>
  <c r="L137" i="4"/>
  <c r="J137" i="4"/>
  <c r="N191" i="4"/>
  <c r="M191" i="4"/>
  <c r="L191" i="4"/>
  <c r="J191" i="4"/>
  <c r="N808" i="4"/>
  <c r="M808" i="4"/>
  <c r="L808" i="4"/>
  <c r="J808" i="4"/>
  <c r="N810" i="4"/>
  <c r="M810" i="4"/>
  <c r="L810" i="4"/>
  <c r="J810" i="4"/>
  <c r="N809" i="4"/>
  <c r="M809" i="4"/>
  <c r="L809" i="4"/>
  <c r="J809" i="4"/>
  <c r="N374" i="4"/>
  <c r="M374" i="4"/>
  <c r="L374" i="4"/>
  <c r="J374" i="4"/>
  <c r="N233" i="4"/>
  <c r="M233" i="4"/>
  <c r="L233" i="4"/>
  <c r="J233" i="4"/>
  <c r="N232" i="4"/>
  <c r="M232" i="4"/>
  <c r="L232" i="4"/>
  <c r="J232" i="4"/>
  <c r="N223" i="4"/>
  <c r="M223" i="4"/>
  <c r="L223" i="4"/>
  <c r="J223" i="4"/>
  <c r="N815" i="4"/>
  <c r="M815" i="4"/>
  <c r="L815" i="4"/>
  <c r="J815" i="4"/>
  <c r="N626" i="4"/>
  <c r="M626" i="4"/>
  <c r="L626" i="4"/>
  <c r="J626" i="4"/>
  <c r="N188" i="4"/>
  <c r="M188" i="4"/>
  <c r="L188" i="4"/>
  <c r="J188" i="4"/>
  <c r="N30" i="4"/>
  <c r="M30" i="4"/>
  <c r="L30" i="4"/>
  <c r="J30" i="4"/>
  <c r="N31" i="4"/>
  <c r="M31" i="4"/>
  <c r="L31" i="4"/>
  <c r="J31" i="4"/>
  <c r="N33" i="4"/>
  <c r="M33" i="4"/>
  <c r="L33" i="4"/>
  <c r="J33" i="4"/>
  <c r="N687" i="4"/>
  <c r="M687" i="4"/>
  <c r="L687" i="4"/>
  <c r="J687" i="4"/>
  <c r="N324" i="4"/>
  <c r="M324" i="4"/>
  <c r="L324" i="4"/>
  <c r="J324" i="4"/>
  <c r="N323" i="4"/>
  <c r="M323" i="4"/>
  <c r="L323" i="4"/>
  <c r="J323" i="4"/>
  <c r="N812" i="4"/>
  <c r="M812" i="4"/>
  <c r="L812" i="4"/>
  <c r="J812" i="4"/>
  <c r="N811" i="4"/>
  <c r="M811" i="4"/>
  <c r="L811" i="4"/>
  <c r="J811" i="4"/>
  <c r="N425" i="4"/>
  <c r="M425" i="4"/>
  <c r="L425" i="4"/>
  <c r="J425" i="4"/>
  <c r="N190" i="4"/>
  <c r="M190" i="4"/>
  <c r="L190" i="4"/>
  <c r="J190" i="4"/>
  <c r="N189" i="4"/>
  <c r="M189" i="4"/>
  <c r="L189" i="4"/>
  <c r="J189" i="4"/>
  <c r="N704" i="4"/>
  <c r="M704" i="4"/>
  <c r="L704" i="4"/>
  <c r="J704" i="4"/>
  <c r="N705" i="4"/>
  <c r="M705" i="4"/>
  <c r="L705" i="4"/>
  <c r="J705" i="4"/>
  <c r="N230" i="4"/>
  <c r="M230" i="4"/>
  <c r="L230" i="4"/>
  <c r="J230" i="4"/>
  <c r="N717" i="4"/>
  <c r="M717" i="4"/>
  <c r="L717" i="4"/>
  <c r="J717" i="4"/>
  <c r="N124" i="4"/>
  <c r="M124" i="4"/>
  <c r="L124" i="4"/>
  <c r="J124" i="4"/>
  <c r="N527" i="4"/>
  <c r="M527" i="4"/>
  <c r="L527" i="4"/>
  <c r="J527" i="4"/>
  <c r="N123" i="4"/>
  <c r="M123" i="4"/>
  <c r="L123" i="4"/>
  <c r="J123" i="4"/>
  <c r="N72" i="4"/>
  <c r="M72" i="4"/>
  <c r="L72" i="4"/>
  <c r="J72" i="4"/>
  <c r="N799" i="4"/>
  <c r="M799" i="4"/>
  <c r="L799" i="4"/>
  <c r="J799" i="4"/>
  <c r="N659" i="4"/>
  <c r="M659" i="4"/>
  <c r="L659" i="4"/>
  <c r="J659" i="4"/>
  <c r="N544" i="4"/>
  <c r="M544" i="4"/>
  <c r="L544" i="4"/>
  <c r="J544" i="4"/>
  <c r="N836" i="4"/>
  <c r="M836" i="4"/>
  <c r="L836" i="4"/>
  <c r="J836" i="4"/>
  <c r="N835" i="4"/>
  <c r="M835" i="4"/>
  <c r="L835" i="4"/>
  <c r="J835" i="4"/>
  <c r="N834" i="4"/>
  <c r="M834" i="4"/>
  <c r="L834" i="4"/>
  <c r="J834" i="4"/>
  <c r="N833" i="4"/>
  <c r="M833" i="4"/>
  <c r="L833" i="4"/>
  <c r="J833" i="4"/>
  <c r="N832" i="4"/>
  <c r="M832" i="4"/>
  <c r="L832" i="4"/>
  <c r="J832" i="4"/>
  <c r="N831" i="4"/>
  <c r="M831" i="4"/>
  <c r="L831" i="4"/>
  <c r="J831" i="4"/>
  <c r="N796" i="4"/>
  <c r="M796" i="4"/>
  <c r="L796" i="4"/>
  <c r="J796" i="4"/>
  <c r="N737" i="4"/>
  <c r="M737" i="4"/>
  <c r="L737" i="4"/>
  <c r="J737" i="4"/>
  <c r="N701" i="4"/>
  <c r="M701" i="4"/>
  <c r="L701" i="4"/>
  <c r="J701" i="4"/>
  <c r="N700" i="4"/>
  <c r="M700" i="4"/>
  <c r="L700" i="4"/>
  <c r="J700" i="4"/>
  <c r="N699" i="4"/>
  <c r="M699" i="4"/>
  <c r="L699" i="4"/>
  <c r="J699" i="4"/>
  <c r="N698" i="4"/>
  <c r="M698" i="4"/>
  <c r="L698" i="4"/>
  <c r="J698" i="4"/>
  <c r="N664" i="4"/>
  <c r="M664" i="4"/>
  <c r="L664" i="4"/>
  <c r="J664" i="4"/>
  <c r="N663" i="4"/>
  <c r="M663" i="4"/>
  <c r="L663" i="4"/>
  <c r="J663" i="4"/>
  <c r="N662" i="4"/>
  <c r="M662" i="4"/>
  <c r="L662" i="4"/>
  <c r="J662" i="4"/>
  <c r="N661" i="4"/>
  <c r="M661" i="4"/>
  <c r="L661" i="4"/>
  <c r="J661" i="4"/>
  <c r="N660" i="4"/>
  <c r="M660" i="4"/>
  <c r="L660" i="4"/>
  <c r="J660" i="4"/>
  <c r="N658" i="4"/>
  <c r="M658" i="4"/>
  <c r="L658" i="4"/>
  <c r="J658" i="4"/>
  <c r="N657" i="4"/>
  <c r="M657" i="4"/>
  <c r="L657" i="4"/>
  <c r="J657" i="4"/>
  <c r="N656" i="4"/>
  <c r="M656" i="4"/>
  <c r="L656" i="4"/>
  <c r="J656" i="4"/>
  <c r="N654" i="4"/>
  <c r="M654" i="4"/>
  <c r="L654" i="4"/>
  <c r="J654" i="4"/>
  <c r="N655" i="4"/>
  <c r="M655" i="4"/>
  <c r="L655" i="4"/>
  <c r="J655" i="4"/>
  <c r="N650" i="4"/>
  <c r="M650" i="4"/>
  <c r="L650" i="4"/>
  <c r="J650" i="4"/>
  <c r="N621" i="4"/>
  <c r="M621" i="4"/>
  <c r="L621" i="4"/>
  <c r="J621" i="4"/>
  <c r="N571" i="4"/>
  <c r="M571" i="4"/>
  <c r="L571" i="4"/>
  <c r="J571" i="4"/>
  <c r="N569" i="4"/>
  <c r="M569" i="4"/>
  <c r="L569" i="4"/>
  <c r="J569" i="4"/>
  <c r="N562" i="4"/>
  <c r="M562" i="4"/>
  <c r="L562" i="4"/>
  <c r="N558" i="4"/>
  <c r="M558" i="4"/>
  <c r="L558" i="4"/>
  <c r="J558" i="4"/>
  <c r="N557" i="4"/>
  <c r="M557" i="4"/>
  <c r="L557" i="4"/>
  <c r="J557" i="4"/>
  <c r="N556" i="4"/>
  <c r="M556" i="4"/>
  <c r="L556" i="4"/>
  <c r="J556" i="4"/>
  <c r="N555" i="4"/>
  <c r="M555" i="4"/>
  <c r="L555" i="4"/>
  <c r="J555" i="4"/>
  <c r="N554" i="4"/>
  <c r="M554" i="4"/>
  <c r="L554" i="4"/>
  <c r="J554" i="4"/>
  <c r="N550" i="4"/>
  <c r="M550" i="4"/>
  <c r="L550" i="4"/>
  <c r="J550" i="4"/>
  <c r="N543" i="4"/>
  <c r="M543" i="4"/>
  <c r="L543" i="4"/>
  <c r="J543" i="4"/>
  <c r="N542" i="4"/>
  <c r="M542" i="4"/>
  <c r="L542" i="4"/>
  <c r="J542" i="4"/>
  <c r="N541" i="4"/>
  <c r="M541" i="4"/>
  <c r="L541" i="4"/>
  <c r="J541" i="4"/>
  <c r="N540" i="4"/>
  <c r="M540" i="4"/>
  <c r="L540" i="4"/>
  <c r="J540" i="4"/>
  <c r="N169" i="4"/>
  <c r="M169" i="4"/>
  <c r="L169" i="4"/>
  <c r="J169" i="4"/>
  <c r="N354" i="4"/>
  <c r="M354" i="4"/>
  <c r="L354" i="4"/>
  <c r="J354" i="4"/>
  <c r="N532" i="4"/>
  <c r="M532" i="4"/>
  <c r="L532" i="4"/>
  <c r="J532" i="4"/>
  <c r="N519" i="4"/>
  <c r="M519" i="4"/>
  <c r="L519" i="4"/>
  <c r="J519" i="4"/>
  <c r="N506" i="4"/>
  <c r="M506" i="4"/>
  <c r="L506" i="4"/>
  <c r="J506" i="4"/>
  <c r="N497" i="4"/>
  <c r="M497" i="4"/>
  <c r="L497" i="4"/>
  <c r="J497" i="4"/>
  <c r="N462" i="4"/>
  <c r="M462" i="4"/>
  <c r="L462" i="4"/>
  <c r="J462" i="4"/>
  <c r="N463" i="4"/>
  <c r="M463" i="4"/>
  <c r="L463" i="4"/>
  <c r="J463" i="4"/>
  <c r="N460" i="4"/>
  <c r="M460" i="4"/>
  <c r="L460" i="4"/>
  <c r="J460" i="4"/>
  <c r="N456" i="4"/>
  <c r="M456" i="4"/>
  <c r="L456" i="4"/>
  <c r="J456" i="4"/>
  <c r="N454" i="4"/>
  <c r="M454" i="4"/>
  <c r="L454" i="4"/>
  <c r="J454" i="4"/>
  <c r="N447" i="4"/>
  <c r="M447" i="4"/>
  <c r="L447" i="4"/>
  <c r="J447" i="4"/>
  <c r="N443" i="4"/>
  <c r="M443" i="4"/>
  <c r="L443" i="4"/>
  <c r="J443" i="4"/>
  <c r="N442" i="4"/>
  <c r="M442" i="4"/>
  <c r="L442" i="4"/>
  <c r="J442" i="4"/>
  <c r="N440" i="4"/>
  <c r="M440" i="4"/>
  <c r="L440" i="4"/>
  <c r="J440" i="4"/>
  <c r="N427" i="4"/>
  <c r="M427" i="4"/>
  <c r="L427" i="4"/>
  <c r="J427" i="4"/>
  <c r="N426" i="4"/>
  <c r="M426" i="4"/>
  <c r="L426" i="4"/>
  <c r="J426" i="4"/>
  <c r="N421" i="4"/>
  <c r="M421" i="4"/>
  <c r="L421" i="4"/>
  <c r="J421" i="4"/>
  <c r="N384" i="4"/>
  <c r="M384" i="4"/>
  <c r="L384" i="4"/>
  <c r="J384" i="4"/>
  <c r="N378" i="4"/>
  <c r="M378" i="4"/>
  <c r="L378" i="4"/>
  <c r="J378" i="4"/>
  <c r="N375" i="4"/>
  <c r="M375" i="4"/>
  <c r="L375" i="4"/>
  <c r="J375" i="4"/>
  <c r="N368" i="4"/>
  <c r="M368" i="4"/>
  <c r="L368" i="4"/>
  <c r="J368" i="4"/>
  <c r="N366" i="4"/>
  <c r="M366" i="4"/>
  <c r="L366" i="4"/>
  <c r="J366" i="4"/>
  <c r="N365" i="4"/>
  <c r="M365" i="4"/>
  <c r="L365" i="4"/>
  <c r="J365" i="4"/>
  <c r="N364" i="4"/>
  <c r="M364" i="4"/>
  <c r="L364" i="4"/>
  <c r="J364" i="4"/>
  <c r="N363" i="4"/>
  <c r="M363" i="4"/>
  <c r="L363" i="4"/>
  <c r="J363" i="4"/>
  <c r="N362" i="4"/>
  <c r="M362" i="4"/>
  <c r="L362" i="4"/>
  <c r="J362" i="4"/>
  <c r="N361" i="4"/>
  <c r="M361" i="4"/>
  <c r="L361" i="4"/>
  <c r="J361" i="4"/>
  <c r="N359" i="4"/>
  <c r="M359" i="4"/>
  <c r="L359" i="4"/>
  <c r="J359" i="4"/>
  <c r="N357" i="4"/>
  <c r="M357" i="4"/>
  <c r="L357" i="4"/>
  <c r="J357" i="4"/>
  <c r="N358" i="4"/>
  <c r="M358" i="4"/>
  <c r="L358" i="4"/>
  <c r="J358" i="4"/>
  <c r="N355" i="4"/>
  <c r="M355" i="4"/>
  <c r="L355" i="4"/>
  <c r="J355" i="4"/>
  <c r="N356" i="4"/>
  <c r="M356" i="4"/>
  <c r="L356" i="4"/>
  <c r="J356" i="4"/>
  <c r="N353" i="4"/>
  <c r="M353" i="4"/>
  <c r="L353" i="4"/>
  <c r="J353" i="4"/>
  <c r="N352" i="4"/>
  <c r="M352" i="4"/>
  <c r="L352" i="4"/>
  <c r="J352" i="4"/>
  <c r="N337" i="4"/>
  <c r="M337" i="4"/>
  <c r="L337" i="4"/>
  <c r="J337" i="4"/>
  <c r="N336" i="4"/>
  <c r="M336" i="4"/>
  <c r="L336" i="4"/>
  <c r="J336" i="4"/>
  <c r="N335" i="4"/>
  <c r="M335" i="4"/>
  <c r="L335" i="4"/>
  <c r="J335" i="4"/>
  <c r="N334" i="4"/>
  <c r="M334" i="4"/>
  <c r="L334" i="4"/>
  <c r="J334" i="4"/>
  <c r="N333" i="4"/>
  <c r="M333" i="4"/>
  <c r="L333" i="4"/>
  <c r="J333" i="4"/>
  <c r="N332" i="4"/>
  <c r="M332" i="4"/>
  <c r="L332" i="4"/>
  <c r="J332" i="4"/>
  <c r="N331" i="4"/>
  <c r="M331" i="4"/>
  <c r="L331" i="4"/>
  <c r="J331" i="4"/>
  <c r="N329" i="4"/>
  <c r="M329" i="4"/>
  <c r="L329" i="4"/>
  <c r="J329" i="4"/>
  <c r="N328" i="4"/>
  <c r="M328" i="4"/>
  <c r="L328" i="4"/>
  <c r="J328" i="4"/>
  <c r="N325" i="4"/>
  <c r="M325" i="4"/>
  <c r="L325" i="4"/>
  <c r="J325" i="4"/>
  <c r="N312" i="4"/>
  <c r="M312" i="4"/>
  <c r="L312" i="4"/>
  <c r="J312" i="4"/>
  <c r="N311" i="4"/>
  <c r="M311" i="4"/>
  <c r="L311" i="4"/>
  <c r="J311" i="4"/>
  <c r="N307" i="4"/>
  <c r="M307" i="4"/>
  <c r="L307" i="4"/>
  <c r="J307" i="4"/>
  <c r="N299" i="4"/>
  <c r="M299" i="4"/>
  <c r="L299" i="4"/>
  <c r="J299" i="4"/>
  <c r="N280" i="4"/>
  <c r="M280" i="4"/>
  <c r="L280" i="4"/>
  <c r="J280" i="4"/>
  <c r="N273" i="4"/>
  <c r="M273" i="4"/>
  <c r="L273" i="4"/>
  <c r="J273" i="4"/>
  <c r="N247" i="4"/>
  <c r="M247" i="4"/>
  <c r="L247" i="4"/>
  <c r="J247" i="4"/>
  <c r="N198" i="4"/>
  <c r="M198" i="4"/>
  <c r="L198" i="4"/>
  <c r="J198" i="4"/>
  <c r="N197" i="4"/>
  <c r="M197" i="4"/>
  <c r="L197" i="4"/>
  <c r="J197" i="4"/>
  <c r="N196" i="4"/>
  <c r="M196" i="4"/>
  <c r="L196" i="4"/>
  <c r="J196" i="4"/>
  <c r="N173" i="4"/>
  <c r="M173" i="4"/>
  <c r="L173" i="4"/>
  <c r="J173" i="4"/>
  <c r="N160" i="4"/>
  <c r="M160" i="4"/>
  <c r="L160" i="4"/>
  <c r="J160" i="4"/>
  <c r="N152" i="4"/>
  <c r="M152" i="4"/>
  <c r="L152" i="4"/>
  <c r="J152" i="4"/>
  <c r="N142" i="4"/>
  <c r="M142" i="4"/>
  <c r="L142" i="4"/>
  <c r="J142" i="4"/>
  <c r="N141" i="4"/>
  <c r="M141" i="4"/>
  <c r="L141" i="4"/>
  <c r="J141" i="4"/>
  <c r="N140" i="4"/>
  <c r="M140" i="4"/>
  <c r="L140" i="4"/>
  <c r="J140" i="4"/>
  <c r="N130" i="4"/>
  <c r="M130" i="4"/>
  <c r="L130" i="4"/>
  <c r="J130" i="4"/>
  <c r="N117" i="4"/>
  <c r="M117" i="4"/>
  <c r="L117" i="4"/>
  <c r="J117" i="4"/>
  <c r="N75" i="4"/>
  <c r="M75" i="4"/>
  <c r="L75" i="4"/>
  <c r="J75" i="4"/>
  <c r="N74" i="4"/>
  <c r="M74" i="4"/>
  <c r="L74" i="4"/>
  <c r="J74" i="4"/>
  <c r="N73" i="4"/>
  <c r="M73" i="4"/>
  <c r="L73" i="4"/>
  <c r="J73" i="4"/>
  <c r="N71" i="4"/>
  <c r="M71" i="4"/>
  <c r="L71" i="4"/>
  <c r="J71" i="4"/>
  <c r="N70" i="4"/>
  <c r="M70" i="4"/>
  <c r="L70" i="4"/>
  <c r="J70" i="4"/>
  <c r="N66" i="4"/>
  <c r="M66" i="4"/>
  <c r="L66" i="4"/>
  <c r="J66" i="4"/>
  <c r="N65" i="4"/>
  <c r="M65" i="4"/>
  <c r="L65" i="4"/>
  <c r="J65" i="4"/>
  <c r="N64" i="4"/>
  <c r="M64" i="4"/>
  <c r="L64" i="4"/>
  <c r="J64" i="4"/>
  <c r="N507" i="4"/>
  <c r="M507" i="4"/>
  <c r="L507" i="4"/>
  <c r="J507" i="4"/>
  <c r="N843" i="4"/>
  <c r="M843" i="4"/>
  <c r="L843" i="4"/>
  <c r="J843" i="4"/>
  <c r="N842" i="4"/>
  <c r="M842" i="4"/>
  <c r="L842" i="4"/>
  <c r="J842" i="4"/>
  <c r="N800" i="4"/>
  <c r="M800" i="4"/>
  <c r="L800" i="4"/>
  <c r="J800" i="4"/>
  <c r="N618" i="4"/>
  <c r="M618" i="4"/>
  <c r="L618" i="4"/>
  <c r="J618" i="4"/>
  <c r="N619" i="4"/>
  <c r="M619" i="4"/>
  <c r="L619" i="4"/>
  <c r="J619" i="4"/>
  <c r="N620" i="4"/>
  <c r="M620" i="4"/>
  <c r="L620" i="4"/>
  <c r="J620" i="4"/>
  <c r="N608" i="4"/>
  <c r="M608" i="4"/>
  <c r="L608" i="4"/>
  <c r="J608" i="4"/>
  <c r="N599" i="4"/>
  <c r="M599" i="4"/>
  <c r="L599" i="4"/>
  <c r="J599" i="4"/>
  <c r="N598" i="4"/>
  <c r="M598" i="4"/>
  <c r="L598" i="4"/>
  <c r="J598" i="4"/>
  <c r="N570" i="4"/>
  <c r="M570" i="4"/>
  <c r="L570" i="4"/>
  <c r="J570" i="4"/>
  <c r="N548" i="4"/>
  <c r="M548" i="4"/>
  <c r="L548" i="4"/>
  <c r="J548" i="4"/>
  <c r="N589" i="4"/>
  <c r="M589" i="4"/>
  <c r="L589" i="4"/>
  <c r="J589" i="4"/>
  <c r="N512" i="4"/>
  <c r="M512" i="4"/>
  <c r="L512" i="4"/>
  <c r="J512" i="4"/>
  <c r="N441" i="4"/>
  <c r="M441" i="4"/>
  <c r="L441" i="4"/>
  <c r="J441" i="4"/>
  <c r="N461" i="4"/>
  <c r="M461" i="4"/>
  <c r="L461" i="4"/>
  <c r="J461" i="4"/>
  <c r="N439" i="4"/>
  <c r="M439" i="4"/>
  <c r="L439" i="4"/>
  <c r="J439" i="4"/>
  <c r="N500" i="4"/>
  <c r="M500" i="4"/>
  <c r="L500" i="4"/>
  <c r="J500" i="4"/>
  <c r="N391" i="4"/>
  <c r="M391" i="4"/>
  <c r="L391" i="4"/>
  <c r="J391" i="4"/>
  <c r="N428" i="4"/>
  <c r="M428" i="4"/>
  <c r="L428" i="4"/>
  <c r="J428" i="4"/>
  <c r="N419" i="4"/>
  <c r="M419" i="4"/>
  <c r="L419" i="4"/>
  <c r="J419" i="4"/>
  <c r="N418" i="4"/>
  <c r="M418" i="4"/>
  <c r="L418" i="4"/>
  <c r="J418" i="4"/>
  <c r="N367" i="4"/>
  <c r="M367" i="4"/>
  <c r="L367" i="4"/>
  <c r="J367" i="4"/>
  <c r="N351" i="4"/>
  <c r="M351" i="4"/>
  <c r="L351" i="4"/>
  <c r="J351" i="4"/>
  <c r="N417" i="4"/>
  <c r="M417" i="4"/>
  <c r="L417" i="4"/>
  <c r="J417" i="4"/>
  <c r="N297" i="4"/>
  <c r="M297" i="4"/>
  <c r="L297" i="4"/>
  <c r="J297" i="4"/>
  <c r="N227" i="4"/>
  <c r="M227" i="4"/>
  <c r="L227" i="4"/>
  <c r="J227" i="4"/>
  <c r="N172" i="4"/>
  <c r="M172" i="4"/>
  <c r="L172" i="4"/>
  <c r="J172" i="4"/>
  <c r="N171" i="4"/>
  <c r="M171" i="4"/>
  <c r="L171" i="4"/>
  <c r="J171" i="4"/>
  <c r="N162" i="4"/>
  <c r="M162" i="4"/>
  <c r="L162" i="4"/>
  <c r="J162" i="4"/>
  <c r="N154" i="4"/>
  <c r="M154" i="4"/>
  <c r="L154" i="4"/>
  <c r="J154" i="4"/>
  <c r="N153" i="4"/>
  <c r="M153" i="4"/>
  <c r="L153" i="4"/>
  <c r="J153" i="4"/>
  <c r="N60" i="4"/>
  <c r="M60" i="4"/>
  <c r="L60" i="4"/>
  <c r="J60" i="4"/>
  <c r="N37" i="4"/>
  <c r="M37" i="4"/>
  <c r="L37" i="4"/>
  <c r="J37" i="4"/>
  <c r="N36" i="4"/>
  <c r="M36" i="4"/>
  <c r="L36" i="4"/>
  <c r="J36" i="4"/>
  <c r="N35" i="4"/>
  <c r="M35" i="4"/>
  <c r="L35" i="4"/>
  <c r="J35" i="4"/>
  <c r="N69" i="4"/>
  <c r="M69" i="4"/>
  <c r="L69" i="4"/>
  <c r="J69" i="4"/>
  <c r="N23" i="4"/>
  <c r="M23" i="4"/>
  <c r="L23" i="4"/>
  <c r="J23" i="4"/>
  <c r="N67" i="4"/>
  <c r="M67" i="4"/>
  <c r="L67" i="4"/>
  <c r="J67" i="4"/>
  <c r="N57" i="4"/>
  <c r="M57" i="4"/>
  <c r="L57" i="4"/>
  <c r="J57" i="4"/>
  <c r="N56" i="4"/>
  <c r="M56" i="4"/>
  <c r="L56" i="4"/>
  <c r="J56" i="4"/>
  <c r="N48" i="4"/>
  <c r="M48" i="4"/>
  <c r="L48" i="4"/>
  <c r="J48" i="4"/>
  <c r="N44" i="4"/>
  <c r="M44" i="4"/>
  <c r="L44" i="4"/>
  <c r="J44" i="4"/>
  <c r="N41" i="4"/>
  <c r="M41" i="4"/>
  <c r="L41" i="4"/>
  <c r="J41" i="4"/>
  <c r="N304" i="4"/>
  <c r="M304" i="4"/>
  <c r="L304" i="4"/>
  <c r="J304" i="4"/>
  <c r="N25" i="4"/>
  <c r="M25" i="4"/>
  <c r="L25" i="4"/>
  <c r="J25" i="4"/>
  <c r="N408" i="4"/>
  <c r="M408" i="4"/>
  <c r="L408" i="4"/>
  <c r="J408" i="4"/>
  <c r="N632" i="4"/>
  <c r="M632" i="4"/>
  <c r="L632" i="4"/>
  <c r="J632" i="4"/>
  <c r="N561" i="4"/>
  <c r="M561" i="4"/>
  <c r="L561" i="4"/>
  <c r="J561" i="4"/>
  <c r="N538" i="4"/>
  <c r="M538" i="4"/>
  <c r="L538" i="4"/>
  <c r="J538" i="4"/>
  <c r="N537" i="4"/>
  <c r="M537" i="4"/>
  <c r="L537" i="4"/>
  <c r="J537" i="4"/>
  <c r="N39" i="4"/>
  <c r="M39" i="4"/>
  <c r="L39" i="4"/>
  <c r="J39" i="4"/>
  <c r="N40" i="4"/>
  <c r="M40" i="4"/>
  <c r="L40" i="4"/>
  <c r="J40" i="4"/>
  <c r="N689" i="4"/>
  <c r="M689" i="4"/>
  <c r="L689" i="4"/>
  <c r="B11" i="4"/>
  <c r="J750" i="2"/>
  <c r="L750" i="2"/>
  <c r="M750" i="2"/>
  <c r="N750" i="2"/>
  <c r="O750" i="2" s="1"/>
  <c r="J296" i="2"/>
  <c r="L296" i="2"/>
  <c r="M296" i="2"/>
  <c r="N296" i="2"/>
  <c r="J88" i="2"/>
  <c r="L88" i="2"/>
  <c r="M88" i="2"/>
  <c r="N88" i="2"/>
  <c r="J487" i="2"/>
  <c r="L487" i="2"/>
  <c r="M487" i="2"/>
  <c r="N487" i="2"/>
  <c r="J664" i="2"/>
  <c r="L664" i="2"/>
  <c r="M664" i="2"/>
  <c r="N664" i="2"/>
  <c r="J663" i="2"/>
  <c r="L663" i="2"/>
  <c r="M663" i="2"/>
  <c r="N663" i="2"/>
  <c r="J662" i="2"/>
  <c r="L662" i="2"/>
  <c r="M662" i="2"/>
  <c r="N662" i="2"/>
  <c r="J294" i="2"/>
  <c r="L294" i="2"/>
  <c r="M294" i="2"/>
  <c r="N294" i="2"/>
  <c r="J356" i="2"/>
  <c r="L356" i="2"/>
  <c r="M356" i="2"/>
  <c r="N356" i="2"/>
  <c r="J46" i="2"/>
  <c r="L46" i="2"/>
  <c r="M46" i="2"/>
  <c r="N46" i="2"/>
  <c r="J151" i="2"/>
  <c r="L151" i="2"/>
  <c r="M151" i="2"/>
  <c r="N151" i="2"/>
  <c r="J239" i="2"/>
  <c r="L239" i="2"/>
  <c r="M239" i="2"/>
  <c r="N239" i="2"/>
  <c r="J226" i="2"/>
  <c r="L226" i="2"/>
  <c r="M226" i="2"/>
  <c r="N226" i="2"/>
  <c r="J523" i="2"/>
  <c r="L523" i="2"/>
  <c r="M523" i="2"/>
  <c r="N523" i="2"/>
  <c r="J783" i="2"/>
  <c r="L783" i="2"/>
  <c r="M783" i="2"/>
  <c r="N783" i="2"/>
  <c r="J784" i="2"/>
  <c r="L784" i="2"/>
  <c r="M784" i="2"/>
  <c r="N784" i="2"/>
  <c r="J50" i="2"/>
  <c r="L50" i="2"/>
  <c r="M50" i="2"/>
  <c r="N50" i="2"/>
  <c r="J499" i="2"/>
  <c r="L499" i="2"/>
  <c r="M499" i="2"/>
  <c r="N499" i="2"/>
  <c r="J238" i="2"/>
  <c r="L238" i="2"/>
  <c r="M238" i="2"/>
  <c r="N238" i="2"/>
  <c r="J241" i="2"/>
  <c r="L241" i="2"/>
  <c r="M241" i="2"/>
  <c r="N241" i="2"/>
  <c r="J240" i="2"/>
  <c r="L240" i="2"/>
  <c r="M240" i="2"/>
  <c r="N240" i="2"/>
  <c r="J242" i="2"/>
  <c r="L242" i="2"/>
  <c r="M242" i="2"/>
  <c r="N242" i="2"/>
  <c r="J628" i="2"/>
  <c r="L628" i="2"/>
  <c r="M628" i="2"/>
  <c r="N628" i="2"/>
  <c r="J629" i="2"/>
  <c r="L629" i="2"/>
  <c r="M629" i="2"/>
  <c r="N629" i="2"/>
  <c r="J650" i="2"/>
  <c r="L650" i="2"/>
  <c r="M650" i="2"/>
  <c r="N650" i="2"/>
  <c r="J297" i="2"/>
  <c r="L297" i="2"/>
  <c r="M297" i="2"/>
  <c r="N297" i="2"/>
  <c r="J187" i="2"/>
  <c r="L187" i="2"/>
  <c r="M187" i="2"/>
  <c r="N187" i="2"/>
  <c r="J108" i="2"/>
  <c r="L108" i="2"/>
  <c r="M108" i="2"/>
  <c r="N108" i="2"/>
  <c r="J113" i="2"/>
  <c r="L113" i="2"/>
  <c r="M113" i="2"/>
  <c r="N113" i="2"/>
  <c r="J188" i="2"/>
  <c r="L188" i="2"/>
  <c r="M188" i="2"/>
  <c r="N188" i="2"/>
  <c r="J124" i="2"/>
  <c r="L124" i="2"/>
  <c r="M124" i="2"/>
  <c r="N124" i="2"/>
  <c r="J691" i="2"/>
  <c r="L691" i="2"/>
  <c r="M691" i="2"/>
  <c r="N691" i="2"/>
  <c r="J114" i="2"/>
  <c r="L114" i="2"/>
  <c r="M114" i="2"/>
  <c r="N114" i="2"/>
  <c r="J511" i="2"/>
  <c r="L511" i="2"/>
  <c r="M511" i="2"/>
  <c r="N511" i="2"/>
  <c r="J510" i="2"/>
  <c r="L510" i="2"/>
  <c r="M510" i="2"/>
  <c r="N510" i="2"/>
  <c r="J474" i="2"/>
  <c r="L474" i="2"/>
  <c r="M474" i="2"/>
  <c r="N474" i="2"/>
  <c r="J496" i="2"/>
  <c r="L496" i="2"/>
  <c r="M496" i="2"/>
  <c r="N496" i="2"/>
  <c r="J361" i="2"/>
  <c r="L361" i="2"/>
  <c r="M361" i="2"/>
  <c r="N361" i="2"/>
  <c r="J600" i="2"/>
  <c r="L600" i="2"/>
  <c r="M600" i="2"/>
  <c r="N600" i="2"/>
  <c r="J18" i="2"/>
  <c r="L18" i="2"/>
  <c r="M18" i="2"/>
  <c r="N18" i="2"/>
  <c r="J295" i="2"/>
  <c r="L295" i="2"/>
  <c r="M295" i="2"/>
  <c r="N295" i="2"/>
  <c r="J317" i="2"/>
  <c r="L317" i="2"/>
  <c r="M317" i="2"/>
  <c r="N317" i="2"/>
  <c r="J685" i="2"/>
  <c r="L685" i="2"/>
  <c r="M685" i="2"/>
  <c r="N685" i="2"/>
  <c r="J205" i="2"/>
  <c r="L205" i="2"/>
  <c r="M205" i="2"/>
  <c r="N205" i="2"/>
  <c r="J247" i="2"/>
  <c r="L247" i="2"/>
  <c r="M247" i="2"/>
  <c r="N247" i="2"/>
  <c r="J160" i="2"/>
  <c r="L160" i="2"/>
  <c r="M160" i="2"/>
  <c r="N160" i="2"/>
  <c r="J652" i="2"/>
  <c r="L652" i="2"/>
  <c r="M652" i="2"/>
  <c r="N652" i="2"/>
  <c r="J291" i="2"/>
  <c r="L291" i="2"/>
  <c r="M291" i="2"/>
  <c r="N291" i="2"/>
  <c r="J293" i="2"/>
  <c r="L293" i="2"/>
  <c r="M293" i="2"/>
  <c r="N293" i="2"/>
  <c r="J292" i="2"/>
  <c r="L292" i="2"/>
  <c r="M292" i="2"/>
  <c r="N292" i="2"/>
  <c r="J91" i="2"/>
  <c r="L91" i="2"/>
  <c r="M91" i="2"/>
  <c r="N91" i="2"/>
  <c r="J164" i="2"/>
  <c r="L164" i="2"/>
  <c r="M164" i="2"/>
  <c r="N164" i="2"/>
  <c r="J166" i="2"/>
  <c r="L166" i="2"/>
  <c r="M166" i="2"/>
  <c r="N166" i="2"/>
  <c r="J165" i="2"/>
  <c r="L165" i="2"/>
  <c r="M165" i="2"/>
  <c r="N165" i="2"/>
  <c r="J161" i="2"/>
  <c r="L161" i="2"/>
  <c r="M161" i="2"/>
  <c r="N161" i="2"/>
  <c r="J791" i="2"/>
  <c r="L791" i="2"/>
  <c r="M791" i="2"/>
  <c r="N791" i="2"/>
  <c r="J382" i="2"/>
  <c r="L382" i="2"/>
  <c r="M382" i="2"/>
  <c r="N382" i="2"/>
  <c r="J290" i="2"/>
  <c r="L290" i="2"/>
  <c r="M290" i="2"/>
  <c r="N290" i="2"/>
  <c r="J74" i="2"/>
  <c r="L74" i="2"/>
  <c r="M74" i="2"/>
  <c r="N74" i="2"/>
  <c r="J98" i="2"/>
  <c r="L98" i="2"/>
  <c r="M98" i="2"/>
  <c r="N98" i="2"/>
  <c r="J99" i="2"/>
  <c r="L99" i="2"/>
  <c r="M99" i="2"/>
  <c r="N99" i="2"/>
  <c r="J20" i="2"/>
  <c r="J25" i="2"/>
  <c r="J36" i="2"/>
  <c r="J30" i="2"/>
  <c r="J35" i="2"/>
  <c r="J38" i="2"/>
  <c r="J43" i="2"/>
  <c r="J44" i="2"/>
  <c r="J47" i="2"/>
  <c r="J54" i="2"/>
  <c r="J55" i="2"/>
  <c r="J63" i="2"/>
  <c r="J101" i="2"/>
  <c r="J100" i="2"/>
  <c r="J85" i="2"/>
  <c r="J80" i="2"/>
  <c r="J73" i="2"/>
  <c r="J656" i="2"/>
  <c r="J752" i="2"/>
  <c r="J787" i="2"/>
  <c r="J677" i="2"/>
  <c r="J319" i="2"/>
  <c r="J320" i="2"/>
  <c r="J497" i="2"/>
  <c r="J193" i="2"/>
  <c r="J194" i="2"/>
  <c r="J786" i="2"/>
  <c r="J498" i="2"/>
  <c r="J483" i="2"/>
  <c r="J152" i="2"/>
  <c r="J776" i="2"/>
  <c r="J485" i="2"/>
  <c r="J753" i="2"/>
  <c r="J121" i="2"/>
  <c r="J484" i="2"/>
  <c r="J669" i="2"/>
  <c r="J92" i="2"/>
  <c r="J83" i="2"/>
  <c r="J75" i="2"/>
  <c r="J78" i="2"/>
  <c r="J79" i="2"/>
  <c r="J82" i="2"/>
  <c r="J81" i="2"/>
  <c r="J103" i="2"/>
  <c r="J102" i="2"/>
  <c r="J105" i="2"/>
  <c r="J473" i="2"/>
  <c r="J153" i="2"/>
  <c r="J225" i="2"/>
  <c r="J196" i="2"/>
  <c r="J191" i="2"/>
  <c r="J162" i="2"/>
  <c r="J109" i="2"/>
  <c r="J110" i="2"/>
  <c r="J674" i="2"/>
  <c r="J116" i="2"/>
  <c r="J195" i="2"/>
  <c r="J128" i="2"/>
  <c r="J141" i="2"/>
  <c r="J140" i="2"/>
  <c r="J142" i="2"/>
  <c r="J143" i="2"/>
  <c r="J144" i="2"/>
  <c r="J210" i="2"/>
  <c r="J146" i="2"/>
  <c r="J149" i="2"/>
  <c r="J148" i="2"/>
  <c r="J163" i="2"/>
  <c r="J155" i="2"/>
  <c r="J167" i="2"/>
  <c r="J168" i="2"/>
  <c r="J170" i="2"/>
  <c r="J169" i="2"/>
  <c r="J171" i="2"/>
  <c r="J173" i="2"/>
  <c r="J174" i="2"/>
  <c r="J190" i="2"/>
  <c r="J192" i="2"/>
  <c r="J209" i="2"/>
  <c r="J229" i="2"/>
  <c r="J234" i="2"/>
  <c r="J237" i="2"/>
  <c r="J243" i="2"/>
  <c r="J245" i="2"/>
  <c r="J246" i="2"/>
  <c r="J248" i="2"/>
  <c r="J249" i="2"/>
  <c r="J252" i="2"/>
  <c r="J253" i="2"/>
  <c r="J254" i="2"/>
  <c r="J264" i="2"/>
  <c r="J265" i="2"/>
  <c r="J266" i="2"/>
  <c r="J267" i="2"/>
  <c r="J268" i="2"/>
  <c r="J269" i="2"/>
  <c r="J270" i="2"/>
  <c r="J271" i="2"/>
  <c r="J272" i="2"/>
  <c r="J273" i="2"/>
  <c r="J275" i="2"/>
  <c r="J277" i="2"/>
  <c r="J263" i="2"/>
  <c r="J282" i="2"/>
  <c r="J283" i="2"/>
  <c r="J285" i="2"/>
  <c r="J286" i="2"/>
  <c r="J289" i="2"/>
  <c r="J651" i="2"/>
  <c r="J648" i="2"/>
  <c r="J298" i="2"/>
  <c r="J280" i="2"/>
  <c r="J302" i="2"/>
  <c r="J303" i="2"/>
  <c r="J306" i="2"/>
  <c r="J314" i="2"/>
  <c r="J315" i="2"/>
  <c r="J318" i="2"/>
  <c r="J321" i="2"/>
  <c r="J322" i="2"/>
  <c r="J323" i="2"/>
  <c r="J325" i="2"/>
  <c r="J326" i="2"/>
  <c r="J347" i="2"/>
  <c r="J348" i="2"/>
  <c r="J357" i="2"/>
  <c r="J359" i="2"/>
  <c r="J790" i="2"/>
  <c r="J374" i="2"/>
  <c r="J365" i="2"/>
  <c r="J372" i="2"/>
  <c r="J368" i="2"/>
  <c r="J369" i="2"/>
  <c r="J366" i="2"/>
  <c r="J367" i="2"/>
  <c r="J459" i="2"/>
  <c r="J390" i="2"/>
  <c r="J391" i="2"/>
  <c r="J392" i="2"/>
  <c r="J393" i="2"/>
  <c r="J397" i="2"/>
  <c r="J398" i="2"/>
  <c r="J400" i="2"/>
  <c r="J401" i="2"/>
  <c r="J655" i="2"/>
  <c r="J415" i="2"/>
  <c r="J416" i="2"/>
  <c r="J417" i="2"/>
  <c r="J418" i="2"/>
  <c r="J419" i="2"/>
  <c r="J432" i="2"/>
  <c r="J468" i="2"/>
  <c r="J17" i="2"/>
  <c r="J477" i="2"/>
  <c r="J476" i="2"/>
  <c r="J479" i="2"/>
  <c r="J481" i="2"/>
  <c r="J554" i="2"/>
  <c r="J489" i="2"/>
  <c r="J488" i="2"/>
  <c r="J490" i="2"/>
  <c r="J578" i="2"/>
  <c r="J491" i="2"/>
  <c r="J492" i="2"/>
  <c r="J500" i="2"/>
  <c r="J501" i="2"/>
  <c r="J508" i="2"/>
  <c r="J509" i="2"/>
  <c r="J557" i="2"/>
  <c r="J513" i="2"/>
  <c r="J516" i="2"/>
  <c r="J515" i="2"/>
  <c r="J517" i="2"/>
  <c r="J525" i="2"/>
  <c r="J531" i="2"/>
  <c r="J570" i="2"/>
  <c r="J571" i="2"/>
  <c r="J574" i="2"/>
  <c r="J575" i="2"/>
  <c r="J576" i="2"/>
  <c r="J530" i="2"/>
  <c r="J529" i="2"/>
  <c r="J528" i="2"/>
  <c r="J584" i="2"/>
  <c r="J592" i="2"/>
  <c r="J593" i="2"/>
  <c r="J594" i="2"/>
  <c r="J596" i="2"/>
  <c r="J597" i="2"/>
  <c r="J598" i="2"/>
  <c r="J599" i="2"/>
  <c r="J608" i="2"/>
  <c r="J609" i="2"/>
  <c r="J610" i="2"/>
  <c r="J613" i="2"/>
  <c r="J614" i="2"/>
  <c r="J630" i="2"/>
  <c r="J645" i="2"/>
  <c r="J646" i="2"/>
  <c r="J649" i="2"/>
  <c r="J687" i="2"/>
  <c r="J668" i="2"/>
  <c r="J682" i="2"/>
  <c r="J747" i="2"/>
  <c r="J681" i="2"/>
  <c r="J684" i="2"/>
  <c r="J690" i="2"/>
  <c r="J692" i="2"/>
  <c r="J706" i="2"/>
  <c r="J694" i="2"/>
  <c r="J709" i="2"/>
  <c r="J707" i="2"/>
  <c r="J708" i="2"/>
  <c r="J714" i="2"/>
  <c r="J713" i="2"/>
  <c r="J715" i="2"/>
  <c r="J716" i="2"/>
  <c r="J723" i="2"/>
  <c r="J727" i="2"/>
  <c r="J705" i="2"/>
  <c r="J704" i="2"/>
  <c r="J711" i="2"/>
  <c r="J712" i="2"/>
  <c r="J721" i="2"/>
  <c r="J722" i="2"/>
  <c r="J725" i="2"/>
  <c r="J698" i="2"/>
  <c r="J696" i="2"/>
  <c r="J697" i="2"/>
  <c r="J695" i="2"/>
  <c r="J733" i="2"/>
  <c r="J710" i="2"/>
  <c r="J734" i="2"/>
  <c r="J735" i="2"/>
  <c r="J736" i="2"/>
  <c r="J737" i="2"/>
  <c r="J738" i="2"/>
  <c r="J702" i="2"/>
  <c r="J703" i="2"/>
  <c r="J701" i="2"/>
  <c r="J700" i="2"/>
  <c r="J739" i="2"/>
  <c r="J740" i="2"/>
  <c r="J741" i="2"/>
  <c r="J742" i="2"/>
  <c r="J693" i="2"/>
  <c r="J732" i="2"/>
  <c r="J757" i="2"/>
  <c r="J758" i="2"/>
  <c r="J767" i="2"/>
  <c r="J724" i="2"/>
  <c r="J719" i="2"/>
  <c r="J717" i="2"/>
  <c r="J720" i="2"/>
  <c r="J718" i="2"/>
  <c r="J730" i="2"/>
  <c r="J728" i="2"/>
  <c r="J731" i="2"/>
  <c r="J729" i="2"/>
  <c r="J699" i="2"/>
  <c r="J726" i="2"/>
  <c r="J588" i="2"/>
  <c r="J589" i="2"/>
  <c r="J184" i="2"/>
  <c r="J183" i="2"/>
  <c r="J412" i="2"/>
  <c r="J256" i="2"/>
  <c r="J26" i="2"/>
  <c r="J643" i="2"/>
  <c r="J555" i="2"/>
  <c r="J746" i="2"/>
  <c r="J27" i="2"/>
  <c r="J299" i="2"/>
  <c r="J300" i="2"/>
  <c r="J467" i="2"/>
  <c r="J465" i="2"/>
  <c r="J466" i="2"/>
  <c r="J24" i="2"/>
  <c r="J376" i="2"/>
  <c r="J373" i="2"/>
  <c r="J536" i="2"/>
  <c r="J281" i="2"/>
  <c r="J40" i="2"/>
  <c r="J41" i="2"/>
  <c r="J403" i="2"/>
  <c r="J399" i="2"/>
  <c r="J556" i="2"/>
  <c r="J558" i="2"/>
  <c r="J537" i="2"/>
  <c r="J278" i="2"/>
  <c r="J683" i="2"/>
  <c r="J743" i="2"/>
  <c r="J744" i="2"/>
  <c r="J759" i="2"/>
  <c r="J762" i="2"/>
  <c r="J86" i="2"/>
  <c r="J766" i="2"/>
  <c r="J250" i="2"/>
  <c r="J524" i="2"/>
  <c r="J53" i="2"/>
  <c r="J502" i="2"/>
  <c r="J405" i="2"/>
  <c r="J89" i="2"/>
  <c r="J404" i="2"/>
  <c r="J402" i="2"/>
  <c r="J107" i="2"/>
  <c r="J97" i="2"/>
  <c r="J87" i="2"/>
  <c r="J96" i="2"/>
  <c r="J353" i="2"/>
  <c r="J351" i="2"/>
  <c r="J111" i="2"/>
  <c r="J84" i="2"/>
  <c r="J123" i="2"/>
  <c r="J612" i="2"/>
  <c r="J352" i="2"/>
  <c r="J572" i="2"/>
  <c r="J433" i="2"/>
  <c r="J462" i="2"/>
  <c r="J258" i="2"/>
  <c r="J159" i="2"/>
  <c r="J203" i="2"/>
  <c r="J665" i="2"/>
  <c r="J375" i="2"/>
  <c r="J371" i="2"/>
  <c r="J675" i="2"/>
  <c r="J676" i="2"/>
  <c r="J324" i="2"/>
  <c r="J647" i="2"/>
  <c r="J31" i="2"/>
  <c r="J29" i="2"/>
  <c r="J28" i="2"/>
  <c r="J172" i="2"/>
  <c r="J587" i="2"/>
  <c r="J761" i="2"/>
  <c r="J204" i="2"/>
  <c r="J212" i="2"/>
  <c r="J213" i="2"/>
  <c r="J345" i="2"/>
  <c r="J755" i="2"/>
  <c r="J756" i="2"/>
  <c r="J754" i="2"/>
  <c r="J175" i="2"/>
  <c r="J122" i="2"/>
  <c r="J21" i="2"/>
  <c r="J186" i="2"/>
  <c r="J185" i="2"/>
  <c r="J189" i="2"/>
  <c r="J112" i="2"/>
  <c r="J591" i="2"/>
  <c r="J590" i="2"/>
  <c r="J603" i="2"/>
  <c r="J208" i="2"/>
  <c r="J653" i="2"/>
  <c r="J765" i="2"/>
  <c r="J763" i="2"/>
  <c r="J764" i="2"/>
  <c r="J760" i="2"/>
  <c r="J666" i="2"/>
  <c r="J377" i="2"/>
  <c r="J425" i="2"/>
  <c r="J539" i="2"/>
  <c r="J545" i="2"/>
  <c r="J543" i="2"/>
  <c r="J540" i="2"/>
  <c r="J544" i="2"/>
  <c r="J538" i="2"/>
  <c r="J541" i="2"/>
  <c r="J542" i="2"/>
  <c r="J383" i="2"/>
  <c r="J384" i="2"/>
  <c r="J553" i="2"/>
  <c r="J463" i="2"/>
  <c r="J255" i="2"/>
  <c r="J792" i="2"/>
  <c r="J37" i="2"/>
  <c r="J39" i="2"/>
  <c r="J42" i="2"/>
  <c r="J48" i="2"/>
  <c r="J49" i="2"/>
  <c r="J59" i="2"/>
  <c r="J23" i="2"/>
  <c r="J60" i="2"/>
  <c r="J32" i="2"/>
  <c r="J33" i="2"/>
  <c r="J34" i="2"/>
  <c r="J52" i="2"/>
  <c r="J561" i="2"/>
  <c r="J138" i="2"/>
  <c r="J139" i="2"/>
  <c r="J147" i="2"/>
  <c r="J156" i="2"/>
  <c r="J157" i="2"/>
  <c r="J207" i="2"/>
  <c r="J211" i="2"/>
  <c r="J274" i="2"/>
  <c r="J385" i="2"/>
  <c r="J327" i="2"/>
  <c r="J343" i="2"/>
  <c r="J386" i="2"/>
  <c r="J387" i="2"/>
  <c r="J396" i="2"/>
  <c r="J362" i="2"/>
  <c r="J464" i="2"/>
  <c r="J406" i="2"/>
  <c r="J427" i="2"/>
  <c r="J408" i="2"/>
  <c r="J475" i="2"/>
  <c r="J551" i="2"/>
  <c r="J512" i="2"/>
  <c r="J533" i="2"/>
  <c r="J559" i="2"/>
  <c r="J560" i="2"/>
  <c r="J569" i="2"/>
  <c r="J581" i="2"/>
  <c r="J580" i="2"/>
  <c r="J579" i="2"/>
  <c r="J749" i="2"/>
  <c r="J631" i="2"/>
  <c r="J788" i="2"/>
  <c r="J789" i="2"/>
  <c r="J774" i="2"/>
  <c r="J775" i="2"/>
  <c r="J470" i="2"/>
  <c r="J56" i="2"/>
  <c r="J57" i="2"/>
  <c r="J58" i="2"/>
  <c r="J61" i="2"/>
  <c r="J62" i="2"/>
  <c r="J64" i="2"/>
  <c r="J65" i="2"/>
  <c r="J66" i="2"/>
  <c r="J104" i="2"/>
  <c r="J115" i="2"/>
  <c r="J117" i="2"/>
  <c r="J125" i="2"/>
  <c r="J126" i="2"/>
  <c r="J127" i="2"/>
  <c r="J137" i="2"/>
  <c r="J145" i="2"/>
  <c r="J158" i="2"/>
  <c r="J180" i="2"/>
  <c r="J181" i="2"/>
  <c r="J182" i="2"/>
  <c r="J227" i="2"/>
  <c r="J251" i="2"/>
  <c r="J257" i="2"/>
  <c r="J276" i="2"/>
  <c r="J284" i="2"/>
  <c r="J287" i="2"/>
  <c r="J288" i="2"/>
  <c r="J301" i="2"/>
  <c r="J304" i="2"/>
  <c r="J305" i="2"/>
  <c r="J307" i="2"/>
  <c r="J308" i="2"/>
  <c r="J309" i="2"/>
  <c r="J310" i="2"/>
  <c r="J311" i="2"/>
  <c r="J312" i="2"/>
  <c r="J313" i="2"/>
  <c r="J328" i="2"/>
  <c r="J329" i="2"/>
  <c r="J332" i="2"/>
  <c r="J331" i="2"/>
  <c r="J334" i="2"/>
  <c r="J333" i="2"/>
  <c r="J335" i="2"/>
  <c r="J337" i="2"/>
  <c r="J338" i="2"/>
  <c r="J339" i="2"/>
  <c r="J340" i="2"/>
  <c r="J341" i="2"/>
  <c r="J342" i="2"/>
  <c r="J344" i="2"/>
  <c r="J346" i="2"/>
  <c r="J349" i="2"/>
  <c r="J355" i="2"/>
  <c r="J389" i="2"/>
  <c r="J394" i="2"/>
  <c r="J395" i="2"/>
  <c r="J407" i="2"/>
  <c r="J409" i="2"/>
  <c r="J410" i="2"/>
  <c r="J413" i="2"/>
  <c r="J420" i="2"/>
  <c r="J422" i="2"/>
  <c r="J426" i="2"/>
  <c r="J429" i="2"/>
  <c r="J428" i="2"/>
  <c r="J461" i="2"/>
  <c r="J469" i="2"/>
  <c r="J482" i="2"/>
  <c r="J495" i="2"/>
  <c r="J330" i="2"/>
  <c r="J154" i="2"/>
  <c r="J503" i="2"/>
  <c r="J504" i="2"/>
  <c r="J505" i="2"/>
  <c r="J506" i="2"/>
  <c r="J514" i="2"/>
  <c r="J518" i="2"/>
  <c r="J519" i="2"/>
  <c r="J520" i="2"/>
  <c r="J521" i="2"/>
  <c r="J522" i="2"/>
  <c r="J526" i="2"/>
  <c r="J532" i="2"/>
  <c r="J534" i="2"/>
  <c r="J582" i="2"/>
  <c r="J611" i="2"/>
  <c r="J616" i="2"/>
  <c r="J615" i="2"/>
  <c r="J617" i="2"/>
  <c r="J618" i="2"/>
  <c r="J619" i="2"/>
  <c r="J621" i="2"/>
  <c r="J622" i="2"/>
  <c r="J623" i="2"/>
  <c r="J624" i="2"/>
  <c r="J625" i="2"/>
  <c r="J657" i="2"/>
  <c r="J658" i="2"/>
  <c r="J659" i="2"/>
  <c r="J660" i="2"/>
  <c r="J688" i="2"/>
  <c r="J745" i="2"/>
  <c r="J777" i="2"/>
  <c r="J778" i="2"/>
  <c r="J779" i="2"/>
  <c r="J780" i="2"/>
  <c r="J781" i="2"/>
  <c r="J782" i="2"/>
  <c r="J22" i="2"/>
  <c r="J45" i="2"/>
  <c r="J51" i="2"/>
  <c r="J67" i="2"/>
  <c r="J68" i="2"/>
  <c r="J69" i="2"/>
  <c r="J70" i="2"/>
  <c r="J71" i="2"/>
  <c r="J72" i="2"/>
  <c r="J76" i="2"/>
  <c r="J93" i="2"/>
  <c r="J94" i="2"/>
  <c r="J95" i="2"/>
  <c r="J106" i="2"/>
  <c r="J118" i="2"/>
  <c r="J119" i="2"/>
  <c r="J120" i="2"/>
  <c r="J129" i="2"/>
  <c r="J130" i="2"/>
  <c r="J131" i="2"/>
  <c r="J132" i="2"/>
  <c r="J133" i="2"/>
  <c r="J134" i="2"/>
  <c r="J135" i="2"/>
  <c r="J136" i="2"/>
  <c r="J150" i="2"/>
  <c r="J176" i="2"/>
  <c r="J177" i="2"/>
  <c r="J178" i="2"/>
  <c r="J179" i="2"/>
  <c r="J197" i="2"/>
  <c r="J198" i="2"/>
  <c r="J199" i="2"/>
  <c r="J200" i="2"/>
  <c r="J201" i="2"/>
  <c r="J202" i="2"/>
  <c r="J206" i="2"/>
  <c r="J214" i="2"/>
  <c r="J215" i="2"/>
  <c r="J216" i="2"/>
  <c r="J217" i="2"/>
  <c r="J218" i="2"/>
  <c r="J219" i="2"/>
  <c r="J220" i="2"/>
  <c r="J221" i="2"/>
  <c r="J222" i="2"/>
  <c r="J224" i="2"/>
  <c r="J228" i="2"/>
  <c r="J230" i="2"/>
  <c r="J231" i="2"/>
  <c r="J232" i="2"/>
  <c r="J233" i="2"/>
  <c r="J235" i="2"/>
  <c r="J236" i="2"/>
  <c r="J244" i="2"/>
  <c r="J90" i="2"/>
  <c r="J259" i="2"/>
  <c r="J260" i="2"/>
  <c r="J261" i="2"/>
  <c r="J262" i="2"/>
  <c r="J279" i="2"/>
  <c r="J316" i="2"/>
  <c r="J336" i="2"/>
  <c r="J350" i="2"/>
  <c r="J354" i="2"/>
  <c r="J358" i="2"/>
  <c r="J360" i="2"/>
  <c r="J363" i="2"/>
  <c r="J364" i="2"/>
  <c r="J77" i="2"/>
  <c r="J370" i="2"/>
  <c r="J535" i="2"/>
  <c r="J670" i="2"/>
  <c r="J378" i="2"/>
  <c r="J379" i="2"/>
  <c r="J411" i="2"/>
  <c r="J414" i="2"/>
  <c r="J577" i="2"/>
  <c r="J421" i="2"/>
  <c r="J423" i="2"/>
  <c r="J424" i="2"/>
  <c r="J430" i="2"/>
  <c r="J431" i="2"/>
  <c r="J434" i="2"/>
  <c r="J435" i="2"/>
  <c r="J436" i="2"/>
  <c r="J437" i="2"/>
  <c r="J438" i="2"/>
  <c r="J439" i="2"/>
  <c r="J440" i="2"/>
  <c r="J441" i="2"/>
  <c r="J442" i="2"/>
  <c r="J443" i="2"/>
  <c r="J444" i="2"/>
  <c r="J445" i="2"/>
  <c r="J446" i="2"/>
  <c r="J447" i="2"/>
  <c r="J448" i="2"/>
  <c r="J449" i="2"/>
  <c r="J450" i="2"/>
  <c r="J451" i="2"/>
  <c r="J452" i="2"/>
  <c r="J453" i="2"/>
  <c r="J454" i="2"/>
  <c r="J455" i="2"/>
  <c r="J456" i="2"/>
  <c r="J457" i="2"/>
  <c r="J458" i="2"/>
  <c r="J460" i="2"/>
  <c r="J471" i="2"/>
  <c r="J472" i="2"/>
  <c r="J478" i="2"/>
  <c r="J507" i="2"/>
  <c r="J480" i="2"/>
  <c r="J486" i="2"/>
  <c r="J493" i="2"/>
  <c r="J494" i="2"/>
  <c r="J223" i="2"/>
  <c r="J527" i="2"/>
  <c r="J546" i="2"/>
  <c r="J547" i="2"/>
  <c r="J548" i="2"/>
  <c r="J549" i="2"/>
  <c r="J550" i="2"/>
  <c r="J552" i="2"/>
  <c r="J562" i="2"/>
  <c r="J563" i="2"/>
  <c r="J564" i="2"/>
  <c r="J565" i="2"/>
  <c r="J566" i="2"/>
  <c r="J567" i="2"/>
  <c r="J568" i="2"/>
  <c r="J573" i="2"/>
  <c r="J583" i="2"/>
  <c r="J585" i="2"/>
  <c r="J586" i="2"/>
  <c r="J595" i="2"/>
  <c r="J601" i="2"/>
  <c r="J602" i="2"/>
  <c r="J604" i="2"/>
  <c r="J605" i="2"/>
  <c r="J606" i="2"/>
  <c r="J607" i="2"/>
  <c r="J620" i="2"/>
  <c r="J626" i="2"/>
  <c r="J627" i="2"/>
  <c r="J632" i="2"/>
  <c r="J633" i="2"/>
  <c r="J634" i="2"/>
  <c r="J635" i="2"/>
  <c r="J636" i="2"/>
  <c r="J637" i="2"/>
  <c r="J638" i="2"/>
  <c r="J639" i="2"/>
  <c r="J640" i="2"/>
  <c r="J641" i="2"/>
  <c r="J642" i="2"/>
  <c r="J644" i="2"/>
  <c r="J654" i="2"/>
  <c r="J661" i="2"/>
  <c r="J671" i="2"/>
  <c r="J672" i="2"/>
  <c r="J673" i="2"/>
  <c r="J678" i="2"/>
  <c r="J679" i="2"/>
  <c r="J680" i="2"/>
  <c r="J686" i="2"/>
  <c r="J689" i="2"/>
  <c r="J751" i="2"/>
  <c r="J748" i="2"/>
  <c r="J768" i="2"/>
  <c r="J769" i="2"/>
  <c r="J770" i="2"/>
  <c r="J771" i="2"/>
  <c r="J772" i="2"/>
  <c r="J773" i="2"/>
  <c r="J785" i="2"/>
  <c r="L20" i="2"/>
  <c r="L25" i="2"/>
  <c r="L36" i="2"/>
  <c r="L30" i="2"/>
  <c r="L35" i="2"/>
  <c r="L38" i="2"/>
  <c r="L43" i="2"/>
  <c r="L44" i="2"/>
  <c r="L47" i="2"/>
  <c r="L54" i="2"/>
  <c r="L55" i="2"/>
  <c r="L63" i="2"/>
  <c r="L101" i="2"/>
  <c r="L100" i="2"/>
  <c r="L85" i="2"/>
  <c r="L80" i="2"/>
  <c r="L73" i="2"/>
  <c r="L656" i="2"/>
  <c r="L752" i="2"/>
  <c r="L787" i="2"/>
  <c r="L677" i="2"/>
  <c r="L319" i="2"/>
  <c r="L320" i="2"/>
  <c r="L497" i="2"/>
  <c r="L193" i="2"/>
  <c r="L194" i="2"/>
  <c r="L786" i="2"/>
  <c r="L498" i="2"/>
  <c r="L483" i="2"/>
  <c r="L152" i="2"/>
  <c r="L776" i="2"/>
  <c r="L485" i="2"/>
  <c r="L753" i="2"/>
  <c r="L121" i="2"/>
  <c r="L484" i="2"/>
  <c r="L669" i="2"/>
  <c r="L92" i="2"/>
  <c r="L83" i="2"/>
  <c r="L75" i="2"/>
  <c r="L78" i="2"/>
  <c r="L79" i="2"/>
  <c r="L82" i="2"/>
  <c r="L81" i="2"/>
  <c r="L103" i="2"/>
  <c r="L102" i="2"/>
  <c r="L105" i="2"/>
  <c r="L473" i="2"/>
  <c r="L153" i="2"/>
  <c r="L225" i="2"/>
  <c r="L196" i="2"/>
  <c r="L191" i="2"/>
  <c r="L162" i="2"/>
  <c r="L109" i="2"/>
  <c r="L110" i="2"/>
  <c r="L674" i="2"/>
  <c r="L116" i="2"/>
  <c r="L195" i="2"/>
  <c r="L128" i="2"/>
  <c r="L141" i="2"/>
  <c r="L140" i="2"/>
  <c r="L142" i="2"/>
  <c r="L143" i="2"/>
  <c r="L144" i="2"/>
  <c r="L210" i="2"/>
  <c r="L146" i="2"/>
  <c r="L149" i="2"/>
  <c r="L148" i="2"/>
  <c r="L163" i="2"/>
  <c r="L155" i="2"/>
  <c r="L167" i="2"/>
  <c r="L168" i="2"/>
  <c r="L170" i="2"/>
  <c r="L169" i="2"/>
  <c r="L171" i="2"/>
  <c r="L173" i="2"/>
  <c r="L174" i="2"/>
  <c r="L190" i="2"/>
  <c r="L192" i="2"/>
  <c r="L209" i="2"/>
  <c r="L229" i="2"/>
  <c r="L234" i="2"/>
  <c r="L237" i="2"/>
  <c r="L243" i="2"/>
  <c r="L245" i="2"/>
  <c r="L246" i="2"/>
  <c r="L248" i="2"/>
  <c r="L249" i="2"/>
  <c r="L252" i="2"/>
  <c r="L253" i="2"/>
  <c r="L254" i="2"/>
  <c r="L264" i="2"/>
  <c r="L265" i="2"/>
  <c r="L266" i="2"/>
  <c r="L267" i="2"/>
  <c r="L268" i="2"/>
  <c r="L269" i="2"/>
  <c r="L270" i="2"/>
  <c r="L271" i="2"/>
  <c r="L272" i="2"/>
  <c r="L273" i="2"/>
  <c r="L275" i="2"/>
  <c r="L277" i="2"/>
  <c r="L263" i="2"/>
  <c r="L282" i="2"/>
  <c r="L283" i="2"/>
  <c r="L285" i="2"/>
  <c r="L286" i="2"/>
  <c r="L289" i="2"/>
  <c r="L651" i="2"/>
  <c r="L648" i="2"/>
  <c r="L298" i="2"/>
  <c r="L280" i="2"/>
  <c r="L302" i="2"/>
  <c r="L303" i="2"/>
  <c r="L306" i="2"/>
  <c r="L314" i="2"/>
  <c r="L315" i="2"/>
  <c r="L318" i="2"/>
  <c r="L321" i="2"/>
  <c r="L322" i="2"/>
  <c r="L323" i="2"/>
  <c r="L325" i="2"/>
  <c r="L326" i="2"/>
  <c r="L347" i="2"/>
  <c r="L348" i="2"/>
  <c r="L357" i="2"/>
  <c r="L359" i="2"/>
  <c r="L790" i="2"/>
  <c r="L374" i="2"/>
  <c r="L365" i="2"/>
  <c r="L372" i="2"/>
  <c r="L368" i="2"/>
  <c r="L369" i="2"/>
  <c r="L366" i="2"/>
  <c r="L367" i="2"/>
  <c r="L459" i="2"/>
  <c r="L390" i="2"/>
  <c r="L391" i="2"/>
  <c r="L392" i="2"/>
  <c r="L393" i="2"/>
  <c r="L397" i="2"/>
  <c r="L398" i="2"/>
  <c r="L400" i="2"/>
  <c r="L401" i="2"/>
  <c r="L655" i="2"/>
  <c r="L415" i="2"/>
  <c r="L416" i="2"/>
  <c r="L417" i="2"/>
  <c r="L418" i="2"/>
  <c r="L419" i="2"/>
  <c r="L432" i="2"/>
  <c r="L468" i="2"/>
  <c r="L17" i="2"/>
  <c r="L477" i="2"/>
  <c r="L476" i="2"/>
  <c r="L479" i="2"/>
  <c r="L481" i="2"/>
  <c r="L554" i="2"/>
  <c r="L489" i="2"/>
  <c r="L488" i="2"/>
  <c r="L490" i="2"/>
  <c r="L578" i="2"/>
  <c r="L491" i="2"/>
  <c r="L492" i="2"/>
  <c r="L500" i="2"/>
  <c r="L501" i="2"/>
  <c r="L508" i="2"/>
  <c r="L509" i="2"/>
  <c r="L557" i="2"/>
  <c r="L513" i="2"/>
  <c r="L516" i="2"/>
  <c r="L515" i="2"/>
  <c r="L517" i="2"/>
  <c r="L525" i="2"/>
  <c r="L531" i="2"/>
  <c r="L570" i="2"/>
  <c r="L571" i="2"/>
  <c r="L574" i="2"/>
  <c r="L575" i="2"/>
  <c r="L576" i="2"/>
  <c r="L530" i="2"/>
  <c r="L529" i="2"/>
  <c r="L528" i="2"/>
  <c r="L584" i="2"/>
  <c r="L592" i="2"/>
  <c r="L593" i="2"/>
  <c r="L594" i="2"/>
  <c r="L596" i="2"/>
  <c r="L597" i="2"/>
  <c r="L598" i="2"/>
  <c r="L599" i="2"/>
  <c r="L608" i="2"/>
  <c r="L609" i="2"/>
  <c r="L610" i="2"/>
  <c r="L613" i="2"/>
  <c r="L614" i="2"/>
  <c r="L630" i="2"/>
  <c r="L645" i="2"/>
  <c r="L646" i="2"/>
  <c r="L649" i="2"/>
  <c r="L687" i="2"/>
  <c r="L668" i="2"/>
  <c r="L682" i="2"/>
  <c r="L747" i="2"/>
  <c r="L681" i="2"/>
  <c r="L684" i="2"/>
  <c r="L690" i="2"/>
  <c r="L692" i="2"/>
  <c r="L706" i="2"/>
  <c r="L694" i="2"/>
  <c r="L709" i="2"/>
  <c r="L707" i="2"/>
  <c r="L708" i="2"/>
  <c r="L714" i="2"/>
  <c r="L713" i="2"/>
  <c r="L715" i="2"/>
  <c r="L716" i="2"/>
  <c r="L723" i="2"/>
  <c r="L727" i="2"/>
  <c r="L705" i="2"/>
  <c r="L704" i="2"/>
  <c r="L711" i="2"/>
  <c r="L712" i="2"/>
  <c r="L721" i="2"/>
  <c r="L722" i="2"/>
  <c r="L725" i="2"/>
  <c r="L698" i="2"/>
  <c r="L696" i="2"/>
  <c r="L697" i="2"/>
  <c r="L695" i="2"/>
  <c r="L733" i="2"/>
  <c r="L710" i="2"/>
  <c r="L734" i="2"/>
  <c r="L735" i="2"/>
  <c r="L736" i="2"/>
  <c r="L737" i="2"/>
  <c r="L738" i="2"/>
  <c r="L702" i="2"/>
  <c r="L703" i="2"/>
  <c r="L701" i="2"/>
  <c r="L700" i="2"/>
  <c r="L739" i="2"/>
  <c r="L740" i="2"/>
  <c r="L741" i="2"/>
  <c r="L742" i="2"/>
  <c r="L693" i="2"/>
  <c r="L732" i="2"/>
  <c r="L757" i="2"/>
  <c r="L758" i="2"/>
  <c r="L767" i="2"/>
  <c r="L724" i="2"/>
  <c r="L719" i="2"/>
  <c r="L717" i="2"/>
  <c r="L720" i="2"/>
  <c r="L718" i="2"/>
  <c r="L730" i="2"/>
  <c r="L728" i="2"/>
  <c r="L731" i="2"/>
  <c r="L729" i="2"/>
  <c r="L699" i="2"/>
  <c r="L726" i="2"/>
  <c r="L588" i="2"/>
  <c r="L589" i="2"/>
  <c r="L184" i="2"/>
  <c r="L183" i="2"/>
  <c r="L412" i="2"/>
  <c r="L256" i="2"/>
  <c r="L26" i="2"/>
  <c r="L643" i="2"/>
  <c r="L555" i="2"/>
  <c r="L746" i="2"/>
  <c r="L27" i="2"/>
  <c r="L299" i="2"/>
  <c r="L300" i="2"/>
  <c r="L467" i="2"/>
  <c r="L465" i="2"/>
  <c r="L466" i="2"/>
  <c r="L24" i="2"/>
  <c r="L376" i="2"/>
  <c r="L373" i="2"/>
  <c r="L536" i="2"/>
  <c r="L281" i="2"/>
  <c r="L40" i="2"/>
  <c r="L41" i="2"/>
  <c r="L403" i="2"/>
  <c r="L399" i="2"/>
  <c r="L556" i="2"/>
  <c r="L558" i="2"/>
  <c r="L537" i="2"/>
  <c r="L278" i="2"/>
  <c r="L683" i="2"/>
  <c r="L743" i="2"/>
  <c r="L744" i="2"/>
  <c r="L759" i="2"/>
  <c r="L762" i="2"/>
  <c r="L86" i="2"/>
  <c r="L766" i="2"/>
  <c r="L250" i="2"/>
  <c r="L524" i="2"/>
  <c r="L53" i="2"/>
  <c r="L502" i="2"/>
  <c r="L405" i="2"/>
  <c r="L89" i="2"/>
  <c r="L404" i="2"/>
  <c r="L402" i="2"/>
  <c r="L107" i="2"/>
  <c r="L97" i="2"/>
  <c r="L87" i="2"/>
  <c r="L96" i="2"/>
  <c r="L353" i="2"/>
  <c r="L351" i="2"/>
  <c r="L111" i="2"/>
  <c r="L84" i="2"/>
  <c r="L123" i="2"/>
  <c r="L612" i="2"/>
  <c r="L352" i="2"/>
  <c r="L572" i="2"/>
  <c r="L433" i="2"/>
  <c r="L462" i="2"/>
  <c r="L258" i="2"/>
  <c r="L159" i="2"/>
  <c r="L203" i="2"/>
  <c r="L665" i="2"/>
  <c r="L375" i="2"/>
  <c r="L371" i="2"/>
  <c r="L675" i="2"/>
  <c r="L676" i="2"/>
  <c r="L324" i="2"/>
  <c r="L647" i="2"/>
  <c r="L31" i="2"/>
  <c r="L29" i="2"/>
  <c r="L28" i="2"/>
  <c r="L172" i="2"/>
  <c r="L587" i="2"/>
  <c r="L761" i="2"/>
  <c r="L204" i="2"/>
  <c r="L212" i="2"/>
  <c r="L213" i="2"/>
  <c r="L345" i="2"/>
  <c r="L755" i="2"/>
  <c r="L756" i="2"/>
  <c r="L754" i="2"/>
  <c r="L175" i="2"/>
  <c r="L122" i="2"/>
  <c r="L21" i="2"/>
  <c r="L186" i="2"/>
  <c r="L185" i="2"/>
  <c r="L189" i="2"/>
  <c r="L112" i="2"/>
  <c r="L591" i="2"/>
  <c r="L590" i="2"/>
  <c r="L603" i="2"/>
  <c r="L208" i="2"/>
  <c r="L653" i="2"/>
  <c r="L765" i="2"/>
  <c r="L763" i="2"/>
  <c r="L764" i="2"/>
  <c r="L760" i="2"/>
  <c r="L666" i="2"/>
  <c r="L377" i="2"/>
  <c r="L425" i="2"/>
  <c r="L539" i="2"/>
  <c r="L545" i="2"/>
  <c r="L543" i="2"/>
  <c r="L540" i="2"/>
  <c r="L544" i="2"/>
  <c r="L538" i="2"/>
  <c r="L541" i="2"/>
  <c r="L542" i="2"/>
  <c r="L383" i="2"/>
  <c r="L384" i="2"/>
  <c r="L553" i="2"/>
  <c r="L463" i="2"/>
  <c r="L255" i="2"/>
  <c r="L792" i="2"/>
  <c r="L37" i="2"/>
  <c r="L39" i="2"/>
  <c r="L42" i="2"/>
  <c r="L48" i="2"/>
  <c r="L49" i="2"/>
  <c r="L59" i="2"/>
  <c r="L23" i="2"/>
  <c r="L60" i="2"/>
  <c r="L32" i="2"/>
  <c r="L33" i="2"/>
  <c r="L34" i="2"/>
  <c r="L52" i="2"/>
  <c r="L561" i="2"/>
  <c r="L138" i="2"/>
  <c r="L139" i="2"/>
  <c r="L147" i="2"/>
  <c r="L156" i="2"/>
  <c r="L157" i="2"/>
  <c r="L207" i="2"/>
  <c r="L211" i="2"/>
  <c r="L274" i="2"/>
  <c r="L385" i="2"/>
  <c r="L327" i="2"/>
  <c r="L343" i="2"/>
  <c r="L386" i="2"/>
  <c r="L387" i="2"/>
  <c r="L396" i="2"/>
  <c r="L362" i="2"/>
  <c r="L464" i="2"/>
  <c r="L406" i="2"/>
  <c r="L427" i="2"/>
  <c r="L408" i="2"/>
  <c r="L475" i="2"/>
  <c r="L551" i="2"/>
  <c r="L512" i="2"/>
  <c r="L533" i="2"/>
  <c r="L559" i="2"/>
  <c r="L560" i="2"/>
  <c r="L569" i="2"/>
  <c r="L581" i="2"/>
  <c r="L580" i="2"/>
  <c r="L579" i="2"/>
  <c r="L749" i="2"/>
  <c r="L631" i="2"/>
  <c r="L788" i="2"/>
  <c r="L789" i="2"/>
  <c r="L774" i="2"/>
  <c r="L775" i="2"/>
  <c r="L470" i="2"/>
  <c r="L56" i="2"/>
  <c r="L57" i="2"/>
  <c r="L58" i="2"/>
  <c r="L61" i="2"/>
  <c r="L62" i="2"/>
  <c r="L64" i="2"/>
  <c r="L65" i="2"/>
  <c r="L66" i="2"/>
  <c r="L104" i="2"/>
  <c r="L115" i="2"/>
  <c r="L117" i="2"/>
  <c r="L125" i="2"/>
  <c r="L126" i="2"/>
  <c r="L127" i="2"/>
  <c r="L137" i="2"/>
  <c r="L145" i="2"/>
  <c r="L158" i="2"/>
  <c r="L180" i="2"/>
  <c r="L181" i="2"/>
  <c r="L182" i="2"/>
  <c r="L227" i="2"/>
  <c r="L251" i="2"/>
  <c r="L257" i="2"/>
  <c r="L276" i="2"/>
  <c r="L284" i="2"/>
  <c r="L287" i="2"/>
  <c r="L288" i="2"/>
  <c r="L301" i="2"/>
  <c r="L304" i="2"/>
  <c r="L305" i="2"/>
  <c r="L307" i="2"/>
  <c r="L308" i="2"/>
  <c r="L309" i="2"/>
  <c r="L310" i="2"/>
  <c r="L311" i="2"/>
  <c r="L312" i="2"/>
  <c r="L313" i="2"/>
  <c r="L328" i="2"/>
  <c r="L329" i="2"/>
  <c r="L332" i="2"/>
  <c r="L331" i="2"/>
  <c r="L334" i="2"/>
  <c r="L333" i="2"/>
  <c r="L335" i="2"/>
  <c r="L337" i="2"/>
  <c r="L338" i="2"/>
  <c r="L339" i="2"/>
  <c r="L340" i="2"/>
  <c r="L341" i="2"/>
  <c r="L342" i="2"/>
  <c r="L344" i="2"/>
  <c r="L346" i="2"/>
  <c r="L349" i="2"/>
  <c r="L355" i="2"/>
  <c r="L389" i="2"/>
  <c r="L394" i="2"/>
  <c r="L395" i="2"/>
  <c r="L407" i="2"/>
  <c r="L409" i="2"/>
  <c r="L410" i="2"/>
  <c r="L413" i="2"/>
  <c r="L420" i="2"/>
  <c r="L422" i="2"/>
  <c r="L426" i="2"/>
  <c r="L429" i="2"/>
  <c r="L428" i="2"/>
  <c r="L461" i="2"/>
  <c r="L469" i="2"/>
  <c r="L482" i="2"/>
  <c r="L495" i="2"/>
  <c r="L330" i="2"/>
  <c r="L154" i="2"/>
  <c r="L503" i="2"/>
  <c r="L504" i="2"/>
  <c r="L505" i="2"/>
  <c r="L506" i="2"/>
  <c r="L514" i="2"/>
  <c r="L518" i="2"/>
  <c r="L519" i="2"/>
  <c r="L520" i="2"/>
  <c r="L521" i="2"/>
  <c r="L522" i="2"/>
  <c r="L526" i="2"/>
  <c r="L532" i="2"/>
  <c r="L534" i="2"/>
  <c r="L582" i="2"/>
  <c r="L611" i="2"/>
  <c r="L616" i="2"/>
  <c r="L615" i="2"/>
  <c r="L617" i="2"/>
  <c r="L618" i="2"/>
  <c r="L619" i="2"/>
  <c r="L621" i="2"/>
  <c r="L622" i="2"/>
  <c r="L623" i="2"/>
  <c r="L624" i="2"/>
  <c r="L625" i="2"/>
  <c r="L657" i="2"/>
  <c r="L658" i="2"/>
  <c r="L659" i="2"/>
  <c r="L660" i="2"/>
  <c r="L688" i="2"/>
  <c r="L745" i="2"/>
  <c r="L777" i="2"/>
  <c r="L778" i="2"/>
  <c r="L779" i="2"/>
  <c r="L780" i="2"/>
  <c r="L781" i="2"/>
  <c r="L782" i="2"/>
  <c r="L22" i="2"/>
  <c r="L45" i="2"/>
  <c r="L51" i="2"/>
  <c r="L67" i="2"/>
  <c r="L68" i="2"/>
  <c r="L69" i="2"/>
  <c r="L70" i="2"/>
  <c r="L71" i="2"/>
  <c r="L72" i="2"/>
  <c r="L76" i="2"/>
  <c r="L93" i="2"/>
  <c r="L94" i="2"/>
  <c r="L95" i="2"/>
  <c r="L106" i="2"/>
  <c r="L118" i="2"/>
  <c r="L119" i="2"/>
  <c r="L120" i="2"/>
  <c r="L129" i="2"/>
  <c r="L130" i="2"/>
  <c r="L131" i="2"/>
  <c r="L132" i="2"/>
  <c r="L133" i="2"/>
  <c r="L134" i="2"/>
  <c r="L135" i="2"/>
  <c r="L136" i="2"/>
  <c r="L150" i="2"/>
  <c r="L176" i="2"/>
  <c r="L177" i="2"/>
  <c r="L178" i="2"/>
  <c r="L179" i="2"/>
  <c r="L197" i="2"/>
  <c r="L198" i="2"/>
  <c r="L199" i="2"/>
  <c r="L200" i="2"/>
  <c r="L201" i="2"/>
  <c r="L202" i="2"/>
  <c r="L206" i="2"/>
  <c r="L214" i="2"/>
  <c r="L215" i="2"/>
  <c r="L216" i="2"/>
  <c r="L217" i="2"/>
  <c r="L218" i="2"/>
  <c r="L219" i="2"/>
  <c r="L220" i="2"/>
  <c r="L221" i="2"/>
  <c r="L222" i="2"/>
  <c r="L224" i="2"/>
  <c r="L228" i="2"/>
  <c r="L230" i="2"/>
  <c r="L231" i="2"/>
  <c r="L232" i="2"/>
  <c r="L233" i="2"/>
  <c r="L235" i="2"/>
  <c r="L236" i="2"/>
  <c r="L244" i="2"/>
  <c r="L90" i="2"/>
  <c r="L259" i="2"/>
  <c r="L260" i="2"/>
  <c r="L261" i="2"/>
  <c r="L262" i="2"/>
  <c r="L279" i="2"/>
  <c r="L316" i="2"/>
  <c r="L336" i="2"/>
  <c r="L350" i="2"/>
  <c r="L354" i="2"/>
  <c r="L358" i="2"/>
  <c r="L360" i="2"/>
  <c r="L363" i="2"/>
  <c r="L364" i="2"/>
  <c r="L77" i="2"/>
  <c r="L370" i="2"/>
  <c r="L535" i="2"/>
  <c r="L670" i="2"/>
  <c r="L378" i="2"/>
  <c r="L379" i="2"/>
  <c r="L411" i="2"/>
  <c r="L414" i="2"/>
  <c r="L577" i="2"/>
  <c r="L421" i="2"/>
  <c r="L423" i="2"/>
  <c r="L424" i="2"/>
  <c r="L430" i="2"/>
  <c r="L431" i="2"/>
  <c r="L434" i="2"/>
  <c r="L435" i="2"/>
  <c r="L436" i="2"/>
  <c r="L437" i="2"/>
  <c r="L438" i="2"/>
  <c r="L439" i="2"/>
  <c r="L440" i="2"/>
  <c r="L441" i="2"/>
  <c r="L442" i="2"/>
  <c r="L443" i="2"/>
  <c r="L444" i="2"/>
  <c r="L445" i="2"/>
  <c r="L446" i="2"/>
  <c r="L447" i="2"/>
  <c r="L448" i="2"/>
  <c r="L449" i="2"/>
  <c r="L450" i="2"/>
  <c r="L451" i="2"/>
  <c r="L452" i="2"/>
  <c r="L453" i="2"/>
  <c r="L454" i="2"/>
  <c r="L455" i="2"/>
  <c r="L456" i="2"/>
  <c r="L457" i="2"/>
  <c r="L458" i="2"/>
  <c r="L460" i="2"/>
  <c r="L471" i="2"/>
  <c r="L472" i="2"/>
  <c r="L478" i="2"/>
  <c r="L507" i="2"/>
  <c r="L480" i="2"/>
  <c r="L486" i="2"/>
  <c r="L493" i="2"/>
  <c r="L494" i="2"/>
  <c r="L223" i="2"/>
  <c r="L527" i="2"/>
  <c r="L546" i="2"/>
  <c r="L547" i="2"/>
  <c r="L548" i="2"/>
  <c r="L549" i="2"/>
  <c r="L550" i="2"/>
  <c r="L552" i="2"/>
  <c r="L562" i="2"/>
  <c r="L563" i="2"/>
  <c r="L564" i="2"/>
  <c r="L565" i="2"/>
  <c r="L566" i="2"/>
  <c r="L567" i="2"/>
  <c r="L568" i="2"/>
  <c r="L573" i="2"/>
  <c r="L583" i="2"/>
  <c r="L585" i="2"/>
  <c r="L586" i="2"/>
  <c r="L595" i="2"/>
  <c r="L601" i="2"/>
  <c r="L602" i="2"/>
  <c r="L604" i="2"/>
  <c r="L605" i="2"/>
  <c r="L606" i="2"/>
  <c r="L607" i="2"/>
  <c r="L620" i="2"/>
  <c r="L626" i="2"/>
  <c r="L627" i="2"/>
  <c r="L632" i="2"/>
  <c r="L633" i="2"/>
  <c r="L634" i="2"/>
  <c r="L635" i="2"/>
  <c r="L636" i="2"/>
  <c r="L637" i="2"/>
  <c r="L638" i="2"/>
  <c r="L639" i="2"/>
  <c r="L640" i="2"/>
  <c r="L641" i="2"/>
  <c r="L642" i="2"/>
  <c r="L644" i="2"/>
  <c r="L654" i="2"/>
  <c r="L661" i="2"/>
  <c r="L671" i="2"/>
  <c r="L672" i="2"/>
  <c r="L673" i="2"/>
  <c r="L678" i="2"/>
  <c r="L679" i="2"/>
  <c r="L680" i="2"/>
  <c r="L686" i="2"/>
  <c r="L689" i="2"/>
  <c r="L751" i="2"/>
  <c r="L748" i="2"/>
  <c r="L768" i="2"/>
  <c r="L769" i="2"/>
  <c r="L770" i="2"/>
  <c r="L771" i="2"/>
  <c r="L772" i="2"/>
  <c r="L773" i="2"/>
  <c r="L785" i="2"/>
  <c r="M20" i="2"/>
  <c r="M25" i="2"/>
  <c r="M36" i="2"/>
  <c r="M30" i="2"/>
  <c r="M35" i="2"/>
  <c r="M38" i="2"/>
  <c r="M43" i="2"/>
  <c r="M44" i="2"/>
  <c r="M47" i="2"/>
  <c r="M54" i="2"/>
  <c r="M55" i="2"/>
  <c r="M63" i="2"/>
  <c r="M101" i="2"/>
  <c r="M100" i="2"/>
  <c r="M85" i="2"/>
  <c r="M80" i="2"/>
  <c r="M73" i="2"/>
  <c r="M656" i="2"/>
  <c r="M752" i="2"/>
  <c r="M787" i="2"/>
  <c r="M677" i="2"/>
  <c r="M319" i="2"/>
  <c r="M320" i="2"/>
  <c r="M497" i="2"/>
  <c r="M193" i="2"/>
  <c r="M194" i="2"/>
  <c r="M786" i="2"/>
  <c r="M498" i="2"/>
  <c r="M483" i="2"/>
  <c r="M152" i="2"/>
  <c r="M776" i="2"/>
  <c r="M485" i="2"/>
  <c r="M753" i="2"/>
  <c r="M121" i="2"/>
  <c r="M484" i="2"/>
  <c r="M669" i="2"/>
  <c r="M92" i="2"/>
  <c r="M83" i="2"/>
  <c r="M75" i="2"/>
  <c r="M78" i="2"/>
  <c r="M79" i="2"/>
  <c r="M82" i="2"/>
  <c r="M81" i="2"/>
  <c r="M103" i="2"/>
  <c r="M102" i="2"/>
  <c r="M105" i="2"/>
  <c r="M473" i="2"/>
  <c r="M153" i="2"/>
  <c r="M225" i="2"/>
  <c r="M196" i="2"/>
  <c r="M191" i="2"/>
  <c r="M162" i="2"/>
  <c r="M109" i="2"/>
  <c r="M110" i="2"/>
  <c r="M674" i="2"/>
  <c r="M116" i="2"/>
  <c r="M195" i="2"/>
  <c r="M128" i="2"/>
  <c r="M141" i="2"/>
  <c r="M140" i="2"/>
  <c r="M142" i="2"/>
  <c r="M143" i="2"/>
  <c r="M144" i="2"/>
  <c r="M210" i="2"/>
  <c r="M146" i="2"/>
  <c r="M149" i="2"/>
  <c r="M148" i="2"/>
  <c r="M163" i="2"/>
  <c r="M155" i="2"/>
  <c r="M167" i="2"/>
  <c r="M168" i="2"/>
  <c r="M170" i="2"/>
  <c r="M169" i="2"/>
  <c r="M171" i="2"/>
  <c r="M173" i="2"/>
  <c r="M174" i="2"/>
  <c r="M190" i="2"/>
  <c r="M192" i="2"/>
  <c r="M209" i="2"/>
  <c r="M229" i="2"/>
  <c r="M234" i="2"/>
  <c r="M237" i="2"/>
  <c r="M243" i="2"/>
  <c r="M245" i="2"/>
  <c r="M246" i="2"/>
  <c r="M248" i="2"/>
  <c r="M249" i="2"/>
  <c r="M252" i="2"/>
  <c r="M253" i="2"/>
  <c r="M254" i="2"/>
  <c r="M264" i="2"/>
  <c r="M265" i="2"/>
  <c r="M266" i="2"/>
  <c r="M267" i="2"/>
  <c r="M268" i="2"/>
  <c r="M269" i="2"/>
  <c r="M270" i="2"/>
  <c r="M271" i="2"/>
  <c r="M272" i="2"/>
  <c r="M273" i="2"/>
  <c r="M275" i="2"/>
  <c r="M277" i="2"/>
  <c r="M263" i="2"/>
  <c r="M282" i="2"/>
  <c r="M283" i="2"/>
  <c r="M285" i="2"/>
  <c r="M286" i="2"/>
  <c r="M289" i="2"/>
  <c r="M651" i="2"/>
  <c r="M648" i="2"/>
  <c r="M298" i="2"/>
  <c r="M280" i="2"/>
  <c r="M302" i="2"/>
  <c r="M303" i="2"/>
  <c r="M306" i="2"/>
  <c r="M314" i="2"/>
  <c r="M315" i="2"/>
  <c r="M318" i="2"/>
  <c r="M321" i="2"/>
  <c r="M322" i="2"/>
  <c r="M323" i="2"/>
  <c r="M325" i="2"/>
  <c r="M326" i="2"/>
  <c r="M347" i="2"/>
  <c r="M348" i="2"/>
  <c r="M357" i="2"/>
  <c r="M359" i="2"/>
  <c r="M790" i="2"/>
  <c r="M374" i="2"/>
  <c r="M365" i="2"/>
  <c r="M372" i="2"/>
  <c r="M368" i="2"/>
  <c r="M369" i="2"/>
  <c r="M366" i="2"/>
  <c r="M367" i="2"/>
  <c r="M459" i="2"/>
  <c r="M390" i="2"/>
  <c r="M391" i="2"/>
  <c r="M392" i="2"/>
  <c r="M393" i="2"/>
  <c r="M397" i="2"/>
  <c r="M398" i="2"/>
  <c r="M400" i="2"/>
  <c r="M401" i="2"/>
  <c r="M655" i="2"/>
  <c r="M415" i="2"/>
  <c r="M416" i="2"/>
  <c r="M417" i="2"/>
  <c r="M418" i="2"/>
  <c r="M419" i="2"/>
  <c r="M432" i="2"/>
  <c r="M468" i="2"/>
  <c r="M17" i="2"/>
  <c r="M477" i="2"/>
  <c r="M476" i="2"/>
  <c r="M479" i="2"/>
  <c r="M481" i="2"/>
  <c r="M554" i="2"/>
  <c r="M489" i="2"/>
  <c r="M488" i="2"/>
  <c r="M490" i="2"/>
  <c r="M578" i="2"/>
  <c r="M491" i="2"/>
  <c r="M492" i="2"/>
  <c r="M500" i="2"/>
  <c r="M501" i="2"/>
  <c r="M508" i="2"/>
  <c r="M509" i="2"/>
  <c r="M557" i="2"/>
  <c r="M513" i="2"/>
  <c r="M516" i="2"/>
  <c r="M515" i="2"/>
  <c r="M517" i="2"/>
  <c r="M525" i="2"/>
  <c r="M531" i="2"/>
  <c r="M570" i="2"/>
  <c r="M571" i="2"/>
  <c r="M574" i="2"/>
  <c r="M575" i="2"/>
  <c r="M576" i="2"/>
  <c r="M530" i="2"/>
  <c r="M529" i="2"/>
  <c r="M528" i="2"/>
  <c r="M584" i="2"/>
  <c r="M592" i="2"/>
  <c r="M593" i="2"/>
  <c r="M594" i="2"/>
  <c r="M596" i="2"/>
  <c r="M597" i="2"/>
  <c r="M598" i="2"/>
  <c r="M599" i="2"/>
  <c r="M608" i="2"/>
  <c r="M609" i="2"/>
  <c r="M610" i="2"/>
  <c r="M613" i="2"/>
  <c r="M614" i="2"/>
  <c r="M630" i="2"/>
  <c r="M645" i="2"/>
  <c r="M646" i="2"/>
  <c r="M649" i="2"/>
  <c r="M687" i="2"/>
  <c r="M668" i="2"/>
  <c r="M682" i="2"/>
  <c r="M747" i="2"/>
  <c r="M681" i="2"/>
  <c r="M684" i="2"/>
  <c r="M690" i="2"/>
  <c r="M692" i="2"/>
  <c r="M706" i="2"/>
  <c r="M694" i="2"/>
  <c r="M709" i="2"/>
  <c r="M707" i="2"/>
  <c r="M708" i="2"/>
  <c r="M714" i="2"/>
  <c r="M713" i="2"/>
  <c r="M715" i="2"/>
  <c r="M716" i="2"/>
  <c r="M723" i="2"/>
  <c r="M727" i="2"/>
  <c r="M705" i="2"/>
  <c r="M704" i="2"/>
  <c r="M711" i="2"/>
  <c r="M712" i="2"/>
  <c r="M721" i="2"/>
  <c r="M722" i="2"/>
  <c r="M725" i="2"/>
  <c r="M698" i="2"/>
  <c r="M696" i="2"/>
  <c r="M697" i="2"/>
  <c r="M695" i="2"/>
  <c r="M733" i="2"/>
  <c r="M710" i="2"/>
  <c r="M734" i="2"/>
  <c r="M735" i="2"/>
  <c r="M736" i="2"/>
  <c r="M737" i="2"/>
  <c r="M738" i="2"/>
  <c r="M702" i="2"/>
  <c r="M703" i="2"/>
  <c r="M701" i="2"/>
  <c r="M700" i="2"/>
  <c r="M739" i="2"/>
  <c r="M740" i="2"/>
  <c r="M741" i="2"/>
  <c r="M742" i="2"/>
  <c r="M693" i="2"/>
  <c r="M732" i="2"/>
  <c r="M757" i="2"/>
  <c r="M758" i="2"/>
  <c r="M767" i="2"/>
  <c r="M724" i="2"/>
  <c r="M719" i="2"/>
  <c r="M717" i="2"/>
  <c r="M720" i="2"/>
  <c r="M718" i="2"/>
  <c r="M730" i="2"/>
  <c r="M728" i="2"/>
  <c r="M731" i="2"/>
  <c r="M729" i="2"/>
  <c r="M699" i="2"/>
  <c r="M726" i="2"/>
  <c r="M588" i="2"/>
  <c r="M589" i="2"/>
  <c r="M184" i="2"/>
  <c r="M183" i="2"/>
  <c r="M412" i="2"/>
  <c r="M256" i="2"/>
  <c r="M26" i="2"/>
  <c r="M643" i="2"/>
  <c r="M555" i="2"/>
  <c r="M746" i="2"/>
  <c r="M27" i="2"/>
  <c r="M299" i="2"/>
  <c r="M300" i="2"/>
  <c r="M467" i="2"/>
  <c r="M465" i="2"/>
  <c r="M466" i="2"/>
  <c r="M24" i="2"/>
  <c r="M376" i="2"/>
  <c r="M373" i="2"/>
  <c r="M536" i="2"/>
  <c r="M281" i="2"/>
  <c r="M40" i="2"/>
  <c r="M41" i="2"/>
  <c r="M403" i="2"/>
  <c r="M399" i="2"/>
  <c r="M556" i="2"/>
  <c r="M558" i="2"/>
  <c r="M537" i="2"/>
  <c r="M278" i="2"/>
  <c r="M683" i="2"/>
  <c r="M743" i="2"/>
  <c r="M744" i="2"/>
  <c r="M759" i="2"/>
  <c r="M762" i="2"/>
  <c r="M86" i="2"/>
  <c r="M766" i="2"/>
  <c r="M250" i="2"/>
  <c r="M524" i="2"/>
  <c r="M53" i="2"/>
  <c r="M502" i="2"/>
  <c r="M405" i="2"/>
  <c r="M89" i="2"/>
  <c r="M404" i="2"/>
  <c r="M402" i="2"/>
  <c r="M107" i="2"/>
  <c r="M97" i="2"/>
  <c r="M87" i="2"/>
  <c r="M96" i="2"/>
  <c r="M353" i="2"/>
  <c r="M351" i="2"/>
  <c r="M111" i="2"/>
  <c r="M84" i="2"/>
  <c r="M123" i="2"/>
  <c r="M612" i="2"/>
  <c r="M352" i="2"/>
  <c r="M572" i="2"/>
  <c r="M433" i="2"/>
  <c r="M462" i="2"/>
  <c r="M258" i="2"/>
  <c r="M159" i="2"/>
  <c r="M203" i="2"/>
  <c r="M665" i="2"/>
  <c r="M375" i="2"/>
  <c r="M371" i="2"/>
  <c r="M675" i="2"/>
  <c r="M676" i="2"/>
  <c r="M324" i="2"/>
  <c r="M647" i="2"/>
  <c r="M31" i="2"/>
  <c r="M29" i="2"/>
  <c r="M28" i="2"/>
  <c r="M172" i="2"/>
  <c r="M587" i="2"/>
  <c r="M761" i="2"/>
  <c r="M204" i="2"/>
  <c r="M212" i="2"/>
  <c r="M213" i="2"/>
  <c r="M345" i="2"/>
  <c r="M755" i="2"/>
  <c r="M756" i="2"/>
  <c r="M754" i="2"/>
  <c r="M175" i="2"/>
  <c r="M122" i="2"/>
  <c r="M21" i="2"/>
  <c r="M186" i="2"/>
  <c r="M185" i="2"/>
  <c r="M189" i="2"/>
  <c r="M112" i="2"/>
  <c r="M591" i="2"/>
  <c r="M590" i="2"/>
  <c r="M603" i="2"/>
  <c r="M208" i="2"/>
  <c r="M653" i="2"/>
  <c r="M765" i="2"/>
  <c r="M763" i="2"/>
  <c r="M764" i="2"/>
  <c r="M760" i="2"/>
  <c r="M666" i="2"/>
  <c r="M377" i="2"/>
  <c r="M425" i="2"/>
  <c r="M539" i="2"/>
  <c r="M545" i="2"/>
  <c r="M543" i="2"/>
  <c r="M540" i="2"/>
  <c r="M544" i="2"/>
  <c r="M538" i="2"/>
  <c r="M541" i="2"/>
  <c r="M542" i="2"/>
  <c r="M383" i="2"/>
  <c r="M384" i="2"/>
  <c r="M553" i="2"/>
  <c r="M463" i="2"/>
  <c r="M255" i="2"/>
  <c r="M792" i="2"/>
  <c r="M37" i="2"/>
  <c r="M39" i="2"/>
  <c r="M42" i="2"/>
  <c r="M48" i="2"/>
  <c r="M49" i="2"/>
  <c r="M59" i="2"/>
  <c r="M23" i="2"/>
  <c r="M60" i="2"/>
  <c r="M32" i="2"/>
  <c r="M33" i="2"/>
  <c r="M34" i="2"/>
  <c r="M52" i="2"/>
  <c r="M561" i="2"/>
  <c r="M138" i="2"/>
  <c r="M139" i="2"/>
  <c r="M147" i="2"/>
  <c r="M156" i="2"/>
  <c r="M157" i="2"/>
  <c r="M207" i="2"/>
  <c r="M211" i="2"/>
  <c r="M274" i="2"/>
  <c r="M385" i="2"/>
  <c r="M327" i="2"/>
  <c r="M343" i="2"/>
  <c r="M386" i="2"/>
  <c r="M387" i="2"/>
  <c r="M396" i="2"/>
  <c r="M362" i="2"/>
  <c r="M464" i="2"/>
  <c r="M406" i="2"/>
  <c r="M427" i="2"/>
  <c r="M408" i="2"/>
  <c r="M475" i="2"/>
  <c r="M551" i="2"/>
  <c r="M512" i="2"/>
  <c r="M533" i="2"/>
  <c r="M559" i="2"/>
  <c r="M560" i="2"/>
  <c r="M569" i="2"/>
  <c r="M581" i="2"/>
  <c r="M580" i="2"/>
  <c r="M579" i="2"/>
  <c r="M749" i="2"/>
  <c r="M631" i="2"/>
  <c r="M788" i="2"/>
  <c r="M789" i="2"/>
  <c r="M774" i="2"/>
  <c r="M775" i="2"/>
  <c r="M470" i="2"/>
  <c r="M56" i="2"/>
  <c r="M57" i="2"/>
  <c r="M58" i="2"/>
  <c r="M61" i="2"/>
  <c r="M62" i="2"/>
  <c r="M64" i="2"/>
  <c r="M65" i="2"/>
  <c r="M66" i="2"/>
  <c r="M104" i="2"/>
  <c r="M115" i="2"/>
  <c r="M117" i="2"/>
  <c r="M125" i="2"/>
  <c r="M126" i="2"/>
  <c r="M127" i="2"/>
  <c r="M137" i="2"/>
  <c r="M145" i="2"/>
  <c r="M158" i="2"/>
  <c r="M180" i="2"/>
  <c r="M181" i="2"/>
  <c r="M182" i="2"/>
  <c r="M227" i="2"/>
  <c r="M251" i="2"/>
  <c r="M257" i="2"/>
  <c r="M276" i="2"/>
  <c r="M284" i="2"/>
  <c r="M287" i="2"/>
  <c r="M288" i="2"/>
  <c r="M301" i="2"/>
  <c r="M304" i="2"/>
  <c r="M305" i="2"/>
  <c r="M307" i="2"/>
  <c r="M308" i="2"/>
  <c r="M309" i="2"/>
  <c r="M310" i="2"/>
  <c r="M311" i="2"/>
  <c r="M312" i="2"/>
  <c r="M313" i="2"/>
  <c r="M328" i="2"/>
  <c r="M329" i="2"/>
  <c r="M332" i="2"/>
  <c r="M331" i="2"/>
  <c r="M334" i="2"/>
  <c r="M333" i="2"/>
  <c r="M335" i="2"/>
  <c r="M337" i="2"/>
  <c r="M338" i="2"/>
  <c r="M339" i="2"/>
  <c r="M340" i="2"/>
  <c r="M341" i="2"/>
  <c r="M342" i="2"/>
  <c r="M344" i="2"/>
  <c r="M346" i="2"/>
  <c r="M349" i="2"/>
  <c r="M355" i="2"/>
  <c r="M389" i="2"/>
  <c r="M394" i="2"/>
  <c r="M395" i="2"/>
  <c r="M407" i="2"/>
  <c r="M409" i="2"/>
  <c r="M410" i="2"/>
  <c r="M413" i="2"/>
  <c r="M420" i="2"/>
  <c r="M422" i="2"/>
  <c r="M426" i="2"/>
  <c r="M429" i="2"/>
  <c r="M428" i="2"/>
  <c r="M461" i="2"/>
  <c r="M469" i="2"/>
  <c r="M482" i="2"/>
  <c r="M495" i="2"/>
  <c r="M330" i="2"/>
  <c r="M154" i="2"/>
  <c r="M503" i="2"/>
  <c r="M504" i="2"/>
  <c r="M505" i="2"/>
  <c r="M506" i="2"/>
  <c r="M514" i="2"/>
  <c r="M518" i="2"/>
  <c r="M519" i="2"/>
  <c r="M520" i="2"/>
  <c r="M521" i="2"/>
  <c r="M522" i="2"/>
  <c r="M526" i="2"/>
  <c r="M532" i="2"/>
  <c r="M534" i="2"/>
  <c r="M582" i="2"/>
  <c r="M611" i="2"/>
  <c r="M616" i="2"/>
  <c r="M615" i="2"/>
  <c r="M617" i="2"/>
  <c r="M618" i="2"/>
  <c r="M619" i="2"/>
  <c r="M621" i="2"/>
  <c r="M622" i="2"/>
  <c r="M623" i="2"/>
  <c r="M624" i="2"/>
  <c r="M625" i="2"/>
  <c r="M657" i="2"/>
  <c r="M658" i="2"/>
  <c r="M659" i="2"/>
  <c r="M660" i="2"/>
  <c r="M688" i="2"/>
  <c r="M745" i="2"/>
  <c r="M777" i="2"/>
  <c r="M778" i="2"/>
  <c r="M779" i="2"/>
  <c r="M780" i="2"/>
  <c r="M781" i="2"/>
  <c r="M782" i="2"/>
  <c r="M22" i="2"/>
  <c r="M45" i="2"/>
  <c r="M51" i="2"/>
  <c r="M67" i="2"/>
  <c r="M68" i="2"/>
  <c r="M69" i="2"/>
  <c r="M70" i="2"/>
  <c r="M71" i="2"/>
  <c r="M72" i="2"/>
  <c r="M76" i="2"/>
  <c r="M93" i="2"/>
  <c r="M94" i="2"/>
  <c r="M95" i="2"/>
  <c r="M106" i="2"/>
  <c r="M118" i="2"/>
  <c r="M119" i="2"/>
  <c r="M120" i="2"/>
  <c r="M129" i="2"/>
  <c r="M130" i="2"/>
  <c r="M131" i="2"/>
  <c r="M132" i="2"/>
  <c r="M133" i="2"/>
  <c r="M134" i="2"/>
  <c r="M135" i="2"/>
  <c r="M136" i="2"/>
  <c r="M150" i="2"/>
  <c r="M176" i="2"/>
  <c r="M177" i="2"/>
  <c r="M178" i="2"/>
  <c r="M179" i="2"/>
  <c r="M197" i="2"/>
  <c r="M198" i="2"/>
  <c r="M199" i="2"/>
  <c r="M200" i="2"/>
  <c r="M201" i="2"/>
  <c r="M202" i="2"/>
  <c r="M206" i="2"/>
  <c r="M214" i="2"/>
  <c r="M215" i="2"/>
  <c r="M216" i="2"/>
  <c r="M217" i="2"/>
  <c r="M218" i="2"/>
  <c r="M219" i="2"/>
  <c r="M220" i="2"/>
  <c r="M221" i="2"/>
  <c r="M222" i="2"/>
  <c r="M224" i="2"/>
  <c r="M228" i="2"/>
  <c r="M230" i="2"/>
  <c r="M231" i="2"/>
  <c r="M232" i="2"/>
  <c r="M233" i="2"/>
  <c r="M235" i="2"/>
  <c r="M236" i="2"/>
  <c r="M244" i="2"/>
  <c r="M90" i="2"/>
  <c r="M259" i="2"/>
  <c r="M260" i="2"/>
  <c r="M261" i="2"/>
  <c r="M262" i="2"/>
  <c r="M279" i="2"/>
  <c r="M316" i="2"/>
  <c r="M336" i="2"/>
  <c r="M350" i="2"/>
  <c r="M354" i="2"/>
  <c r="M358" i="2"/>
  <c r="M360" i="2"/>
  <c r="M363" i="2"/>
  <c r="M364" i="2"/>
  <c r="M77" i="2"/>
  <c r="M370" i="2"/>
  <c r="M535" i="2"/>
  <c r="M670" i="2"/>
  <c r="M378" i="2"/>
  <c r="M379" i="2"/>
  <c r="M411" i="2"/>
  <c r="M414" i="2"/>
  <c r="M577" i="2"/>
  <c r="M421" i="2"/>
  <c r="M423" i="2"/>
  <c r="M424" i="2"/>
  <c r="M430" i="2"/>
  <c r="M431" i="2"/>
  <c r="M434" i="2"/>
  <c r="M435" i="2"/>
  <c r="M436" i="2"/>
  <c r="M437" i="2"/>
  <c r="M438" i="2"/>
  <c r="M439" i="2"/>
  <c r="M440" i="2"/>
  <c r="M441" i="2"/>
  <c r="M442" i="2"/>
  <c r="M443" i="2"/>
  <c r="M444" i="2"/>
  <c r="M445" i="2"/>
  <c r="M446" i="2"/>
  <c r="M447" i="2"/>
  <c r="M448" i="2"/>
  <c r="M449" i="2"/>
  <c r="M450" i="2"/>
  <c r="M451" i="2"/>
  <c r="M452" i="2"/>
  <c r="M453" i="2"/>
  <c r="M454" i="2"/>
  <c r="M455" i="2"/>
  <c r="M456" i="2"/>
  <c r="M457" i="2"/>
  <c r="M458" i="2"/>
  <c r="M460" i="2"/>
  <c r="M471" i="2"/>
  <c r="M472" i="2"/>
  <c r="M478" i="2"/>
  <c r="M507" i="2"/>
  <c r="M480" i="2"/>
  <c r="M486" i="2"/>
  <c r="M493" i="2"/>
  <c r="M494" i="2"/>
  <c r="M223" i="2"/>
  <c r="M527" i="2"/>
  <c r="M546" i="2"/>
  <c r="M547" i="2"/>
  <c r="M548" i="2"/>
  <c r="M549" i="2"/>
  <c r="M550" i="2"/>
  <c r="M552" i="2"/>
  <c r="M562" i="2"/>
  <c r="M563" i="2"/>
  <c r="M564" i="2"/>
  <c r="M565" i="2"/>
  <c r="M566" i="2"/>
  <c r="M567" i="2"/>
  <c r="M568" i="2"/>
  <c r="M573" i="2"/>
  <c r="M583" i="2"/>
  <c r="M585" i="2"/>
  <c r="M586" i="2"/>
  <c r="M595" i="2"/>
  <c r="M601" i="2"/>
  <c r="M602" i="2"/>
  <c r="M604" i="2"/>
  <c r="M605" i="2"/>
  <c r="M606" i="2"/>
  <c r="M607" i="2"/>
  <c r="M620" i="2"/>
  <c r="M626" i="2"/>
  <c r="M627" i="2"/>
  <c r="M632" i="2"/>
  <c r="M633" i="2"/>
  <c r="M634" i="2"/>
  <c r="M635" i="2"/>
  <c r="M636" i="2"/>
  <c r="M637" i="2"/>
  <c r="M638" i="2"/>
  <c r="M639" i="2"/>
  <c r="M640" i="2"/>
  <c r="M641" i="2"/>
  <c r="M642" i="2"/>
  <c r="M644" i="2"/>
  <c r="M654" i="2"/>
  <c r="M661" i="2"/>
  <c r="M671" i="2"/>
  <c r="M672" i="2"/>
  <c r="M673" i="2"/>
  <c r="M678" i="2"/>
  <c r="M679" i="2"/>
  <c r="M680" i="2"/>
  <c r="M686" i="2"/>
  <c r="M689" i="2"/>
  <c r="M751" i="2"/>
  <c r="M748" i="2"/>
  <c r="M768" i="2"/>
  <c r="M769" i="2"/>
  <c r="M770" i="2"/>
  <c r="M771" i="2"/>
  <c r="M772" i="2"/>
  <c r="M773" i="2"/>
  <c r="M785" i="2"/>
  <c r="N20" i="2"/>
  <c r="N25" i="2"/>
  <c r="N36" i="2"/>
  <c r="N30" i="2"/>
  <c r="N35" i="2"/>
  <c r="N38" i="2"/>
  <c r="N43" i="2"/>
  <c r="N44" i="2"/>
  <c r="N47" i="2"/>
  <c r="N54" i="2"/>
  <c r="N55" i="2"/>
  <c r="N63" i="2"/>
  <c r="N101" i="2"/>
  <c r="N100" i="2"/>
  <c r="N85" i="2"/>
  <c r="N80" i="2"/>
  <c r="N73" i="2"/>
  <c r="N656" i="2"/>
  <c r="N752" i="2"/>
  <c r="N787" i="2"/>
  <c r="N677" i="2"/>
  <c r="N319" i="2"/>
  <c r="N320" i="2"/>
  <c r="N497" i="2"/>
  <c r="N193" i="2"/>
  <c r="N194" i="2"/>
  <c r="N786" i="2"/>
  <c r="N498" i="2"/>
  <c r="N483" i="2"/>
  <c r="N152" i="2"/>
  <c r="N776" i="2"/>
  <c r="N485" i="2"/>
  <c r="N753" i="2"/>
  <c r="N121" i="2"/>
  <c r="N484" i="2"/>
  <c r="N669" i="2"/>
  <c r="N92" i="2"/>
  <c r="N83" i="2"/>
  <c r="N75" i="2"/>
  <c r="N78" i="2"/>
  <c r="N79" i="2"/>
  <c r="N82" i="2"/>
  <c r="N81" i="2"/>
  <c r="N103" i="2"/>
  <c r="N102" i="2"/>
  <c r="N105" i="2"/>
  <c r="N473" i="2"/>
  <c r="N153" i="2"/>
  <c r="N225" i="2"/>
  <c r="N196" i="2"/>
  <c r="N191" i="2"/>
  <c r="N162" i="2"/>
  <c r="N109" i="2"/>
  <c r="N110" i="2"/>
  <c r="N674" i="2"/>
  <c r="N116" i="2"/>
  <c r="N195" i="2"/>
  <c r="N128" i="2"/>
  <c r="N141" i="2"/>
  <c r="N140" i="2"/>
  <c r="N142" i="2"/>
  <c r="N143" i="2"/>
  <c r="N144" i="2"/>
  <c r="N210" i="2"/>
  <c r="N146" i="2"/>
  <c r="N149" i="2"/>
  <c r="N148" i="2"/>
  <c r="N163" i="2"/>
  <c r="N155" i="2"/>
  <c r="N167" i="2"/>
  <c r="N168" i="2"/>
  <c r="N170" i="2"/>
  <c r="N169" i="2"/>
  <c r="N171" i="2"/>
  <c r="N173" i="2"/>
  <c r="N174" i="2"/>
  <c r="N190" i="2"/>
  <c r="N192" i="2"/>
  <c r="N209" i="2"/>
  <c r="N229" i="2"/>
  <c r="N234" i="2"/>
  <c r="N237" i="2"/>
  <c r="N243" i="2"/>
  <c r="N245" i="2"/>
  <c r="N246" i="2"/>
  <c r="N248" i="2"/>
  <c r="N249" i="2"/>
  <c r="N252" i="2"/>
  <c r="N253" i="2"/>
  <c r="N254" i="2"/>
  <c r="N264" i="2"/>
  <c r="N265" i="2"/>
  <c r="N266" i="2"/>
  <c r="N267" i="2"/>
  <c r="N268" i="2"/>
  <c r="N269" i="2"/>
  <c r="N270" i="2"/>
  <c r="N271" i="2"/>
  <c r="N272" i="2"/>
  <c r="N273" i="2"/>
  <c r="N275" i="2"/>
  <c r="N277" i="2"/>
  <c r="N263" i="2"/>
  <c r="N282" i="2"/>
  <c r="N283" i="2"/>
  <c r="N285" i="2"/>
  <c r="N286" i="2"/>
  <c r="N289" i="2"/>
  <c r="N651" i="2"/>
  <c r="N648" i="2"/>
  <c r="N298" i="2"/>
  <c r="N280" i="2"/>
  <c r="N302" i="2"/>
  <c r="N303" i="2"/>
  <c r="N306" i="2"/>
  <c r="N314" i="2"/>
  <c r="N315" i="2"/>
  <c r="N318" i="2"/>
  <c r="N321" i="2"/>
  <c r="N322" i="2"/>
  <c r="N323" i="2"/>
  <c r="N325" i="2"/>
  <c r="N326" i="2"/>
  <c r="N347" i="2"/>
  <c r="N348" i="2"/>
  <c r="N357" i="2"/>
  <c r="N359" i="2"/>
  <c r="N790" i="2"/>
  <c r="N374" i="2"/>
  <c r="N365" i="2"/>
  <c r="N372" i="2"/>
  <c r="N368" i="2"/>
  <c r="N369" i="2"/>
  <c r="N366" i="2"/>
  <c r="N367" i="2"/>
  <c r="N459" i="2"/>
  <c r="N390" i="2"/>
  <c r="N391" i="2"/>
  <c r="N392" i="2"/>
  <c r="N393" i="2"/>
  <c r="N397" i="2"/>
  <c r="N398" i="2"/>
  <c r="N400" i="2"/>
  <c r="N401" i="2"/>
  <c r="N655" i="2"/>
  <c r="N415" i="2"/>
  <c r="N416" i="2"/>
  <c r="N417" i="2"/>
  <c r="N418" i="2"/>
  <c r="N419" i="2"/>
  <c r="N432" i="2"/>
  <c r="N468" i="2"/>
  <c r="N17" i="2"/>
  <c r="N477" i="2"/>
  <c r="N476" i="2"/>
  <c r="N479" i="2"/>
  <c r="N481" i="2"/>
  <c r="N554" i="2"/>
  <c r="N489" i="2"/>
  <c r="N488" i="2"/>
  <c r="N490" i="2"/>
  <c r="N578" i="2"/>
  <c r="N491" i="2"/>
  <c r="N492" i="2"/>
  <c r="N500" i="2"/>
  <c r="N501" i="2"/>
  <c r="N508" i="2"/>
  <c r="N509" i="2"/>
  <c r="N557" i="2"/>
  <c r="N513" i="2"/>
  <c r="N516" i="2"/>
  <c r="N515" i="2"/>
  <c r="N517" i="2"/>
  <c r="N525" i="2"/>
  <c r="N531" i="2"/>
  <c r="N570" i="2"/>
  <c r="N571" i="2"/>
  <c r="N574" i="2"/>
  <c r="N575" i="2"/>
  <c r="N576" i="2"/>
  <c r="N530" i="2"/>
  <c r="N529" i="2"/>
  <c r="N528" i="2"/>
  <c r="N584" i="2"/>
  <c r="N592" i="2"/>
  <c r="N593" i="2"/>
  <c r="N594" i="2"/>
  <c r="N596" i="2"/>
  <c r="N597" i="2"/>
  <c r="N598" i="2"/>
  <c r="N599" i="2"/>
  <c r="N608" i="2"/>
  <c r="N609" i="2"/>
  <c r="N610" i="2"/>
  <c r="N613" i="2"/>
  <c r="N614" i="2"/>
  <c r="N630" i="2"/>
  <c r="N645" i="2"/>
  <c r="N646" i="2"/>
  <c r="N649" i="2"/>
  <c r="N687" i="2"/>
  <c r="N668" i="2"/>
  <c r="N682" i="2"/>
  <c r="N747" i="2"/>
  <c r="N681" i="2"/>
  <c r="N684" i="2"/>
  <c r="N690" i="2"/>
  <c r="N692" i="2"/>
  <c r="N706" i="2"/>
  <c r="N694" i="2"/>
  <c r="N709" i="2"/>
  <c r="N707" i="2"/>
  <c r="N708" i="2"/>
  <c r="N714" i="2"/>
  <c r="N713" i="2"/>
  <c r="N715" i="2"/>
  <c r="N716" i="2"/>
  <c r="N723" i="2"/>
  <c r="N727" i="2"/>
  <c r="N705" i="2"/>
  <c r="N704" i="2"/>
  <c r="N711" i="2"/>
  <c r="N712" i="2"/>
  <c r="N721" i="2"/>
  <c r="N722" i="2"/>
  <c r="N725" i="2"/>
  <c r="N698" i="2"/>
  <c r="N696" i="2"/>
  <c r="N697" i="2"/>
  <c r="N695" i="2"/>
  <c r="N733" i="2"/>
  <c r="N710" i="2"/>
  <c r="N734" i="2"/>
  <c r="N735" i="2"/>
  <c r="N736" i="2"/>
  <c r="N737" i="2"/>
  <c r="N738" i="2"/>
  <c r="N702" i="2"/>
  <c r="N703" i="2"/>
  <c r="N701" i="2"/>
  <c r="N700" i="2"/>
  <c r="N739" i="2"/>
  <c r="N740" i="2"/>
  <c r="N741" i="2"/>
  <c r="N742" i="2"/>
  <c r="N693" i="2"/>
  <c r="N732" i="2"/>
  <c r="N757" i="2"/>
  <c r="N758" i="2"/>
  <c r="N767" i="2"/>
  <c r="N724" i="2"/>
  <c r="N719" i="2"/>
  <c r="N717" i="2"/>
  <c r="N720" i="2"/>
  <c r="N718" i="2"/>
  <c r="N730" i="2"/>
  <c r="N728" i="2"/>
  <c r="N731" i="2"/>
  <c r="N729" i="2"/>
  <c r="N699" i="2"/>
  <c r="N726" i="2"/>
  <c r="N588" i="2"/>
  <c r="N589" i="2"/>
  <c r="N184" i="2"/>
  <c r="N183" i="2"/>
  <c r="N412" i="2"/>
  <c r="N256" i="2"/>
  <c r="N26" i="2"/>
  <c r="N643" i="2"/>
  <c r="N555" i="2"/>
  <c r="N746" i="2"/>
  <c r="N27" i="2"/>
  <c r="N299" i="2"/>
  <c r="N300" i="2"/>
  <c r="N467" i="2"/>
  <c r="N465" i="2"/>
  <c r="N466" i="2"/>
  <c r="N24" i="2"/>
  <c r="N376" i="2"/>
  <c r="N373" i="2"/>
  <c r="N536" i="2"/>
  <c r="N281" i="2"/>
  <c r="N40" i="2"/>
  <c r="N41" i="2"/>
  <c r="N403" i="2"/>
  <c r="N399" i="2"/>
  <c r="N556" i="2"/>
  <c r="N558" i="2"/>
  <c r="N537" i="2"/>
  <c r="N278" i="2"/>
  <c r="N683" i="2"/>
  <c r="N743" i="2"/>
  <c r="N744" i="2"/>
  <c r="N759" i="2"/>
  <c r="N762" i="2"/>
  <c r="N86" i="2"/>
  <c r="N766" i="2"/>
  <c r="N250" i="2"/>
  <c r="N524" i="2"/>
  <c r="N53" i="2"/>
  <c r="N502" i="2"/>
  <c r="N405" i="2"/>
  <c r="N89" i="2"/>
  <c r="N404" i="2"/>
  <c r="N402" i="2"/>
  <c r="N107" i="2"/>
  <c r="N97" i="2"/>
  <c r="N87" i="2"/>
  <c r="N96" i="2"/>
  <c r="N353" i="2"/>
  <c r="N351" i="2"/>
  <c r="N111" i="2"/>
  <c r="N84" i="2"/>
  <c r="N123" i="2"/>
  <c r="N612" i="2"/>
  <c r="N352" i="2"/>
  <c r="N572" i="2"/>
  <c r="N433" i="2"/>
  <c r="N462" i="2"/>
  <c r="N258" i="2"/>
  <c r="N159" i="2"/>
  <c r="N203" i="2"/>
  <c r="N665" i="2"/>
  <c r="N375" i="2"/>
  <c r="N371" i="2"/>
  <c r="N675" i="2"/>
  <c r="N676" i="2"/>
  <c r="N324" i="2"/>
  <c r="N647" i="2"/>
  <c r="N31" i="2"/>
  <c r="N29" i="2"/>
  <c r="N28" i="2"/>
  <c r="N172" i="2"/>
  <c r="N587" i="2"/>
  <c r="N761" i="2"/>
  <c r="N204" i="2"/>
  <c r="N212" i="2"/>
  <c r="N213" i="2"/>
  <c r="N345" i="2"/>
  <c r="N755" i="2"/>
  <c r="N756" i="2"/>
  <c r="N754" i="2"/>
  <c r="N175" i="2"/>
  <c r="N122" i="2"/>
  <c r="N21" i="2"/>
  <c r="N186" i="2"/>
  <c r="N185" i="2"/>
  <c r="N189" i="2"/>
  <c r="N112" i="2"/>
  <c r="N591" i="2"/>
  <c r="N590" i="2"/>
  <c r="N603" i="2"/>
  <c r="N208" i="2"/>
  <c r="N653" i="2"/>
  <c r="N765" i="2"/>
  <c r="N763" i="2"/>
  <c r="N764" i="2"/>
  <c r="N760" i="2"/>
  <c r="N666" i="2"/>
  <c r="N377" i="2"/>
  <c r="N425" i="2"/>
  <c r="N539" i="2"/>
  <c r="N545" i="2"/>
  <c r="N543" i="2"/>
  <c r="N540" i="2"/>
  <c r="N544" i="2"/>
  <c r="N538" i="2"/>
  <c r="N541" i="2"/>
  <c r="N542" i="2"/>
  <c r="N383" i="2"/>
  <c r="N384" i="2"/>
  <c r="N553" i="2"/>
  <c r="N463" i="2"/>
  <c r="N255" i="2"/>
  <c r="N792" i="2"/>
  <c r="N37" i="2"/>
  <c r="N39" i="2"/>
  <c r="N42" i="2"/>
  <c r="N48" i="2"/>
  <c r="N49" i="2"/>
  <c r="N59" i="2"/>
  <c r="N23" i="2"/>
  <c r="N60" i="2"/>
  <c r="N32" i="2"/>
  <c r="N33" i="2"/>
  <c r="N34" i="2"/>
  <c r="N52" i="2"/>
  <c r="N561" i="2"/>
  <c r="N138" i="2"/>
  <c r="N139" i="2"/>
  <c r="N147" i="2"/>
  <c r="N156" i="2"/>
  <c r="N157" i="2"/>
  <c r="N207" i="2"/>
  <c r="N211" i="2"/>
  <c r="N274" i="2"/>
  <c r="N385" i="2"/>
  <c r="N327" i="2"/>
  <c r="N343" i="2"/>
  <c r="N386" i="2"/>
  <c r="N387" i="2"/>
  <c r="N396" i="2"/>
  <c r="N362" i="2"/>
  <c r="N464" i="2"/>
  <c r="N406" i="2"/>
  <c r="N427" i="2"/>
  <c r="N408" i="2"/>
  <c r="N475" i="2"/>
  <c r="N551" i="2"/>
  <c r="N512" i="2"/>
  <c r="N533" i="2"/>
  <c r="N559" i="2"/>
  <c r="N560" i="2"/>
  <c r="N569" i="2"/>
  <c r="N581" i="2"/>
  <c r="N580" i="2"/>
  <c r="N579" i="2"/>
  <c r="N749" i="2"/>
  <c r="N631" i="2"/>
  <c r="N788" i="2"/>
  <c r="N789" i="2"/>
  <c r="N774" i="2"/>
  <c r="N775" i="2"/>
  <c r="N470" i="2"/>
  <c r="N56" i="2"/>
  <c r="N57" i="2"/>
  <c r="N58" i="2"/>
  <c r="N61" i="2"/>
  <c r="N62" i="2"/>
  <c r="N64" i="2"/>
  <c r="N65" i="2"/>
  <c r="N66" i="2"/>
  <c r="N104" i="2"/>
  <c r="N115" i="2"/>
  <c r="N117" i="2"/>
  <c r="N125" i="2"/>
  <c r="N126" i="2"/>
  <c r="N127" i="2"/>
  <c r="N137" i="2"/>
  <c r="N145" i="2"/>
  <c r="N158" i="2"/>
  <c r="N180" i="2"/>
  <c r="N181" i="2"/>
  <c r="N182" i="2"/>
  <c r="N227" i="2"/>
  <c r="N251" i="2"/>
  <c r="N257" i="2"/>
  <c r="N276" i="2"/>
  <c r="N284" i="2"/>
  <c r="N287" i="2"/>
  <c r="N288" i="2"/>
  <c r="N301" i="2"/>
  <c r="N304" i="2"/>
  <c r="N305" i="2"/>
  <c r="N307" i="2"/>
  <c r="N308" i="2"/>
  <c r="N309" i="2"/>
  <c r="N310" i="2"/>
  <c r="N311" i="2"/>
  <c r="N312" i="2"/>
  <c r="N313" i="2"/>
  <c r="N328" i="2"/>
  <c r="N329" i="2"/>
  <c r="N332" i="2"/>
  <c r="N331" i="2"/>
  <c r="N334" i="2"/>
  <c r="N333" i="2"/>
  <c r="N335" i="2"/>
  <c r="N337" i="2"/>
  <c r="N338" i="2"/>
  <c r="N339" i="2"/>
  <c r="N340" i="2"/>
  <c r="N341" i="2"/>
  <c r="N342" i="2"/>
  <c r="N344" i="2"/>
  <c r="N346" i="2"/>
  <c r="N349" i="2"/>
  <c r="N355" i="2"/>
  <c r="N389" i="2"/>
  <c r="N394" i="2"/>
  <c r="N395" i="2"/>
  <c r="N407" i="2"/>
  <c r="N409" i="2"/>
  <c r="N410" i="2"/>
  <c r="N413" i="2"/>
  <c r="N420" i="2"/>
  <c r="N422" i="2"/>
  <c r="N426" i="2"/>
  <c r="N429" i="2"/>
  <c r="N428" i="2"/>
  <c r="N461" i="2"/>
  <c r="N469" i="2"/>
  <c r="N482" i="2"/>
  <c r="N495" i="2"/>
  <c r="N330" i="2"/>
  <c r="N154" i="2"/>
  <c r="N503" i="2"/>
  <c r="N504" i="2"/>
  <c r="N505" i="2"/>
  <c r="N506" i="2"/>
  <c r="N514" i="2"/>
  <c r="N518" i="2"/>
  <c r="N519" i="2"/>
  <c r="N520" i="2"/>
  <c r="N521" i="2"/>
  <c r="N522" i="2"/>
  <c r="N526" i="2"/>
  <c r="N532" i="2"/>
  <c r="N534" i="2"/>
  <c r="N582" i="2"/>
  <c r="N611" i="2"/>
  <c r="N616" i="2"/>
  <c r="N615" i="2"/>
  <c r="N617" i="2"/>
  <c r="N618" i="2"/>
  <c r="N619" i="2"/>
  <c r="N621" i="2"/>
  <c r="N622" i="2"/>
  <c r="N623" i="2"/>
  <c r="N624" i="2"/>
  <c r="N625" i="2"/>
  <c r="N657" i="2"/>
  <c r="N658" i="2"/>
  <c r="N659" i="2"/>
  <c r="N660" i="2"/>
  <c r="N688" i="2"/>
  <c r="N745" i="2"/>
  <c r="N777" i="2"/>
  <c r="N778" i="2"/>
  <c r="N779" i="2"/>
  <c r="N780" i="2"/>
  <c r="N781" i="2"/>
  <c r="N782" i="2"/>
  <c r="N22" i="2"/>
  <c r="N45" i="2"/>
  <c r="N51" i="2"/>
  <c r="N67" i="2"/>
  <c r="N68" i="2"/>
  <c r="N69" i="2"/>
  <c r="N70" i="2"/>
  <c r="N71" i="2"/>
  <c r="N72" i="2"/>
  <c r="N76" i="2"/>
  <c r="N93" i="2"/>
  <c r="N94" i="2"/>
  <c r="N95" i="2"/>
  <c r="N106" i="2"/>
  <c r="N118" i="2"/>
  <c r="N119" i="2"/>
  <c r="N120" i="2"/>
  <c r="N129" i="2"/>
  <c r="N130" i="2"/>
  <c r="N131" i="2"/>
  <c r="N132" i="2"/>
  <c r="N133" i="2"/>
  <c r="N134" i="2"/>
  <c r="N135" i="2"/>
  <c r="N136" i="2"/>
  <c r="N150" i="2"/>
  <c r="N176" i="2"/>
  <c r="N177" i="2"/>
  <c r="N178" i="2"/>
  <c r="N179" i="2"/>
  <c r="N197" i="2"/>
  <c r="N198" i="2"/>
  <c r="N199" i="2"/>
  <c r="N200" i="2"/>
  <c r="N201" i="2"/>
  <c r="N202" i="2"/>
  <c r="N206" i="2"/>
  <c r="N214" i="2"/>
  <c r="N215" i="2"/>
  <c r="N216" i="2"/>
  <c r="N217" i="2"/>
  <c r="N218" i="2"/>
  <c r="N219" i="2"/>
  <c r="N220" i="2"/>
  <c r="N221" i="2"/>
  <c r="N222" i="2"/>
  <c r="N224" i="2"/>
  <c r="N228" i="2"/>
  <c r="N230" i="2"/>
  <c r="N231" i="2"/>
  <c r="N232" i="2"/>
  <c r="N233" i="2"/>
  <c r="N235" i="2"/>
  <c r="N236" i="2"/>
  <c r="N244" i="2"/>
  <c r="N90" i="2"/>
  <c r="N259" i="2"/>
  <c r="N260" i="2"/>
  <c r="N261" i="2"/>
  <c r="N262" i="2"/>
  <c r="N279" i="2"/>
  <c r="N316" i="2"/>
  <c r="N336" i="2"/>
  <c r="N350" i="2"/>
  <c r="N354" i="2"/>
  <c r="N358" i="2"/>
  <c r="N360" i="2"/>
  <c r="N363" i="2"/>
  <c r="N364" i="2"/>
  <c r="N77" i="2"/>
  <c r="N370" i="2"/>
  <c r="N535" i="2"/>
  <c r="N670" i="2"/>
  <c r="N378" i="2"/>
  <c r="N379" i="2"/>
  <c r="N411" i="2"/>
  <c r="N414" i="2"/>
  <c r="N577" i="2"/>
  <c r="N421" i="2"/>
  <c r="N423" i="2"/>
  <c r="N424" i="2"/>
  <c r="N430" i="2"/>
  <c r="N431" i="2"/>
  <c r="N434" i="2"/>
  <c r="N435" i="2"/>
  <c r="N436" i="2"/>
  <c r="N437" i="2"/>
  <c r="N438" i="2"/>
  <c r="N439" i="2"/>
  <c r="N440" i="2"/>
  <c r="N441" i="2"/>
  <c r="N442" i="2"/>
  <c r="N443" i="2"/>
  <c r="N444" i="2"/>
  <c r="N445" i="2"/>
  <c r="N446" i="2"/>
  <c r="N447" i="2"/>
  <c r="N448" i="2"/>
  <c r="N449" i="2"/>
  <c r="N450" i="2"/>
  <c r="N451" i="2"/>
  <c r="N452" i="2"/>
  <c r="N453" i="2"/>
  <c r="N454" i="2"/>
  <c r="N455" i="2"/>
  <c r="N456" i="2"/>
  <c r="N457" i="2"/>
  <c r="N458" i="2"/>
  <c r="N460" i="2"/>
  <c r="N471" i="2"/>
  <c r="N472" i="2"/>
  <c r="N478" i="2"/>
  <c r="N507" i="2"/>
  <c r="N480" i="2"/>
  <c r="N486" i="2"/>
  <c r="N493" i="2"/>
  <c r="N494" i="2"/>
  <c r="N223" i="2"/>
  <c r="N527" i="2"/>
  <c r="N546" i="2"/>
  <c r="N547" i="2"/>
  <c r="N548" i="2"/>
  <c r="N549" i="2"/>
  <c r="N550" i="2"/>
  <c r="N552" i="2"/>
  <c r="N562" i="2"/>
  <c r="N563" i="2"/>
  <c r="N564" i="2"/>
  <c r="N565" i="2"/>
  <c r="N566" i="2"/>
  <c r="N567" i="2"/>
  <c r="N568" i="2"/>
  <c r="N573" i="2"/>
  <c r="N583" i="2"/>
  <c r="N585" i="2"/>
  <c r="N586" i="2"/>
  <c r="N595" i="2"/>
  <c r="N601" i="2"/>
  <c r="N602" i="2"/>
  <c r="N604" i="2"/>
  <c r="N605" i="2"/>
  <c r="N606" i="2"/>
  <c r="N607" i="2"/>
  <c r="N620" i="2"/>
  <c r="N626" i="2"/>
  <c r="N627" i="2"/>
  <c r="N632" i="2"/>
  <c r="N633" i="2"/>
  <c r="N634" i="2"/>
  <c r="N635" i="2"/>
  <c r="N636" i="2"/>
  <c r="N637" i="2"/>
  <c r="N638" i="2"/>
  <c r="N639" i="2"/>
  <c r="N640" i="2"/>
  <c r="N641" i="2"/>
  <c r="N642" i="2"/>
  <c r="N644" i="2"/>
  <c r="N654" i="2"/>
  <c r="N661" i="2"/>
  <c r="N671" i="2"/>
  <c r="N672" i="2"/>
  <c r="N673" i="2"/>
  <c r="N678" i="2"/>
  <c r="N679" i="2"/>
  <c r="N680" i="2"/>
  <c r="N686" i="2"/>
  <c r="N689" i="2"/>
  <c r="N751" i="2"/>
  <c r="N748" i="2"/>
  <c r="N768" i="2"/>
  <c r="N769" i="2"/>
  <c r="N770" i="2"/>
  <c r="N771" i="2"/>
  <c r="N772" i="2"/>
  <c r="N773" i="2"/>
  <c r="N785" i="2"/>
  <c r="M845" i="4" l="1"/>
  <c r="L845" i="4"/>
  <c r="N845" i="4"/>
  <c r="P688" i="5"/>
  <c r="P388" i="5"/>
  <c r="P61" i="5"/>
  <c r="P638" i="5"/>
  <c r="P639" i="5"/>
  <c r="P663" i="5"/>
  <c r="P637" i="5"/>
  <c r="P587" i="5"/>
  <c r="P231" i="5"/>
  <c r="P233" i="5"/>
  <c r="P235" i="5"/>
  <c r="P237" i="5"/>
  <c r="P598" i="5"/>
  <c r="P668" i="5"/>
  <c r="P680" i="5"/>
  <c r="P258" i="5"/>
  <c r="P309" i="5"/>
  <c r="P313" i="5"/>
  <c r="P314" i="5"/>
  <c r="P337" i="5"/>
  <c r="P383" i="5"/>
  <c r="P384" i="5"/>
  <c r="P397" i="5"/>
  <c r="P398" i="5"/>
  <c r="P405" i="5"/>
  <c r="P408" i="5"/>
  <c r="P409" i="5"/>
  <c r="P410" i="5"/>
  <c r="P412" i="5"/>
  <c r="P424" i="5"/>
  <c r="P425" i="5"/>
  <c r="P470" i="5"/>
  <c r="P485" i="5"/>
  <c r="P542" i="5"/>
  <c r="P543" i="5"/>
  <c r="P221" i="5"/>
  <c r="P222" i="5"/>
  <c r="P276" i="5"/>
  <c r="P279" i="5"/>
  <c r="P537" i="5"/>
  <c r="P282" i="5"/>
  <c r="P298" i="5"/>
  <c r="P344" i="5"/>
  <c r="P381" i="5"/>
  <c r="P19" i="5"/>
  <c r="P20" i="5"/>
  <c r="P28" i="5"/>
  <c r="P37" i="5"/>
  <c r="P41" i="5"/>
  <c r="P42" i="5"/>
  <c r="P44" i="5"/>
  <c r="P45" i="5"/>
  <c r="P105" i="5"/>
  <c r="P112" i="5"/>
  <c r="P127" i="5"/>
  <c r="P131" i="5"/>
  <c r="P134" i="5"/>
  <c r="P143" i="5"/>
  <c r="P155" i="5"/>
  <c r="P156" i="5"/>
  <c r="P334" i="5"/>
  <c r="P526" i="5"/>
  <c r="P550" i="5"/>
  <c r="P551" i="5"/>
  <c r="P754" i="5"/>
  <c r="P62" i="5"/>
  <c r="P64" i="5"/>
  <c r="P68" i="5"/>
  <c r="P69" i="5"/>
  <c r="P102" i="5"/>
  <c r="P164" i="5"/>
  <c r="P167" i="5"/>
  <c r="P168" i="5"/>
  <c r="P170" i="5"/>
  <c r="P172" i="5"/>
  <c r="P180" i="5"/>
  <c r="P182" i="5"/>
  <c r="P184" i="5"/>
  <c r="P188" i="5"/>
  <c r="P190" i="5"/>
  <c r="P479" i="5"/>
  <c r="P738" i="5"/>
  <c r="P755" i="5"/>
  <c r="P224" i="5"/>
  <c r="P225" i="5"/>
  <c r="P299" i="5"/>
  <c r="P303" i="5"/>
  <c r="P734" i="5"/>
  <c r="P103" i="5"/>
  <c r="P106" i="5"/>
  <c r="P270" i="5"/>
  <c r="P477" i="5"/>
  <c r="P18" i="5"/>
  <c r="P109" i="5"/>
  <c r="P111" i="5"/>
  <c r="P113" i="5"/>
  <c r="P114" i="5"/>
  <c r="P116" i="5"/>
  <c r="P122" i="5"/>
  <c r="P126" i="5"/>
  <c r="P125" i="5"/>
  <c r="P128" i="5"/>
  <c r="P130" i="5"/>
  <c r="P159" i="5"/>
  <c r="P174" i="5"/>
  <c r="P185" i="5"/>
  <c r="P191" i="5"/>
  <c r="P192" i="5"/>
  <c r="P194" i="5"/>
  <c r="P206" i="5"/>
  <c r="P216" i="5"/>
  <c r="P220" i="5"/>
  <c r="P280" i="5"/>
  <c r="P283" i="5"/>
  <c r="P286" i="5"/>
  <c r="P287" i="5"/>
  <c r="P297" i="5"/>
  <c r="P430" i="5"/>
  <c r="P433" i="5"/>
  <c r="P434" i="5"/>
  <c r="P435" i="5"/>
  <c r="P439" i="5"/>
  <c r="P455" i="5"/>
  <c r="P462" i="5"/>
  <c r="P465" i="5"/>
  <c r="P466" i="5"/>
  <c r="P467" i="5"/>
  <c r="P548" i="5"/>
  <c r="P549" i="5"/>
  <c r="P552" i="5"/>
  <c r="P555" i="5"/>
  <c r="P553" i="5"/>
  <c r="P556" i="5"/>
  <c r="P557" i="5"/>
  <c r="P571" i="5"/>
  <c r="P572" i="5"/>
  <c r="P574" i="5"/>
  <c r="P575" i="5"/>
  <c r="P576" i="5"/>
  <c r="P578" i="5"/>
  <c r="P579" i="5"/>
  <c r="P581" i="5"/>
  <c r="P586" i="5"/>
  <c r="P653" i="5"/>
  <c r="P657" i="5"/>
  <c r="P658" i="5"/>
  <c r="P660" i="5"/>
  <c r="P666" i="5"/>
  <c r="P662" i="5"/>
  <c r="P740" i="5"/>
  <c r="P746" i="5"/>
  <c r="P747" i="5"/>
  <c r="P317" i="5"/>
  <c r="P319" i="5"/>
  <c r="P336" i="5"/>
  <c r="P484" i="5"/>
  <c r="P538" i="5"/>
  <c r="P599" i="5"/>
  <c r="P600" i="5"/>
  <c r="P605" i="5"/>
  <c r="P606" i="5"/>
  <c r="P608" i="5"/>
  <c r="P609" i="5"/>
  <c r="P614" i="5"/>
  <c r="P630" i="5"/>
  <c r="P635" i="5"/>
  <c r="P640" i="5"/>
  <c r="P677" i="5"/>
  <c r="P678" i="5"/>
  <c r="P684" i="5"/>
  <c r="P691" i="5"/>
  <c r="P693" i="5"/>
  <c r="P694" i="5"/>
  <c r="P695" i="5"/>
  <c r="P696" i="5"/>
  <c r="P697" i="5"/>
  <c r="P698" i="5"/>
  <c r="P716" i="5"/>
  <c r="P714" i="5"/>
  <c r="P717" i="5"/>
  <c r="P722" i="5"/>
  <c r="P727" i="5"/>
  <c r="P728" i="5"/>
  <c r="P729" i="5"/>
  <c r="P732" i="5"/>
  <c r="P733" i="5"/>
  <c r="P731" i="5"/>
  <c r="P318" i="5"/>
  <c r="P329" i="5"/>
  <c r="P56" i="5"/>
  <c r="P66" i="5"/>
  <c r="P70" i="5"/>
  <c r="P73" i="5"/>
  <c r="P81" i="5"/>
  <c r="P85" i="5"/>
  <c r="P86" i="5"/>
  <c r="P97" i="5"/>
  <c r="P101" i="5"/>
  <c r="P157" i="5"/>
  <c r="P160" i="5"/>
  <c r="P250" i="5"/>
  <c r="P253" i="5"/>
  <c r="P254" i="5"/>
  <c r="P257" i="5"/>
  <c r="P271" i="5"/>
  <c r="P274" i="5"/>
  <c r="P305" i="5"/>
  <c r="P306" i="5"/>
  <c r="P308" i="5"/>
  <c r="P310" i="5"/>
  <c r="P312" i="5"/>
  <c r="P343" i="5"/>
  <c r="P346" i="5"/>
  <c r="P347" i="5"/>
  <c r="P349" i="5"/>
  <c r="P350" i="5"/>
  <c r="P352" i="5"/>
  <c r="P353" i="5"/>
  <c r="P367" i="5"/>
  <c r="P368" i="5"/>
  <c r="P375" i="5"/>
  <c r="P378" i="5"/>
  <c r="P379" i="5"/>
  <c r="P380" i="5"/>
  <c r="P436" i="5"/>
  <c r="P481" i="5"/>
  <c r="P483" i="5"/>
  <c r="P490" i="5"/>
  <c r="P492" i="5"/>
  <c r="P493" i="5"/>
  <c r="P494" i="5"/>
  <c r="P65" i="5"/>
  <c r="P496" i="5"/>
  <c r="P509" i="5"/>
  <c r="P510" i="5"/>
  <c r="P515" i="5"/>
  <c r="P516" i="5"/>
  <c r="P517" i="5"/>
  <c r="P519" i="5"/>
  <c r="P520" i="5"/>
  <c r="P521" i="5"/>
  <c r="P583" i="5"/>
  <c r="P607" i="5"/>
  <c r="P672" i="5"/>
  <c r="P676" i="5"/>
  <c r="P739" i="5"/>
  <c r="P741" i="5"/>
  <c r="P745" i="5"/>
  <c r="P749" i="5"/>
  <c r="P753" i="5"/>
  <c r="P757" i="5"/>
  <c r="P758" i="5"/>
  <c r="P760" i="5"/>
  <c r="P761" i="5"/>
  <c r="P762" i="5"/>
  <c r="P763" i="5"/>
  <c r="P776" i="5"/>
  <c r="P777" i="5"/>
  <c r="P778" i="5"/>
  <c r="P783" i="5"/>
  <c r="P788" i="5"/>
  <c r="P789" i="5"/>
  <c r="P790" i="5"/>
  <c r="O125" i="9"/>
  <c r="O126" i="9"/>
  <c r="O133" i="9"/>
  <c r="O134" i="9"/>
  <c r="O141" i="9"/>
  <c r="O142" i="9"/>
  <c r="O149" i="9"/>
  <c r="O150" i="9"/>
  <c r="O157" i="9"/>
  <c r="O158" i="9"/>
  <c r="O165" i="9"/>
  <c r="O166" i="9"/>
  <c r="O173" i="9"/>
  <c r="O174" i="9"/>
  <c r="O181" i="9"/>
  <c r="O182" i="9"/>
  <c r="O189" i="9"/>
  <c r="O190" i="9"/>
  <c r="O197" i="9"/>
  <c r="O198" i="9"/>
  <c r="O205" i="9"/>
  <c r="O206" i="9"/>
  <c r="O213" i="9"/>
  <c r="O214" i="9"/>
  <c r="O221" i="9"/>
  <c r="O222" i="9"/>
  <c r="O229" i="9"/>
  <c r="O230" i="9"/>
  <c r="O237" i="9"/>
  <c r="O238" i="9"/>
  <c r="O245" i="9"/>
  <c r="O246" i="9"/>
  <c r="O253" i="9"/>
  <c r="O254" i="9"/>
  <c r="O261" i="9"/>
  <c r="O262" i="9"/>
  <c r="O269" i="9"/>
  <c r="O270" i="9"/>
  <c r="O277" i="9"/>
  <c r="O278" i="9"/>
  <c r="O285" i="9"/>
  <c r="O286" i="9"/>
  <c r="O293" i="9"/>
  <c r="O294" i="9"/>
  <c r="O301" i="9"/>
  <c r="O302" i="9"/>
  <c r="O309" i="9"/>
  <c r="O310" i="9"/>
  <c r="O317" i="9"/>
  <c r="O318" i="9"/>
  <c r="O325" i="9"/>
  <c r="O326" i="9"/>
  <c r="O333" i="9"/>
  <c r="O334" i="9"/>
  <c r="O341" i="9"/>
  <c r="O342" i="9"/>
  <c r="O349" i="9"/>
  <c r="O350" i="9"/>
  <c r="O357" i="9"/>
  <c r="O358" i="9"/>
  <c r="O365" i="9"/>
  <c r="O366" i="9"/>
  <c r="O373" i="9"/>
  <c r="O374" i="9"/>
  <c r="O381" i="9"/>
  <c r="O382" i="9"/>
  <c r="O389" i="9"/>
  <c r="O390" i="9"/>
  <c r="O397" i="9"/>
  <c r="O398" i="9"/>
  <c r="O405" i="9"/>
  <c r="O406" i="9"/>
  <c r="O413" i="9"/>
  <c r="O414" i="9"/>
  <c r="O421" i="9"/>
  <c r="O422" i="9"/>
  <c r="O429" i="9"/>
  <c r="O430" i="9"/>
  <c r="O437" i="9"/>
  <c r="O438" i="9"/>
  <c r="O445" i="9"/>
  <c r="O446" i="9"/>
  <c r="O453" i="9"/>
  <c r="O454" i="9"/>
  <c r="O695" i="9"/>
  <c r="O459" i="9"/>
  <c r="O460" i="9"/>
  <c r="O467" i="9"/>
  <c r="O468" i="9"/>
  <c r="O475" i="9"/>
  <c r="O476" i="9"/>
  <c r="O483" i="9"/>
  <c r="O484" i="9"/>
  <c r="O491" i="9"/>
  <c r="O492" i="9"/>
  <c r="O499" i="9"/>
  <c r="O500" i="9"/>
  <c r="O507" i="9"/>
  <c r="O508" i="9"/>
  <c r="O515" i="9"/>
  <c r="O516" i="9"/>
  <c r="O523" i="9"/>
  <c r="O524" i="9"/>
  <c r="O531" i="9"/>
  <c r="O532" i="9"/>
  <c r="O539" i="9"/>
  <c r="O540" i="9"/>
  <c r="O547" i="9"/>
  <c r="O548" i="9"/>
  <c r="O555" i="9"/>
  <c r="O556" i="9"/>
  <c r="O563" i="9"/>
  <c r="O564" i="9"/>
  <c r="O571" i="9"/>
  <c r="O572" i="9"/>
  <c r="O579" i="9"/>
  <c r="O580" i="9"/>
  <c r="O587" i="9"/>
  <c r="O588" i="9"/>
  <c r="O595" i="9"/>
  <c r="O596" i="9"/>
  <c r="O603" i="9"/>
  <c r="O604" i="9"/>
  <c r="O611" i="9"/>
  <c r="O612" i="9"/>
  <c r="O619" i="9"/>
  <c r="O620" i="9"/>
  <c r="O627" i="9"/>
  <c r="O628" i="9"/>
  <c r="O635" i="9"/>
  <c r="O636" i="9"/>
  <c r="O643" i="9"/>
  <c r="O644" i="9"/>
  <c r="O651" i="9"/>
  <c r="O652" i="9"/>
  <c r="O659" i="9"/>
  <c r="O660" i="9"/>
  <c r="O667" i="9"/>
  <c r="O668" i="9"/>
  <c r="O675" i="9"/>
  <c r="O676" i="9"/>
  <c r="O684" i="9"/>
  <c r="O692" i="9"/>
  <c r="O700" i="9"/>
  <c r="O708" i="9"/>
  <c r="O716" i="9"/>
  <c r="O723" i="9"/>
  <c r="O724" i="9"/>
  <c r="O731" i="9"/>
  <c r="O732" i="9"/>
  <c r="O739" i="9"/>
  <c r="O740" i="9"/>
  <c r="O747" i="9"/>
  <c r="O748" i="9"/>
  <c r="O755" i="9"/>
  <c r="O756" i="9"/>
  <c r="O763" i="9"/>
  <c r="O764" i="9"/>
  <c r="O771" i="9"/>
  <c r="O772" i="9"/>
  <c r="O779" i="9"/>
  <c r="O780" i="9"/>
  <c r="O787" i="9"/>
  <c r="O788" i="9"/>
  <c r="O276" i="8"/>
  <c r="O292" i="8"/>
  <c r="O308" i="8"/>
  <c r="O314" i="8"/>
  <c r="O322" i="8"/>
  <c r="O330" i="8"/>
  <c r="O338" i="8"/>
  <c r="O346" i="8"/>
  <c r="O354" i="8"/>
  <c r="O362" i="8"/>
  <c r="O370" i="8"/>
  <c r="O378" i="8"/>
  <c r="O386" i="8"/>
  <c r="O394" i="8"/>
  <c r="O404" i="8"/>
  <c r="O420" i="8"/>
  <c r="O436" i="8"/>
  <c r="O452" i="8"/>
  <c r="O272" i="8"/>
  <c r="O288" i="8"/>
  <c r="O304" i="8"/>
  <c r="O316" i="8"/>
  <c r="O324" i="8"/>
  <c r="O332" i="8"/>
  <c r="O340" i="8"/>
  <c r="O348" i="8"/>
  <c r="O356" i="8"/>
  <c r="O364" i="8"/>
  <c r="O372" i="8"/>
  <c r="O380" i="8"/>
  <c r="O388" i="8"/>
  <c r="O396" i="8"/>
  <c r="O408" i="8"/>
  <c r="O424" i="8"/>
  <c r="O440" i="8"/>
  <c r="O284" i="8"/>
  <c r="O300" i="8"/>
  <c r="O455" i="8"/>
  <c r="O470" i="8"/>
  <c r="O471" i="8"/>
  <c r="O486" i="8"/>
  <c r="O487" i="8"/>
  <c r="O502" i="8"/>
  <c r="O503" i="8"/>
  <c r="O518" i="8"/>
  <c r="O519" i="8"/>
  <c r="O534" i="8"/>
  <c r="O535" i="8"/>
  <c r="O550" i="8"/>
  <c r="O551" i="8"/>
  <c r="O566" i="8"/>
  <c r="O567" i="8"/>
  <c r="O582" i="8"/>
  <c r="O583" i="8"/>
  <c r="O598" i="8"/>
  <c r="O599" i="8"/>
  <c r="O614" i="8"/>
  <c r="O615" i="8"/>
  <c r="O630" i="8"/>
  <c r="O631" i="8"/>
  <c r="O647" i="8"/>
  <c r="O662" i="8"/>
  <c r="O663" i="8"/>
  <c r="O678" i="8"/>
  <c r="O694" i="8"/>
  <c r="O710" i="8"/>
  <c r="O726" i="8"/>
  <c r="O727" i="8"/>
  <c r="O742" i="8"/>
  <c r="O743" i="8"/>
  <c r="O758" i="8"/>
  <c r="O759" i="8"/>
  <c r="O774" i="8"/>
  <c r="O775" i="8"/>
  <c r="O790" i="8"/>
  <c r="O791" i="8"/>
  <c r="O474" i="8"/>
  <c r="O490" i="8"/>
  <c r="O506" i="8"/>
  <c r="O507" i="8"/>
  <c r="O522" i="8"/>
  <c r="O523" i="8"/>
  <c r="O538" i="8"/>
  <c r="O539" i="8"/>
  <c r="O554" i="8"/>
  <c r="O555" i="8"/>
  <c r="O570" i="8"/>
  <c r="O571" i="8"/>
  <c r="O586" i="8"/>
  <c r="O587" i="8"/>
  <c r="O602" i="8"/>
  <c r="O603" i="8"/>
  <c r="O618" i="8"/>
  <c r="O619" i="8"/>
  <c r="O634" i="8"/>
  <c r="O635" i="8"/>
  <c r="O651" i="8"/>
  <c r="O666" i="8"/>
  <c r="O667" i="8"/>
  <c r="O682" i="8"/>
  <c r="O698" i="8"/>
  <c r="O714" i="8"/>
  <c r="O730" i="8"/>
  <c r="O731" i="8"/>
  <c r="O746" i="8"/>
  <c r="O747" i="8"/>
  <c r="O762" i="8"/>
  <c r="O763" i="8"/>
  <c r="O778" i="8"/>
  <c r="O779" i="8"/>
  <c r="O463" i="8"/>
  <c r="O479" i="8"/>
  <c r="O495" i="8"/>
  <c r="O511" i="8"/>
  <c r="O527" i="8"/>
  <c r="O543" i="8"/>
  <c r="O559" i="8"/>
  <c r="O575" i="8"/>
  <c r="O591" i="8"/>
  <c r="O607" i="8"/>
  <c r="O623" i="8"/>
  <c r="O639" i="8"/>
  <c r="O671" i="8"/>
  <c r="O735" i="8"/>
  <c r="O751" i="8"/>
  <c r="O767" i="8"/>
  <c r="O783" i="8"/>
  <c r="O328" i="7"/>
  <c r="O336" i="7"/>
  <c r="O344" i="7"/>
  <c r="O352" i="7"/>
  <c r="O360" i="7"/>
  <c r="O368" i="7"/>
  <c r="O376" i="7"/>
  <c r="O384" i="7"/>
  <c r="O392" i="7"/>
  <c r="O400" i="7"/>
  <c r="O408" i="7"/>
  <c r="O416" i="7"/>
  <c r="O424" i="7"/>
  <c r="O432" i="7"/>
  <c r="O440" i="7"/>
  <c r="O448" i="7"/>
  <c r="O23" i="7"/>
  <c r="O31" i="7"/>
  <c r="O39" i="7"/>
  <c r="O47" i="7"/>
  <c r="O55" i="7"/>
  <c r="O63" i="7"/>
  <c r="O71" i="7"/>
  <c r="O79" i="7"/>
  <c r="O87" i="7"/>
  <c r="O95" i="7"/>
  <c r="O103" i="7"/>
  <c r="O111" i="7"/>
  <c r="O119" i="7"/>
  <c r="O127" i="7"/>
  <c r="O135" i="7"/>
  <c r="O143" i="7"/>
  <c r="O151" i="7"/>
  <c r="O159" i="7"/>
  <c r="O167" i="7"/>
  <c r="O175" i="7"/>
  <c r="O183" i="7"/>
  <c r="O191" i="7"/>
  <c r="O199" i="7"/>
  <c r="O207" i="7"/>
  <c r="O215" i="7"/>
  <c r="O223" i="7"/>
  <c r="O231" i="7"/>
  <c r="O239" i="7"/>
  <c r="O247" i="7"/>
  <c r="O255" i="7"/>
  <c r="O263" i="7"/>
  <c r="O271" i="7"/>
  <c r="O279" i="7"/>
  <c r="O287" i="7"/>
  <c r="O295" i="7"/>
  <c r="O303" i="7"/>
  <c r="O311" i="7"/>
  <c r="O319" i="7"/>
  <c r="O327" i="7"/>
  <c r="O335" i="7"/>
  <c r="O343" i="7"/>
  <c r="O351" i="7"/>
  <c r="O359" i="7"/>
  <c r="O367" i="7"/>
  <c r="O375" i="7"/>
  <c r="O383" i="7"/>
  <c r="O391" i="7"/>
  <c r="O399" i="7"/>
  <c r="O407" i="7"/>
  <c r="O415" i="7"/>
  <c r="O423" i="7"/>
  <c r="O431" i="7"/>
  <c r="O439" i="7"/>
  <c r="O447" i="7"/>
  <c r="O459" i="7"/>
  <c r="O455" i="7"/>
  <c r="O467" i="7"/>
  <c r="O468" i="7"/>
  <c r="O475" i="7"/>
  <c r="O476" i="7"/>
  <c r="O483" i="7"/>
  <c r="O484" i="7"/>
  <c r="O491" i="7"/>
  <c r="O492" i="7"/>
  <c r="O500" i="7"/>
  <c r="O507" i="7"/>
  <c r="O508" i="7"/>
  <c r="O515" i="7"/>
  <c r="O516" i="7"/>
  <c r="O523" i="7"/>
  <c r="O524" i="7"/>
  <c r="O531" i="7"/>
  <c r="O532" i="7"/>
  <c r="O539" i="7"/>
  <c r="O540" i="7"/>
  <c r="O551" i="7"/>
  <c r="O552" i="7"/>
  <c r="O675" i="7"/>
  <c r="O707" i="7"/>
  <c r="O547" i="7"/>
  <c r="O548" i="7"/>
  <c r="O555" i="7"/>
  <c r="O556" i="7"/>
  <c r="O563" i="7"/>
  <c r="O564" i="7"/>
  <c r="O571" i="7"/>
  <c r="O572" i="7"/>
  <c r="O579" i="7"/>
  <c r="O580" i="7"/>
  <c r="O587" i="7"/>
  <c r="O588" i="7"/>
  <c r="O595" i="7"/>
  <c r="O596" i="7"/>
  <c r="O603" i="7"/>
  <c r="O604" i="7"/>
  <c r="O611" i="7"/>
  <c r="O612" i="7"/>
  <c r="O619" i="7"/>
  <c r="O620" i="7"/>
  <c r="O627" i="7"/>
  <c r="O628" i="7"/>
  <c r="O635" i="7"/>
  <c r="O636" i="7"/>
  <c r="O643" i="7"/>
  <c r="O644" i="7"/>
  <c r="O652" i="7"/>
  <c r="O660" i="7"/>
  <c r="O668" i="7"/>
  <c r="O676" i="7"/>
  <c r="O684" i="7"/>
  <c r="O692" i="7"/>
  <c r="O700" i="7"/>
  <c r="O708" i="7"/>
  <c r="O716" i="7"/>
  <c r="O723" i="7"/>
  <c r="O724" i="7"/>
  <c r="O731" i="7"/>
  <c r="O732" i="7"/>
  <c r="O739" i="7"/>
  <c r="O740" i="7"/>
  <c r="O747" i="7"/>
  <c r="O748" i="7"/>
  <c r="O755" i="7"/>
  <c r="O756" i="7"/>
  <c r="O763" i="7"/>
  <c r="O764" i="7"/>
  <c r="O771" i="7"/>
  <c r="O772" i="7"/>
  <c r="O779" i="7"/>
  <c r="O780" i="7"/>
  <c r="O787" i="7"/>
  <c r="O788" i="7"/>
  <c r="O177" i="6"/>
  <c r="O193" i="6"/>
  <c r="O209" i="6"/>
  <c r="O225" i="6"/>
  <c r="O241" i="6"/>
  <c r="O257" i="6"/>
  <c r="O273" i="6"/>
  <c r="O289" i="6"/>
  <c r="O305" i="6"/>
  <c r="O321" i="6"/>
  <c r="O337" i="6"/>
  <c r="O353" i="6"/>
  <c r="O369" i="6"/>
  <c r="O377" i="6"/>
  <c r="O385" i="6"/>
  <c r="O393" i="6"/>
  <c r="O401" i="6"/>
  <c r="O409" i="6"/>
  <c r="O417" i="6"/>
  <c r="O425" i="6"/>
  <c r="O433" i="6"/>
  <c r="O441" i="6"/>
  <c r="O449" i="6"/>
  <c r="O459" i="6"/>
  <c r="O460" i="6"/>
  <c r="O475" i="6"/>
  <c r="O476" i="6"/>
  <c r="O491" i="6"/>
  <c r="O492" i="6"/>
  <c r="O507" i="6"/>
  <c r="O508" i="6"/>
  <c r="O523" i="6"/>
  <c r="O524" i="6"/>
  <c r="O539" i="6"/>
  <c r="O540" i="6"/>
  <c r="O555" i="6"/>
  <c r="O556" i="6"/>
  <c r="O571" i="6"/>
  <c r="O572" i="6"/>
  <c r="O587" i="6"/>
  <c r="O588" i="6"/>
  <c r="O603" i="6"/>
  <c r="O604" i="6"/>
  <c r="O619" i="6"/>
  <c r="O620" i="6"/>
  <c r="O173" i="6"/>
  <c r="O189" i="6"/>
  <c r="O205" i="6"/>
  <c r="O221" i="6"/>
  <c r="O237" i="6"/>
  <c r="O253" i="6"/>
  <c r="O269" i="6"/>
  <c r="O285" i="6"/>
  <c r="O301" i="6"/>
  <c r="O317" i="6"/>
  <c r="O333" i="6"/>
  <c r="O349" i="6"/>
  <c r="O365" i="6"/>
  <c r="O376" i="6"/>
  <c r="O384" i="6"/>
  <c r="O392" i="6"/>
  <c r="O400" i="6"/>
  <c r="O408" i="6"/>
  <c r="O416" i="6"/>
  <c r="O424" i="6"/>
  <c r="O432" i="6"/>
  <c r="O440" i="6"/>
  <c r="O448" i="6"/>
  <c r="O455" i="6"/>
  <c r="O463" i="6"/>
  <c r="O471" i="6"/>
  <c r="O479" i="6"/>
  <c r="O487" i="6"/>
  <c r="O495" i="6"/>
  <c r="O503" i="6"/>
  <c r="O511" i="6"/>
  <c r="O519" i="6"/>
  <c r="O527" i="6"/>
  <c r="O535" i="6"/>
  <c r="O543" i="6"/>
  <c r="O551" i="6"/>
  <c r="O559" i="6"/>
  <c r="O567" i="6"/>
  <c r="O575" i="6"/>
  <c r="O583" i="6"/>
  <c r="O591" i="6"/>
  <c r="O599" i="6"/>
  <c r="O607" i="6"/>
  <c r="O615" i="6"/>
  <c r="O623" i="6"/>
  <c r="O639" i="6"/>
  <c r="O647" i="6"/>
  <c r="O655" i="6"/>
  <c r="O663" i="6"/>
  <c r="O671" i="6"/>
  <c r="O679" i="6"/>
  <c r="O687" i="6"/>
  <c r="O695" i="6"/>
  <c r="O703" i="6"/>
  <c r="O711" i="6"/>
  <c r="O719" i="6"/>
  <c r="O636" i="6"/>
  <c r="O644" i="6"/>
  <c r="O652" i="6"/>
  <c r="O660" i="6"/>
  <c r="O668" i="6"/>
  <c r="O676" i="6"/>
  <c r="O684" i="6"/>
  <c r="O692" i="6"/>
  <c r="O700" i="6"/>
  <c r="O708" i="6"/>
  <c r="O716" i="6"/>
  <c r="O723" i="6"/>
  <c r="O724" i="6"/>
  <c r="O731" i="6"/>
  <c r="O732" i="6"/>
  <c r="O739" i="6"/>
  <c r="O740" i="6"/>
  <c r="O747" i="6"/>
  <c r="O748" i="6"/>
  <c r="O755" i="6"/>
  <c r="O756" i="6"/>
  <c r="O763" i="6"/>
  <c r="O764" i="6"/>
  <c r="O771" i="6"/>
  <c r="O772" i="6"/>
  <c r="O779" i="6"/>
  <c r="O780" i="6"/>
  <c r="O787" i="6"/>
  <c r="O788" i="6"/>
  <c r="P32" i="5"/>
  <c r="P34" i="5"/>
  <c r="P36" i="5"/>
  <c r="P38" i="5"/>
  <c r="P40" i="5"/>
  <c r="P57" i="5"/>
  <c r="P76" i="5"/>
  <c r="P78" i="5"/>
  <c r="P80" i="5"/>
  <c r="P82" i="5"/>
  <c r="P84" i="5"/>
  <c r="P117" i="5"/>
  <c r="P120" i="5"/>
  <c r="P136" i="5"/>
  <c r="P138" i="5"/>
  <c r="P139" i="5"/>
  <c r="P141" i="5"/>
  <c r="P175" i="5"/>
  <c r="P178" i="5"/>
  <c r="P197" i="5"/>
  <c r="P199" i="5"/>
  <c r="P201" i="5"/>
  <c r="P208" i="5"/>
  <c r="P204" i="5"/>
  <c r="P244" i="5"/>
  <c r="P247" i="5"/>
  <c r="P249" i="5"/>
  <c r="P246" i="5"/>
  <c r="P252" i="5"/>
  <c r="P315" i="5"/>
  <c r="P316" i="5"/>
  <c r="P385" i="5"/>
  <c r="P395" i="5"/>
  <c r="P402" i="5"/>
  <c r="P406" i="5"/>
  <c r="P440" i="5"/>
  <c r="P448" i="5"/>
  <c r="P452" i="5"/>
  <c r="P463" i="5"/>
  <c r="P495" i="5"/>
  <c r="P554" i="5"/>
  <c r="P610" i="5"/>
  <c r="P228" i="5"/>
  <c r="P645" i="5"/>
  <c r="P706" i="5"/>
  <c r="P715" i="5"/>
  <c r="P771" i="5"/>
  <c r="P775" i="5"/>
  <c r="P30" i="5"/>
  <c r="P71" i="5"/>
  <c r="P74" i="5"/>
  <c r="P91" i="5"/>
  <c r="P94" i="5"/>
  <c r="P96" i="5"/>
  <c r="P98" i="5"/>
  <c r="P100" i="5"/>
  <c r="P132" i="5"/>
  <c r="P135" i="5"/>
  <c r="P148" i="5"/>
  <c r="P150" i="5"/>
  <c r="P152" i="5"/>
  <c r="P154" i="5"/>
  <c r="P187" i="5"/>
  <c r="P195" i="5"/>
  <c r="P213" i="5"/>
  <c r="P215" i="5"/>
  <c r="P217" i="5"/>
  <c r="P219" i="5"/>
  <c r="P239" i="5"/>
  <c r="P242" i="5"/>
  <c r="P284" i="5"/>
  <c r="P296" i="5"/>
  <c r="P354" i="5"/>
  <c r="P373" i="5"/>
  <c r="P376" i="5"/>
  <c r="P464" i="5"/>
  <c r="P518" i="5"/>
  <c r="P568" i="5"/>
  <c r="P577" i="5"/>
  <c r="P626" i="5"/>
  <c r="P634" i="5"/>
  <c r="P636" i="5"/>
  <c r="P649" i="5"/>
  <c r="P702" i="5"/>
  <c r="P718" i="5"/>
  <c r="P767" i="5"/>
  <c r="P779" i="5"/>
  <c r="P43" i="5"/>
  <c r="P87" i="5"/>
  <c r="P90" i="5"/>
  <c r="P146" i="5"/>
  <c r="P207" i="5"/>
  <c r="P210" i="5"/>
  <c r="P255" i="5"/>
  <c r="P413" i="5"/>
  <c r="P422" i="5"/>
  <c r="P522" i="5"/>
  <c r="P708" i="5"/>
  <c r="P756" i="5"/>
  <c r="P529" i="5"/>
  <c r="P29" i="5"/>
  <c r="P55" i="5"/>
  <c r="P23" i="5"/>
  <c r="P25" i="5"/>
  <c r="P531" i="5"/>
  <c r="P27" i="5"/>
  <c r="P47" i="5"/>
  <c r="P49" i="5"/>
  <c r="P51" i="5"/>
  <c r="P52" i="5"/>
  <c r="P54" i="5"/>
  <c r="P58" i="5"/>
  <c r="P72" i="5"/>
  <c r="P104" i="5"/>
  <c r="P133" i="5"/>
  <c r="P142" i="5"/>
  <c r="P158" i="5"/>
  <c r="P169" i="5"/>
  <c r="P173" i="5"/>
  <c r="P193" i="5"/>
  <c r="P202" i="5"/>
  <c r="P205" i="5"/>
  <c r="P223" i="5"/>
  <c r="P234" i="5"/>
  <c r="P238" i="5"/>
  <c r="P256" i="5"/>
  <c r="P265" i="5"/>
  <c r="P269" i="5"/>
  <c r="P285" i="5"/>
  <c r="P293" i="5"/>
  <c r="P325" i="5"/>
  <c r="P324" i="5"/>
  <c r="P326" i="5"/>
  <c r="P328" i="5"/>
  <c r="P428" i="5"/>
  <c r="P431" i="5"/>
  <c r="P460" i="5"/>
  <c r="P487" i="5"/>
  <c r="P489" i="5"/>
  <c r="P491" i="5"/>
  <c r="P514" i="5"/>
  <c r="P547" i="5"/>
  <c r="P573" i="5"/>
  <c r="P604" i="5"/>
  <c r="P792" i="5"/>
  <c r="P89" i="5"/>
  <c r="P119" i="5"/>
  <c r="P145" i="5"/>
  <c r="P177" i="5"/>
  <c r="P209" i="5"/>
  <c r="P227" i="5"/>
  <c r="P241" i="5"/>
  <c r="P260" i="5"/>
  <c r="P262" i="5"/>
  <c r="P264" i="5"/>
  <c r="P266" i="5"/>
  <c r="P268" i="5"/>
  <c r="P273" i="5"/>
  <c r="P291" i="5"/>
  <c r="P292" i="5"/>
  <c r="P294" i="5"/>
  <c r="P301" i="5"/>
  <c r="P322" i="5"/>
  <c r="P332" i="5"/>
  <c r="P333" i="5"/>
  <c r="P360" i="5"/>
  <c r="P363" i="5"/>
  <c r="P364" i="5"/>
  <c r="P365" i="5"/>
  <c r="P392" i="5"/>
  <c r="P393" i="5"/>
  <c r="P394" i="5"/>
  <c r="P420" i="5"/>
  <c r="P421" i="5"/>
  <c r="P446" i="5"/>
  <c r="P449" i="5"/>
  <c r="P450" i="5"/>
  <c r="P451" i="5"/>
  <c r="P474" i="5"/>
  <c r="P475" i="5"/>
  <c r="P501" i="5"/>
  <c r="P502" i="5"/>
  <c r="P503" i="5"/>
  <c r="P504" i="5"/>
  <c r="P505" i="5"/>
  <c r="P506" i="5"/>
  <c r="P403" i="5"/>
  <c r="P530" i="5"/>
  <c r="P532" i="5"/>
  <c r="P534" i="5"/>
  <c r="P535" i="5"/>
  <c r="P536" i="5"/>
  <c r="P562" i="5"/>
  <c r="P563" i="5"/>
  <c r="P565" i="5"/>
  <c r="P566" i="5"/>
  <c r="P567" i="5"/>
  <c r="P592" i="5"/>
  <c r="P186" i="5"/>
  <c r="P593" i="5"/>
  <c r="P595" i="5"/>
  <c r="P596" i="5"/>
  <c r="P597" i="5"/>
  <c r="P619" i="5"/>
  <c r="P620" i="5"/>
  <c r="P621" i="5"/>
  <c r="P623" i="5"/>
  <c r="P624" i="5"/>
  <c r="P625" i="5"/>
  <c r="P655" i="5"/>
  <c r="P659" i="5"/>
  <c r="P690" i="5"/>
  <c r="P692" i="5"/>
  <c r="P726" i="5"/>
  <c r="P730" i="5"/>
  <c r="P752" i="5"/>
  <c r="P759" i="5"/>
  <c r="P787" i="5"/>
  <c r="P791" i="5"/>
  <c r="P88" i="5"/>
  <c r="P118" i="5"/>
  <c r="P144" i="5"/>
  <c r="P176" i="5"/>
  <c r="P240" i="5"/>
  <c r="P272" i="5"/>
  <c r="P300" i="5"/>
  <c r="P331" i="5"/>
  <c r="P358" i="5"/>
  <c r="P361" i="5"/>
  <c r="P390" i="5"/>
  <c r="P419" i="5"/>
  <c r="P444" i="5"/>
  <c r="P447" i="5"/>
  <c r="P471" i="5"/>
  <c r="P473" i="5"/>
  <c r="P476" i="5"/>
  <c r="P500" i="5"/>
  <c r="P528" i="5"/>
  <c r="P533" i="5"/>
  <c r="P561" i="5"/>
  <c r="P564" i="5"/>
  <c r="P591" i="5"/>
  <c r="P594" i="5"/>
  <c r="P618" i="5"/>
  <c r="P622" i="5"/>
  <c r="P646" i="5"/>
  <c r="P647" i="5"/>
  <c r="P648" i="5"/>
  <c r="P679" i="5"/>
  <c r="P21" i="5"/>
  <c r="P75" i="5"/>
  <c r="P107" i="5"/>
  <c r="P121" i="5"/>
  <c r="P162" i="5"/>
  <c r="P226" i="5"/>
  <c r="P243" i="5"/>
  <c r="P259" i="5"/>
  <c r="P304" i="5"/>
  <c r="P24" i="5"/>
  <c r="P35" i="5"/>
  <c r="P50" i="5"/>
  <c r="P63" i="5"/>
  <c r="P79" i="5"/>
  <c r="P95" i="5"/>
  <c r="P302" i="5"/>
  <c r="P124" i="5"/>
  <c r="P151" i="5"/>
  <c r="P166" i="5"/>
  <c r="P183" i="5"/>
  <c r="P200" i="5"/>
  <c r="P214" i="5"/>
  <c r="P232" i="5"/>
  <c r="P248" i="5"/>
  <c r="P263" i="5"/>
  <c r="P278" i="5"/>
  <c r="P290" i="5"/>
  <c r="P307" i="5"/>
  <c r="P323" i="5"/>
  <c r="P338" i="5"/>
  <c r="P369" i="5"/>
  <c r="P399" i="5"/>
  <c r="P426" i="5"/>
  <c r="P456" i="5"/>
  <c r="P31" i="5"/>
  <c r="P46" i="5"/>
  <c r="P59" i="5"/>
  <c r="P147" i="5"/>
  <c r="P179" i="5"/>
  <c r="P196" i="5"/>
  <c r="P211" i="5"/>
  <c r="P275" i="5"/>
  <c r="P288" i="5"/>
  <c r="P17" i="5"/>
  <c r="P22" i="5"/>
  <c r="P26" i="5"/>
  <c r="P33" i="5"/>
  <c r="P39" i="5"/>
  <c r="P48" i="5"/>
  <c r="P53" i="5"/>
  <c r="P60" i="5"/>
  <c r="P67" i="5"/>
  <c r="P77" i="5"/>
  <c r="P83" i="5"/>
  <c r="P92" i="5"/>
  <c r="P99" i="5"/>
  <c r="P110" i="5"/>
  <c r="P115" i="5"/>
  <c r="P123" i="5"/>
  <c r="P129" i="5"/>
  <c r="P137" i="5"/>
  <c r="P140" i="5"/>
  <c r="P149" i="5"/>
  <c r="P153" i="5"/>
  <c r="P165" i="5"/>
  <c r="P171" i="5"/>
  <c r="P181" i="5"/>
  <c r="P189" i="5"/>
  <c r="P198" i="5"/>
  <c r="P203" i="5"/>
  <c r="P212" i="5"/>
  <c r="P218" i="5"/>
  <c r="P230" i="5"/>
  <c r="P236" i="5"/>
  <c r="P245" i="5"/>
  <c r="P251" i="5"/>
  <c r="P261" i="5"/>
  <c r="P267" i="5"/>
  <c r="P277" i="5"/>
  <c r="P281" i="5"/>
  <c r="P289" i="5"/>
  <c r="P295" i="5"/>
  <c r="P311" i="5"/>
  <c r="P321" i="5"/>
  <c r="P643" i="5"/>
  <c r="P641" i="5"/>
  <c r="P644" i="5"/>
  <c r="P673" i="5"/>
  <c r="P674" i="5"/>
  <c r="P675" i="5"/>
  <c r="P707" i="5"/>
  <c r="P712" i="5"/>
  <c r="P713" i="5"/>
  <c r="P709" i="5"/>
  <c r="P710" i="5"/>
  <c r="P711" i="5"/>
  <c r="P772" i="5"/>
  <c r="P773" i="5"/>
  <c r="P774" i="5"/>
  <c r="P438" i="5"/>
  <c r="P454" i="5"/>
  <c r="P469" i="5"/>
  <c r="P482" i="5"/>
  <c r="P525" i="5"/>
  <c r="P613" i="5"/>
  <c r="P629" i="5"/>
  <c r="P652" i="5"/>
  <c r="P667" i="5"/>
  <c r="P683" i="5"/>
  <c r="P701" i="5"/>
  <c r="P721" i="5"/>
  <c r="P737" i="5"/>
  <c r="P541" i="5"/>
  <c r="P766" i="5"/>
  <c r="P782" i="5"/>
  <c r="P330" i="5"/>
  <c r="P339" i="5"/>
  <c r="P340" i="5"/>
  <c r="P341" i="5"/>
  <c r="P345" i="5"/>
  <c r="P355" i="5"/>
  <c r="P356" i="5"/>
  <c r="P357" i="5"/>
  <c r="P362" i="5"/>
  <c r="P371" i="5"/>
  <c r="P370" i="5"/>
  <c r="P372" i="5"/>
  <c r="P377" i="5"/>
  <c r="P386" i="5"/>
  <c r="P387" i="5"/>
  <c r="P389" i="5"/>
  <c r="P400" i="5"/>
  <c r="P401" i="5"/>
  <c r="P407" i="5"/>
  <c r="P414" i="5"/>
  <c r="P415" i="5"/>
  <c r="P417" i="5"/>
  <c r="P427" i="5"/>
  <c r="P432" i="5"/>
  <c r="P441" i="5"/>
  <c r="P442" i="5"/>
  <c r="P443" i="5"/>
  <c r="P457" i="5"/>
  <c r="P458" i="5"/>
  <c r="P459" i="5"/>
  <c r="P499" i="5"/>
  <c r="P513" i="5"/>
  <c r="P546" i="5"/>
  <c r="P560" i="5"/>
  <c r="P590" i="5"/>
  <c r="P603" i="5"/>
  <c r="P617" i="5"/>
  <c r="P633" i="5"/>
  <c r="P642" i="5"/>
  <c r="P582" i="5"/>
  <c r="P671" i="5"/>
  <c r="P687" i="5"/>
  <c r="P703" i="5"/>
  <c r="P725" i="5"/>
  <c r="P744" i="5"/>
  <c r="P751" i="5"/>
  <c r="P770" i="5"/>
  <c r="P786" i="5"/>
  <c r="P320" i="5"/>
  <c r="P327" i="5"/>
  <c r="P335" i="5"/>
  <c r="P342" i="5"/>
  <c r="P351" i="5"/>
  <c r="P359" i="5"/>
  <c r="P366" i="5"/>
  <c r="P374" i="5"/>
  <c r="P382" i="5"/>
  <c r="P391" i="5"/>
  <c r="P396" i="5"/>
  <c r="P404" i="5"/>
  <c r="P411" i="5"/>
  <c r="P418" i="5"/>
  <c r="P423" i="5"/>
  <c r="P429" i="5"/>
  <c r="P437" i="5"/>
  <c r="P445" i="5"/>
  <c r="P453" i="5"/>
  <c r="P461" i="5"/>
  <c r="P468" i="5"/>
  <c r="P478" i="5"/>
  <c r="P486" i="5"/>
  <c r="P661" i="5"/>
  <c r="P93" i="5"/>
  <c r="P507" i="5"/>
  <c r="P508" i="5"/>
  <c r="P523" i="5"/>
  <c r="P524" i="5"/>
  <c r="P539" i="5"/>
  <c r="P540" i="5"/>
  <c r="P569" i="5"/>
  <c r="P570" i="5"/>
  <c r="P584" i="5"/>
  <c r="P585" i="5"/>
  <c r="P348" i="5"/>
  <c r="P689" i="5"/>
  <c r="P611" i="5"/>
  <c r="P612" i="5"/>
  <c r="P627" i="5"/>
  <c r="P628" i="5"/>
  <c r="P650" i="5"/>
  <c r="P651" i="5"/>
  <c r="P664" i="5"/>
  <c r="P665" i="5"/>
  <c r="P681" i="5"/>
  <c r="P682" i="5"/>
  <c r="P699" i="5"/>
  <c r="P700" i="5"/>
  <c r="P719" i="5"/>
  <c r="P720" i="5"/>
  <c r="P735" i="5"/>
  <c r="P736" i="5"/>
  <c r="P748" i="5"/>
  <c r="P764" i="5"/>
  <c r="P765" i="5"/>
  <c r="P780" i="5"/>
  <c r="P781" i="5"/>
  <c r="P472" i="5"/>
  <c r="P480" i="5"/>
  <c r="P488" i="5"/>
  <c r="P497" i="5"/>
  <c r="P498" i="5"/>
  <c r="P511" i="5"/>
  <c r="P512" i="5"/>
  <c r="P527" i="5"/>
  <c r="P544" i="5"/>
  <c r="P545" i="5"/>
  <c r="P558" i="5"/>
  <c r="P559" i="5"/>
  <c r="P588" i="5"/>
  <c r="P589" i="5"/>
  <c r="P601" i="5"/>
  <c r="P602" i="5"/>
  <c r="P615" i="5"/>
  <c r="P616" i="5"/>
  <c r="P631" i="5"/>
  <c r="P632" i="5"/>
  <c r="P654" i="5"/>
  <c r="P580" i="5"/>
  <c r="P669" i="5"/>
  <c r="P670" i="5"/>
  <c r="P685" i="5"/>
  <c r="P686" i="5"/>
  <c r="P704" i="5"/>
  <c r="P705" i="5"/>
  <c r="P723" i="5"/>
  <c r="P724" i="5"/>
  <c r="P742" i="5"/>
  <c r="P743" i="5"/>
  <c r="P750" i="5"/>
  <c r="P768" i="5"/>
  <c r="P769" i="5"/>
  <c r="P784" i="5"/>
  <c r="P785" i="5"/>
  <c r="O593" i="4"/>
  <c r="O806" i="4"/>
  <c r="O805" i="4"/>
  <c r="O804" i="4"/>
  <c r="O588" i="4"/>
  <c r="O225" i="4"/>
  <c r="O723" i="4"/>
  <c r="O373" i="4"/>
  <c r="O369" i="4"/>
  <c r="O738" i="4"/>
  <c r="O90" i="4"/>
  <c r="O371" i="4"/>
  <c r="O724" i="4"/>
  <c r="O722" i="4"/>
  <c r="O721" i="4"/>
  <c r="O720" i="4"/>
  <c r="O249" i="4"/>
  <c r="O250" i="4"/>
  <c r="O222" i="4"/>
  <c r="O370" i="4"/>
  <c r="O372" i="4"/>
  <c r="O43" i="4"/>
  <c r="O127" i="4"/>
  <c r="O34" i="4"/>
  <c r="O707" i="4"/>
  <c r="O68" i="4"/>
  <c r="O730" i="4"/>
  <c r="O399" i="4"/>
  <c r="O205" i="4"/>
  <c r="O121" i="4"/>
  <c r="O26" i="4"/>
  <c r="O403" i="4"/>
  <c r="O24" i="4"/>
  <c r="O402" i="4"/>
  <c r="O431" i="4"/>
  <c r="O495" i="4"/>
  <c r="O494" i="4"/>
  <c r="O47" i="4"/>
  <c r="O683" i="4"/>
  <c r="O177" i="4"/>
  <c r="O709" i="4"/>
  <c r="O206" i="4"/>
  <c r="O53" i="4"/>
  <c r="O94" i="4"/>
  <c r="O49" i="4"/>
  <c r="O274" i="4"/>
  <c r="O93" i="4"/>
  <c r="O696" i="4"/>
  <c r="O114" i="4"/>
  <c r="O445" i="4"/>
  <c r="O308" i="4"/>
  <c r="O501" i="4"/>
  <c r="O316" i="4"/>
  <c r="O341" i="4"/>
  <c r="O469" i="4"/>
  <c r="O473" i="4"/>
  <c r="O179" i="4"/>
  <c r="O408" i="4"/>
  <c r="O65" i="4"/>
  <c r="O354" i="4"/>
  <c r="O144" i="4"/>
  <c r="O794" i="4"/>
  <c r="O38" i="4"/>
  <c r="O189" i="4"/>
  <c r="O190" i="4"/>
  <c r="O425" i="4"/>
  <c r="O812" i="4"/>
  <c r="O324" i="4"/>
  <c r="O33" i="4"/>
  <c r="O31" i="4"/>
  <c r="O30" i="4"/>
  <c r="O233" i="4"/>
  <c r="O374" i="4"/>
  <c r="O809" i="4"/>
  <c r="O808" i="4"/>
  <c r="O191" i="4"/>
  <c r="O202" i="4"/>
  <c r="O201" i="4"/>
  <c r="O207" i="4"/>
  <c r="O630" i="4"/>
  <c r="O629" i="4"/>
  <c r="O320" i="4"/>
  <c r="O100" i="4"/>
  <c r="O819" i="4"/>
  <c r="O209" i="4"/>
  <c r="O286" i="4"/>
  <c r="O394" i="4"/>
  <c r="O404" i="4"/>
  <c r="O395" i="4"/>
  <c r="O516" i="4"/>
  <c r="O623" i="4"/>
  <c r="O504" i="4"/>
  <c r="O503" i="4"/>
  <c r="O448" i="4"/>
  <c r="O51" i="4"/>
  <c r="O118" i="4"/>
  <c r="O251" i="4"/>
  <c r="O259" i="4"/>
  <c r="O265" i="4"/>
  <c r="O268" i="4"/>
  <c r="O277" i="4"/>
  <c r="O326" i="4"/>
  <c r="O345" i="4"/>
  <c r="O790" i="4"/>
  <c r="O791" i="4"/>
  <c r="O792" i="4"/>
  <c r="O756" i="4"/>
  <c r="O758" i="4"/>
  <c r="O753" i="4"/>
  <c r="O750" i="4"/>
  <c r="O789" i="4"/>
  <c r="O743" i="4"/>
  <c r="O788" i="4"/>
  <c r="O773" i="4"/>
  <c r="O771" i="4"/>
  <c r="O774" i="4"/>
  <c r="O784" i="4"/>
  <c r="O782" i="4"/>
  <c r="O749" i="4"/>
  <c r="O778" i="4"/>
  <c r="O385" i="4"/>
  <c r="O526" i="4"/>
  <c r="O528" i="4"/>
  <c r="O524" i="4"/>
  <c r="O531" i="4"/>
  <c r="O613" i="4"/>
  <c r="O614" i="4"/>
  <c r="O638" i="4"/>
  <c r="O405" i="4"/>
  <c r="O284" i="4"/>
  <c r="O650" i="4"/>
  <c r="O169" i="4"/>
  <c r="O655" i="4"/>
  <c r="O699" i="4"/>
  <c r="O705" i="4"/>
  <c r="O704" i="4"/>
  <c r="O527" i="4"/>
  <c r="O223" i="4"/>
  <c r="O642" i="4"/>
  <c r="O759" i="4"/>
  <c r="O787" i="4"/>
  <c r="O648" i="4"/>
  <c r="O670" i="4"/>
  <c r="O285" i="4"/>
  <c r="O412" i="4"/>
  <c r="O413" i="4"/>
  <c r="O710" i="4"/>
  <c r="O113" i="4"/>
  <c r="O112" i="4"/>
  <c r="O97" i="4"/>
  <c r="O84" i="4"/>
  <c r="O381" i="4"/>
  <c r="O611" i="4"/>
  <c r="O467" i="4"/>
  <c r="O498" i="4"/>
  <c r="O221" i="4"/>
  <c r="O129" i="4"/>
  <c r="O546" i="4"/>
  <c r="O511" i="4"/>
  <c r="O390" i="4"/>
  <c r="O18" i="4"/>
  <c r="O203" i="4"/>
  <c r="O122" i="4"/>
  <c r="O128" i="4"/>
  <c r="O204" i="4"/>
  <c r="O139" i="4"/>
  <c r="O594" i="4"/>
  <c r="O446" i="4"/>
  <c r="O682" i="4"/>
  <c r="O545" i="4"/>
  <c r="O22" i="4"/>
  <c r="O52" i="4"/>
  <c r="O59" i="4"/>
  <c r="O76" i="4"/>
  <c r="O77" i="4"/>
  <c r="O80" i="4"/>
  <c r="O81" i="4"/>
  <c r="O106" i="4"/>
  <c r="O107" i="4"/>
  <c r="O133" i="4"/>
  <c r="O135" i="4"/>
  <c r="O292" i="4"/>
  <c r="O306" i="4"/>
  <c r="O40" i="4"/>
  <c r="O39" i="4"/>
  <c r="O537" i="4"/>
  <c r="O561" i="4"/>
  <c r="O632" i="4"/>
  <c r="O154" i="4"/>
  <c r="O171" i="4"/>
  <c r="O172" i="4"/>
  <c r="O599" i="4"/>
  <c r="O608" i="4"/>
  <c r="O620" i="4"/>
  <c r="O618" i="4"/>
  <c r="O800" i="4"/>
  <c r="O842" i="4"/>
  <c r="O507" i="4"/>
  <c r="O64" i="4"/>
  <c r="O70" i="4"/>
  <c r="O73" i="4"/>
  <c r="O368" i="4"/>
  <c r="O427" i="4"/>
  <c r="O440" i="4"/>
  <c r="O442" i="4"/>
  <c r="O447" i="4"/>
  <c r="O454" i="4"/>
  <c r="O456" i="4"/>
  <c r="O463" i="4"/>
  <c r="O462" i="4"/>
  <c r="O519" i="4"/>
  <c r="O532" i="4"/>
  <c r="O768" i="4"/>
  <c r="O781" i="4"/>
  <c r="O560" i="4"/>
  <c r="O651" i="4"/>
  <c r="O533" i="4"/>
  <c r="O119" i="4"/>
  <c r="O145" i="4"/>
  <c r="O146" i="4"/>
  <c r="O147" i="4"/>
  <c r="O148" i="4"/>
  <c r="O151" i="4"/>
  <c r="O165" i="4"/>
  <c r="O193" i="4"/>
  <c r="O194" i="4"/>
  <c r="O195" i="4"/>
  <c r="O470" i="4"/>
  <c r="O471" i="4"/>
  <c r="O472" i="4"/>
  <c r="O476" i="4"/>
  <c r="O477" i="4"/>
  <c r="O479" i="4"/>
  <c r="O480" i="4"/>
  <c r="O482" i="4"/>
  <c r="O484" i="4"/>
  <c r="O485" i="4"/>
  <c r="O607" i="4"/>
  <c r="O622" i="4"/>
  <c r="O625" i="4"/>
  <c r="O634" i="4"/>
  <c r="O640" i="4"/>
  <c r="O645" i="4"/>
  <c r="O646" i="4"/>
  <c r="O671" i="4"/>
  <c r="O672" i="4"/>
  <c r="O103" i="4"/>
  <c r="O131" i="4"/>
  <c r="O158" i="4"/>
  <c r="O159" i="4"/>
  <c r="O161" i="4"/>
  <c r="O315" i="4"/>
  <c r="O314" i="4"/>
  <c r="O313" i="4"/>
  <c r="O691" i="4"/>
  <c r="O734" i="4"/>
  <c r="O327" i="4"/>
  <c r="O342" i="4"/>
  <c r="O350" i="4"/>
  <c r="O377" i="4"/>
  <c r="O406" i="4"/>
  <c r="O422" i="4"/>
  <c r="O423" i="4"/>
  <c r="O424" i="4"/>
  <c r="O449" i="4"/>
  <c r="O452" i="4"/>
  <c r="O453" i="4"/>
  <c r="O617" i="4"/>
  <c r="O549" i="4"/>
  <c r="O807" i="4"/>
  <c r="O136" i="4"/>
  <c r="O521" i="4"/>
  <c r="O712" i="4"/>
  <c r="O95" i="4"/>
  <c r="O346" i="4"/>
  <c r="O91" i="4"/>
  <c r="O176" i="4"/>
  <c r="O414" i="4"/>
  <c r="O155" i="4"/>
  <c r="O525" i="4"/>
  <c r="O162" i="4"/>
  <c r="O280" i="4"/>
  <c r="O307" i="4"/>
  <c r="O335" i="4"/>
  <c r="O719" i="4"/>
  <c r="O565" i="4"/>
  <c r="O245" i="4"/>
  <c r="O693" i="4"/>
  <c r="O695" i="4"/>
  <c r="O518" i="4"/>
  <c r="O116" i="4"/>
  <c r="O820" i="4"/>
  <c r="O380" i="4"/>
  <c r="O266" i="4"/>
  <c r="O455" i="4"/>
  <c r="O481" i="4"/>
  <c r="O606" i="4"/>
  <c r="O624" i="4"/>
  <c r="O522" i="4"/>
  <c r="O74" i="4"/>
  <c r="O197" i="4"/>
  <c r="O336" i="4"/>
  <c r="O353" i="4"/>
  <c r="O356" i="4"/>
  <c r="O497" i="4"/>
  <c r="O817" i="4"/>
  <c r="O706" i="4"/>
  <c r="O740" i="4"/>
  <c r="O741" i="4"/>
  <c r="O493" i="4"/>
  <c r="O248" i="4"/>
  <c r="O505" i="4"/>
  <c r="O633" i="4"/>
  <c r="O563" i="4"/>
  <c r="O586" i="4"/>
  <c r="O641" i="4"/>
  <c r="O827" i="4"/>
  <c r="O63" i="4"/>
  <c r="O535" i="4"/>
  <c r="O796" i="4"/>
  <c r="O769" i="4"/>
  <c r="O746" i="4"/>
  <c r="O745" i="4"/>
  <c r="O762" i="4"/>
  <c r="O578" i="4"/>
  <c r="O88" i="4"/>
  <c r="O627" i="4"/>
  <c r="O735" i="4"/>
  <c r="O823" i="4"/>
  <c r="O157" i="4"/>
  <c r="O227" i="4"/>
  <c r="O441" i="4"/>
  <c r="O173" i="4"/>
  <c r="O196" i="4"/>
  <c r="O421" i="4"/>
  <c r="O542" i="4"/>
  <c r="O558" i="4"/>
  <c r="O661" i="4"/>
  <c r="O662" i="4"/>
  <c r="O664" i="4"/>
  <c r="O698" i="4"/>
  <c r="O814" i="4"/>
  <c r="O708" i="4"/>
  <c r="O600" i="4"/>
  <c r="O231" i="4"/>
  <c r="O828" i="4"/>
  <c r="O132" i="4"/>
  <c r="O164" i="4"/>
  <c r="O311" i="4"/>
  <c r="O312" i="4"/>
  <c r="O328" i="4"/>
  <c r="O329" i="4"/>
  <c r="O331" i="4"/>
  <c r="O333" i="4"/>
  <c r="O334" i="4"/>
  <c r="O337" i="4"/>
  <c r="O352" i="4"/>
  <c r="O832" i="4"/>
  <c r="O833" i="4"/>
  <c r="O834" i="4"/>
  <c r="O836" i="4"/>
  <c r="O544" i="4"/>
  <c r="O659" i="4"/>
  <c r="O72" i="4"/>
  <c r="O123" i="4"/>
  <c r="O230" i="4"/>
  <c r="O818" i="4"/>
  <c r="O85" i="4"/>
  <c r="O302" i="4"/>
  <c r="O379" i="4"/>
  <c r="O728" i="4"/>
  <c r="O208" i="4"/>
  <c r="O210" i="4"/>
  <c r="O567" i="4"/>
  <c r="O566" i="4"/>
  <c r="O711" i="4"/>
  <c r="O798" i="4"/>
  <c r="O279" i="4"/>
  <c r="O229" i="4"/>
  <c r="O255" i="4"/>
  <c r="O844" i="4"/>
  <c r="O429" i="4"/>
  <c r="O430" i="4"/>
  <c r="O330" i="4"/>
  <c r="O214" i="4"/>
  <c r="O760" i="4"/>
  <c r="O763" i="4"/>
  <c r="O780" i="4"/>
  <c r="O667" i="4"/>
  <c r="O536" i="4"/>
  <c r="O260" i="4"/>
  <c r="O263" i="4"/>
  <c r="O264" i="4"/>
  <c r="O54" i="4"/>
  <c r="O246" i="4"/>
  <c r="O58" i="4"/>
  <c r="O596" i="4"/>
  <c r="O551" i="4"/>
  <c r="O46" i="4"/>
  <c r="O436" i="4"/>
  <c r="O432" i="4"/>
  <c r="O597" i="4"/>
  <c r="O574" i="4"/>
  <c r="O793" i="4"/>
  <c r="O98" i="4"/>
  <c r="O360" i="4"/>
  <c r="O387" i="4"/>
  <c r="O389" i="4"/>
  <c r="O410" i="4"/>
  <c r="O684" i="4"/>
  <c r="O694" i="4"/>
  <c r="O168" i="4"/>
  <c r="O457" i="4"/>
  <c r="O55" i="4"/>
  <c r="O87" i="4"/>
  <c r="O219" i="4"/>
  <c r="O220" i="4"/>
  <c r="O226" i="4"/>
  <c r="O234" i="4"/>
  <c r="O237" i="4"/>
  <c r="O238" i="4"/>
  <c r="O240" i="4"/>
  <c r="O241" i="4"/>
  <c r="O244" i="4"/>
  <c r="O258" i="4"/>
  <c r="O492" i="4"/>
  <c r="O496" i="4"/>
  <c r="O509" i="4"/>
  <c r="O517" i="4"/>
  <c r="O529" i="4"/>
  <c r="O243" i="4"/>
  <c r="O677" i="4"/>
  <c r="O678" i="4"/>
  <c r="O679" i="4"/>
  <c r="O702" i="4"/>
  <c r="O714" i="4"/>
  <c r="O715" i="4"/>
  <c r="O727" i="4"/>
  <c r="O270" i="4"/>
  <c r="O287" i="4"/>
  <c r="O289" i="4"/>
  <c r="O291" i="4"/>
  <c r="O631" i="4"/>
  <c r="O635" i="4"/>
  <c r="O652" i="4"/>
  <c r="O653" i="4"/>
  <c r="O175" i="4"/>
  <c r="O669" i="4"/>
  <c r="O591" i="4"/>
  <c r="O278" i="4"/>
  <c r="O62" i="4"/>
  <c r="O397" i="4"/>
  <c r="O349" i="4"/>
  <c r="O388" i="4"/>
  <c r="O744" i="4"/>
  <c r="O761" i="4"/>
  <c r="O767" i="4"/>
  <c r="O770" i="4"/>
  <c r="O777" i="4"/>
  <c r="O779" i="4"/>
  <c r="O754" i="4"/>
  <c r="O765" i="4"/>
  <c r="O776" i="4"/>
  <c r="O32" i="4"/>
  <c r="O690" i="4"/>
  <c r="O668" i="4"/>
  <c r="O559" i="4"/>
  <c r="O838" i="4"/>
  <c r="O733" i="4"/>
  <c r="O28" i="4"/>
  <c r="O797" i="4"/>
  <c r="O29" i="4"/>
  <c r="O582" i="4"/>
  <c r="O580" i="4"/>
  <c r="O575" i="4"/>
  <c r="O83" i="4"/>
  <c r="O20" i="4"/>
  <c r="O45" i="4"/>
  <c r="O795" i="4"/>
  <c r="O816" i="4"/>
  <c r="O272" i="4"/>
  <c r="O61" i="4"/>
  <c r="O539" i="4"/>
  <c r="O437" i="4"/>
  <c r="O438" i="4"/>
  <c r="O109" i="4"/>
  <c r="O108" i="4"/>
  <c r="O382" i="4"/>
  <c r="O256" i="4"/>
  <c r="O458" i="4"/>
  <c r="O303" i="4"/>
  <c r="O433" i="4"/>
  <c r="O434" i="4"/>
  <c r="O685" i="4"/>
  <c r="O17" i="4"/>
  <c r="O514" i="4"/>
  <c r="O731" i="4"/>
  <c r="O729" i="4"/>
  <c r="O218" i="4"/>
  <c r="O242" i="4"/>
  <c r="O102" i="4"/>
  <c r="O282" i="4"/>
  <c r="O283" i="4"/>
  <c r="O340" i="4"/>
  <c r="O393" i="4"/>
  <c r="O86" i="4"/>
  <c r="O572" i="4"/>
  <c r="O713" i="4"/>
  <c r="O489" i="4"/>
  <c r="O523" i="4"/>
  <c r="O583" i="4"/>
  <c r="O584" i="4"/>
  <c r="O585" i="4"/>
  <c r="O676" i="4"/>
  <c r="O680" i="4"/>
  <c r="O739" i="4"/>
  <c r="O822" i="4"/>
  <c r="O185" i="4"/>
  <c r="O288" i="4"/>
  <c r="O290" i="4"/>
  <c r="O295" i="4"/>
  <c r="O296" i="4"/>
  <c r="O703" i="4"/>
  <c r="O610" i="4"/>
  <c r="O499" i="4"/>
  <c r="O82" i="4"/>
  <c r="O697" i="4"/>
  <c r="O803" i="4"/>
  <c r="O841" i="4"/>
  <c r="O343" i="4"/>
  <c r="O344" i="4"/>
  <c r="O534" i="4"/>
  <c r="O840" i="4"/>
  <c r="O188" i="4"/>
  <c r="O232" i="4"/>
  <c r="O348" i="4"/>
  <c r="O124" i="4"/>
  <c r="O626" i="4"/>
  <c r="O815" i="4"/>
  <c r="O228" i="4"/>
  <c r="O401" i="4"/>
  <c r="O718" i="4"/>
  <c r="O736" i="4"/>
  <c r="O747" i="4"/>
  <c r="O321" i="4"/>
  <c r="O163" i="4"/>
  <c r="O19" i="4"/>
  <c r="O125" i="4"/>
  <c r="O138" i="4"/>
  <c r="O252" i="4"/>
  <c r="O254" i="4"/>
  <c r="O628" i="4"/>
  <c r="O199" i="4"/>
  <c r="O215" i="4"/>
  <c r="O217" i="4"/>
  <c r="O464" i="4"/>
  <c r="O468" i="4"/>
  <c r="O486" i="4"/>
  <c r="O487" i="4"/>
  <c r="O488" i="4"/>
  <c r="O601" i="4"/>
  <c r="O602" i="4"/>
  <c r="O604" i="4"/>
  <c r="O605" i="4"/>
  <c r="O673" i="4"/>
  <c r="O675" i="4"/>
  <c r="O824" i="4"/>
  <c r="O825" i="4"/>
  <c r="O826" i="4"/>
  <c r="O182" i="4"/>
  <c r="O184" i="4"/>
  <c r="O181" i="4"/>
  <c r="O183" i="4"/>
  <c r="O318" i="4"/>
  <c r="O317" i="4"/>
  <c r="O553" i="4"/>
  <c r="O609" i="4"/>
  <c r="O520" i="4"/>
  <c r="O830" i="4"/>
  <c r="O56" i="4"/>
  <c r="O57" i="4"/>
  <c r="O67" i="4"/>
  <c r="O69" i="4"/>
  <c r="O35" i="4"/>
  <c r="O36" i="4"/>
  <c r="O60" i="4"/>
  <c r="O153" i="4"/>
  <c r="O297" i="4"/>
  <c r="O71" i="4"/>
  <c r="O198" i="4"/>
  <c r="O375" i="4"/>
  <c r="O571" i="4"/>
  <c r="O621" i="4"/>
  <c r="O700" i="4"/>
  <c r="O512" i="4"/>
  <c r="O570" i="4"/>
  <c r="O598" i="4"/>
  <c r="O75" i="4"/>
  <c r="O117" i="4"/>
  <c r="O130" i="4"/>
  <c r="O141" i="4"/>
  <c r="O142" i="4"/>
  <c r="O152" i="4"/>
  <c r="O299" i="4"/>
  <c r="O355" i="4"/>
  <c r="O358" i="4"/>
  <c r="O357" i="4"/>
  <c r="O361" i="4"/>
  <c r="O362" i="4"/>
  <c r="O363" i="4"/>
  <c r="O365" i="4"/>
  <c r="O366" i="4"/>
  <c r="O426" i="4"/>
  <c r="O540" i="4"/>
  <c r="O541" i="4"/>
  <c r="O550" i="4"/>
  <c r="O554" i="4"/>
  <c r="O555" i="4"/>
  <c r="O557" i="4"/>
  <c r="O654" i="4"/>
  <c r="O656" i="4"/>
  <c r="O657" i="4"/>
  <c r="O660" i="4"/>
  <c r="O831" i="4"/>
  <c r="O25" i="4"/>
  <c r="O44" i="4"/>
  <c r="O48" i="4"/>
  <c r="O66" i="4"/>
  <c r="O247" i="4"/>
  <c r="O273" i="4"/>
  <c r="O378" i="4"/>
  <c r="O384" i="4"/>
  <c r="O506" i="4"/>
  <c r="O562" i="4"/>
  <c r="O569" i="4"/>
  <c r="O701" i="4"/>
  <c r="O737" i="4"/>
  <c r="O310" i="4"/>
  <c r="O755" i="4"/>
  <c r="O576" i="4"/>
  <c r="O420" i="4"/>
  <c r="O595" i="4"/>
  <c r="O101" i="4"/>
  <c r="O294" i="4"/>
  <c r="O811" i="4"/>
  <c r="O810" i="4"/>
  <c r="O137" i="4"/>
  <c r="O21" i="4"/>
  <c r="O409" i="4"/>
  <c r="O616" i="4"/>
  <c r="O309" i="4"/>
  <c r="O398" i="4"/>
  <c r="O801" i="4"/>
  <c r="O50" i="4"/>
  <c r="O276" i="4"/>
  <c r="O298" i="4"/>
  <c r="O647" i="4"/>
  <c r="O775" i="4"/>
  <c r="O752" i="4"/>
  <c r="O783" i="4"/>
  <c r="O261" i="4"/>
  <c r="O581" i="4"/>
  <c r="O637" i="4"/>
  <c r="O111" i="4"/>
  <c r="O732" i="4"/>
  <c r="O180" i="4"/>
  <c r="O305" i="4"/>
  <c r="O444" i="4"/>
  <c r="O757" i="4"/>
  <c r="O772" i="4"/>
  <c r="O262" i="4"/>
  <c r="O615" i="4"/>
  <c r="O687" i="4"/>
  <c r="O126" i="4"/>
  <c r="O829" i="4"/>
  <c r="O568" i="4"/>
  <c r="O396" i="4"/>
  <c r="O271" i="4"/>
  <c r="O319" i="4"/>
  <c r="O323" i="4"/>
  <c r="O717" i="4"/>
  <c r="O417" i="4"/>
  <c r="O351" i="4"/>
  <c r="O367" i="4"/>
  <c r="O428" i="4"/>
  <c r="O391" i="4"/>
  <c r="O439" i="4"/>
  <c r="O461" i="4"/>
  <c r="O41" i="4"/>
  <c r="O589" i="4"/>
  <c r="O548" i="4"/>
  <c r="O304" i="4"/>
  <c r="O419" i="4"/>
  <c r="O23" i="4"/>
  <c r="O418" i="4"/>
  <c r="O619" i="4"/>
  <c r="O140" i="4"/>
  <c r="O325" i="4"/>
  <c r="O359" i="4"/>
  <c r="O443" i="4"/>
  <c r="O543" i="4"/>
  <c r="O658" i="4"/>
  <c r="O835" i="4"/>
  <c r="O538" i="4"/>
  <c r="O37" i="4"/>
  <c r="O500" i="4"/>
  <c r="O843" i="4"/>
  <c r="O160" i="4"/>
  <c r="O332" i="4"/>
  <c r="O364" i="4"/>
  <c r="O460" i="4"/>
  <c r="O556" i="4"/>
  <c r="O663" i="4"/>
  <c r="O799" i="4"/>
  <c r="O689" i="4"/>
  <c r="O322" i="4"/>
  <c r="O502" i="4"/>
  <c r="O115" i="4"/>
  <c r="O267" i="4"/>
  <c r="O347" i="4"/>
  <c r="O143" i="4"/>
  <c r="O766" i="4"/>
  <c r="O751" i="4"/>
  <c r="O785" i="4"/>
  <c r="O166" i="4"/>
  <c r="O577" i="4"/>
  <c r="O636" i="4"/>
  <c r="O110" i="4"/>
  <c r="O301" i="4"/>
  <c r="O27" i="4"/>
  <c r="O573" i="4"/>
  <c r="O187" i="4"/>
  <c r="O275" i="4"/>
  <c r="O386" i="4"/>
  <c r="O764" i="4"/>
  <c r="O748" i="4"/>
  <c r="O786" i="4"/>
  <c r="O459" i="4"/>
  <c r="O837" i="4"/>
  <c r="O579" i="4"/>
  <c r="O649" i="4"/>
  <c r="O213" i="4"/>
  <c r="O813" i="4"/>
  <c r="O435" i="4"/>
  <c r="O120" i="4"/>
  <c r="O281" i="4"/>
  <c r="O174" i="4"/>
  <c r="O742" i="4"/>
  <c r="O42" i="4"/>
  <c r="O411" i="4"/>
  <c r="O515" i="4"/>
  <c r="O686" i="4"/>
  <c r="O821" i="4"/>
  <c r="O78" i="4"/>
  <c r="O79" i="4"/>
  <c r="O149" i="4"/>
  <c r="O150" i="4"/>
  <c r="O235" i="4"/>
  <c r="O236" i="4"/>
  <c r="O383" i="4"/>
  <c r="O392" i="4"/>
  <c r="O474" i="4"/>
  <c r="O475" i="4"/>
  <c r="O490" i="4"/>
  <c r="O491" i="4"/>
  <c r="O587" i="4"/>
  <c r="O590" i="4"/>
  <c r="O643" i="4"/>
  <c r="O644" i="4"/>
  <c r="O681" i="4"/>
  <c r="O92" i="4"/>
  <c r="O170" i="4"/>
  <c r="O293" i="4"/>
  <c r="O688" i="4"/>
  <c r="O692" i="4"/>
  <c r="O450" i="4"/>
  <c r="O451" i="4"/>
  <c r="O224" i="4"/>
  <c r="O269" i="4"/>
  <c r="O725" i="4"/>
  <c r="O104" i="4"/>
  <c r="O99" i="4"/>
  <c r="O547" i="4"/>
  <c r="O564" i="4"/>
  <c r="O839" i="4"/>
  <c r="O513" i="4"/>
  <c r="O105" i="4"/>
  <c r="O192" i="4"/>
  <c r="O239" i="4"/>
  <c r="O400" i="4"/>
  <c r="O478" i="4"/>
  <c r="O508" i="4"/>
  <c r="O603" i="4"/>
  <c r="O665" i="4"/>
  <c r="O666" i="4"/>
  <c r="O716" i="4"/>
  <c r="O726" i="4"/>
  <c r="O510" i="4"/>
  <c r="O178" i="4"/>
  <c r="O186" i="4"/>
  <c r="O300" i="4"/>
  <c r="O338" i="4"/>
  <c r="O339" i="4"/>
  <c r="O466" i="4"/>
  <c r="O592" i="4"/>
  <c r="O415" i="4"/>
  <c r="O416" i="4"/>
  <c r="O211" i="4"/>
  <c r="O212" i="4"/>
  <c r="O96" i="4"/>
  <c r="O639" i="4"/>
  <c r="O253" i="4"/>
  <c r="O89" i="4"/>
  <c r="O200" i="4"/>
  <c r="O134" i="4"/>
  <c r="O216" i="4"/>
  <c r="O257" i="4"/>
  <c r="O465" i="4"/>
  <c r="O483" i="4"/>
  <c r="O530" i="4"/>
  <c r="O612" i="4"/>
  <c r="O674" i="4"/>
  <c r="O802" i="4"/>
  <c r="O156" i="4"/>
  <c r="O376" i="4"/>
  <c r="O552" i="4"/>
  <c r="O167" i="4"/>
  <c r="O88" i="2"/>
  <c r="O296" i="2"/>
  <c r="O487" i="2"/>
  <c r="O664" i="2"/>
  <c r="O663" i="2"/>
  <c r="O294" i="2"/>
  <c r="O662" i="2"/>
  <c r="O356" i="2"/>
  <c r="O783" i="2"/>
  <c r="O523" i="2"/>
  <c r="O226" i="2"/>
  <c r="O46" i="2"/>
  <c r="O151" i="2"/>
  <c r="O239" i="2"/>
  <c r="O773" i="2"/>
  <c r="O769" i="2"/>
  <c r="O784" i="2"/>
  <c r="O50" i="2"/>
  <c r="O499" i="2"/>
  <c r="O689" i="2"/>
  <c r="O678" i="2"/>
  <c r="O661" i="2"/>
  <c r="O641" i="2"/>
  <c r="O637" i="2"/>
  <c r="O633" i="2"/>
  <c r="O620" i="2"/>
  <c r="O604" i="2"/>
  <c r="O586" i="2"/>
  <c r="O568" i="2"/>
  <c r="O564" i="2"/>
  <c r="O550" i="2"/>
  <c r="O546" i="2"/>
  <c r="O493" i="2"/>
  <c r="O478" i="2"/>
  <c r="O458" i="2"/>
  <c r="O454" i="2"/>
  <c r="O450" i="2"/>
  <c r="O446" i="2"/>
  <c r="O442" i="2"/>
  <c r="O438" i="2"/>
  <c r="O434" i="2"/>
  <c r="O423" i="2"/>
  <c r="O411" i="2"/>
  <c r="O535" i="2"/>
  <c r="O363" i="2"/>
  <c r="O350" i="2"/>
  <c r="O262" i="2"/>
  <c r="O90" i="2"/>
  <c r="O233" i="2"/>
  <c r="O228" i="2"/>
  <c r="O220" i="2"/>
  <c r="O216" i="2"/>
  <c r="O202" i="2"/>
  <c r="O198" i="2"/>
  <c r="O177" i="2"/>
  <c r="O135" i="2"/>
  <c r="O131" i="2"/>
  <c r="O119" i="2"/>
  <c r="O94" i="2"/>
  <c r="O71" i="2"/>
  <c r="O67" i="2"/>
  <c r="O782" i="2"/>
  <c r="O778" i="2"/>
  <c r="O660" i="2"/>
  <c r="O625" i="2"/>
  <c r="O621" i="2"/>
  <c r="O615" i="2"/>
  <c r="O534" i="2"/>
  <c r="O521" i="2"/>
  <c r="O514" i="2"/>
  <c r="O503" i="2"/>
  <c r="O482" i="2"/>
  <c r="O429" i="2"/>
  <c r="O413" i="2"/>
  <c r="O395" i="2"/>
  <c r="O349" i="2"/>
  <c r="O341" i="2"/>
  <c r="O337" i="2"/>
  <c r="O331" i="2"/>
  <c r="O313" i="2"/>
  <c r="O309" i="2"/>
  <c r="O304" i="2"/>
  <c r="O284" i="2"/>
  <c r="O227" i="2"/>
  <c r="O158" i="2"/>
  <c r="O126" i="2"/>
  <c r="O104" i="2"/>
  <c r="O62" i="2"/>
  <c r="O56" i="2"/>
  <c r="O789" i="2"/>
  <c r="O579" i="2"/>
  <c r="O560" i="2"/>
  <c r="O551" i="2"/>
  <c r="O406" i="2"/>
  <c r="O387" i="2"/>
  <c r="O385" i="2"/>
  <c r="O157" i="2"/>
  <c r="O138" i="2"/>
  <c r="O33" i="2"/>
  <c r="O59" i="2"/>
  <c r="O39" i="2"/>
  <c r="O463" i="2"/>
  <c r="O542" i="2"/>
  <c r="O238" i="2"/>
  <c r="O241" i="2"/>
  <c r="O240" i="2"/>
  <c r="O242" i="2"/>
  <c r="O628" i="2"/>
  <c r="O629" i="2"/>
  <c r="O650" i="2"/>
  <c r="O297" i="2"/>
  <c r="O187" i="2"/>
  <c r="O124" i="2"/>
  <c r="O108" i="2"/>
  <c r="O113" i="2"/>
  <c r="O188" i="2"/>
  <c r="O691" i="2"/>
  <c r="O600" i="2"/>
  <c r="O361" i="2"/>
  <c r="O496" i="2"/>
  <c r="O474" i="2"/>
  <c r="O510" i="2"/>
  <c r="O511" i="2"/>
  <c r="O114" i="2"/>
  <c r="O18" i="2"/>
  <c r="O295" i="2"/>
  <c r="O317" i="2"/>
  <c r="O685" i="2"/>
  <c r="O205" i="2"/>
  <c r="O247" i="2"/>
  <c r="O160" i="2"/>
  <c r="O540" i="2"/>
  <c r="O425" i="2"/>
  <c r="O764" i="2"/>
  <c r="O208" i="2"/>
  <c r="O112" i="2"/>
  <c r="O21" i="2"/>
  <c r="O756" i="2"/>
  <c r="O212" i="2"/>
  <c r="O172" i="2"/>
  <c r="O647" i="2"/>
  <c r="O371" i="2"/>
  <c r="O159" i="2"/>
  <c r="O572" i="2"/>
  <c r="O84" i="2"/>
  <c r="O96" i="2"/>
  <c r="O402" i="2"/>
  <c r="O502" i="2"/>
  <c r="O766" i="2"/>
  <c r="O744" i="2"/>
  <c r="O537" i="2"/>
  <c r="O403" i="2"/>
  <c r="O24" i="2"/>
  <c r="O300" i="2"/>
  <c r="O555" i="2"/>
  <c r="O412" i="2"/>
  <c r="O588" i="2"/>
  <c r="O731" i="2"/>
  <c r="O720" i="2"/>
  <c r="O732" i="2"/>
  <c r="O740" i="2"/>
  <c r="O703" i="2"/>
  <c r="O736" i="2"/>
  <c r="O733" i="2"/>
  <c r="O698" i="2"/>
  <c r="O712" i="2"/>
  <c r="O727" i="2"/>
  <c r="O713" i="2"/>
  <c r="O709" i="2"/>
  <c r="O690" i="2"/>
  <c r="O682" i="2"/>
  <c r="O646" i="2"/>
  <c r="O613" i="2"/>
  <c r="O599" i="2"/>
  <c r="O594" i="2"/>
  <c r="O528" i="2"/>
  <c r="O575" i="2"/>
  <c r="O531" i="2"/>
  <c r="O516" i="2"/>
  <c r="O508" i="2"/>
  <c r="O489" i="2"/>
  <c r="O476" i="2"/>
  <c r="O432" i="2"/>
  <c r="O416" i="2"/>
  <c r="O400" i="2"/>
  <c r="O367" i="2"/>
  <c r="O372" i="2"/>
  <c r="O359" i="2"/>
  <c r="O321" i="2"/>
  <c r="O306" i="2"/>
  <c r="O298" i="2"/>
  <c r="O282" i="2"/>
  <c r="O273" i="2"/>
  <c r="O269" i="2"/>
  <c r="O265" i="2"/>
  <c r="O245" i="2"/>
  <c r="O229" i="2"/>
  <c r="O174" i="2"/>
  <c r="O170" i="2"/>
  <c r="O163" i="2"/>
  <c r="O210" i="2"/>
  <c r="O116" i="2"/>
  <c r="O162" i="2"/>
  <c r="O153" i="2"/>
  <c r="O78" i="2"/>
  <c r="O669" i="2"/>
  <c r="O485" i="2"/>
  <c r="O498" i="2"/>
  <c r="O497" i="2"/>
  <c r="O787" i="2"/>
  <c r="O80" i="2"/>
  <c r="O63" i="2"/>
  <c r="O30" i="2"/>
  <c r="O652" i="2"/>
  <c r="O291" i="2"/>
  <c r="O293" i="2"/>
  <c r="O292" i="2"/>
  <c r="O91" i="2"/>
  <c r="O164" i="2"/>
  <c r="O166" i="2"/>
  <c r="O165" i="2"/>
  <c r="O161" i="2"/>
  <c r="O785" i="2"/>
  <c r="O770" i="2"/>
  <c r="O751" i="2"/>
  <c r="O679" i="2"/>
  <c r="O671" i="2"/>
  <c r="O642" i="2"/>
  <c r="O638" i="2"/>
  <c r="O634" i="2"/>
  <c r="O626" i="2"/>
  <c r="O605" i="2"/>
  <c r="O595" i="2"/>
  <c r="O573" i="2"/>
  <c r="O565" i="2"/>
  <c r="O552" i="2"/>
  <c r="O547" i="2"/>
  <c r="O494" i="2"/>
  <c r="O507" i="2"/>
  <c r="O460" i="2"/>
  <c r="O455" i="2"/>
  <c r="O451" i="2"/>
  <c r="O447" i="2"/>
  <c r="O443" i="2"/>
  <c r="O439" i="2"/>
  <c r="O435" i="2"/>
  <c r="O424" i="2"/>
  <c r="O414" i="2"/>
  <c r="O670" i="2"/>
  <c r="O791" i="2"/>
  <c r="O364" i="2"/>
  <c r="O354" i="2"/>
  <c r="O279" i="2"/>
  <c r="O259" i="2"/>
  <c r="O235" i="2"/>
  <c r="O230" i="2"/>
  <c r="O221" i="2"/>
  <c r="O217" i="2"/>
  <c r="O206" i="2"/>
  <c r="O199" i="2"/>
  <c r="O178" i="2"/>
  <c r="O136" i="2"/>
  <c r="O132" i="2"/>
  <c r="O120" i="2"/>
  <c r="O95" i="2"/>
  <c r="O72" i="2"/>
  <c r="O68" i="2"/>
  <c r="O22" i="2"/>
  <c r="O779" i="2"/>
  <c r="O688" i="2"/>
  <c r="O657" i="2"/>
  <c r="O622" i="2"/>
  <c r="O617" i="2"/>
  <c r="O582" i="2"/>
  <c r="O522" i="2"/>
  <c r="O518" i="2"/>
  <c r="O504" i="2"/>
  <c r="O495" i="2"/>
  <c r="O428" i="2"/>
  <c r="O420" i="2"/>
  <c r="O407" i="2"/>
  <c r="O355" i="2"/>
  <c r="O342" i="2"/>
  <c r="O338" i="2"/>
  <c r="O334" i="2"/>
  <c r="O328" i="2"/>
  <c r="O310" i="2"/>
  <c r="O305" i="2"/>
  <c r="O287" i="2"/>
  <c r="O251" i="2"/>
  <c r="O180" i="2"/>
  <c r="O127" i="2"/>
  <c r="O115" i="2"/>
  <c r="O64" i="2"/>
  <c r="O57" i="2"/>
  <c r="O774" i="2"/>
  <c r="O749" i="2"/>
  <c r="O569" i="2"/>
  <c r="O512" i="2"/>
  <c r="O427" i="2"/>
  <c r="O396" i="2"/>
  <c r="O327" i="2"/>
  <c r="O207" i="2"/>
  <c r="O139" i="2"/>
  <c r="O34" i="2"/>
  <c r="O23" i="2"/>
  <c r="O42" i="2"/>
  <c r="O255" i="2"/>
  <c r="O383" i="2"/>
  <c r="O544" i="2"/>
  <c r="O539" i="2"/>
  <c r="O760" i="2"/>
  <c r="O653" i="2"/>
  <c r="O591" i="2"/>
  <c r="O186" i="2"/>
  <c r="O754" i="2"/>
  <c r="O213" i="2"/>
  <c r="O587" i="2"/>
  <c r="O31" i="2"/>
  <c r="O675" i="2"/>
  <c r="O203" i="2"/>
  <c r="O433" i="2"/>
  <c r="O123" i="2"/>
  <c r="O353" i="2"/>
  <c r="O107" i="2"/>
  <c r="O405" i="2"/>
  <c r="O250" i="2"/>
  <c r="O759" i="2"/>
  <c r="O278" i="2"/>
  <c r="O399" i="2"/>
  <c r="O281" i="2"/>
  <c r="O376" i="2"/>
  <c r="O467" i="2"/>
  <c r="O746" i="2"/>
  <c r="O382" i="2"/>
  <c r="O767" i="2"/>
  <c r="O256" i="2"/>
  <c r="O589" i="2"/>
  <c r="O729" i="2"/>
  <c r="O718" i="2"/>
  <c r="O724" i="2"/>
  <c r="O741" i="2"/>
  <c r="O701" i="2"/>
  <c r="O737" i="2"/>
  <c r="O710" i="2"/>
  <c r="O696" i="2"/>
  <c r="O721" i="2"/>
  <c r="O705" i="2"/>
  <c r="O715" i="2"/>
  <c r="O707" i="2"/>
  <c r="O692" i="2"/>
  <c r="O747" i="2"/>
  <c r="O649" i="2"/>
  <c r="O614" i="2"/>
  <c r="O608" i="2"/>
  <c r="O596" i="2"/>
  <c r="O584" i="2"/>
  <c r="O576" i="2"/>
  <c r="O570" i="2"/>
  <c r="O515" i="2"/>
  <c r="O509" i="2"/>
  <c r="O492" i="2"/>
  <c r="O488" i="2"/>
  <c r="O479" i="2"/>
  <c r="O468" i="2"/>
  <c r="O417" i="2"/>
  <c r="O401" i="2"/>
  <c r="O393" i="2"/>
  <c r="O459" i="2"/>
  <c r="O368" i="2"/>
  <c r="O790" i="2"/>
  <c r="O347" i="2"/>
  <c r="O322" i="2"/>
  <c r="O314" i="2"/>
  <c r="O280" i="2"/>
  <c r="O289" i="2"/>
  <c r="O283" i="2"/>
  <c r="O275" i="2"/>
  <c r="O270" i="2"/>
  <c r="O266" i="2"/>
  <c r="O253" i="2"/>
  <c r="O246" i="2"/>
  <c r="O234" i="2"/>
  <c r="O190" i="2"/>
  <c r="O169" i="2"/>
  <c r="O155" i="2"/>
  <c r="O146" i="2"/>
  <c r="O142" i="2"/>
  <c r="O195" i="2"/>
  <c r="O109" i="2"/>
  <c r="O225" i="2"/>
  <c r="O102" i="2"/>
  <c r="O79" i="2"/>
  <c r="O92" i="2"/>
  <c r="O753" i="2"/>
  <c r="O483" i="2"/>
  <c r="O193" i="2"/>
  <c r="O677" i="2"/>
  <c r="O73" i="2"/>
  <c r="O101" i="2"/>
  <c r="O47" i="2"/>
  <c r="O35" i="2"/>
  <c r="O20" i="2"/>
  <c r="O748" i="2"/>
  <c r="O672" i="2"/>
  <c r="O639" i="2"/>
  <c r="O627" i="2"/>
  <c r="O601" i="2"/>
  <c r="O583" i="2"/>
  <c r="O566" i="2"/>
  <c r="O562" i="2"/>
  <c r="O548" i="2"/>
  <c r="O223" i="2"/>
  <c r="O480" i="2"/>
  <c r="O456" i="2"/>
  <c r="O452" i="2"/>
  <c r="O448" i="2"/>
  <c r="O444" i="2"/>
  <c r="O440" i="2"/>
  <c r="O392" i="2"/>
  <c r="O290" i="2"/>
  <c r="O326" i="2"/>
  <c r="O436" i="2"/>
  <c r="O430" i="2"/>
  <c r="O577" i="2"/>
  <c r="O378" i="2"/>
  <c r="O77" i="2"/>
  <c r="O358" i="2"/>
  <c r="O316" i="2"/>
  <c r="O260" i="2"/>
  <c r="O236" i="2"/>
  <c r="O231" i="2"/>
  <c r="O222" i="2"/>
  <c r="O218" i="2"/>
  <c r="O214" i="2"/>
  <c r="O200" i="2"/>
  <c r="O179" i="2"/>
  <c r="O150" i="2"/>
  <c r="O133" i="2"/>
  <c r="O129" i="2"/>
  <c r="O106" i="2"/>
  <c r="O76" i="2"/>
  <c r="O69" i="2"/>
  <c r="O45" i="2"/>
  <c r="O780" i="2"/>
  <c r="O745" i="2"/>
  <c r="O658" i="2"/>
  <c r="O623" i="2"/>
  <c r="O618" i="2"/>
  <c r="O611" i="2"/>
  <c r="O526" i="2"/>
  <c r="O519" i="2"/>
  <c r="O505" i="2"/>
  <c r="O330" i="2"/>
  <c r="O461" i="2"/>
  <c r="O422" i="2"/>
  <c r="O409" i="2"/>
  <c r="O389" i="2"/>
  <c r="O344" i="2"/>
  <c r="O339" i="2"/>
  <c r="O333" i="2"/>
  <c r="O329" i="2"/>
  <c r="O311" i="2"/>
  <c r="O307" i="2"/>
  <c r="O288" i="2"/>
  <c r="O257" i="2"/>
  <c r="O181" i="2"/>
  <c r="O137" i="2"/>
  <c r="O117" i="2"/>
  <c r="O65" i="2"/>
  <c r="O58" i="2"/>
  <c r="O775" i="2"/>
  <c r="O631" i="2"/>
  <c r="O581" i="2"/>
  <c r="O533" i="2"/>
  <c r="O408" i="2"/>
  <c r="O362" i="2"/>
  <c r="O343" i="2"/>
  <c r="O211" i="2"/>
  <c r="O147" i="2"/>
  <c r="O52" i="2"/>
  <c r="O60" i="2"/>
  <c r="O48" i="2"/>
  <c r="O792" i="2"/>
  <c r="O384" i="2"/>
  <c r="O538" i="2"/>
  <c r="O545" i="2"/>
  <c r="O666" i="2"/>
  <c r="O765" i="2"/>
  <c r="O590" i="2"/>
  <c r="O185" i="2"/>
  <c r="O175" i="2"/>
  <c r="O345" i="2"/>
  <c r="O761" i="2"/>
  <c r="O29" i="2"/>
  <c r="O676" i="2"/>
  <c r="O665" i="2"/>
  <c r="O462" i="2"/>
  <c r="O612" i="2"/>
  <c r="O351" i="2"/>
  <c r="O97" i="2"/>
  <c r="O89" i="2"/>
  <c r="O524" i="2"/>
  <c r="O762" i="2"/>
  <c r="O683" i="2"/>
  <c r="O556" i="2"/>
  <c r="O140" i="2"/>
  <c r="O74" i="2"/>
  <c r="O40" i="2"/>
  <c r="O373" i="2"/>
  <c r="O465" i="2"/>
  <c r="O27" i="2"/>
  <c r="O26" i="2"/>
  <c r="O184" i="2"/>
  <c r="O699" i="2"/>
  <c r="O730" i="2"/>
  <c r="O719" i="2"/>
  <c r="O757" i="2"/>
  <c r="O742" i="2"/>
  <c r="O700" i="2"/>
  <c r="O738" i="2"/>
  <c r="O734" i="2"/>
  <c r="O697" i="2"/>
  <c r="O722" i="2"/>
  <c r="O704" i="2"/>
  <c r="O716" i="2"/>
  <c r="O708" i="2"/>
  <c r="O706" i="2"/>
  <c r="O681" i="2"/>
  <c r="O687" i="2"/>
  <c r="O630" i="2"/>
  <c r="O609" i="2"/>
  <c r="O597" i="2"/>
  <c r="O592" i="2"/>
  <c r="O530" i="2"/>
  <c r="O571" i="2"/>
  <c r="O517" i="2"/>
  <c r="O557" i="2"/>
  <c r="O500" i="2"/>
  <c r="O490" i="2"/>
  <c r="O481" i="2"/>
  <c r="O17" i="2"/>
  <c r="O418" i="2"/>
  <c r="O655" i="2"/>
  <c r="O397" i="2"/>
  <c r="O390" i="2"/>
  <c r="O369" i="2"/>
  <c r="O374" i="2"/>
  <c r="O348" i="2"/>
  <c r="O323" i="2"/>
  <c r="O315" i="2"/>
  <c r="O302" i="2"/>
  <c r="O651" i="2"/>
  <c r="O285" i="2"/>
  <c r="O277" i="2"/>
  <c r="O271" i="2"/>
  <c r="O267" i="2"/>
  <c r="O254" i="2"/>
  <c r="O248" i="2"/>
  <c r="O237" i="2"/>
  <c r="O192" i="2"/>
  <c r="O171" i="2"/>
  <c r="O167" i="2"/>
  <c r="O149" i="2"/>
  <c r="O143" i="2"/>
  <c r="O128" i="2"/>
  <c r="O110" i="2"/>
  <c r="O196" i="2"/>
  <c r="O105" i="2"/>
  <c r="O82" i="2"/>
  <c r="O83" i="2"/>
  <c r="O121" i="2"/>
  <c r="O152" i="2"/>
  <c r="O194" i="2"/>
  <c r="O319" i="2"/>
  <c r="O656" i="2"/>
  <c r="O100" i="2"/>
  <c r="O54" i="2"/>
  <c r="O38" i="2"/>
  <c r="O25" i="2"/>
  <c r="O772" i="2"/>
  <c r="O768" i="2"/>
  <c r="O686" i="2"/>
  <c r="O673" i="2"/>
  <c r="O654" i="2"/>
  <c r="O640" i="2"/>
  <c r="O636" i="2"/>
  <c r="O632" i="2"/>
  <c r="O607" i="2"/>
  <c r="O602" i="2"/>
  <c r="O585" i="2"/>
  <c r="O98" i="2"/>
  <c r="O567" i="2"/>
  <c r="O563" i="2"/>
  <c r="O549" i="2"/>
  <c r="O527" i="2"/>
  <c r="O486" i="2"/>
  <c r="O472" i="2"/>
  <c r="O457" i="2"/>
  <c r="O453" i="2"/>
  <c r="O449" i="2"/>
  <c r="O445" i="2"/>
  <c r="O441" i="2"/>
  <c r="O437" i="2"/>
  <c r="O431" i="2"/>
  <c r="O421" i="2"/>
  <c r="O379" i="2"/>
  <c r="O370" i="2"/>
  <c r="O360" i="2"/>
  <c r="O336" i="2"/>
  <c r="O261" i="2"/>
  <c r="O244" i="2"/>
  <c r="O232" i="2"/>
  <c r="O224" i="2"/>
  <c r="O219" i="2"/>
  <c r="O215" i="2"/>
  <c r="O201" i="2"/>
  <c r="O197" i="2"/>
  <c r="O176" i="2"/>
  <c r="O134" i="2"/>
  <c r="O130" i="2"/>
  <c r="O118" i="2"/>
  <c r="O93" i="2"/>
  <c r="O70" i="2"/>
  <c r="O51" i="2"/>
  <c r="O781" i="2"/>
  <c r="O777" i="2"/>
  <c r="O659" i="2"/>
  <c r="O624" i="2"/>
  <c r="O619" i="2"/>
  <c r="O616" i="2"/>
  <c r="O532" i="2"/>
  <c r="O520" i="2"/>
  <c r="O506" i="2"/>
  <c r="O154" i="2"/>
  <c r="O469" i="2"/>
  <c r="O426" i="2"/>
  <c r="O410" i="2"/>
  <c r="O394" i="2"/>
  <c r="O346" i="2"/>
  <c r="O340" i="2"/>
  <c r="O335" i="2"/>
  <c r="O332" i="2"/>
  <c r="O312" i="2"/>
  <c r="O308" i="2"/>
  <c r="O301" i="2"/>
  <c r="O276" i="2"/>
  <c r="O182" i="2"/>
  <c r="O145" i="2"/>
  <c r="O125" i="2"/>
  <c r="O66" i="2"/>
  <c r="O61" i="2"/>
  <c r="O470" i="2"/>
  <c r="O788" i="2"/>
  <c r="O580" i="2"/>
  <c r="O559" i="2"/>
  <c r="O475" i="2"/>
  <c r="O464" i="2"/>
  <c r="O386" i="2"/>
  <c r="O274" i="2"/>
  <c r="O156" i="2"/>
  <c r="O561" i="2"/>
  <c r="O32" i="2"/>
  <c r="O49" i="2"/>
  <c r="O37" i="2"/>
  <c r="O553" i="2"/>
  <c r="O541" i="2"/>
  <c r="O543" i="2"/>
  <c r="O377" i="2"/>
  <c r="O763" i="2"/>
  <c r="O603" i="2"/>
  <c r="O189" i="2"/>
  <c r="O122" i="2"/>
  <c r="O755" i="2"/>
  <c r="O204" i="2"/>
  <c r="O99" i="2"/>
  <c r="O28" i="2"/>
  <c r="O324" i="2"/>
  <c r="O375" i="2"/>
  <c r="O258" i="2"/>
  <c r="O352" i="2"/>
  <c r="O111" i="2"/>
  <c r="O87" i="2"/>
  <c r="O404" i="2"/>
  <c r="O53" i="2"/>
  <c r="O86" i="2"/>
  <c r="O743" i="2"/>
  <c r="O558" i="2"/>
  <c r="O41" i="2"/>
  <c r="O536" i="2"/>
  <c r="O466" i="2"/>
  <c r="O299" i="2"/>
  <c r="O643" i="2"/>
  <c r="O183" i="2"/>
  <c r="O726" i="2"/>
  <c r="O728" i="2"/>
  <c r="O717" i="2"/>
  <c r="O758" i="2"/>
  <c r="O693" i="2"/>
  <c r="O739" i="2"/>
  <c r="O702" i="2"/>
  <c r="O735" i="2"/>
  <c r="O695" i="2"/>
  <c r="O725" i="2"/>
  <c r="O711" i="2"/>
  <c r="O723" i="2"/>
  <c r="O714" i="2"/>
  <c r="O694" i="2"/>
  <c r="O684" i="2"/>
  <c r="O668" i="2"/>
  <c r="O645" i="2"/>
  <c r="O610" i="2"/>
  <c r="O598" i="2"/>
  <c r="O593" i="2"/>
  <c r="O529" i="2"/>
  <c r="O574" i="2"/>
  <c r="O525" i="2"/>
  <c r="O513" i="2"/>
  <c r="O501" i="2"/>
  <c r="O578" i="2"/>
  <c r="O554" i="2"/>
  <c r="O477" i="2"/>
  <c r="O419" i="2"/>
  <c r="O415" i="2"/>
  <c r="O398" i="2"/>
  <c r="O391" i="2"/>
  <c r="O366" i="2"/>
  <c r="O365" i="2"/>
  <c r="O357" i="2"/>
  <c r="O325" i="2"/>
  <c r="O318" i="2"/>
  <c r="O303" i="2"/>
  <c r="O648" i="2"/>
  <c r="O286" i="2"/>
  <c r="O263" i="2"/>
  <c r="O272" i="2"/>
  <c r="O268" i="2"/>
  <c r="O264" i="2"/>
  <c r="O249" i="2"/>
  <c r="O243" i="2"/>
  <c r="O209" i="2"/>
  <c r="O173" i="2"/>
  <c r="O168" i="2"/>
  <c r="O148" i="2"/>
  <c r="O144" i="2"/>
  <c r="O141" i="2"/>
  <c r="O674" i="2"/>
  <c r="O191" i="2"/>
  <c r="O473" i="2"/>
  <c r="O81" i="2"/>
  <c r="O75" i="2"/>
  <c r="O484" i="2"/>
  <c r="O776" i="2"/>
  <c r="O786" i="2"/>
  <c r="O320" i="2"/>
  <c r="O752" i="2"/>
  <c r="O85" i="2"/>
  <c r="O55" i="2"/>
  <c r="O43" i="2"/>
  <c r="O36" i="2"/>
  <c r="O491" i="2"/>
  <c r="O252" i="2"/>
  <c r="O103" i="2"/>
  <c r="O44" i="2"/>
  <c r="O771" i="2"/>
  <c r="O680" i="2"/>
  <c r="O644" i="2"/>
  <c r="O635" i="2"/>
  <c r="O606" i="2"/>
  <c r="O471" i="2"/>
  <c r="P793" i="5" l="1"/>
  <c r="O845" i="4"/>
  <c r="B11" i="2"/>
  <c r="N19" i="2"/>
  <c r="N380" i="2"/>
  <c r="N381" i="2"/>
  <c r="N667" i="2"/>
  <c r="N388" i="2"/>
  <c r="M19" i="2"/>
  <c r="L19" i="2"/>
  <c r="J19" i="2"/>
  <c r="M380" i="2"/>
  <c r="M381" i="2"/>
  <c r="M667" i="2"/>
  <c r="M388" i="2"/>
  <c r="L380" i="2"/>
  <c r="L381" i="2"/>
  <c r="L667" i="2"/>
  <c r="L388" i="2"/>
  <c r="J380" i="2"/>
  <c r="J381" i="2"/>
  <c r="J667" i="2"/>
  <c r="J388" i="2"/>
  <c r="O381" i="2" l="1"/>
  <c r="O380" i="2"/>
  <c r="O388" i="2"/>
  <c r="O667" i="2"/>
  <c r="O19" i="2"/>
</calcChain>
</file>

<file path=xl/sharedStrings.xml><?xml version="1.0" encoding="utf-8"?>
<sst xmlns="http://schemas.openxmlformats.org/spreadsheetml/2006/main" count="33206" uniqueCount="1572">
  <si>
    <t>CUENTA</t>
  </si>
  <si>
    <t>DESCRIPCION</t>
  </si>
  <si>
    <t>BALANCE INICIAL</t>
  </si>
  <si>
    <t>ENTRADAS</t>
  </si>
  <si>
    <t>SALIDAS</t>
  </si>
  <si>
    <t>PRECIO</t>
  </si>
  <si>
    <t>BALANCE INICIAL2</t>
  </si>
  <si>
    <t>ENTRADAS3</t>
  </si>
  <si>
    <t>SALIDAS4</t>
  </si>
  <si>
    <t>TOTAL5</t>
  </si>
  <si>
    <t>Udes, cajas, paquetes…</t>
  </si>
  <si>
    <t>NOMBRE-CTA</t>
  </si>
  <si>
    <t>CUENTA CONTABLE</t>
  </si>
  <si>
    <t xml:space="preserve">ORDEN DE COMPRA </t>
  </si>
  <si>
    <t>OBJETAL</t>
  </si>
  <si>
    <t>CANTIDAD</t>
  </si>
  <si>
    <t>EXSISTENCIA</t>
  </si>
  <si>
    <t>MONETARIO RD$</t>
  </si>
  <si>
    <t>MES:</t>
  </si>
  <si>
    <t>AÑO:</t>
  </si>
  <si>
    <t>UTIMA MODIFICACION:</t>
  </si>
  <si>
    <t xml:space="preserve">Instituto Técnico Superior Comunitario (ITSC) </t>
  </si>
  <si>
    <t>Inventario</t>
  </si>
  <si>
    <t>2.3.6.3.01</t>
  </si>
  <si>
    <t>2.3.9.6.01</t>
  </si>
  <si>
    <t>2.3.6.3.06</t>
  </si>
  <si>
    <t>2.3.9.8.01</t>
  </si>
  <si>
    <t>2.3.4.1.01</t>
  </si>
  <si>
    <t>2.3.9.2.01</t>
  </si>
  <si>
    <t>2.3.1.1.01</t>
  </si>
  <si>
    <t>2.3.9.3.01</t>
  </si>
  <si>
    <t>2.3.9.1.01</t>
  </si>
  <si>
    <t>2.3.9.9.04</t>
  </si>
  <si>
    <t>2.3.7.2.99</t>
  </si>
  <si>
    <t>2.3.5.5.01</t>
  </si>
  <si>
    <t>2.3.5.1.01</t>
  </si>
  <si>
    <t>2.3.6.1.01</t>
  </si>
  <si>
    <t>2.6.5.6.01</t>
  </si>
  <si>
    <t>2.2.8.5.01</t>
  </si>
  <si>
    <t>2.3.7.1.99</t>
  </si>
  <si>
    <t>2.2.8.5.03</t>
  </si>
  <si>
    <t>2.3.3.2.01</t>
  </si>
  <si>
    <t>2.6.5.4.01</t>
  </si>
  <si>
    <t>2.3.7.2.03</t>
  </si>
  <si>
    <t>2.3.6.1.04</t>
  </si>
  <si>
    <t xml:space="preserve">2.3.6.3.01 </t>
  </si>
  <si>
    <t>2.3.7.2.04</t>
  </si>
  <si>
    <t>2.3.7.2.06</t>
  </si>
  <si>
    <t>2.6.5.2.01</t>
  </si>
  <si>
    <t>2.3.5.3.01</t>
  </si>
  <si>
    <t>2.3.7.1.05</t>
  </si>
  <si>
    <t xml:space="preserve">2.3.6.3.06 </t>
  </si>
  <si>
    <t xml:space="preserve">2.3.6.2.01 </t>
  </si>
  <si>
    <t xml:space="preserve"> 2.3.7.1.06 </t>
  </si>
  <si>
    <t>2.3.1.1 01</t>
  </si>
  <si>
    <t>2.3.2.1.01</t>
  </si>
  <si>
    <t xml:space="preserve">2.3.3.2.01 </t>
  </si>
  <si>
    <t>2.3.1.1.41</t>
  </si>
  <si>
    <t>2.3.1.1.42</t>
  </si>
  <si>
    <t>2.3.9.5.01</t>
  </si>
  <si>
    <t>2.6.1.4.01</t>
  </si>
  <si>
    <t xml:space="preserve">2.3.2.3.01 </t>
  </si>
  <si>
    <t>2.3.6.2.01</t>
  </si>
  <si>
    <t>productos ferresos</t>
  </si>
  <si>
    <t>Productos Eléctricos y Afines</t>
  </si>
  <si>
    <t>accesorios de metal</t>
  </si>
  <si>
    <t>Otros Repuestos y Accesorios Menores</t>
  </si>
  <si>
    <t>Accesorios de Metal</t>
  </si>
  <si>
    <t>Productos Medicinales para Uso Humano</t>
  </si>
  <si>
    <t>Material para Limpieza</t>
  </si>
  <si>
    <t>Repuestos y Accesorios Menores</t>
  </si>
  <si>
    <t>Útiles de Escritorio, Oficina e Informática </t>
  </si>
  <si>
    <t>Alimentos y Bebidas Para Personas</t>
  </si>
  <si>
    <t>Útiles Menores Médico Quirúrgicos</t>
  </si>
  <si>
    <t>Útiles de Escritorio, Oficina Informática y de Enseñanza</t>
  </si>
  <si>
    <t>Material Para Limpieza</t>
  </si>
  <si>
    <t>Productos y útiles de defensa y seguridad</t>
  </si>
  <si>
    <t>Equipo de Transporte, Tracción y Elevación</t>
  </si>
  <si>
    <t>Otros Productos Químicos y Conexos</t>
  </si>
  <si>
    <t>Alimentos y bebidas para personas</t>
  </si>
  <si>
    <t>Artículos de Plástico</t>
  </si>
  <si>
    <t>Cueros y Pieles</t>
  </si>
  <si>
    <t>Productos de Cemento</t>
  </si>
  <si>
    <t>Equipo de Generación Eléctrica, Aparatos y Accesorios Eléctricos</t>
  </si>
  <si>
    <t>Fumigación</t>
  </si>
  <si>
    <t>Otros combustibles</t>
  </si>
  <si>
    <t>Limpieza E Higiene</t>
  </si>
  <si>
    <t>Productos de Papel y Cartón</t>
  </si>
  <si>
    <t>Sistemas de Aire Acondicionado, Calefacción y Refrigeración Industrial y Comercial</t>
  </si>
  <si>
    <t>Productos Químicos de Uso Personal</t>
  </si>
  <si>
    <t>Productos de Yeso</t>
  </si>
  <si>
    <t>Productos ferrosos</t>
  </si>
  <si>
    <t>Sistemas y equipos de climatización</t>
  </si>
  <si>
    <t>Abonos y Fertilizantes</t>
  </si>
  <si>
    <t>Pinturas, Lacas, Barnices, Diluyentes y Absorbentes Para Pinturas</t>
  </si>
  <si>
    <t>Maquinaria y Equipo de Producción</t>
  </si>
  <si>
    <t>Productos químicos de uso personal</t>
  </si>
  <si>
    <t>Productos metálicos y sus derivados</t>
  </si>
  <si>
    <t xml:space="preserve">llantas y neumaticos </t>
  </si>
  <si>
    <t>Aceites y Grasas</t>
  </si>
  <si>
    <t>Productos de Vidrio</t>
  </si>
  <si>
    <t>Lubricantes</t>
  </si>
  <si>
    <t>Alimentos y bebidas para persona</t>
  </si>
  <si>
    <t>Hilados y Telas</t>
  </si>
  <si>
    <t>Artículos de plástico</t>
  </si>
  <si>
    <t>Productos de papel y cartón</t>
  </si>
  <si>
    <t>Productos químicos y conexos</t>
  </si>
  <si>
    <t>Útiles de cocina y comedor</t>
  </si>
  <si>
    <t>Electrodomésticos</t>
  </si>
  <si>
    <t>Prendas y accesorios de vestir</t>
  </si>
  <si>
    <t>Productos de vidrio, loza y porcelana</t>
  </si>
  <si>
    <t>Materiales de limpieza e higiene</t>
  </si>
  <si>
    <t>PRODUCTOS Y ÚTILES VARIOS</t>
  </si>
  <si>
    <t>Abrazader 3</t>
  </si>
  <si>
    <t>Lampara Emergencia Led e-40</t>
  </si>
  <si>
    <t>lampara tipo cobra 250w</t>
  </si>
  <si>
    <t>tape vinil super 33</t>
  </si>
  <si>
    <t xml:space="preserve">letra lb emt de 3 pulgadas </t>
  </si>
  <si>
    <t>Abrazader 4</t>
  </si>
  <si>
    <t xml:space="preserve">Alambre THHN AWG-12 pie </t>
  </si>
  <si>
    <t>Adaptadores macho pvc</t>
  </si>
  <si>
    <t>Alambre dulce c/12</t>
  </si>
  <si>
    <t>Alcohol isopropilico70%</t>
  </si>
  <si>
    <t>AMBIENTADORES DE CANELA</t>
  </si>
  <si>
    <t>AMBIENTADORES EN SPRAY GLADE</t>
  </si>
  <si>
    <t>Angular plafond</t>
  </si>
  <si>
    <t>archivo acord carton 10*15pedaflex</t>
  </si>
  <si>
    <t>archivo acordeon plastico 9x12</t>
  </si>
  <si>
    <t>AZUCAR CREMA 5 LIBRA</t>
  </si>
  <si>
    <t>Breaker tipo din 50amp</t>
  </si>
  <si>
    <t>Breaker tipo din 40amp</t>
  </si>
  <si>
    <t>Bombillo de bajo consumo 65w</t>
  </si>
  <si>
    <t>Blower direct drive 208-230v,rpm10753//4</t>
  </si>
  <si>
    <t xml:space="preserve">Batas quirurgicas manga larga </t>
  </si>
  <si>
    <t>SUERA NEGRA</t>
  </si>
  <si>
    <t xml:space="preserve">TSHIRT BLANCO </t>
  </si>
  <si>
    <t>YARDA TELA SUPER LINO COLOR</t>
  </si>
  <si>
    <t>TELA SUPER COLOR ROJO</t>
  </si>
  <si>
    <t>GRUESA DE BOTONES COLOR BLANCO</t>
  </si>
  <si>
    <t>GRUESA DE BOTONES COLOR ROJO</t>
  </si>
  <si>
    <t>PAQUETE DE BOTONES DE POÑO</t>
  </si>
  <si>
    <t>CONOS DE HILO BLANCO{</t>
  </si>
  <si>
    <t>CONOS DE HILO ROJO</t>
  </si>
  <si>
    <t>YARDA DE CRETONA</t>
  </si>
  <si>
    <t>PAQUETE DEBALLESTA DE 250/1</t>
  </si>
  <si>
    <t>PANTALONES DE FOLKORE</t>
  </si>
  <si>
    <t>CHALECO NEGRO{</t>
  </si>
  <si>
    <t>VESTIDOS FOLKLO DE MUJER</t>
  </si>
  <si>
    <t>PANTALONESDE TIPO GUARDIA</t>
  </si>
  <si>
    <t>TSHIRT NEGRO STAFF</t>
  </si>
  <si>
    <t xml:space="preserve">CAMISA BLANCAS </t>
  </si>
  <si>
    <t>PANTALONES DE FOLKORE LARGO</t>
  </si>
  <si>
    <t>TAZ SUBLIMADAS</t>
  </si>
  <si>
    <t>BOTELLA SERIGRAFIADA</t>
  </si>
  <si>
    <t>BOLSOS SERIGRAFIADO</t>
  </si>
  <si>
    <t xml:space="preserve">Bateria Trace </t>
  </si>
  <si>
    <t>bisagra 3*3 1/2</t>
  </si>
  <si>
    <t>BISTURI</t>
  </si>
  <si>
    <t>Boligrafo Rojo 12/1</t>
  </si>
  <si>
    <t>brillo de verde scoth</t>
  </si>
  <si>
    <t>BRILLO DE METAL</t>
  </si>
  <si>
    <t xml:space="preserve">BRILLO VERDE  esponja </t>
  </si>
  <si>
    <t xml:space="preserve">Organizador de Escritorio de 3 piezas </t>
  </si>
  <si>
    <t>Chaleco Reflectores</t>
  </si>
  <si>
    <t>Culata para Nissan frontier 2014 motor</t>
  </si>
  <si>
    <t>cooland 50/50</t>
  </si>
  <si>
    <t>Conjunto de Frenos delantero p/minibus mitsubishi fuso 2015</t>
  </si>
  <si>
    <t xml:space="preserve">Cinta de Impresora R/Star ERC-30/34/38generica </t>
  </si>
  <si>
    <t xml:space="preserve">CAFÉ DE LIBRA santo domingo </t>
  </si>
  <si>
    <t>CAFÉ FRESCAFE</t>
  </si>
  <si>
    <t xml:space="preserve">te frio </t>
  </si>
  <si>
    <t>calculadora cientifica</t>
  </si>
  <si>
    <t>Contactor de 3 polos  50amp. 24v</t>
  </si>
  <si>
    <t xml:space="preserve">CAOBIN </t>
  </si>
  <si>
    <t>CARPETA # 5</t>
  </si>
  <si>
    <t>Carpeta # 1</t>
  </si>
  <si>
    <t>carpeta #2</t>
  </si>
  <si>
    <t>carpeta #3</t>
  </si>
  <si>
    <t>carpeta #4</t>
  </si>
  <si>
    <t xml:space="preserve">Cubiertas p/Enc plastica clear Rayas </t>
  </si>
  <si>
    <t>CDS EN BLANCO</t>
  </si>
  <si>
    <t xml:space="preserve">CENTIMETROS </t>
  </si>
  <si>
    <t>Cemento Contacto</t>
  </si>
  <si>
    <t>Cinta gris Rollo</t>
  </si>
  <si>
    <t xml:space="preserve">CHINCHETAS </t>
  </si>
  <si>
    <t>clip billetero 32mm 12/1</t>
  </si>
  <si>
    <t>clip billeTERO 51MM 12/1</t>
  </si>
  <si>
    <t>CLIPS BILLETERO 19MM 3/4</t>
  </si>
  <si>
    <t>Clip Board</t>
  </si>
  <si>
    <t xml:space="preserve">CLORO BEAU CLEAN </t>
  </si>
  <si>
    <t>codo 3*45</t>
  </si>
  <si>
    <t>CODO 3x90</t>
  </si>
  <si>
    <t>conectores recto 1/2</t>
  </si>
  <si>
    <t>connectores curvos 1/2</t>
  </si>
  <si>
    <t xml:space="preserve">desgrasante multiuso </t>
  </si>
  <si>
    <t>DESINFECTANTE ROYAL/ IMPECCA/ MISTOLIN</t>
  </si>
  <si>
    <t xml:space="preserve">DETERGENTE EN SACO 30 LB </t>
  </si>
  <si>
    <t xml:space="preserve">DISPENSADOR DE GEL </t>
  </si>
  <si>
    <t>DISPENSADOR EMPAQUE  CINTA 2</t>
  </si>
  <si>
    <t>DISPENSADOR PAPEL HIGIENICO</t>
  </si>
  <si>
    <t>Ega 120g</t>
  </si>
  <si>
    <t>ega 60g</t>
  </si>
  <si>
    <t>ESCOBA PLASTICA ROSA</t>
  </si>
  <si>
    <t>ESCOBILLA PARA INODORO</t>
  </si>
  <si>
    <t xml:space="preserve">escobillon </t>
  </si>
  <si>
    <t>ESPIRAL 10MM</t>
  </si>
  <si>
    <t>ESPIRAL 12MM</t>
  </si>
  <si>
    <t>ESPIRAL 14MM</t>
  </si>
  <si>
    <t>ESPIRAL 16MM</t>
  </si>
  <si>
    <t>ESPIRAL 19MM</t>
  </si>
  <si>
    <t>ESPIRAL 25MM</t>
  </si>
  <si>
    <t>ESPIRAL 28MM</t>
  </si>
  <si>
    <t>ESPIRAL 30MM</t>
  </si>
  <si>
    <t>ESPIRAL 32MM</t>
  </si>
  <si>
    <t>ESPIRAL 8MM</t>
  </si>
  <si>
    <t>ESTOPA POR LIBRAS</t>
  </si>
  <si>
    <t xml:space="preserve">ETIQUETAS PARA PENDAFLEX </t>
  </si>
  <si>
    <t>Espejo Retrovisores P/minibus Mitsubishi Fuso 2015</t>
  </si>
  <si>
    <t>felpa roja</t>
  </si>
  <si>
    <t>FICHAS RAYADAS 4*6/100/1</t>
  </si>
  <si>
    <t>Filtro de Aceite P/hyundai Tucson 2015</t>
  </si>
  <si>
    <t>filtro de aceite para toyota hilux 2020</t>
  </si>
  <si>
    <t>folder pastico diferentes 10/1</t>
  </si>
  <si>
    <t xml:space="preserve">Folder 81/2x11 </t>
  </si>
  <si>
    <t>Sobre MANILA 81/2*11 100/1</t>
  </si>
  <si>
    <t>Sobre  MANILA 81/2*14 100/1</t>
  </si>
  <si>
    <t>fulminante</t>
  </si>
  <si>
    <t>Fan 1/3hp 1075 rmp/220</t>
  </si>
  <si>
    <t>GALON LIMPIA CRISTAL</t>
  </si>
  <si>
    <t>GANCHO DE  P/FOLDER 7CM hembra y macho</t>
  </si>
  <si>
    <t>GAS MAPPS PRO EN TANQ 14.1</t>
  </si>
  <si>
    <t>GOMA BLANCA DE BORRAR</t>
  </si>
  <si>
    <t>GOMA DE PEGAR BARRA AZULES</t>
  </si>
  <si>
    <t xml:space="preserve">GRAPAS STANDARD 26/6 </t>
  </si>
  <si>
    <t>GUANTE AMARILLO LIMPIENZA SUAVE</t>
  </si>
  <si>
    <t xml:space="preserve">GUANTE MEDICO DE NITRILO LARGE </t>
  </si>
  <si>
    <t>GUANTES DE JARDINERIA FUERTE NEGRO</t>
  </si>
  <si>
    <t>guantes nitrilo negro 50/1</t>
  </si>
  <si>
    <t>GUILLOTINA de 8.5*11A4</t>
  </si>
  <si>
    <t>hoja de papelografo</t>
  </si>
  <si>
    <t>HOJAS CUADRICULADAS</t>
  </si>
  <si>
    <t xml:space="preserve">JABON LAVA PLATO </t>
  </si>
  <si>
    <t xml:space="preserve">JABON LIQUIDO DE MANO IMPECCABLE </t>
  </si>
  <si>
    <t>Zafacon Grande con Ruedas de 100 lts</t>
  </si>
  <si>
    <t>JUEGO GEOMETRICO</t>
  </si>
  <si>
    <t>Juego de anillas P/Nissan Frontier 2014</t>
  </si>
  <si>
    <t>Juego de pistones p/ Nissan Frontier 2014</t>
  </si>
  <si>
    <t>Juego de Bandas delantera p/ toyota Hilux 20202</t>
  </si>
  <si>
    <t xml:space="preserve">Juego de Bandas Traseras p/ toyota Hilux 2020 </t>
  </si>
  <si>
    <t>Juego de banda de frenos delanteras p/ Hyundai tucson 2011</t>
  </si>
  <si>
    <t>Juego de banda trasera p/ hyundai tucson2015</t>
  </si>
  <si>
    <t>Mono correa p/ Hyundai Tucson 2015</t>
  </si>
  <si>
    <t>LIBRETA DE BOCETO</t>
  </si>
  <si>
    <t xml:space="preserve">libreta grandes </t>
  </si>
  <si>
    <t>libreta pequeña 5*8</t>
  </si>
  <si>
    <t xml:space="preserve">LIBROS FOTOGRAFIAS </t>
  </si>
  <si>
    <t xml:space="preserve">LIMPIA CERAMICA </t>
  </si>
  <si>
    <t xml:space="preserve">LIMPIA CRISTALES 16/32 OZ </t>
  </si>
  <si>
    <t>llave angular de 1/2 doble</t>
  </si>
  <si>
    <t>llave angular de 1/2 sencilla</t>
  </si>
  <si>
    <t>Suaper</t>
  </si>
  <si>
    <t>marcadores de pizarra pixo negro</t>
  </si>
  <si>
    <t>marcadores de pizarra pixoRojo</t>
  </si>
  <si>
    <t>marcadores permanente azul</t>
  </si>
  <si>
    <t>marcadores permanente negro</t>
  </si>
  <si>
    <t>marcadores permanente rojo</t>
  </si>
  <si>
    <t>mina 0.5mm 12/1</t>
  </si>
  <si>
    <t>Nota Adhesiva 3x5</t>
  </si>
  <si>
    <t xml:space="preserve"> overload para nevera </t>
  </si>
  <si>
    <t xml:space="preserve">overload1/5 HP nevera </t>
  </si>
  <si>
    <t xml:space="preserve">overload1/3 HP nevera </t>
  </si>
  <si>
    <t>PALOS DE ESCOBAS</t>
  </si>
  <si>
    <t>Pizzara magnetica 48x96 Blanca</t>
  </si>
  <si>
    <t>papel bond 81/2*14</t>
  </si>
  <si>
    <t>papel bond 81/2*11 5/1</t>
  </si>
  <si>
    <t>PAPEL CARBON</t>
  </si>
  <si>
    <t xml:space="preserve">Protector de Hojas Paquete Tranasparente </t>
  </si>
  <si>
    <t>papel de baño 12/1</t>
  </si>
  <si>
    <t>papel de toalla 6/1</t>
  </si>
  <si>
    <t>parilla completa</t>
  </si>
  <si>
    <t xml:space="preserve">parilla tipo tijera 3X4 </t>
  </si>
  <si>
    <t xml:space="preserve">pastilla ambieNTADORA de inodoro </t>
  </si>
  <si>
    <t xml:space="preserve">pastilla para taque de inodoro </t>
  </si>
  <si>
    <t>plancha de plafon acuntico 0.60*0.60 aluminio</t>
  </si>
  <si>
    <t>PENDAFLEX de 25/1  81/2x11</t>
  </si>
  <si>
    <t>PERFORADORA 3 AGUJEROS</t>
  </si>
  <si>
    <t>Perfil metalico 2 x 2</t>
  </si>
  <si>
    <t>PERFORADORA CH STANDARD 2 hoyos</t>
  </si>
  <si>
    <t>pestillo de baño3*1/2</t>
  </si>
  <si>
    <t>PILAS DURACELL 1.5 VOLTIOC-2 MEDIANA</t>
  </si>
  <si>
    <t xml:space="preserve">PORTA CLIP </t>
  </si>
  <si>
    <t>porta mina 0.5</t>
  </si>
  <si>
    <t>POST BANDERITA</t>
  </si>
  <si>
    <t>post it 3*3</t>
  </si>
  <si>
    <t>post it 3*5</t>
  </si>
  <si>
    <t>Pilas Doble AA 2/1</t>
  </si>
  <si>
    <t>Pila AAA 4/1</t>
  </si>
  <si>
    <t>Pila 9V</t>
  </si>
  <si>
    <t xml:space="preserve">rastrillos araña plasticos </t>
  </si>
  <si>
    <t>REGLA  PLASTICA 12</t>
  </si>
  <si>
    <t>rejilla de piso4</t>
  </si>
  <si>
    <t xml:space="preserve">reloj compresor universal </t>
  </si>
  <si>
    <t>Resaltadores  12/1</t>
  </si>
  <si>
    <t>RESMA DE PAPEL 81/2*11 AZULHOJA</t>
  </si>
  <si>
    <t>resma de papel 81/2*11 rosada100/1HOJA</t>
  </si>
  <si>
    <t>resma de papel 81/2*11 verde 100/1HOJA</t>
  </si>
  <si>
    <t>rollo de tinta roja negra azul</t>
  </si>
  <si>
    <t>rollo papel 3 copia</t>
  </si>
  <si>
    <t xml:space="preserve">rollo papel sumadora </t>
  </si>
  <si>
    <t xml:space="preserve">saca grapas </t>
  </si>
  <si>
    <t xml:space="preserve">saca punta metal </t>
  </si>
  <si>
    <t>SEPARADORES DE CARPETAS  5/1 TOPS</t>
  </si>
  <si>
    <t>sifon flexibe lavamanos</t>
  </si>
  <si>
    <t>sifon fregagero</t>
  </si>
  <si>
    <t>sobre de abono floral</t>
  </si>
  <si>
    <t>Time delay Temporizador x-1935</t>
  </si>
  <si>
    <t xml:space="preserve">Tarjeta universal, control remoto </t>
  </si>
  <si>
    <t>Termostato t83l, 1004-30v</t>
  </si>
  <si>
    <t>Transformador 120/208/240/24v</t>
  </si>
  <si>
    <t>termostato de refrigeradores k50 p1126</t>
  </si>
  <si>
    <t>THINNER 6/1 GALONES</t>
  </si>
  <si>
    <t>toma coriente 120v dble</t>
  </si>
  <si>
    <t>TOMA CORRIENTES 220 voltio</t>
  </si>
  <si>
    <t>toner HP 202A NEGRO</t>
  </si>
  <si>
    <t xml:space="preserve">toner 17a </t>
  </si>
  <si>
    <t>toner HP 206 A Negro Laserjet pro</t>
  </si>
  <si>
    <t>toner HP 206 A Amarillo Laserjet pro</t>
  </si>
  <si>
    <t>toner HP 206 A Magneta Laserjet pro</t>
  </si>
  <si>
    <t>toner HP 410 A Negro Laserjet pro</t>
  </si>
  <si>
    <t>toner HP 410 A Cyan Laserjet pro</t>
  </si>
  <si>
    <t>toner HP 410 A Yellow Laserjet pro</t>
  </si>
  <si>
    <t>toner HP 410A Magneta  Laserjet pro</t>
  </si>
  <si>
    <t>toner HP 55A</t>
  </si>
  <si>
    <t>toner HP78 A negro Laserjet pro</t>
  </si>
  <si>
    <t>TONER HP 304 CC530 NEGRO</t>
  </si>
  <si>
    <t>TONER HP 304 CC533 MAGENTA</t>
  </si>
  <si>
    <t>TONER HP 501A/202A/AZUL OR.</t>
  </si>
  <si>
    <t>TONER HP 503A/202A/ROSADO OR</t>
  </si>
  <si>
    <t>TONER HP CF502A /202A/ AMARILLO OR.</t>
  </si>
  <si>
    <t>TONER 202 NEGRO</t>
  </si>
  <si>
    <t>TONER 202 CIAN</t>
  </si>
  <si>
    <t>TONER 202 MAGENTA</t>
  </si>
  <si>
    <t xml:space="preserve">TONER 202 AMARILLO </t>
  </si>
  <si>
    <t>TONER TOSHIBA C34U BLACK</t>
  </si>
  <si>
    <t>TONER HP 206A AZUL</t>
  </si>
  <si>
    <t>TONER TOSHIBA C34U CYAN</t>
  </si>
  <si>
    <t>TONER TOSHIBA C34U YELLOW</t>
  </si>
  <si>
    <t>TONNER DRUM CF 219 KRATOV</t>
  </si>
  <si>
    <t>TONNER LACER HP 128 A AZUL</t>
  </si>
  <si>
    <t>TONNER LACER HP 128 A MANGENTA</t>
  </si>
  <si>
    <t>TONER 304 NEGRO</t>
  </si>
  <si>
    <t>TONER 304CIAN</t>
  </si>
  <si>
    <t>TONER 304 MAGENTA</t>
  </si>
  <si>
    <t xml:space="preserve">TONER 304 AMARILLO </t>
  </si>
  <si>
    <t>TONNER LACER HP 128 A NEGRO</t>
  </si>
  <si>
    <t>TONNER LASER HP 304 AMARILLO</t>
  </si>
  <si>
    <t xml:space="preserve">TONNER LASER JET 25X </t>
  </si>
  <si>
    <t xml:space="preserve">TONNER TOSHIBA 34 - Y </t>
  </si>
  <si>
    <t xml:space="preserve">TONER 105 A </t>
  </si>
  <si>
    <t>toner laser p/hp cf289</t>
  </si>
  <si>
    <t>trimmer</t>
  </si>
  <si>
    <t>tubo drenaje 3*19</t>
  </si>
  <si>
    <t>tubo drenaje 4*19</t>
  </si>
  <si>
    <t>valvulas de servicios para nevera</t>
  </si>
  <si>
    <t>toner HP CE255A NEGRO PARA laserjet</t>
  </si>
  <si>
    <t>toner HP 414 A Negro Laserjet pro</t>
  </si>
  <si>
    <t>toner HP 414 A CYAN Laserjet pro</t>
  </si>
  <si>
    <t>toner HP 414 A YELLOW Laserjet pro</t>
  </si>
  <si>
    <t>toner HP 414 A MAGENTA Laserjet pro</t>
  </si>
  <si>
    <t>toner Kratos 414 A Negro Laserjet pro</t>
  </si>
  <si>
    <t>toner Kratos 414 A CYAN Laserjet pro</t>
  </si>
  <si>
    <t>toner Kratos 414 A YELLOW Laserjet pro</t>
  </si>
  <si>
    <t>toner Kratos 414 A MAGENTA Laserjet pro</t>
  </si>
  <si>
    <t>toner 26 a hp</t>
  </si>
  <si>
    <t>TONER HP58A NEGRO</t>
  </si>
  <si>
    <t>REFIGERANTE 34 DE 30 LBS</t>
  </si>
  <si>
    <t>REFIGERANTE 404 DE 24 LBS</t>
  </si>
  <si>
    <t>COMPRESOR EMBRACO 1/5</t>
  </si>
  <si>
    <t>COMPRESOR DANFOSS 3 TONELADAS</t>
  </si>
  <si>
    <t>MANITA LIMPIA GEL ANTIBACTERIAL</t>
  </si>
  <si>
    <t>ESM.INDUSTRIAL GRIS 47</t>
  </si>
  <si>
    <t>ACRILICA ALMENDRA 79 5/1</t>
  </si>
  <si>
    <t>Set de destornilllador tipo reloj</t>
  </si>
  <si>
    <t>Placa fenolica FR4P doble cara 9 x 12</t>
  </si>
  <si>
    <t>TRAFICO AMARILLO DOMASTUR  5/1</t>
  </si>
  <si>
    <t>ACRILICA GRIS TORMENTA 5/1</t>
  </si>
  <si>
    <t>FUNDA NEGRAS 28X34 PAQUETE de 100 ud</t>
  </si>
  <si>
    <t>neumaticos  7.00R16 12PR 116/114bridgestone</t>
  </si>
  <si>
    <t>neumatico modelo 265/65r17</t>
  </si>
  <si>
    <t>neumatico modelo700 r16</t>
  </si>
  <si>
    <t>junta de culata para nissan frontier 2014</t>
  </si>
  <si>
    <t xml:space="preserve">juego de visor para nissan frontier </t>
  </si>
  <si>
    <t xml:space="preserve">Pinta de liquido de frenos </t>
  </si>
  <si>
    <t xml:space="preserve">FARDOS DE BOTELLAS DE AGUA </t>
  </si>
  <si>
    <t>alicate de precion</t>
  </si>
  <si>
    <t>alicate mecanico</t>
  </si>
  <si>
    <t>llave de plomero</t>
  </si>
  <si>
    <t>llave angular 1/2</t>
  </si>
  <si>
    <t>PLACHA DE PLAYWOOD 3/4 4*8</t>
  </si>
  <si>
    <t>PLANCHA DE PLAWOO HIDRIFUGO</t>
  </si>
  <si>
    <t>PINTURA ACRILICA AMARILLO</t>
  </si>
  <si>
    <t>EXPOXICA GRIS GALON</t>
  </si>
  <si>
    <t>THINNER  GALONES</t>
  </si>
  <si>
    <t>TORNILLO 2-1/2X8</t>
  </si>
  <si>
    <t>TORNILLO8/1</t>
  </si>
  <si>
    <t>TUBO FL 32W</t>
  </si>
  <si>
    <t>TUBO LED 9W</t>
  </si>
  <si>
    <t>union tipo clan 4 torillo</t>
  </si>
  <si>
    <t xml:space="preserve">electrodos </t>
  </si>
  <si>
    <t>pestillo</t>
  </si>
  <si>
    <t>arandelas #4</t>
  </si>
  <si>
    <t xml:space="preserve">parrila de piso </t>
  </si>
  <si>
    <t xml:space="preserve">llave pulsadora </t>
  </si>
  <si>
    <t xml:space="preserve">boquilla lava manos </t>
  </si>
  <si>
    <t xml:space="preserve">llave lava manos </t>
  </si>
  <si>
    <t>llave chorro 3/4</t>
  </si>
  <si>
    <t>brochas #2</t>
  </si>
  <si>
    <t>breaker 20a secillo grueso</t>
  </si>
  <si>
    <t>bombillo de bajo led 30w</t>
  </si>
  <si>
    <t>breaker 20a doble grueso</t>
  </si>
  <si>
    <t>interruptor triple</t>
  </si>
  <si>
    <t>interruptor boble</t>
  </si>
  <si>
    <t>caja 2*4 metal</t>
  </si>
  <si>
    <t xml:space="preserve">bombillo bajo consumo 65w </t>
  </si>
  <si>
    <t>canaLETA DE 3/4*7</t>
  </si>
  <si>
    <t xml:space="preserve">roseta de porcelana </t>
  </si>
  <si>
    <t xml:space="preserve">interruptor simple </t>
  </si>
  <si>
    <t xml:space="preserve">porta rolo </t>
  </si>
  <si>
    <t>mini rolo</t>
  </si>
  <si>
    <t xml:space="preserve">mota antigotas </t>
  </si>
  <si>
    <t>espatula</t>
  </si>
  <si>
    <t xml:space="preserve">cinta adhesiva </t>
  </si>
  <si>
    <t xml:space="preserve">copling </t>
  </si>
  <si>
    <t xml:space="preserve">tapa de bacineta </t>
  </si>
  <si>
    <t xml:space="preserve">junta de cera de inodoros </t>
  </si>
  <si>
    <t>juego de destornillador</t>
  </si>
  <si>
    <t xml:space="preserve">teflon </t>
  </si>
  <si>
    <t>teflon 3/4</t>
  </si>
  <si>
    <t xml:space="preserve">guantes de obrero </t>
  </si>
  <si>
    <t>sifon lavamanos</t>
  </si>
  <si>
    <t>adaptadores macho3/4</t>
  </si>
  <si>
    <t>adaptadores hembra 3/4</t>
  </si>
  <si>
    <t>adaptadores hembra 1/2</t>
  </si>
  <si>
    <t>codo</t>
  </si>
  <si>
    <t>reduccion 1 a 3/4</t>
  </si>
  <si>
    <t xml:space="preserve">tubo flexible para lava mano </t>
  </si>
  <si>
    <t>CORREA B-40</t>
  </si>
  <si>
    <t>CUBO PLASTICO DE 20 GALONES</t>
  </si>
  <si>
    <t>CUBO PLASTICO DE 32 GALONES</t>
  </si>
  <si>
    <t>HILO REDONDO PARA DESBROZADORA</t>
  </si>
  <si>
    <t>TUBO DE PRESION PVC 1"</t>
  </si>
  <si>
    <t>TUBO DE PRESION PVC 3/4"</t>
  </si>
  <si>
    <t>TUBO CORRUGADO FLEXIBLE DE 1/2 PULGADA</t>
  </si>
  <si>
    <t>CODO DE 1/2 PVC</t>
  </si>
  <si>
    <t>CANALETA DE 3/4</t>
  </si>
  <si>
    <t>ABRAZADERA EMT DE 3/4</t>
  </si>
  <si>
    <t>CONDUFLEX 3/4</t>
  </si>
  <si>
    <t>CONDUFLEX  EMT DE 3/4</t>
  </si>
  <si>
    <t>CONECTORES EMT DE 3 PULGADA</t>
  </si>
  <si>
    <t>CAJA 2*4 PVC DE SUPERFICIE</t>
  </si>
  <si>
    <t>REGISTRO 8*8 PVC</t>
  </si>
  <si>
    <t>REGISTRO 10*10 PVC</t>
  </si>
  <si>
    <t>ROLLO DE ALAMBRE THW 12</t>
  </si>
  <si>
    <t>COUPLING EMT DE 3 PULGADA</t>
  </si>
  <si>
    <t>SOGA AMARILLA</t>
  </si>
  <si>
    <t>TUBO SILICON ULTRA BLANDO</t>
  </si>
  <si>
    <t>TUBO SILICON GRIS</t>
  </si>
  <si>
    <t>TUBO SILICON TRANSPARENTE</t>
  </si>
  <si>
    <t>tubo flexible para inodoro</t>
  </si>
  <si>
    <t xml:space="preserve">tape de vinil </t>
  </si>
  <si>
    <t xml:space="preserve">junta de entroque para inodoro </t>
  </si>
  <si>
    <t>massilla sherrock</t>
  </si>
  <si>
    <t>PINTURA ACRILICA PORCELANA 90</t>
  </si>
  <si>
    <t>pintura semi-glos porcelana 90</t>
  </si>
  <si>
    <t xml:space="preserve">pintura gris industrial </t>
  </si>
  <si>
    <t xml:space="preserve">pintura acrilica SUPERIOR Paja </t>
  </si>
  <si>
    <t xml:space="preserve">pintura ladrillo trafico </t>
  </si>
  <si>
    <t xml:space="preserve">pintura acrilica perla gris </t>
  </si>
  <si>
    <t>pintura amarillo trafico vial</t>
  </si>
  <si>
    <t xml:space="preserve">pintura azul claro </t>
  </si>
  <si>
    <t>laptop dell inspirion 3510</t>
  </si>
  <si>
    <t>laptop hp 15</t>
  </si>
  <si>
    <t xml:space="preserve">pizarra de 2 metros </t>
  </si>
  <si>
    <t>mueble negro en leather</t>
  </si>
  <si>
    <t>escritorio con su silla butacas</t>
  </si>
  <si>
    <t>ALBAHACA FUNDITA 9g</t>
  </si>
  <si>
    <t>ALGA NORRIS  10/1</t>
  </si>
  <si>
    <t>AMAPOLA SEMILLAS 50g</t>
  </si>
  <si>
    <t>ANIS COMINO 70g</t>
  </si>
  <si>
    <t>ANIS DULCE 70g</t>
  </si>
  <si>
    <t>ARROZ SUPER SELECTO</t>
  </si>
  <si>
    <t>ACEITE</t>
  </si>
  <si>
    <t>AUYAMA</t>
  </si>
  <si>
    <t>AJI CUBANELA</t>
  </si>
  <si>
    <t>AJI MORRON DIFERENTES COLORES</t>
  </si>
  <si>
    <t xml:space="preserve">AJO </t>
  </si>
  <si>
    <t>APIO</t>
  </si>
  <si>
    <t>PLATICO DE PICADERA DESECHABLE</t>
  </si>
  <si>
    <t>CARNE DE RES #7</t>
  </si>
  <si>
    <t>CARNE MOLIDA DE RES</t>
  </si>
  <si>
    <t>CEBOLLA</t>
  </si>
  <si>
    <t>CHULETA AHUMADA</t>
  </si>
  <si>
    <t>CILANTRO</t>
  </si>
  <si>
    <t>COSTILLA AHUMADDA</t>
  </si>
  <si>
    <t>CUBIERTOS DESECHABLES</t>
  </si>
  <si>
    <t>ESPIRALES</t>
  </si>
  <si>
    <t>LATA DE GUANDULES CON COCO</t>
  </si>
  <si>
    <t>GUINEITO VERDE</t>
  </si>
  <si>
    <t>HARINA TODO USO</t>
  </si>
  <si>
    <t>LECHE ENTERA</t>
  </si>
  <si>
    <t>LECHOSA</t>
  </si>
  <si>
    <t>LIMON AGRIO</t>
  </si>
  <si>
    <t>JAMON PICNIC</t>
  </si>
  <si>
    <t>NARANJA AGRIA</t>
  </si>
  <si>
    <t>LONGANIZA CRIOLLA</t>
  </si>
  <si>
    <t xml:space="preserve">MELON </t>
  </si>
  <si>
    <t>MAIZ FRESCO</t>
  </si>
  <si>
    <t>OSOBUCO DE RES</t>
  </si>
  <si>
    <t>PIÑA</t>
  </si>
  <si>
    <t>PECHUGA DE POLLO</t>
  </si>
  <si>
    <t>PIMIENTA VERDE DE 16oz</t>
  </si>
  <si>
    <t>PLATANO MADURO CRIOLLO</t>
  </si>
  <si>
    <t>PLATANO VERDE CRIOLLO</t>
  </si>
  <si>
    <t>POLLO ENTERO</t>
  </si>
  <si>
    <t>QUESO MOZZARELLA</t>
  </si>
  <si>
    <t>QUESO DANES</t>
  </si>
  <si>
    <t>QUESO CHEDDAR</t>
  </si>
  <si>
    <t>TRIGO ENTERO</t>
  </si>
  <si>
    <t>SERVILLETA DE PAPEL 500/1</t>
  </si>
  <si>
    <t>YAUTIA BLANCA</t>
  </si>
  <si>
    <t>YUCA</t>
  </si>
  <si>
    <t>VASOS DESECHABLES 4oz</t>
  </si>
  <si>
    <t>VASOS DESECHABLES 8oz</t>
  </si>
  <si>
    <t>ÑAME</t>
  </si>
  <si>
    <t>ARROZ JAZMIN 16 oz</t>
  </si>
  <si>
    <t>ARROZ PASTA DE ORZO 1 LB CAJITA</t>
  </si>
  <si>
    <t>ARROZ PASTA DE ORZO 1 LB FUNDA</t>
  </si>
  <si>
    <t>AVENA EN HOJUELA (LIBRAS)</t>
  </si>
  <si>
    <t>AVENA MOLIDA 540g</t>
  </si>
  <si>
    <t>BAHARAT SPICE BLEND MEZCLA DE ESPECIAS BAHARAT 7oz</t>
  </si>
  <si>
    <t>BAIES ROSAS BAYAS 250g</t>
  </si>
  <si>
    <t>BAKIN SODA 1LB BICARBONATO DE SODIO</t>
  </si>
  <si>
    <t>BRILLO NAPPAGE</t>
  </si>
  <si>
    <t>CAJUN SAZONADOR 78g</t>
  </si>
  <si>
    <t>CALIMETES PLASTICOS 500/1 PAQUETES</t>
  </si>
  <si>
    <t>CANELA EN POLVO 16 ONZ</t>
  </si>
  <si>
    <t>CANELA ENTERA (PESO BRUTO EN SU RECIPIENTE)</t>
  </si>
  <si>
    <t>CANELA ENTERA LIB</t>
  </si>
  <si>
    <t>CAPSULAS PARA CREMA NO RELLENABLE 8g</t>
  </si>
  <si>
    <t>CAYENA RAMA 16g</t>
  </si>
  <si>
    <t>CINCO ESPECIAS CHINAS 16 oz</t>
  </si>
  <si>
    <t>COLORANTE AZUL REAL PARA PASTEL</t>
  </si>
  <si>
    <t>COLORANTE MARRON PARA PASTEL</t>
  </si>
  <si>
    <t>COLORANTE VERDE PARA PASTEL</t>
  </si>
  <si>
    <t>CURCUMA MOLIDA 16 oz</t>
  </si>
  <si>
    <t>EMULSION EXTRACTO BLUEBERRY PARA PASTELERIA 4oz</t>
  </si>
  <si>
    <t>ESPAGUETIS 1LB</t>
  </si>
  <si>
    <t>ESTUFA DE INDUCCION, MANUAL, ELECTRICA. #IND-D120V</t>
  </si>
  <si>
    <t>FIDEOS NIDO 400g</t>
  </si>
  <si>
    <t>FINAS HIERBAS 18g</t>
  </si>
  <si>
    <t>FLORES COMESTIBLES</t>
  </si>
  <si>
    <t>GALLETA MARIA DORADA 800g</t>
  </si>
  <si>
    <t>GARBANZOS 15 oz</t>
  </si>
  <si>
    <t>GARBANZOS SECOS GISELLE 400g</t>
  </si>
  <si>
    <t>GELATINA CEREZA 40g</t>
  </si>
  <si>
    <t>GELATINA FRAMBUESA 80g</t>
  </si>
  <si>
    <t>GELATINA FRESA 40g</t>
  </si>
  <si>
    <t>GELATINA UVA 40g</t>
  </si>
  <si>
    <t>GELLAN GUM "F" LOW ACYL GOMA GELLAN 50g</t>
  </si>
  <si>
    <t xml:space="preserve">GLUCOSA DE MAIZ </t>
  </si>
  <si>
    <t>GLUTAMATO DE SODIO 65g</t>
  </si>
  <si>
    <t>HABANEROS MOLIDOS 220g</t>
  </si>
  <si>
    <t>HABAS GRANDES GOYA 16oz</t>
  </si>
  <si>
    <t>HABICHUELA YACOMELO PAQ</t>
  </si>
  <si>
    <t>HABICHUELA ROJA</t>
  </si>
  <si>
    <t>HABICHUELAS ROJAS 15 oz</t>
  </si>
  <si>
    <t>HABICHUELAS PINTA GIRA 800g</t>
  </si>
  <si>
    <t>HABICHUELAS YACOMELO 800g</t>
  </si>
  <si>
    <t>HARINA DE ARROZ ½ LB</t>
  </si>
  <si>
    <t>HARINA DE BATATA 1 LB</t>
  </si>
  <si>
    <t>HARINA DE GARBANZOS 1 LB</t>
  </si>
  <si>
    <t>HARINA DE MAIZ MAZORCA 14OZ</t>
  </si>
  <si>
    <t>HARINA PAN AREPAS 1KG</t>
  </si>
  <si>
    <t>HARINA PAN DE MAIZ DULCE 1 LB</t>
  </si>
  <si>
    <t>HIERBAS PROVENZA 320g</t>
  </si>
  <si>
    <t>HINOJO 30g</t>
  </si>
  <si>
    <t>HOJAS DE LAUREL 113g</t>
  </si>
  <si>
    <t>ISRAELI COUSCOUS TRICOLOR 600g</t>
  </si>
  <si>
    <t xml:space="preserve">LEVADURA INSTANTANEA 500GR </t>
  </si>
  <si>
    <t>LICOR CREMA DE MENTA</t>
  </si>
  <si>
    <t>LICOR DE CAFÉ TIA MARIA 700ml</t>
  </si>
  <si>
    <t>MAIZ EN LATA DE 8LBS (UNIDAD)</t>
  </si>
  <si>
    <t>MALAGUETA 80g</t>
  </si>
  <si>
    <t>MALAGUETA 85g</t>
  </si>
  <si>
    <t>MANZANA EN LATA 20 oz</t>
  </si>
  <si>
    <t xml:space="preserve">MARSALA VINO PARA COCINAR 12.9 oz </t>
  </si>
  <si>
    <t>MASA DE TACOS DUROS</t>
  </si>
  <si>
    <t>MAYONESA GALON</t>
  </si>
  <si>
    <t>MERMELADA DE PIÑA 7.5 LB GL</t>
  </si>
  <si>
    <t>MERMELADA DE FRESA 7.5 LB GL</t>
  </si>
  <si>
    <t>MOSTAZA  EN POLVO</t>
  </si>
  <si>
    <t>NUTELLA 750ML</t>
  </si>
  <si>
    <t>PANKO 8 OZ</t>
  </si>
  <si>
    <t>PAPRIKA 16 oz</t>
  </si>
  <si>
    <t>HABICHUELA GIRA SECA 2 LIBRAS</t>
  </si>
  <si>
    <t>CHENCHEN MAIZ CASQUEADO</t>
  </si>
  <si>
    <t>PASTA CODITOS 400 GR</t>
  </si>
  <si>
    <t xml:space="preserve">PASTA DE LASAGNA </t>
  </si>
  <si>
    <t>PASTA ESPIRAL COLORES 350GR</t>
  </si>
  <si>
    <t>PASTA PENNE (PAQUETE)</t>
  </si>
  <si>
    <t>PERA EN LATA 15.25 oz</t>
  </si>
  <si>
    <t>PERLAS AZULES FRASCO</t>
  </si>
  <si>
    <t>PERLAS BLANCAS FRASCO</t>
  </si>
  <si>
    <t>PERLAS MORADAS FRASCO</t>
  </si>
  <si>
    <t>PERLAS PLATEADAS FRASCO</t>
  </si>
  <si>
    <t>PERLAS ROSADAS FRASCO</t>
  </si>
  <si>
    <t>PETIT POIS PITIPUA 15 oz</t>
  </si>
  <si>
    <t xml:space="preserve">PIMENTON PICANTE MOLIDO </t>
  </si>
  <si>
    <t>PIMIENTOS DE PIQUILLO 185g</t>
  </si>
  <si>
    <t>QUINOA 12 oz</t>
  </si>
  <si>
    <t>ROMERO 25g</t>
  </si>
  <si>
    <t>SAL FINA (TARRO 10 LB)</t>
  </si>
  <si>
    <t>SAL ALTA PUREZA 500g</t>
  </si>
  <si>
    <t>SALSA CHILI 16 oz</t>
  </si>
  <si>
    <t>SALSA CHINA 1GL 103 OZ</t>
  </si>
  <si>
    <t>SALSA DE PESCADO 840g</t>
  </si>
  <si>
    <t>SALSA SIRACHA 17 oz</t>
  </si>
  <si>
    <t>SALSA SOJA SOYA KIKKOMAN 15 oz</t>
  </si>
  <si>
    <t>SALSA SUSHI 11.8 oz</t>
  </si>
  <si>
    <t>SALSA TERIYAKI 10 oz</t>
  </si>
  <si>
    <t>SALSA TERIYAKI 15 oz</t>
  </si>
  <si>
    <t>SUSHI CHEF RED MISO SOUP 15g</t>
  </si>
  <si>
    <t>SYRUP DE MAIZ NEGRO 16 oz</t>
  </si>
  <si>
    <t>SYRUP PANCAKE 16 oz</t>
  </si>
  <si>
    <t>SYRUP SIN AZUCAR 12 oz</t>
  </si>
  <si>
    <t>TINTA DE CALAMAR 180g</t>
  </si>
  <si>
    <t>TORTILLA DE MAIZ DURA 113g</t>
  </si>
  <si>
    <t>VINAGRE BALSAMICO DE MODENA BORGES 34 oz</t>
  </si>
  <si>
    <t>VINAGRE BALSAMICO DE MODENA BORGES 500ml</t>
  </si>
  <si>
    <t>VINAGRE BALSAMICO LITRO</t>
  </si>
  <si>
    <t>VINAGRE DE UVAS ROJAS 12 oz</t>
  </si>
  <si>
    <t>VINO BLANCO EL CHEFF</t>
  </si>
  <si>
    <t>VINO TINTO EL CHEFF</t>
  </si>
  <si>
    <t>ABRILLANTADOR DE ACERO BRITE SS LITRO</t>
  </si>
  <si>
    <t>AMOLADORA DE CUCHILLO ACERO 12"</t>
  </si>
  <si>
    <t>ANTORCHA PARA CHEF #40062</t>
  </si>
  <si>
    <t>BANDEJA DE ALUMINIO ACANALADA PARA PAN BAGUETTE</t>
  </si>
  <si>
    <t>BASE PARA BIZCOCHO 12.5 cm PAQUETE</t>
  </si>
  <si>
    <t>BASE PARA BIZCOCHO TORTA RECTANGULAR DORADA</t>
  </si>
  <si>
    <t>BASE PARA BIZCOCHO TORTA RECTANGULAR PLATEADA</t>
  </si>
  <si>
    <t>BASE PARA BIZCOCHO TORTA REDONDA DORADA BORDE ONDULADO</t>
  </si>
  <si>
    <t>BASE PARRA BIZCOCHO 10 cm PAQUETE</t>
  </si>
  <si>
    <t xml:space="preserve">BATIDORA CON BASE KITCHEN AID </t>
  </si>
  <si>
    <t>BOWL MEDIANO PLASTICO</t>
  </si>
  <si>
    <t>BOWL PEQUEÑO DE PORCELANA</t>
  </si>
  <si>
    <t>BOWL PEQUEÑO PLASTICO</t>
  </si>
  <si>
    <t>BROCHA ATLAS 2½</t>
  </si>
  <si>
    <t xml:space="preserve">CAMBRO (RECIPIENTE PARA COCTEL) 10 L </t>
  </si>
  <si>
    <t xml:space="preserve">CAMBRO (RECIPIENTE PARA COCTEL) 15 L </t>
  </si>
  <si>
    <t xml:space="preserve">CAMBRO (RECIPIENTE PARA COCTEL) 7.5 L </t>
  </si>
  <si>
    <t>CAPACILLO BLANCO MEDIANO PAQUETE 100/1</t>
  </si>
  <si>
    <t>CAPACILLO BLANCO PEQUEÑO PAQUETE 500/1</t>
  </si>
  <si>
    <t>CAPACILLO DORADO ATECO 2.5" x 2" cm 200/1</t>
  </si>
  <si>
    <t>CAPACILLO DORADO MEDIANO PAQUETE 100/1</t>
  </si>
  <si>
    <t xml:space="preserve">CAPACILLO PLATEADO MEDIANO </t>
  </si>
  <si>
    <t>CAPACILLO PLATEADO PEQUEÑO PAQUETE 100/1</t>
  </si>
  <si>
    <t>CAPACILLO PLATEADO PEQUEÑO PAQUETE 500/1</t>
  </si>
  <si>
    <t>CAPACILLO ROJO PEQUEÑO PAQUETE 100/1</t>
  </si>
  <si>
    <t>CERNIDOR DE HARINA TIPO JARRA CROMADA</t>
  </si>
  <si>
    <t xml:space="preserve">COLADOR DE COCTEL DE METAL DE 2 PUNTAS </t>
  </si>
  <si>
    <t xml:space="preserve">COLADOR DE COCTEL DE METAL DE 4 PUNTAS </t>
  </si>
  <si>
    <t>COLADOR DE FRITURA DE METAL</t>
  </si>
  <si>
    <t>COLADORES DE METAL GRANDE FORMA DE CONO</t>
  </si>
  <si>
    <t xml:space="preserve">COPA MARGARITA 9 oz </t>
  </si>
  <si>
    <t>COPA PARA CHAMPAÑA CRISTAR PREMIERE</t>
  </si>
  <si>
    <t>COPA PARA MARTINI 9.25 OZ #5442AL12</t>
  </si>
  <si>
    <t>COPA PARA VINO 17 oz</t>
  </si>
  <si>
    <t>COPA PARA VINO 23 OZ</t>
  </si>
  <si>
    <t xml:space="preserve">COPA WHISKY SOUR </t>
  </si>
  <si>
    <t>CORTADOR DE PIZZA 4"</t>
  </si>
  <si>
    <t xml:space="preserve">CUCHARA EXTRACTORA DE HELADO JUEGO 18/8 </t>
  </si>
  <si>
    <t>CUCHARA MEZCLADORA DE BAR MANGO ESPIRAL</t>
  </si>
  <si>
    <t>CUCHARAS SACABOCADO DOBLE</t>
  </si>
  <si>
    <t>CUCHARON DE MADERA</t>
  </si>
  <si>
    <t>CUCHILLO DE CIERRA 10"</t>
  </si>
  <si>
    <t>CUCHILLO DE MESA</t>
  </si>
  <si>
    <t>CUCHILLO PARA CHEFF #220KWCHEF8</t>
  </si>
  <si>
    <t>CUCHILLO PARA FILETEAR 6"</t>
  </si>
  <si>
    <t>CUCHILLO PARA FILETEAR 8"</t>
  </si>
  <si>
    <t xml:space="preserve">CUCHILLO PUNTILLA </t>
  </si>
  <si>
    <t>DELANTAL DESECHABLE 24" x 42" PAQ. 50/1</t>
  </si>
  <si>
    <t>DESGRASANTE VEGETAL JON JOY GALON</t>
  </si>
  <si>
    <t>DESICTOR CUBETA</t>
  </si>
  <si>
    <t>DESINCRUSTANTE ACIDO LIQUIDO KLEER SR GALON</t>
  </si>
  <si>
    <t>DESINFECTANTE PARA FRUTAS FRAGANCIA MANZANA GALON</t>
  </si>
  <si>
    <t>DESTAPADOR DE BOTELLA NORMAL ABRE LATAS</t>
  </si>
  <si>
    <t>DESTAPADOR DE BOTELLA Y SACACORCHOS</t>
  </si>
  <si>
    <t>DISPENSADOR DE KETCHUP FRASCO</t>
  </si>
  <si>
    <t>BORDEADOR DE COPAS PARA MARGARITA RIMMER 3 TIER WINCO</t>
  </si>
  <si>
    <t>ESPATULA DE SILICON 16" PLSP016HR</t>
  </si>
  <si>
    <t>ESPATULA DOBLADA DE METAL ATECO #1307</t>
  </si>
  <si>
    <t>ESPEJO OVALADO</t>
  </si>
  <si>
    <t>ESPEJO RECTANGULAR</t>
  </si>
  <si>
    <t>EXPRIMIDOR ELECTRICO DE CITRICOS ELCJ-1600 5</t>
  </si>
  <si>
    <t>GORRITO DESECHABLE PARA EL PELO PAQ. 100/1</t>
  </si>
  <si>
    <t>HANDS ON ANTISEPTICO GALON</t>
  </si>
  <si>
    <t>HORNILLA MOVIL</t>
  </si>
  <si>
    <t>INYECTOR DE SAZON METAL</t>
  </si>
  <si>
    <t>JABON LIQUIDO DE MANO ANTIBACTERIAL GENTLE FRESH BOLSA</t>
  </si>
  <si>
    <t>JABON PARA MANOS NEUFON BAC GALON</t>
  </si>
  <si>
    <t>JARRA CAFETERA CROMADA</t>
  </si>
  <si>
    <t>JARRA SERVIDORA DE BEBIDAS DE ACERO INOXIDABLE 32 oz, #STP-32GB</t>
  </si>
  <si>
    <t>BATIDORA ELECTRICA DE MANO DE 3 VELOCIDADES</t>
  </si>
  <si>
    <t>JUEGO DE CUCHARAS MEDIDORAS SET 4/1</t>
  </si>
  <si>
    <t>PINCELES 5/1</t>
  </si>
  <si>
    <t xml:space="preserve">TAZA MEDIDORA 4/1 </t>
  </si>
  <si>
    <t>KLEER DET CUBETA</t>
  </si>
  <si>
    <t>KLEER EXTRA DRI AGENTE DE ENJUAGUE GALON</t>
  </si>
  <si>
    <t>MANGO DE TRAPEADOR  DE FIBRA (PLASTICO)</t>
  </si>
  <si>
    <t>MAQUINA DE HACER PASTA</t>
  </si>
  <si>
    <t>PROCESADORA DE ALIMENTOS (SOLO ACCESORIOS)</t>
  </si>
  <si>
    <t>MARTILLO PARA CARNE</t>
  </si>
  <si>
    <t>MASCARILLA PARA EL POLVO CAJA 50/1</t>
  </si>
  <si>
    <t>MASCARILLA QUIRURJICA CAJA 50/1</t>
  </si>
  <si>
    <t>MESA GIRATORIA PARA DECORACION 12" x 5.125"</t>
  </si>
  <si>
    <t>MEZCLADOR DE COCTEL DE ACERO 3 PIEZAS 16 oz</t>
  </si>
  <si>
    <t>MOLDE ARMABLE RECTANGULAR #331283</t>
  </si>
  <si>
    <t>MOLDE CUADRADO PARA PAN  9" x 13" x 3"</t>
  </si>
  <si>
    <t xml:space="preserve">MOLDE DE METAL 10-15 CUPOS (2.4 - 3.5 LITROS) </t>
  </si>
  <si>
    <t xml:space="preserve">MOLDE DE METAL 9 CUPOS/2.13 LITROS </t>
  </si>
  <si>
    <t>MOLDE DE METAL RECTANGULAR PARA TARTA FBL350</t>
  </si>
  <si>
    <t>MOLDE DE METAL REDONDO PARA POSTRE 9.5"</t>
  </si>
  <si>
    <t>MOLDE DE SILICON 12 CUPOS</t>
  </si>
  <si>
    <t>MOLDE DE SILICON 15 CUPOS</t>
  </si>
  <si>
    <t>MOLDE DE SILICON 44 CUPOS</t>
  </si>
  <si>
    <t>MOLDE DE SILICON 77 CUPOS</t>
  </si>
  <si>
    <t>MOLDE DE SILICON GRANDE 1 CUPO</t>
  </si>
  <si>
    <t>MOLDE DESARMABLE REDONDO 12" x 3"</t>
  </si>
  <si>
    <t>MOLDE METAL GRANDE REDONDO BORDE ONDULADO</t>
  </si>
  <si>
    <t xml:space="preserve">MOLDE PARA DULCES 24 CUPOS PLM-1025 </t>
  </si>
  <si>
    <t>MOLDE PARA DULCES 78" dia x 39" CUPOS HIGH JUEGO DE 36 PIEZAS</t>
  </si>
  <si>
    <t>MOLDE PARA PASTEL DESMONTABLE</t>
  </si>
  <si>
    <t>MOLDE RECTANGULAR PARA PAN 14" x 4.5", #16434-4</t>
  </si>
  <si>
    <t xml:space="preserve">MOLDE REDONDO AJUSTABLE DE METAL </t>
  </si>
  <si>
    <t>MOLDE REDONDO DE METAL ACANALADO PEQUEÑO #124810</t>
  </si>
  <si>
    <t>MOLDE REDONDO PARA PAN 10" x 3" / 25,4 x 7,62 cm</t>
  </si>
  <si>
    <t>MOLDE REDONDO PARA PAN 8" x 2" (20.3x5cm)</t>
  </si>
  <si>
    <t>MOLDE REDONDO PARA PAN 8" x 4"</t>
  </si>
  <si>
    <t>MOLDE TERRINA CROMADO</t>
  </si>
  <si>
    <t>MOLENILLO #JL10036</t>
  </si>
  <si>
    <t>MOLENILLO GRANDE DE METAL</t>
  </si>
  <si>
    <t>MONTAJE DE DIFERENTES FORMAS Y TAMAÑOS</t>
  </si>
  <si>
    <t>OLLA AGUJERADA ESCURRIDORA DE PASTAS</t>
  </si>
  <si>
    <t>OLLA AGUJERADA ESCURRIDORA DE VEGETALES</t>
  </si>
  <si>
    <t>OXI CLEAN 7 oz</t>
  </si>
  <si>
    <t xml:space="preserve">PASTA RIGATONI 350g </t>
  </si>
  <si>
    <t xml:space="preserve">PALILLOS DE BAMBU BROCHETAS 3mm 50/1 </t>
  </si>
  <si>
    <t>PAPEL ALUMINIO 1,000 PIES, 18"</t>
  </si>
  <si>
    <t>PAPEL ENCERADO 75 PIES - 12 x 75, fardo 24/1 x 2</t>
  </si>
  <si>
    <t>PAPEL ENCERADO EXOPAQ CAJA 500/1 - 600 x 400 mm</t>
  </si>
  <si>
    <t>CUCHILLO PELADOR DE PAPAS</t>
  </si>
  <si>
    <t>PICA HIELO DE 6 PUNTAS</t>
  </si>
  <si>
    <t>PINZA 12"</t>
  </si>
  <si>
    <t>PINZA 9"</t>
  </si>
  <si>
    <t>PINZA DE ACERO INOXIDABLE 11"</t>
  </si>
  <si>
    <t>PINZA PARA HIELO TIPO GARRA</t>
  </si>
  <si>
    <t>PINZA PARA POMPONES</t>
  </si>
  <si>
    <t>PIPETAS DESECHABLES CAJA 100/1</t>
  </si>
  <si>
    <t>PLATILLO #MEL-PL65W</t>
  </si>
  <si>
    <t>PLATILLOS PARA CAFÉ</t>
  </si>
  <si>
    <t>PLATO CUADRADO 9" DE PORCELANA BLANCO #CH-F-07</t>
  </si>
  <si>
    <t>PLATO CUADRADO GRANDE DE PORCELANA #PR-A529</t>
  </si>
  <si>
    <t>PLATO RECTANGULAR PORCELANA BOSTON #41047A-2</t>
  </si>
  <si>
    <t>PLATO REDONDO DE PORCELANA WORLD</t>
  </si>
  <si>
    <t>PLATOS PLASTICOS COLOR CREMA BEIGE W222A</t>
  </si>
  <si>
    <t>PORTAVASOS DE PORCELANA</t>
  </si>
  <si>
    <t>RALLADOR (GUAYO) TRUDEAU</t>
  </si>
  <si>
    <t>RECIPIENTE CALENTADOR DE TORTILLA 8½"</t>
  </si>
  <si>
    <t xml:space="preserve">RECIPIENTE PLASTICO CON TAPA DESECHABLE PLASTIFAR PARA COMIDA </t>
  </si>
  <si>
    <t xml:space="preserve">REMOVEDORES PRIMAVERAL PAQUETE 500/1 </t>
  </si>
  <si>
    <t>RODILLO PARA FONDANT 20"</t>
  </si>
  <si>
    <t>RODILLO PARA FONDANT 9"</t>
  </si>
  <si>
    <t>ROLLO DE FUNDA PARA EMPAQUE AL VACIO 11" x 50"</t>
  </si>
  <si>
    <t>ROLLO DE FUNDA PARA EMPAQUE AL VACIO 6" x 50"</t>
  </si>
  <si>
    <t>ROLLO DE FUNDA PARA EMPAQUE AL VACIO 8" x 50"</t>
  </si>
  <si>
    <t>ROLLO DE HILO PARA PASTELES</t>
  </si>
  <si>
    <t xml:space="preserve">SALSA PICANTE TABASCO FRASCO 60 ml </t>
  </si>
  <si>
    <t>SARTEN CROMADO KINGSTEEL GRANDE</t>
  </si>
  <si>
    <t>SARTEN CROMADO KINGSTEEL MEDIANO</t>
  </si>
  <si>
    <t>SET DE 6 TAZAS CON SUS PLATILLOS PARA CAFE</t>
  </si>
  <si>
    <t>SET DE 7 CORTADORES PEQUEÑO</t>
  </si>
  <si>
    <t>SET DE BOQUILLAS PARA MANGA</t>
  </si>
  <si>
    <t>SET DE BOQUILLAS PARA MANGA DE 32 PIEZAS</t>
  </si>
  <si>
    <t>SET DE CORTADORES #14404</t>
  </si>
  <si>
    <t>SET DE CORTADORES #5252</t>
  </si>
  <si>
    <t>SET DE CORTADORES #5253</t>
  </si>
  <si>
    <t>SET DE CORTADORES #5357</t>
  </si>
  <si>
    <t>SET DE CORTADORES DE 6 PIEZAS #K1805 FORMA DE BEISBOL</t>
  </si>
  <si>
    <t>SET DE CORTADORES DE 6 PIEZAS #K1817 FORMA DE HERRAMIENTAS</t>
  </si>
  <si>
    <t xml:space="preserve">SET DE CUCHARAS DE PRESICION 2/1 </t>
  </si>
  <si>
    <t>SHARP ESPUMA ANTIBACTERIAL GALON</t>
  </si>
  <si>
    <t>STATE FRUIT A VEGGIE PARA LAVAR VEGETALES GALON</t>
  </si>
  <si>
    <t>TABLA DE MARMOL</t>
  </si>
  <si>
    <t>TAZA MEDIDORA DOBLE ½ x 1 oz</t>
  </si>
  <si>
    <t>TAZA MEDIDORA DOBLE 1½ x 2 oz</t>
  </si>
  <si>
    <t>TAZA MEDIDORA DOBLE CON MANGO</t>
  </si>
  <si>
    <t>TENEDOR DE MESA</t>
  </si>
  <si>
    <t>TENEDOR PARA BARBACOA</t>
  </si>
  <si>
    <t>TERMOMETRO ELECTRONICO FANTAST</t>
  </si>
  <si>
    <t>TIJERAS DE COCINA</t>
  </si>
  <si>
    <t>TOALLA PARA COCINA 2/1</t>
  </si>
  <si>
    <t>TRITURADOR DE ACERO INOXIDABLE (MORTERO) #H4258</t>
  </si>
  <si>
    <t>TRIGO DON RODRIGO 800g</t>
  </si>
  <si>
    <t>VAPORIZADOR DE BAMBU 8" #34208 SET DE 3 UNIDADES</t>
  </si>
  <si>
    <t>VASITO ROMBO TIPO CONO 95cc</t>
  </si>
  <si>
    <t xml:space="preserve">VASO HERRADURA 11oz, #0124AL48 </t>
  </si>
  <si>
    <t>VASO LEXINGTON ROCK</t>
  </si>
  <si>
    <t>VASO LEXINGTON ROCK GRANDE</t>
  </si>
  <si>
    <t>VASOS CRISTAL 16 OZ #52339</t>
  </si>
  <si>
    <t>WOOD SHINE LUSTRADOR DE MADERA GALON</t>
  </si>
  <si>
    <t>UNIDAD</t>
  </si>
  <si>
    <t>Unidad</t>
  </si>
  <si>
    <t xml:space="preserve">Pies </t>
  </si>
  <si>
    <t>rollo</t>
  </si>
  <si>
    <t>galon</t>
  </si>
  <si>
    <t>GALON</t>
  </si>
  <si>
    <t>unidad</t>
  </si>
  <si>
    <t xml:space="preserve">PAQUETE </t>
  </si>
  <si>
    <t xml:space="preserve">unida </t>
  </si>
  <si>
    <t>YARDA</t>
  </si>
  <si>
    <t>Caja</t>
  </si>
  <si>
    <t xml:space="preserve">unidad </t>
  </si>
  <si>
    <t>galones</t>
  </si>
  <si>
    <t xml:space="preserve">Unidad </t>
  </si>
  <si>
    <t>PAQUETE</t>
  </si>
  <si>
    <t xml:space="preserve">GALONES </t>
  </si>
  <si>
    <t>CJA</t>
  </si>
  <si>
    <t xml:space="preserve">caja </t>
  </si>
  <si>
    <t>caja</t>
  </si>
  <si>
    <t>CAJA</t>
  </si>
  <si>
    <t>GALONES</t>
  </si>
  <si>
    <t>SACOS</t>
  </si>
  <si>
    <t xml:space="preserve">UNIDAD </t>
  </si>
  <si>
    <t xml:space="preserve">CAJAS </t>
  </si>
  <si>
    <t>LIBRAS</t>
  </si>
  <si>
    <t xml:space="preserve">PAQUETES </t>
  </si>
  <si>
    <t xml:space="preserve">paquete </t>
  </si>
  <si>
    <t xml:space="preserve">Caja </t>
  </si>
  <si>
    <t>PARES</t>
  </si>
  <si>
    <t xml:space="preserve">CAJA </t>
  </si>
  <si>
    <t>PAQUETES</t>
  </si>
  <si>
    <t>UNIDADES</t>
  </si>
  <si>
    <t xml:space="preserve">resma </t>
  </si>
  <si>
    <t>Uniddas</t>
  </si>
  <si>
    <t xml:space="preserve">fardo </t>
  </si>
  <si>
    <t xml:space="preserve">RESMA </t>
  </si>
  <si>
    <t xml:space="preserve">paqute </t>
  </si>
  <si>
    <t xml:space="preserve">undad </t>
  </si>
  <si>
    <t>JUEGOS</t>
  </si>
  <si>
    <t xml:space="preserve">CUBETA </t>
  </si>
  <si>
    <t>unidades</t>
  </si>
  <si>
    <t>METROS</t>
  </si>
  <si>
    <t>PIES</t>
  </si>
  <si>
    <t>CUBETA</t>
  </si>
  <si>
    <t>uNIDAD</t>
  </si>
  <si>
    <t>FRASCO</t>
  </si>
  <si>
    <t>LIBRA</t>
  </si>
  <si>
    <t>FUNDITA</t>
  </si>
  <si>
    <t>FUNDA</t>
  </si>
  <si>
    <t>LATA</t>
  </si>
  <si>
    <t>LITRO</t>
  </si>
  <si>
    <t>TARRO</t>
  </si>
  <si>
    <t>BOTELLA</t>
  </si>
  <si>
    <t>JUEGO</t>
  </si>
  <si>
    <t>510102000100070003</t>
  </si>
  <si>
    <t>510102000200070006</t>
  </si>
  <si>
    <t>510102000200070003</t>
  </si>
  <si>
    <t>510102000200050005</t>
  </si>
  <si>
    <t>510102000200010001</t>
  </si>
  <si>
    <t>510102000200040017</t>
  </si>
  <si>
    <t>510102000200070005</t>
  </si>
  <si>
    <t>510102000200060009</t>
  </si>
  <si>
    <t>productos ferrosos</t>
  </si>
  <si>
    <t>510102000200050001</t>
  </si>
  <si>
    <t>510102000200070002</t>
  </si>
  <si>
    <t>1206010007</t>
  </si>
  <si>
    <t>1206010001</t>
  </si>
  <si>
    <t>510102000200070008</t>
  </si>
  <si>
    <t>510102000200070010</t>
  </si>
  <si>
    <t>510102000200040001</t>
  </si>
  <si>
    <t>510102000200030002</t>
  </si>
  <si>
    <t>510102000200060006</t>
  </si>
  <si>
    <t>510102000200060004</t>
  </si>
  <si>
    <t>510102000200040015</t>
  </si>
  <si>
    <t>510102000200020003</t>
  </si>
  <si>
    <t>510102000200060001</t>
  </si>
  <si>
    <t>510102000200040018</t>
  </si>
  <si>
    <t>510102000200070001</t>
  </si>
  <si>
    <t>510102000200040008</t>
  </si>
  <si>
    <t>510102000200050003</t>
  </si>
  <si>
    <t>510102000100020008</t>
  </si>
  <si>
    <t>510102000200060014</t>
  </si>
  <si>
    <t>510102000200040007</t>
  </si>
  <si>
    <t>510102000200040013</t>
  </si>
  <si>
    <t>510102000100020006</t>
  </si>
  <si>
    <t>510102000200020001</t>
  </si>
  <si>
    <t>Acople de goma</t>
  </si>
  <si>
    <t>paquete</t>
  </si>
  <si>
    <t>Libra</t>
  </si>
  <si>
    <t>Frasco</t>
  </si>
  <si>
    <t>Paquete</t>
  </si>
  <si>
    <t>Galon</t>
  </si>
  <si>
    <t>2.3.5.4.01</t>
  </si>
  <si>
    <t>510102000200050004</t>
  </si>
  <si>
    <t>Artículos de Caucho</t>
  </si>
  <si>
    <t>Aceite 15w40 1/4</t>
  </si>
  <si>
    <t>Mayo</t>
  </si>
  <si>
    <t>breaker 250 amp</t>
  </si>
  <si>
    <t>breaker 80 amp</t>
  </si>
  <si>
    <t xml:space="preserve">bateria para vehiculo </t>
  </si>
  <si>
    <t>2.3.9.2.02</t>
  </si>
  <si>
    <t>Folder 81/2x14</t>
  </si>
  <si>
    <t xml:space="preserve">lapiz de carbon </t>
  </si>
  <si>
    <t>cinta adhesiva 3/4</t>
  </si>
  <si>
    <t>2024-00065</t>
  </si>
  <si>
    <t xml:space="preserve">clip 33mm metalico </t>
  </si>
  <si>
    <t xml:space="preserve">clip 50 mm jumbo </t>
  </si>
  <si>
    <t xml:space="preserve">clip 41 billetero </t>
  </si>
  <si>
    <t xml:space="preserve">borrador de pizarra </t>
  </si>
  <si>
    <t>folder partition 81/2*11</t>
  </si>
  <si>
    <t>folder colgantes 08 1/2 *13</t>
  </si>
  <si>
    <t xml:space="preserve">folder c/b satinado </t>
  </si>
  <si>
    <t>sobres blancos n.10</t>
  </si>
  <si>
    <t xml:space="preserve">corrector lapiz </t>
  </si>
  <si>
    <t>dispesador cinta 3/4</t>
  </si>
  <si>
    <t>cinta adhesiva 2*075</t>
  </si>
  <si>
    <t xml:space="preserve">tijera </t>
  </si>
  <si>
    <t xml:space="preserve">grapadora </t>
  </si>
  <si>
    <t>folder pendaflex 81/2*11 25/1</t>
  </si>
  <si>
    <t>.</t>
  </si>
  <si>
    <t>caja de clable utp ct.6</t>
  </si>
  <si>
    <t>patch panel</t>
  </si>
  <si>
    <t>patch cord 3 pies</t>
  </si>
  <si>
    <t>organizadores de cable</t>
  </si>
  <si>
    <t>paq de tay ray 100/1</t>
  </si>
  <si>
    <t xml:space="preserve">jacks con tapa doble </t>
  </si>
  <si>
    <t>rj -45</t>
  </si>
  <si>
    <t xml:space="preserve">abaradera de 3 </t>
  </si>
  <si>
    <t>conector bx recto</t>
  </si>
  <si>
    <t>cabinete de metal</t>
  </si>
  <si>
    <t xml:space="preserve">caja de cable utp </t>
  </si>
  <si>
    <t>conector emt 3/4</t>
  </si>
  <si>
    <t>canaLETA pvc de 1 1/2 3</t>
  </si>
  <si>
    <t xml:space="preserve">toma corrIENTES 110v </t>
  </si>
  <si>
    <t>510102000200040012</t>
  </si>
  <si>
    <t>frasco de acetaminofen jarabe</t>
  </si>
  <si>
    <t>sobre de cystenil</t>
  </si>
  <si>
    <t>sentrol compuesto 10-125mg</t>
  </si>
  <si>
    <t xml:space="preserve">sentrol compuesto 3 dois 2 amp </t>
  </si>
  <si>
    <t>paracetamo 500mg c/100 tableta</t>
  </si>
  <si>
    <t>dexametason 8mg /2ml amp</t>
  </si>
  <si>
    <t>diclofenaco gel 1gel 25g</t>
  </si>
  <si>
    <t xml:space="preserve">diclofenac sodico 75mg amp </t>
  </si>
  <si>
    <t xml:space="preserve">difenhidramina 25mg 100 tab  </t>
  </si>
  <si>
    <t>amoxilina 250m</t>
  </si>
  <si>
    <t>cetirizina 5 mg/6</t>
  </si>
  <si>
    <t>diclofc+complejo</t>
  </si>
  <si>
    <t>curam 1000 mg tab</t>
  </si>
  <si>
    <t>permetrina 5 cree</t>
  </si>
  <si>
    <t>vitamina c a+d</t>
  </si>
  <si>
    <t>vitamina c tabs b</t>
  </si>
  <si>
    <t>antigripal 120 ml</t>
  </si>
  <si>
    <t xml:space="preserve">jabon intimo feme </t>
  </si>
  <si>
    <t>Tanque de almacenamiento de agua</t>
  </si>
  <si>
    <t>ITSC-2024-00070</t>
  </si>
  <si>
    <t>2.7.2.1.01</t>
  </si>
  <si>
    <t>Obras Hidráulicas y Sanitarias</t>
  </si>
  <si>
    <t>TANQUES REFIGERANTES R-410 25 LIBRAS</t>
  </si>
  <si>
    <t>TANQUES REFIGERANTES R-22 30 LIBRAS</t>
  </si>
  <si>
    <t>ITSC-2024-00069</t>
  </si>
  <si>
    <t>PAPEL BOND 8½ x 11</t>
  </si>
  <si>
    <t>Papel de escritorio</t>
  </si>
  <si>
    <t xml:space="preserve">2.3.3.1.01 </t>
  </si>
  <si>
    <t>510102000200030001</t>
  </si>
  <si>
    <t>ITSC-2024-00062</t>
  </si>
  <si>
    <t>toner 83A</t>
  </si>
  <si>
    <t xml:space="preserve">toner 80A NEGRO </t>
  </si>
  <si>
    <t>CUBETA EXPRIMIDORA 20 Litros CARRITO SUAPE</t>
  </si>
  <si>
    <t>Resma</t>
  </si>
  <si>
    <t>boliGRAFO azul LAPICERO</t>
  </si>
  <si>
    <t>PALAS RECOGEDORA BASURA PALITAS</t>
  </si>
  <si>
    <t>FOTOCELDA 220V</t>
  </si>
  <si>
    <t>BOMBILLO MH- 1,000W</t>
  </si>
  <si>
    <t>ITSC-2024-00046</t>
  </si>
  <si>
    <t xml:space="preserve">Piedra pastilla ambientadora de inodoro </t>
  </si>
  <si>
    <t>folder c/b satinado carpeta</t>
  </si>
  <si>
    <t>ALAMBRE 3/0 NEGRO</t>
  </si>
  <si>
    <t>TORNILLO CON TUERCA 5/16 x 1</t>
  </si>
  <si>
    <t>ITSC-2024-00078</t>
  </si>
  <si>
    <t xml:space="preserve">2.3.9.6.01 </t>
  </si>
  <si>
    <t>Productos eléctricos y afines</t>
  </si>
  <si>
    <t>POST IT 3 x 5</t>
  </si>
  <si>
    <t>POST IT 3 x 3</t>
  </si>
  <si>
    <t>PAPEL TOALLA 6/1</t>
  </si>
  <si>
    <t>PAPEL BOND  8½ x 11 (5/1)</t>
  </si>
  <si>
    <t>PAPEL BOND  8½ x 14</t>
  </si>
  <si>
    <t xml:space="preserve">GRAPADORA </t>
  </si>
  <si>
    <t>TOMA CORRIENTE 220 V</t>
  </si>
  <si>
    <t>RELOJ COMPRESOR UNIVERSAL</t>
  </si>
  <si>
    <t>TIMER DELAY PARA AIRE ACONDICIONADO 10MIN QD-068</t>
  </si>
  <si>
    <t>Llantas y Neumáticos</t>
  </si>
  <si>
    <t>NEUMATICO (225/55R18)</t>
  </si>
  <si>
    <t>ITSC-2024-00076</t>
  </si>
  <si>
    <t>FILTRO DE ACEITE DE TOYOTA HILUX 2020 (No. 90915-Y2202)</t>
  </si>
  <si>
    <t>MANGUERA DOBLE CHAQUETA DE 1½ x 100 PIES COLOR BLANCO</t>
  </si>
  <si>
    <t>ITSC-2024-00073</t>
  </si>
  <si>
    <t>Junio</t>
  </si>
  <si>
    <t>Folder 8½ x 14</t>
  </si>
  <si>
    <t>ESCOBA PLASTICA</t>
  </si>
  <si>
    <t>SUAPER #32</t>
  </si>
  <si>
    <t>ITSC-2024-00052</t>
  </si>
  <si>
    <t>ITSC-2024-00054</t>
  </si>
  <si>
    <t>AMBIENTADOR EN AEROSOL 13oz GARDEN</t>
  </si>
  <si>
    <t>BOLSAS FUNDA DE BASURA 55 GALONES</t>
  </si>
  <si>
    <t>BOLSAS FUNDA DE BASURA 17 x 22</t>
  </si>
  <si>
    <t>FUNDA BOLSAS NEGRAS 55 GALONES</t>
  </si>
  <si>
    <t xml:space="preserve">FUNDA BOLSAS NEGRAS 28X34 PAQUETE de 100 </t>
  </si>
  <si>
    <t>AMORTIGUADORES DELANTEROS PARA JEEP HYUNDAI TUCSON 2015</t>
  </si>
  <si>
    <t>ITSC-2024-00075</t>
  </si>
  <si>
    <t>ITSC-2024-00079</t>
  </si>
  <si>
    <t>CONECTORES DOBLES AL 250 MCM</t>
  </si>
  <si>
    <t>CONECTORES DE EMPALME Y/O MANGA 3/0</t>
  </si>
  <si>
    <t>TAPE DE VINIL SUPER</t>
  </si>
  <si>
    <t>TAPE DE GOMA</t>
  </si>
  <si>
    <t>CINTA ADHESIVA ANTIDESLIZANTE ROLLOS DE 50MM ANCHO X 5M, COLOR GRIS O NEGRAS.</t>
  </si>
  <si>
    <t>CORRECTOR TIPO LAPIZ LIQUID PAPER</t>
  </si>
  <si>
    <t>JUEGO DE LIMPIABRISAS N 1814</t>
  </si>
  <si>
    <t>JUEGO DE LIMPIABRISAS N 2214</t>
  </si>
  <si>
    <t>ACEITE 15W 40</t>
  </si>
  <si>
    <t>ACEITE 5W 20 SINTETICO</t>
  </si>
  <si>
    <t>JUEGO DE BUSHING TRASEROS DE LA ESCOPETA Y BARRA</t>
  </si>
  <si>
    <t>MONO CORREA PARA HYUNDAI TUCSON 2015</t>
  </si>
  <si>
    <t>MONO CORREA PARA TOYOTA HILUX 2020</t>
  </si>
  <si>
    <t>BUJIA PARA HYUNDAI TUCSON 2015</t>
  </si>
  <si>
    <t>LIMPIADOR CARBURADOR</t>
  </si>
  <si>
    <t>SHAMPOO PARA LAVAR CARROS</t>
  </si>
  <si>
    <t>ALMOROL</t>
  </si>
  <si>
    <t>Juego</t>
  </si>
  <si>
    <t>ITSC-2024-00077</t>
  </si>
  <si>
    <t>TONER 83A</t>
  </si>
  <si>
    <t>PERFORADORA 2 HOYOS AGUJEROS</t>
  </si>
  <si>
    <t xml:space="preserve">PERFORADORA 3 HOYOS AGUJEROS </t>
  </si>
  <si>
    <t>TERMOSTATO PROGRAMABLE</t>
  </si>
  <si>
    <t>ATOMIZADOR</t>
  </si>
  <si>
    <t>ITSC-2024-00082</t>
  </si>
  <si>
    <t>Fardos</t>
  </si>
  <si>
    <t>AGUA EN BOTELLITAS DE 16oz FARDOS 20/1</t>
  </si>
  <si>
    <t>POSTIC BANDERITA COLORES</t>
  </si>
  <si>
    <t xml:space="preserve">TONER 105A </t>
  </si>
  <si>
    <t xml:space="preserve">TIJERA </t>
  </si>
  <si>
    <t>ITSC-2024-00074</t>
  </si>
  <si>
    <t>CAJA DE BOBINA PARA MAQUINA RECTA INDUSTRIAL</t>
  </si>
  <si>
    <t>BOBINA PARA MAQUINA RECTA INDUSTRIAL 100 UD</t>
  </si>
  <si>
    <t>TIZA PARA SASTRE COLORES VARIADOS</t>
  </si>
  <si>
    <t>HILO CHINO BLANCO</t>
  </si>
  <si>
    <t>HILO CHINO GRIS</t>
  </si>
  <si>
    <t>HILO CHINO AMARILLO</t>
  </si>
  <si>
    <t>HILO CHINO MAMEY</t>
  </si>
  <si>
    <t>CORDON TRIPLE GRIS</t>
  </si>
  <si>
    <t>TELA GABARDINA AZUL DOBLE ANCHO</t>
  </si>
  <si>
    <t>DESGRASANTE</t>
  </si>
  <si>
    <t>CORTA HILO DE METAL</t>
  </si>
  <si>
    <t>DESCOSEDORES PEQUEÑOS</t>
  </si>
  <si>
    <t>PINZAS GRANDES PARA ENHEBRAR</t>
  </si>
  <si>
    <t>TELA CRIN ADHESICO BLANCO</t>
  </si>
  <si>
    <t>TELA ALGODÓN EGIPCIO AZUL</t>
  </si>
  <si>
    <t>TELA ALGODÓN EGIPCIO BLANCO</t>
  </si>
  <si>
    <t>TELA PEAUX DE SOIE (PODESUA) ROJO</t>
  </si>
  <si>
    <t>HILO CHINO DORADO</t>
  </si>
  <si>
    <t>Rollo</t>
  </si>
  <si>
    <t>Yarda</t>
  </si>
  <si>
    <t>ALFILERES CON CABEZA</t>
  </si>
  <si>
    <t xml:space="preserve">Pila TRIPLE AAA 4/1 </t>
  </si>
  <si>
    <t>PAPEL BAÑO 12/1</t>
  </si>
  <si>
    <t>DESINFECTANTE MISTOLIN</t>
  </si>
  <si>
    <t xml:space="preserve">TE FRIO ICE TEA </t>
  </si>
  <si>
    <t>LLAVE DE PULSO PULSADORA</t>
  </si>
  <si>
    <t>CLIP BILLETERO 51mm 12/1</t>
  </si>
  <si>
    <t>CLIP BILLETERO 41mm</t>
  </si>
  <si>
    <t>CLIP BILLETERO 19mm</t>
  </si>
  <si>
    <t>CLIP METALICO 33mm</t>
  </si>
  <si>
    <t>CLIP BILLETERO 32mm 12/1</t>
  </si>
  <si>
    <t>CODO</t>
  </si>
  <si>
    <t>CODO 3/4</t>
  </si>
  <si>
    <t>CLORO BEAU</t>
  </si>
  <si>
    <t>TANQUE PARA ALMACENAMIENTO DE AGUA</t>
  </si>
  <si>
    <t>LAPIZ DE CARBON</t>
  </si>
  <si>
    <t>LIBRETA GRANDE</t>
  </si>
  <si>
    <t>LIBRETA PEQUEÑA</t>
  </si>
  <si>
    <t>TONER HP 55A</t>
  </si>
  <si>
    <t>RESALTADORES</t>
  </si>
  <si>
    <t>REJILLA DE PISO 4</t>
  </si>
  <si>
    <t>TONER 26A HP</t>
  </si>
  <si>
    <t>TONER HP 58A NEGRO</t>
  </si>
  <si>
    <t>toner HP 414A CYAN Laserjet pro</t>
  </si>
  <si>
    <t>toner HP 414A MAGENTA Laserjet pro</t>
  </si>
  <si>
    <t>toner HP 414A Negro Laserjet pro</t>
  </si>
  <si>
    <t>toner HP 414A YELLOW Laserjet pro</t>
  </si>
  <si>
    <t xml:space="preserve">TONER 80A NEGRO </t>
  </si>
  <si>
    <t xml:space="preserve">TONER 304A AMARILLO </t>
  </si>
  <si>
    <t>TONER 304A MAGENTA</t>
  </si>
  <si>
    <t>TONER 304A NEGRO</t>
  </si>
  <si>
    <t>TONER 304A CIAN</t>
  </si>
  <si>
    <t>TONER HP 202A NEGRO</t>
  </si>
  <si>
    <t>TONER HP 206A Amarillo Laserjet pro</t>
  </si>
  <si>
    <t>TONER HP 206A Negro Laserjet pro</t>
  </si>
  <si>
    <t>TONER HP 206A Magenta Laserjet pro</t>
  </si>
  <si>
    <t>TONER HP 78A negro Laserjet pro</t>
  </si>
  <si>
    <t>TONER HP 128A MAGENTA</t>
  </si>
  <si>
    <t>TONER HP 128A NEGRO</t>
  </si>
  <si>
    <t>TONER HP 128A CIAN</t>
  </si>
  <si>
    <t>TONER LASER HP 304A AMARILLO</t>
  </si>
  <si>
    <t xml:space="preserve">TONER LASER JET 25X </t>
  </si>
  <si>
    <t xml:space="preserve">TONER TOSHIBA 34 - Y </t>
  </si>
  <si>
    <t>TONER DRUM CF 219 KRATOV</t>
  </si>
  <si>
    <t>TONER 17A</t>
  </si>
  <si>
    <t>T-SHIRT BLANCOS CON LOGOS BORDADOS SIZE L</t>
  </si>
  <si>
    <t>T-SHIRT BLANCOS CON LOGOS BORDADOS SIZE M</t>
  </si>
  <si>
    <t>T-SHIRT BLANCOS CON LOGOS BORDADOS SIZE XL</t>
  </si>
  <si>
    <t>ITSC-2024-00081</t>
  </si>
  <si>
    <t>2.3.2.3.01</t>
  </si>
  <si>
    <t>Prendas de Vestir</t>
  </si>
  <si>
    <t>BOLIGRAFO AZUL LAPICERO</t>
  </si>
  <si>
    <t xml:space="preserve">Juego de Banda Traseras p/ toyota Hilux 2020 </t>
  </si>
  <si>
    <t>Juego de Banda delantera p/ toyota Hilux 2020</t>
  </si>
  <si>
    <t>COPLING</t>
  </si>
  <si>
    <t>PLACA CONMEMORATIVA (Para el dia del maestro ITSC)</t>
  </si>
  <si>
    <t>ITSC-2024-00085</t>
  </si>
  <si>
    <t xml:space="preserve">DETERGENTE ACE EN SACO 30 LB </t>
  </si>
  <si>
    <t>Productos Medicinales</t>
  </si>
  <si>
    <t>CONOS DE HILO BLANCO</t>
  </si>
  <si>
    <t>2.3.6.3.04</t>
  </si>
  <si>
    <t>510102000200060012</t>
  </si>
  <si>
    <t>Herramientas Menores</t>
  </si>
  <si>
    <t>CHALECO NEGRO</t>
  </si>
  <si>
    <t>2.6.1.1.01</t>
  </si>
  <si>
    <t>Equipos y Muebles Para Oficina</t>
  </si>
  <si>
    <t xml:space="preserve">PINTURA ACRILICA SUPERIOR PAJA </t>
  </si>
  <si>
    <t>PINTURA AMARILLO TRAFICO VIAL</t>
  </si>
  <si>
    <t xml:space="preserve">PINTURA AZUL CLARO </t>
  </si>
  <si>
    <t xml:space="preserve">PINTURA GRIS INDUSTRIAL </t>
  </si>
  <si>
    <t xml:space="preserve">PINTURA LADRILLO TRAFICO </t>
  </si>
  <si>
    <t>PINTURA SEMI-GLOS PORCELANA 90</t>
  </si>
  <si>
    <t>ROLLO PAPEL 3 COPIA</t>
  </si>
  <si>
    <t xml:space="preserve">ROLLO PAPEL SUMADORA </t>
  </si>
  <si>
    <t>ROMERO 25G</t>
  </si>
  <si>
    <t xml:space="preserve">ROSETA DE PORCELANA </t>
  </si>
  <si>
    <t xml:space="preserve">SACA GRAPAS </t>
  </si>
  <si>
    <t xml:space="preserve">SACA PUNTA METAL </t>
  </si>
  <si>
    <t>2.3.6.3.07</t>
  </si>
  <si>
    <t>510102000200060022</t>
  </si>
  <si>
    <t>Otros Productos Metálicos Acabados</t>
  </si>
  <si>
    <t>PINTURA TRAFICO AMARILLO DOMASTUR  5/1</t>
  </si>
  <si>
    <t>TAPA DE BACINETA</t>
  </si>
  <si>
    <t xml:space="preserve">SUAPER   </t>
  </si>
  <si>
    <t>SIFON FLEXIBE LAVAMANOS</t>
  </si>
  <si>
    <t>SIFON FREGAGERO</t>
  </si>
  <si>
    <t>SIFON LAVAMANOS</t>
  </si>
  <si>
    <t>SOBRE DE ABONO FLORAL</t>
  </si>
  <si>
    <t>PERMETRINA 5 CREE</t>
  </si>
  <si>
    <t>PESTILLO</t>
  </si>
  <si>
    <t>PETIT POIS PITIPUA 15 OZ</t>
  </si>
  <si>
    <t xml:space="preserve">PIEDRA PASTILLA AMBIENTADORA DE INODORO </t>
  </si>
  <si>
    <t>PILA 9V</t>
  </si>
  <si>
    <t xml:space="preserve">PILA TRIPLE AAA 4/1 </t>
  </si>
  <si>
    <t>PILAS DOBLE AA 2/1</t>
  </si>
  <si>
    <t xml:space="preserve">PIZARRA DE 2 METROS </t>
  </si>
  <si>
    <t>PLACA CONMEMORATIVA (PARA EL DIA DEL MAESTRO ITSC)</t>
  </si>
  <si>
    <t>REDUCCION 1 a 3/4</t>
  </si>
  <si>
    <t>TONER HP 410 A CYAN LASERJET PRO</t>
  </si>
  <si>
    <t>TONER HP 410 A NEGRO LASERJET PRO</t>
  </si>
  <si>
    <t>TONER HP 410 A YELLOW LASERJET PRO</t>
  </si>
  <si>
    <t>TONER HP 410A MAGNETA  LASERJET PRO</t>
  </si>
  <si>
    <t>TONER HP 414A CYAN LASERJET PRO</t>
  </si>
  <si>
    <t>TONER HP 414A MAGENTA LASERJET PRO</t>
  </si>
  <si>
    <t>TONER HP 414A NEGRO LASERJET PRO</t>
  </si>
  <si>
    <t>TONER HP 414A YELLOW LASERJET PRO</t>
  </si>
  <si>
    <t>TONER HP CE255A NEGRO PARA LASERJET</t>
  </si>
  <si>
    <t>TONER LASER P/HP CF289</t>
  </si>
  <si>
    <t>TUBO FLEXIBLE PARA INODORO</t>
  </si>
  <si>
    <t xml:space="preserve">TUBO FLEXIBLE PARA LAVA MANO </t>
  </si>
  <si>
    <t>UNION TIPO CLAN 4 TORILLO</t>
  </si>
  <si>
    <t>VALVULAS DE SERVICIOS PARA NEVERA</t>
  </si>
  <si>
    <t>VITAMINA C A+D</t>
  </si>
  <si>
    <t>VITAMINA C TABS B</t>
  </si>
  <si>
    <t>ZAFACON GRANDE CON RUEDAS DE 100 LT</t>
  </si>
  <si>
    <t>TRIMMER</t>
  </si>
  <si>
    <t>TRASNFORMADOR 120/208/240/24v</t>
  </si>
  <si>
    <t xml:space="preserve">TOMA CORRIENTE 110v </t>
  </si>
  <si>
    <t>TOMA CORRIENTE 120v DOBLE</t>
  </si>
  <si>
    <t>TERMOSTATO DE REFRIGERADORES K50 P1126</t>
  </si>
  <si>
    <t>TERMOSTATO T83L, 1004-30V</t>
  </si>
  <si>
    <t xml:space="preserve">TEFLON </t>
  </si>
  <si>
    <t>TEFLON 3/4</t>
  </si>
  <si>
    <t>SENTROL COMPUESTO 10-125MG</t>
  </si>
  <si>
    <t xml:space="preserve">SENTROL COMPUESTO 3 DOIS 2 AMP </t>
  </si>
  <si>
    <t>RASTRILLO ARAÑA PLASTICO</t>
  </si>
  <si>
    <t>PORTA MINA 0.5</t>
  </si>
  <si>
    <t>PORTA ROLO</t>
  </si>
  <si>
    <t>LIQUIDO DE FRENOS (PINTA)</t>
  </si>
  <si>
    <t xml:space="preserve">PASTILLA PARA TAQUE DE INODORO </t>
  </si>
  <si>
    <t>PATCH CORD 3 PIES</t>
  </si>
  <si>
    <t>PATCH PANEL</t>
  </si>
  <si>
    <t>PERA EN LATA 15.25 OZ</t>
  </si>
  <si>
    <t>PERFIL METALICO 2 X 2</t>
  </si>
  <si>
    <t>PARACETAMO 500MG C/100 TABLETA</t>
  </si>
  <si>
    <t>PARILLA COMPLETA</t>
  </si>
  <si>
    <t xml:space="preserve">PARRILA DE PISO </t>
  </si>
  <si>
    <t>BALLESTA DE 250/1</t>
  </si>
  <si>
    <t>TAY RAY 100/1</t>
  </si>
  <si>
    <t>BOTONES DE PAÑO</t>
  </si>
  <si>
    <t xml:space="preserve">ORGANIZADOR DE ESCRITORIO DE 3 PIEZAS </t>
  </si>
  <si>
    <t>ORGANIZADORES DE CABLE</t>
  </si>
  <si>
    <t xml:space="preserve">OVERLOAD PARA NEVERA </t>
  </si>
  <si>
    <t xml:space="preserve">OVERLOAD 1/3 HP NEVERA </t>
  </si>
  <si>
    <t xml:space="preserve">OVERLOAD 1/5 HP NEVERA </t>
  </si>
  <si>
    <t xml:space="preserve">MOTA ANTIGOTAS </t>
  </si>
  <si>
    <t>MUEBLE NEGRO EN LEATHER</t>
  </si>
  <si>
    <t>NEUMATICO MODELO 265/65R17</t>
  </si>
  <si>
    <t>NEUMATICO MODELO700 R16</t>
  </si>
  <si>
    <t>NEUMATICOS  7.00R16 12PR 116/114BRIDGESTONE</t>
  </si>
  <si>
    <t>MINA 0.5MM 12/1</t>
  </si>
  <si>
    <t>MINI ROLO</t>
  </si>
  <si>
    <t>MASILLA SHEETROCK</t>
  </si>
  <si>
    <t>LLAVE DE PLOMERO</t>
  </si>
  <si>
    <t xml:space="preserve">LLAVE LAVA MANOS </t>
  </si>
  <si>
    <t>JUEGO DE PISTONES P/ NISSAN FRONTIER 2014</t>
  </si>
  <si>
    <t xml:space="preserve">JUEGO DE VISOR PARA NISSAN FRONTIER </t>
  </si>
  <si>
    <t xml:space="preserve">JUNTA DE CERA DE INODOROS </t>
  </si>
  <si>
    <t>JUNTA DE CULATA PARA NISSAN FRONTIER 2014</t>
  </si>
  <si>
    <t xml:space="preserve">JUNTA DE ENTROQUE PARA INODORO </t>
  </si>
  <si>
    <t>LAMPARA EMERGENCIA LED E-40</t>
  </si>
  <si>
    <t>LAMPARA TIPO COBRA 250W</t>
  </si>
  <si>
    <t>LAPTOP DELL INSPIRION 3510</t>
  </si>
  <si>
    <t>LAPTOP HP 15</t>
  </si>
  <si>
    <t xml:space="preserve">LETRA LB EMT DE 3 PULGADAS </t>
  </si>
  <si>
    <t>JUEGO DE DESTORNILLADOR</t>
  </si>
  <si>
    <t>JUEGO DE ANILLAS P/NISSAN FRONTIER 2014</t>
  </si>
  <si>
    <t>JUEGO DE BANDA DE FRENOS DELANTERAS P/ HYUNDAI TUCSON 2011</t>
  </si>
  <si>
    <t>JUEGO DE BANDA DELANTERA P/ TOYOTA HILUX 2020</t>
  </si>
  <si>
    <t>JUEGO DE BANDA TRASERA P/ HYUNDAI TUCSON2015</t>
  </si>
  <si>
    <t xml:space="preserve">JUEGO DE BANDA TRASERAS P/ TOYOTA HILUX 2020 </t>
  </si>
  <si>
    <t>HOJA DE PAPELOGRAFO</t>
  </si>
  <si>
    <t xml:space="preserve">INTERRUPTOR SIMPLE </t>
  </si>
  <si>
    <t>INTERRUPTOR TRIPLE</t>
  </si>
  <si>
    <t>ISRAELI COUSCOUS TRICOLOR 600G</t>
  </si>
  <si>
    <t xml:space="preserve">JABON INTIMO FEME </t>
  </si>
  <si>
    <t xml:space="preserve">JACKS CON TAPA DOBLE </t>
  </si>
  <si>
    <t>INTERRUPTOR DOBLE</t>
  </si>
  <si>
    <t>GUANTES DE OBRERO</t>
  </si>
  <si>
    <t>GUANTES DE NITRILO NEGRO 50/1</t>
  </si>
  <si>
    <t>FILTRO DE ACEITE P/HYUNDAI TUCSON 2015</t>
  </si>
  <si>
    <t>FILTRO DE ACEITE PARA TOYOTA HILUX 2020</t>
  </si>
  <si>
    <t>FOLDER C/B SATINADO CARPETA</t>
  </si>
  <si>
    <t>FOLDER PASTICO DIFERENTES 10/1</t>
  </si>
  <si>
    <t>FRASCO DE ACETAMINOFEN JARABE</t>
  </si>
  <si>
    <t>FULMINANTE</t>
  </si>
  <si>
    <t>FELPA ROJA</t>
  </si>
  <si>
    <t>FAN 1/3HP 1075 RPM/220</t>
  </si>
  <si>
    <t xml:space="preserve">ESCOBILLON </t>
  </si>
  <si>
    <t>ESCRITORIO CON SU SILLA BUTACAS</t>
  </si>
  <si>
    <t>ESPATULA</t>
  </si>
  <si>
    <t>ESPEJO RETROVISORES P/MINIBUS MITSUBISHI FUSO 2015</t>
  </si>
  <si>
    <t>DEXAMETASON 8MG /2ML AMP</t>
  </si>
  <si>
    <t>DISPENSADOR CINTA 3/4</t>
  </si>
  <si>
    <t xml:space="preserve">ELECTRODOS </t>
  </si>
  <si>
    <t>SACO</t>
  </si>
  <si>
    <t>CULATA PARA NISSAN FRONTIER 2014 MOTOR</t>
  </si>
  <si>
    <t>CURAM 1000 MG TAB</t>
  </si>
  <si>
    <t>CURCUMA MOLIDA 16 OZ</t>
  </si>
  <si>
    <t xml:space="preserve">DESGRASANTE MULTIUSO </t>
  </si>
  <si>
    <t xml:space="preserve">CUBIERTA P/ENC PLASTICA CLEAR RAYAS </t>
  </si>
  <si>
    <t>CONECTORES RECTO 1/2</t>
  </si>
  <si>
    <t>CONJUNTO DE FRENOS DELANTERO P/MINIBUS MITSUBISHI FUSO 2015</t>
  </si>
  <si>
    <t>CONTACTOR DE 3 POLOS  50AMP. 24V</t>
  </si>
  <si>
    <t>COOLAND 50/50</t>
  </si>
  <si>
    <t>CONECTORES CURVOS 1/2</t>
  </si>
  <si>
    <t>CONECTOR BX RECTO</t>
  </si>
  <si>
    <t xml:space="preserve">CINTA ADHESIVA </t>
  </si>
  <si>
    <t>CINTA ADHESIVA 3/4</t>
  </si>
  <si>
    <t xml:space="preserve">CINTA DE IMPRESORA R/STAR ERC-30/34/38GENERICA </t>
  </si>
  <si>
    <t>CINTA GRIS ROLLO</t>
  </si>
  <si>
    <t xml:space="preserve">CLIP 50mm JUMBO </t>
  </si>
  <si>
    <t>CETIRIZINA 5mg/6</t>
  </si>
  <si>
    <t>CD EN BLANCO</t>
  </si>
  <si>
    <t>CEMENTO DE CONTACTO</t>
  </si>
  <si>
    <t>CARPETA #2</t>
  </si>
  <si>
    <t>CARPETA #3</t>
  </si>
  <si>
    <t>CARPETA #4</t>
  </si>
  <si>
    <t>BROCHAS #2</t>
  </si>
  <si>
    <t xml:space="preserve">CAFÉ DE LIBRA SANTO DOMINGO </t>
  </si>
  <si>
    <t>CALCULADORA CIENTIFICA</t>
  </si>
  <si>
    <t>BREAKER 20A DOBLE GRUESO</t>
  </si>
  <si>
    <t>BREAKER 20A SECILLO GRUESO</t>
  </si>
  <si>
    <t>BREAKER 250 AMP</t>
  </si>
  <si>
    <t>BREAKER 80 AMP</t>
  </si>
  <si>
    <t>BREAKER TIPO DIN 40AMP</t>
  </si>
  <si>
    <t>BREAKER TIPO DIN 50AMP</t>
  </si>
  <si>
    <t>BRILLO DE VERDE SCOTH</t>
  </si>
  <si>
    <t xml:space="preserve">BOQUILLA LAVA MANOS </t>
  </si>
  <si>
    <t xml:space="preserve">BORRADOR DE PIZARRA </t>
  </si>
  <si>
    <t>BOLIGRAFO ROJO 12/1</t>
  </si>
  <si>
    <t xml:space="preserve">BATAS QUIRURGICAS MANGA LARGA </t>
  </si>
  <si>
    <t xml:space="preserve">BATERIA PARA VEHICULO </t>
  </si>
  <si>
    <t xml:space="preserve">BATERIA TRACE </t>
  </si>
  <si>
    <t>BLOWER DIRECT DRIVE 208-230V,RPM10753//4</t>
  </si>
  <si>
    <t>ANGULAR PLAFOND</t>
  </si>
  <si>
    <t>ARANDELAS #4</t>
  </si>
  <si>
    <t>ARCHIVO ACORDEON PLASTICO 9X12</t>
  </si>
  <si>
    <t>AMOXILINA 250mg</t>
  </si>
  <si>
    <t>ANTIGRIPAL 120ml</t>
  </si>
  <si>
    <t>ADAPTADORES HEMBRA 1/2</t>
  </si>
  <si>
    <t>ADAPTADORES HEMBRA 3/4</t>
  </si>
  <si>
    <t>ADAPTADORES MACHO PVC</t>
  </si>
  <si>
    <t>AGUA EN BOTELLITAS DE 16OZ FARDOS 20/1</t>
  </si>
  <si>
    <t>ALAMBRE DULCE C/12</t>
  </si>
  <si>
    <t xml:space="preserve">ALAMBRE THHN AWG-12 PIE </t>
  </si>
  <si>
    <t>ALBAHACA FUNDITA 9G</t>
  </si>
  <si>
    <t>ALICATE MECANICO</t>
  </si>
  <si>
    <t>ALICATE DE PRESION</t>
  </si>
  <si>
    <t xml:space="preserve">ABARADERA DE 3 </t>
  </si>
  <si>
    <t>ABRAZADER 3</t>
  </si>
  <si>
    <t>ABRAZADER 4</t>
  </si>
  <si>
    <t>ACEITE 15W40 1/4</t>
  </si>
  <si>
    <t>ACOPLE DE GOMA</t>
  </si>
  <si>
    <t>BOMBILLO BAJO CONSUMO 65w</t>
  </si>
  <si>
    <t>BOMBILLO DE BAJO CONSUMO 65w</t>
  </si>
  <si>
    <t>BOMBILLO DE BAJO LED 30w</t>
  </si>
  <si>
    <t>BOMBILLO MH- 1,000w</t>
  </si>
  <si>
    <t>BRILLO VERDE  ESPONJA</t>
  </si>
  <si>
    <t>TAZA SUBLIMADAS</t>
  </si>
  <si>
    <t>TONER KRATOS 414A CYAN LASERJET PRO</t>
  </si>
  <si>
    <t>TONER KRATOS 414A MAGENTA LASERJET PRO</t>
  </si>
  <si>
    <t>TONER KRATOS 414A NEGRO LASERJET PRO</t>
  </si>
  <si>
    <t>TONER KRATOS 414A YELLOW LASERJET PRO</t>
  </si>
  <si>
    <t xml:space="preserve"> </t>
  </si>
  <si>
    <t>SILLAS SECRETARIALES ERGONOMICAS</t>
  </si>
  <si>
    <t>SILLAS DE VISITAS CON BRAZOS</t>
  </si>
  <si>
    <t>ITSC-2024-00083</t>
  </si>
  <si>
    <t>ITSC-2024-00065</t>
  </si>
  <si>
    <t>FECHA</t>
  </si>
  <si>
    <t xml:space="preserve">JABON LAVAPLATO </t>
  </si>
  <si>
    <t>SOBRE MANILA 8½ x 11 100/1</t>
  </si>
  <si>
    <t>SOBRE  MANILA 8½ x 14 100/1</t>
  </si>
  <si>
    <t>SET DE DESTORNILLADOR TIPO RELOJ</t>
  </si>
  <si>
    <t>FOLDER 8½ x 14</t>
  </si>
  <si>
    <t xml:space="preserve">FOLDER 8½ x 11 </t>
  </si>
  <si>
    <t>FOLDER COLGANTES 8½ x 13</t>
  </si>
  <si>
    <t>FOLDER PARTITION 8½ x 11</t>
  </si>
  <si>
    <t>FOLDER PENDAFLEX 8½ x 11 25/1</t>
  </si>
  <si>
    <t>GUILLOTINA de 8½ x 11 A4</t>
  </si>
  <si>
    <t>HILO PARA PASTELES, POLIESTER/ALGODÓN</t>
  </si>
  <si>
    <t>CYSTENIL SOBRE</t>
  </si>
  <si>
    <t>SILLON EJECUTIVAS ERGONOMICAS</t>
  </si>
  <si>
    <t>BABOCIDE 4RB BABOCIN 2 LIBRAS</t>
  </si>
  <si>
    <t>LAPIZ DE CARBON 12/1</t>
  </si>
  <si>
    <t>LANILLA 20 YARDAS</t>
  </si>
  <si>
    <t xml:space="preserve">CLORO </t>
  </si>
  <si>
    <t>CENTIMETRO</t>
  </si>
  <si>
    <t>MARCADORES PERMANENTE VARIOS COLORES</t>
  </si>
  <si>
    <t>MARCADORES DE PIZARRA VARIOS COLORES</t>
  </si>
  <si>
    <t>ROLON</t>
  </si>
  <si>
    <t>GOTERO</t>
  </si>
  <si>
    <t>TINTA GOTERO PARA SELLO 30cc</t>
  </si>
  <si>
    <t>TINTA VARIOS COLORES ROLON 6ml</t>
  </si>
  <si>
    <t>TARJETA UNIVERSAL, CONTROL REMOTO.</t>
  </si>
  <si>
    <t>2.3.9.6.02</t>
  </si>
  <si>
    <t>CAMISA BLANCA</t>
  </si>
  <si>
    <t>conectores curvos 1/2</t>
  </si>
  <si>
    <t>interruptor Doble</t>
  </si>
  <si>
    <t>Maquinaria y Equipo Industrial</t>
  </si>
  <si>
    <t>2.6.1.3.01</t>
  </si>
  <si>
    <t>1206010004</t>
  </si>
  <si>
    <t>Equipos de Computación</t>
  </si>
  <si>
    <t>2.3.6.2.03</t>
  </si>
  <si>
    <t>510102000200060008</t>
  </si>
  <si>
    <t>Productos de Porcelana</t>
  </si>
  <si>
    <t>2.3.7.2.05</t>
  </si>
  <si>
    <t>510102000200040014</t>
  </si>
  <si>
    <t>Insecticidas, Fumigantes y Otros</t>
  </si>
  <si>
    <t>CLIP BILLETERO 25mm</t>
  </si>
  <si>
    <t>HILO REDONDO PARA TRIMMER DESBROZADORA</t>
  </si>
  <si>
    <t>TAPE DE ALUMINIO ALUMINUM TAPE 3" 75mm x 45.7mm cinta para ducto</t>
  </si>
  <si>
    <t>PINTURA ACRILICA PERLA GRIS</t>
  </si>
  <si>
    <t>DECALIN</t>
  </si>
  <si>
    <r>
      <t>BISAGRA 3 x 3</t>
    </r>
    <r>
      <rPr>
        <sz val="12"/>
        <color theme="1"/>
        <rFont val="Calibri"/>
        <family val="2"/>
        <scheme val="minor"/>
      </rPr>
      <t>½</t>
    </r>
  </si>
  <si>
    <t>DICLOFENAC POTASICO + COMPLEJO B</t>
  </si>
  <si>
    <t>CARPETA #5</t>
  </si>
  <si>
    <t>CARPETA #1</t>
  </si>
  <si>
    <t>POST IT BANDERITA COLORES</t>
  </si>
  <si>
    <t>LIMPIA CERAMICA ARIZOLIN</t>
  </si>
  <si>
    <t>BROCHA #3</t>
  </si>
  <si>
    <t>GANCHO SUJETADOR DE PARA FOLDER 7CM hembra y macho</t>
  </si>
  <si>
    <t>ROLLO</t>
  </si>
  <si>
    <t>SOBRE BLANCO N.10 CAJA VIENEN DE 500/1</t>
  </si>
  <si>
    <t>ALCOHOL ISOPROPILICO 70%</t>
  </si>
  <si>
    <t>CUCHILLO PUNTILLA</t>
  </si>
  <si>
    <t>SAL ALTA PUREZA (TARRO 10 LB)</t>
  </si>
  <si>
    <t>RESMA</t>
  </si>
  <si>
    <t>FARDO</t>
  </si>
  <si>
    <t>METRO</t>
  </si>
  <si>
    <t>PIE</t>
  </si>
  <si>
    <t>ABRAZADERA EMT DE 3 PULGADAS</t>
  </si>
  <si>
    <t>ADAPTADORES MACHO 3/4</t>
  </si>
  <si>
    <t>CHALECO REFLECTOR</t>
  </si>
  <si>
    <t>COUPLING</t>
  </si>
  <si>
    <t>ITSC-2024-00009</t>
  </si>
  <si>
    <t xml:space="preserve">TAPE DE VINIL 33+ Scotch 3M   </t>
  </si>
  <si>
    <t xml:space="preserve">TAPE DE VINIL SUPER 33+ Scotch 3M   </t>
  </si>
  <si>
    <t>CLIPBOARD</t>
  </si>
  <si>
    <t>BARRA EXTENSORA PARA ROLO DE PINTAR</t>
  </si>
  <si>
    <t>2.3.1.4.01</t>
  </si>
  <si>
    <t>510102000200010007</t>
  </si>
  <si>
    <t>Madera, Corcho y Sus Manufacturas</t>
  </si>
  <si>
    <t>2.3.6.3.03</t>
  </si>
  <si>
    <t>510102000200060011</t>
  </si>
  <si>
    <t>Estructuras Metálicas Acabadas</t>
  </si>
  <si>
    <t>PINTURA ACRILICA ALMENDRA 79 5/1</t>
  </si>
  <si>
    <t>PINTURA ACRILICA GRIS TORMENTA 5/1</t>
  </si>
  <si>
    <t>PINTURA EXPOXICA GRIS GALON</t>
  </si>
  <si>
    <r>
      <t xml:space="preserve">CANALETA RECTANGULAR DE </t>
    </r>
    <r>
      <rPr>
        <sz val="12"/>
        <color theme="1"/>
        <rFont val="Calibri"/>
        <family val="2"/>
        <scheme val="minor"/>
      </rPr>
      <t>¾</t>
    </r>
    <r>
      <rPr>
        <sz val="11"/>
        <color theme="1"/>
        <rFont val="Calibri"/>
        <family val="2"/>
        <scheme val="minor"/>
      </rPr>
      <t xml:space="preserve"> x 10mm</t>
    </r>
  </si>
  <si>
    <t>CANALETA DE ¾ x 7</t>
  </si>
  <si>
    <t>CANALETA PVC DE 1½ x 3</t>
  </si>
  <si>
    <t>2.3.5.4.02</t>
  </si>
  <si>
    <t>MANGUERA LAVAMANOS</t>
  </si>
  <si>
    <t>MONO CORREA P/ HYUNDAI TUCSON 2015</t>
  </si>
  <si>
    <r>
      <t xml:space="preserve">CONECTOR EMT </t>
    </r>
    <r>
      <rPr>
        <sz val="12"/>
        <color theme="1"/>
        <rFont val="Calibri"/>
        <family val="2"/>
        <scheme val="minor"/>
      </rPr>
      <t>¾</t>
    </r>
  </si>
  <si>
    <r>
      <t xml:space="preserve">CONDUFLEX  EMT DE </t>
    </r>
    <r>
      <rPr>
        <sz val="12"/>
        <color theme="1"/>
        <rFont val="Calibri"/>
        <family val="2"/>
        <scheme val="minor"/>
      </rPr>
      <t>¾</t>
    </r>
  </si>
  <si>
    <r>
      <t xml:space="preserve">CONDUFLEX </t>
    </r>
    <r>
      <rPr>
        <sz val="12"/>
        <color theme="1"/>
        <rFont val="Calibri"/>
        <family val="2"/>
        <scheme val="minor"/>
      </rPr>
      <t>¾</t>
    </r>
  </si>
  <si>
    <t xml:space="preserve">DICLOFENAC SODICO 75mg AMP </t>
  </si>
  <si>
    <t>EGA 120g</t>
  </si>
  <si>
    <t>EGA 60g</t>
  </si>
  <si>
    <t xml:space="preserve">DIFENHIDRAMINA 25mg 100 TAB  </t>
  </si>
  <si>
    <t>FICHAS RAYADAS 4 x 6  100/1</t>
  </si>
  <si>
    <t>COPA PARA VINO 23 oz</t>
  </si>
  <si>
    <t>CODO 3 x 90</t>
  </si>
  <si>
    <t>CINTA ADHESIVA 2 x 075</t>
  </si>
  <si>
    <t>CAJA 2 x 4 METAL</t>
  </si>
  <si>
    <t>CAJA 2 x 4 PVC DE SUPERFICIE</t>
  </si>
  <si>
    <t>ARCHIVO ACORD CARTON 10 x  15PEDAFLEX</t>
  </si>
  <si>
    <t>DICLOFENACO GEL 25g</t>
  </si>
  <si>
    <t xml:space="preserve">FUNDA BOLSAS NEGRAS 28 x 34 PAQUETE de 100 </t>
  </si>
  <si>
    <t>PLANCHA DE PLAFON ACUSTICO 0.60 x 0.60 ALUMINIO</t>
  </si>
  <si>
    <t>PLACA FENOLICA FR4P DOBLE CARA 9 x 12</t>
  </si>
  <si>
    <t>PIZZARA MAGNETICA 48 x 96 BLANCA</t>
  </si>
  <si>
    <t>REGISTRO 8 x 8 PVC</t>
  </si>
  <si>
    <t>REGISTRO 10 x 10 PVC</t>
  </si>
  <si>
    <r>
      <t xml:space="preserve">PESTILLO DE BAÑO3 x </t>
    </r>
    <r>
      <rPr>
        <sz val="12"/>
        <color theme="1"/>
        <rFont val="Calibri"/>
        <family val="2"/>
        <scheme val="minor"/>
      </rPr>
      <t>½</t>
    </r>
  </si>
  <si>
    <t>RESMA DE PAPEL 8½ x 11 AZUL HOJA</t>
  </si>
  <si>
    <t>RESMA DE PAPEL 8½ x 11 ROSADA 100/1 HOJA</t>
  </si>
  <si>
    <t>RESMA DE PAPEL 8½ x 11 VERDE 100/1 HOJA</t>
  </si>
  <si>
    <t>TUBO DRENAJE 3 x 19</t>
  </si>
  <si>
    <t>TUBO DRENAJE 4 x 19</t>
  </si>
  <si>
    <t>PENDAFLEX DE 25/1  8½ x 11</t>
  </si>
  <si>
    <t xml:space="preserve">PARILLA TIPO TIJERA 3 x 4 </t>
  </si>
  <si>
    <t>NOTA ADHESIVA 3 x 5</t>
  </si>
  <si>
    <t>HARINA DE MAIZ MAZORCA 14oz</t>
  </si>
  <si>
    <t xml:space="preserve">CONECTOR HEMBRA PARA ETHERNET RJ -45 </t>
  </si>
  <si>
    <t>REFIGERANTE 134A DE 30 LBS</t>
  </si>
  <si>
    <t>REFIGERANTE 404A DE 24 LBS</t>
  </si>
  <si>
    <t>REFIGERANTE 22 DE 30 LIBRAS</t>
  </si>
  <si>
    <t>REFIGERANTE 410A 25 LIBRAS</t>
  </si>
  <si>
    <r>
      <t xml:space="preserve">PLANCHA DE PLAYWOOD </t>
    </r>
    <r>
      <rPr>
        <sz val="14"/>
        <color theme="1"/>
        <rFont val="Calibri"/>
        <family val="2"/>
        <scheme val="minor"/>
      </rPr>
      <t>¾</t>
    </r>
    <r>
      <rPr>
        <sz val="11"/>
        <color theme="1"/>
        <rFont val="Calibri"/>
        <family val="2"/>
        <scheme val="minor"/>
      </rPr>
      <t xml:space="preserve"> 4 x 8</t>
    </r>
  </si>
  <si>
    <r>
      <t xml:space="preserve">LLAVE ANGULAR </t>
    </r>
    <r>
      <rPr>
        <sz val="14"/>
        <color theme="1"/>
        <rFont val="Calibri"/>
        <family val="2"/>
        <scheme val="minor"/>
      </rPr>
      <t>½</t>
    </r>
  </si>
  <si>
    <r>
      <t xml:space="preserve">LLAVE ANGULAR DE </t>
    </r>
    <r>
      <rPr>
        <sz val="14"/>
        <color theme="1"/>
        <rFont val="Calibri"/>
        <family val="2"/>
        <scheme val="minor"/>
      </rPr>
      <t>½</t>
    </r>
    <r>
      <rPr>
        <sz val="11"/>
        <color theme="1"/>
        <rFont val="Calibri"/>
        <family val="2"/>
        <scheme val="minor"/>
      </rPr>
      <t xml:space="preserve"> DOBLE</t>
    </r>
  </si>
  <si>
    <r>
      <t xml:space="preserve">LLAVE ANGULAR DE </t>
    </r>
    <r>
      <rPr>
        <sz val="14"/>
        <color theme="1"/>
        <rFont val="Calibri"/>
        <family val="2"/>
        <scheme val="minor"/>
      </rPr>
      <t>½</t>
    </r>
    <r>
      <rPr>
        <sz val="11"/>
        <color theme="1"/>
        <rFont val="Calibri"/>
        <family val="2"/>
        <scheme val="minor"/>
      </rPr>
      <t xml:space="preserve"> SENCILLA</t>
    </r>
  </si>
  <si>
    <r>
      <t xml:space="preserve">LLAVE CHORRO </t>
    </r>
    <r>
      <rPr>
        <sz val="14"/>
        <color theme="1"/>
        <rFont val="Calibri"/>
        <family val="2"/>
        <scheme val="minor"/>
      </rPr>
      <t>¾</t>
    </r>
  </si>
  <si>
    <t>GABINETE DE METAL</t>
  </si>
  <si>
    <t xml:space="preserve">CABLE ETHERNET UTP CAT6 1,000 PIES </t>
  </si>
  <si>
    <r>
      <t xml:space="preserve">CODO </t>
    </r>
    <r>
      <rPr>
        <sz val="12"/>
        <color theme="1"/>
        <rFont val="Calibri"/>
        <family val="2"/>
        <scheme val="minor"/>
      </rPr>
      <t>¾</t>
    </r>
  </si>
  <si>
    <t>ROLLO DE ALAMBRE THW 12, 500 PIES</t>
  </si>
  <si>
    <t>TANQUE PARA ALMACENAMIENTO DE AGUA PRECARGADO 120 GLS FIBRA</t>
  </si>
  <si>
    <t>CLIP BILLETERO 32mm 12/2</t>
  </si>
  <si>
    <t xml:space="preserve"> $-   </t>
  </si>
  <si>
    <t>Suplidor</t>
  </si>
  <si>
    <t>GORRAS ITSC</t>
  </si>
  <si>
    <t>ITSC-2024-00080</t>
  </si>
  <si>
    <t>GODSEND COMERCIAL,SRL</t>
  </si>
  <si>
    <t>2.3.2.2.01</t>
  </si>
  <si>
    <t>51010200020004000 2</t>
  </si>
  <si>
    <t>Acabados textiles</t>
  </si>
  <si>
    <t>PARAGUAS ITSC</t>
  </si>
  <si>
    <t>GODSEND COMERCIAL, SRL.</t>
  </si>
  <si>
    <t>ABRAZADER 3" PVC</t>
  </si>
  <si>
    <t>ABRAZADER 4" EMT</t>
  </si>
  <si>
    <t xml:space="preserve">ABRAZADERA EMT DE 3/4 </t>
  </si>
  <si>
    <t>FRASCO PARA KETCHUP</t>
  </si>
  <si>
    <t>TUBO FL LED 32W</t>
  </si>
  <si>
    <t>TAPA DE BACINETA INODORO</t>
  </si>
  <si>
    <t xml:space="preserve">LLAVE LAVAMANOS </t>
  </si>
  <si>
    <t>TUBO FLEXIBLE PARA INODORO MANGUERA</t>
  </si>
  <si>
    <t>TUBO FLEXIBLE PARA LAVA MANO MANGUERA</t>
  </si>
  <si>
    <r>
      <t xml:space="preserve">PESTILLO DE BAÑO 3 x </t>
    </r>
    <r>
      <rPr>
        <sz val="12"/>
        <color theme="1"/>
        <rFont val="Calibri"/>
        <family val="2"/>
        <scheme val="minor"/>
      </rPr>
      <t>½</t>
    </r>
  </si>
  <si>
    <t>GUANTES DE JARDINERIA MANO FUERTE NEGRO</t>
  </si>
  <si>
    <t>TONER HP 83A</t>
  </si>
  <si>
    <t>TONER HP 206A CIAN</t>
  </si>
  <si>
    <t>TONER HP 206A AMARILLO</t>
  </si>
  <si>
    <t>TONER HP 206A MAGENTA</t>
  </si>
  <si>
    <t>TONER HP 206A NEGRO</t>
  </si>
  <si>
    <t xml:space="preserve">TONER HP 105A </t>
  </si>
  <si>
    <t>TONER HP 17A</t>
  </si>
  <si>
    <t xml:space="preserve">TONER HP 202 AMARILLO </t>
  </si>
  <si>
    <t>TONER HP 202 CIAN</t>
  </si>
  <si>
    <t>TONER HP 202 MAGENTA</t>
  </si>
  <si>
    <t>TONER HP 202 NEGRO</t>
  </si>
  <si>
    <t>TONER HP 26A HP</t>
  </si>
  <si>
    <t xml:space="preserve">TONER HP 304A AMARILLO </t>
  </si>
  <si>
    <t>TONER HP 304A CIAN</t>
  </si>
  <si>
    <t>TONER HP 304A MAGENTA</t>
  </si>
  <si>
    <t>TONER HP 304A NEGRO</t>
  </si>
  <si>
    <t xml:space="preserve">T-SHIRT BLANCO </t>
  </si>
  <si>
    <t xml:space="preserve">TONER HP 25X </t>
  </si>
  <si>
    <t>TONER HP 414A MAGENTA</t>
  </si>
  <si>
    <t xml:space="preserve">TONER HP 414A CIAN </t>
  </si>
  <si>
    <t>TONER HP 414A NEGRO</t>
  </si>
  <si>
    <t>TONER HP 414A AMARILLO</t>
  </si>
  <si>
    <t>2.3.7.1.01</t>
  </si>
  <si>
    <t>510102000200040003</t>
  </si>
  <si>
    <t>Gasolina</t>
  </si>
  <si>
    <t>TICKETS DE COMBUSTIBLE DE RD$ 1,000 (1,000 x 1,050 = 1,050,000)</t>
  </si>
  <si>
    <t>TICKETS DE COMBUSTIBLE DE RD$ 500  (500 x 900 = 450,000)</t>
  </si>
  <si>
    <t>TICKETS DE COMBUSTIBLEDE RD$ 200  (200 x 600 = 120,000)</t>
  </si>
  <si>
    <t>Contrato DGCP: ITSC-2024-00089</t>
  </si>
  <si>
    <t>RV DIESEL, SRL.</t>
  </si>
  <si>
    <t>BAKIN SODA 1LB BICARBONATO DE SODIO PAKMAYA</t>
  </si>
  <si>
    <t>ORGANIZADOR DE ESCRITORIO DE 3 PIEZAS BANDEJA</t>
  </si>
  <si>
    <t xml:space="preserve">TONER HP 58A </t>
  </si>
  <si>
    <t xml:space="preserve">TONER HP 78A </t>
  </si>
  <si>
    <t>TONER HP 80A</t>
  </si>
  <si>
    <t>LIMPIA CERAMICA DECALIN</t>
  </si>
  <si>
    <t>ARCO DETECTOR DE METALES CON DETECCION POR 33 AREAS (ZONAS) CORPORALES (ZK-D4330)</t>
  </si>
  <si>
    <t>ITSC-2024-00100</t>
  </si>
  <si>
    <t>UXMAL COMERCIAL, SRL.</t>
  </si>
  <si>
    <t>2.6.6.1.01</t>
  </si>
  <si>
    <t>1206980001</t>
  </si>
  <si>
    <t>Equipos de Seguridad</t>
  </si>
  <si>
    <t>GRAPA RIEL UNISTRUT 3" EMT IMC</t>
  </si>
  <si>
    <t>Otros Productos Metálicos</t>
  </si>
  <si>
    <t>MELAZA MARCHELLS 16oz</t>
  </si>
  <si>
    <t>2.3.1.1.02</t>
  </si>
  <si>
    <t>PRINTER TRANSFER SHEET FOR FOOD</t>
  </si>
  <si>
    <t>AVENA INSTANTANEA AMERICANA 300g</t>
  </si>
  <si>
    <t>AVENA INSTANTANEA AMERICANA 540g</t>
  </si>
  <si>
    <t>HABICHUELA NEGRA A GRANEL</t>
  </si>
  <si>
    <t>MAIZ GRANO DE ORO 14oz</t>
  </si>
  <si>
    <t>2.3.1.1.00</t>
  </si>
  <si>
    <t>VINAGRE BALSAMICO LITRO COLAVITA</t>
  </si>
  <si>
    <t>VINAGRE BALSAMICO DE MODENA ROLAND LITRO</t>
  </si>
  <si>
    <t>NERO DI SEPIA SALSA</t>
  </si>
  <si>
    <t>GRAPEMLEAVES HOJAS DE UVA</t>
  </si>
  <si>
    <t>SALSA DE PESCADO 840g ARROY-D</t>
  </si>
  <si>
    <t>XANTHAN GUM 1lb</t>
  </si>
  <si>
    <t>HINOJO BURRIAC 21g</t>
  </si>
  <si>
    <t>ISRAELI COUSCOUS 178g</t>
  </si>
  <si>
    <t>SUSHI NORI ROASTED SEAWEED ALGAS</t>
  </si>
  <si>
    <t xml:space="preserve">ROLAND RED VINO PARA COCINAR 12.9 oz </t>
  </si>
  <si>
    <t>MORTERO PARA PAÑETE CEMENTO</t>
  </si>
  <si>
    <t xml:space="preserve">Extension mamey 100 pies </t>
  </si>
  <si>
    <t>PINTURA EPOXICA GRIS GALON</t>
  </si>
  <si>
    <t xml:space="preserve">Pintura Lacor trafico blanco </t>
  </si>
  <si>
    <t xml:space="preserve">Pintura Lacor acrílica blanco 00 </t>
  </si>
  <si>
    <t xml:space="preserve">Pintura lacor acrílica orange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</si>
</sst>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&quot;$&quot;* #,##0.00_-;\-&quot;$&quot;* #,##0.00_-;_-&quot;$&quot;* &quot;-&quot;??_-;_-@_-"/>
  </numFmts>
  <fonts count="2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Times New Roman"/>
      <family val="1"/>
    </font>
    <font>
      <i/>
      <sz val="11"/>
      <color theme="1"/>
      <name val="Calibri"/>
      <family val="2"/>
      <scheme val="minor"/>
    </font>
    <font>
      <sz val="14"/>
      <color theme="1"/>
      <name val="Times New Roman"/>
      <family val="1"/>
    </font>
    <font>
      <sz val="10"/>
      <name val="Arial"/>
      <family val="2"/>
    </font>
    <font>
      <sz val="10"/>
      <name val="Calibri Light"/>
      <family val="2"/>
      <scheme val="major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0"/>
      <color theme="2"/>
      <name val="Calibri"/>
      <family val="2"/>
      <scheme val="minor"/>
    </font>
    <font>
      <sz val="10"/>
      <color theme="8" tint="-0.499984740745262"/>
      <name val="Arial"/>
      <family val="2"/>
    </font>
    <font>
      <sz val="11"/>
      <color theme="4" tint="-0.249977111117893"/>
      <name val="Calibri"/>
      <family val="2"/>
      <scheme val="minor"/>
    </font>
    <font>
      <sz val="11"/>
      <color theme="8" tint="-0.499984740745262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0"/>
      <color theme="1"/>
      <name val="Calibri Light"/>
      <family val="2"/>
      <scheme val="major"/>
    </font>
    <font>
      <sz val="11"/>
      <color theme="4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Aptos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F2F2F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</borders>
  <cellStyleXfs count="6">
    <xf numFmtId="0" fontId="0" fillId="0" borderId="0"/>
    <xf numFmtId="0" fontId="6" fillId="0" borderId="0"/>
    <xf numFmtId="43" fontId="6" fillId="0" borderId="0" applyFont="0" applyFill="0" applyBorder="0" applyAlignment="0" applyProtection="0"/>
    <xf numFmtId="0" fontId="15" fillId="6" borderId="0" applyNumberFormat="0" applyBorder="0" applyAlignment="0" applyProtection="0"/>
    <xf numFmtId="0" fontId="16" fillId="7" borderId="0" applyNumberFormat="0" applyBorder="0" applyAlignment="0" applyProtection="0"/>
    <xf numFmtId="0" fontId="17" fillId="8" borderId="10" applyNumberFormat="0" applyAlignment="0" applyProtection="0"/>
  </cellStyleXfs>
  <cellXfs count="75">
    <xf numFmtId="0" fontId="0" fillId="0" borderId="0" xfId="0"/>
    <xf numFmtId="0" fontId="3" fillId="0" borderId="1" xfId="0" applyFont="1" applyBorder="1" applyAlignment="1">
      <alignment horizontal="center"/>
    </xf>
    <xf numFmtId="164" fontId="0" fillId="0" borderId="0" xfId="0" applyNumberFormat="1"/>
    <xf numFmtId="0" fontId="3" fillId="0" borderId="1" xfId="0" applyFont="1" applyBorder="1" applyAlignment="1">
      <alignment horizontal="center" wrapText="1"/>
    </xf>
    <xf numFmtId="0" fontId="4" fillId="3" borderId="0" xfId="0" applyFont="1" applyFill="1"/>
    <xf numFmtId="14" fontId="4" fillId="4" borderId="0" xfId="0" applyNumberFormat="1" applyFont="1" applyFill="1"/>
    <xf numFmtId="14" fontId="4" fillId="2" borderId="0" xfId="0" applyNumberFormat="1" applyFont="1" applyFill="1" applyAlignment="1">
      <alignment horizontal="center" vertic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 vertical="top"/>
    </xf>
    <xf numFmtId="49" fontId="7" fillId="0" borderId="8" xfId="1" applyNumberFormat="1" applyFont="1" applyBorder="1"/>
    <xf numFmtId="49" fontId="7" fillId="0" borderId="8" xfId="1" applyNumberFormat="1" applyFont="1" applyBorder="1" applyAlignment="1">
      <alignment horizontal="center"/>
    </xf>
    <xf numFmtId="49" fontId="7" fillId="0" borderId="8" xfId="1" applyNumberFormat="1" applyFont="1" applyBorder="1" applyAlignment="1">
      <alignment wrapText="1"/>
    </xf>
    <xf numFmtId="49" fontId="9" fillId="0" borderId="0" xfId="1" applyNumberFormat="1" applyFont="1" applyAlignment="1">
      <alignment horizontal="center" vertical="top"/>
    </xf>
    <xf numFmtId="0" fontId="0" fillId="0" borderId="8" xfId="0" applyBorder="1" applyAlignment="1">
      <alignment horizontal="center" vertical="top"/>
    </xf>
    <xf numFmtId="49" fontId="7" fillId="0" borderId="0" xfId="1" applyNumberFormat="1" applyFont="1" applyAlignment="1">
      <alignment horizontal="center"/>
    </xf>
    <xf numFmtId="0" fontId="0" fillId="0" borderId="8" xfId="0" applyBorder="1"/>
    <xf numFmtId="49" fontId="7" fillId="0" borderId="0" xfId="1" applyNumberFormat="1" applyFont="1"/>
    <xf numFmtId="49" fontId="7" fillId="0" borderId="0" xfId="1" applyNumberFormat="1" applyFont="1" applyAlignment="1">
      <alignment wrapText="1"/>
    </xf>
    <xf numFmtId="0" fontId="0" fillId="0" borderId="8" xfId="0" applyBorder="1" applyAlignment="1">
      <alignment horizontal="left"/>
    </xf>
    <xf numFmtId="0" fontId="10" fillId="5" borderId="8" xfId="1" applyFont="1" applyFill="1" applyBorder="1" applyAlignment="1">
      <alignment horizontal="center"/>
    </xf>
    <xf numFmtId="0" fontId="11" fillId="0" borderId="8" xfId="1" applyFont="1" applyBorder="1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12" fillId="0" borderId="0" xfId="1" applyFont="1"/>
    <xf numFmtId="0" fontId="12" fillId="0" borderId="0" xfId="1" applyFont="1" applyAlignment="1">
      <alignment horizontal="center" vertical="top"/>
    </xf>
    <xf numFmtId="0" fontId="0" fillId="0" borderId="0" xfId="0" applyAlignment="1">
      <alignment horizontal="right"/>
    </xf>
    <xf numFmtId="0" fontId="7" fillId="0" borderId="8" xfId="1" applyFont="1" applyBorder="1"/>
    <xf numFmtId="0" fontId="13" fillId="0" borderId="8" xfId="1" applyFont="1" applyBorder="1"/>
    <xf numFmtId="0" fontId="13" fillId="0" borderId="8" xfId="1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15" fillId="6" borderId="9" xfId="3" applyBorder="1" applyAlignment="1">
      <alignment horizontal="center"/>
    </xf>
    <xf numFmtId="0" fontId="16" fillId="7" borderId="10" xfId="4" applyBorder="1" applyAlignment="1">
      <alignment horizontal="center"/>
    </xf>
    <xf numFmtId="0" fontId="17" fillId="8" borderId="10" xfId="5"/>
    <xf numFmtId="49" fontId="9" fillId="0" borderId="0" xfId="1" applyNumberFormat="1" applyFont="1" applyAlignment="1">
      <alignment horizontal="center"/>
    </xf>
    <xf numFmtId="49" fontId="9" fillId="0" borderId="0" xfId="1" applyNumberFormat="1" applyFont="1" applyAlignment="1">
      <alignment wrapText="1"/>
    </xf>
    <xf numFmtId="49" fontId="9" fillId="0" borderId="0" xfId="1" applyNumberFormat="1" applyFont="1"/>
    <xf numFmtId="0" fontId="14" fillId="0" borderId="0" xfId="1" applyFont="1"/>
    <xf numFmtId="0" fontId="13" fillId="0" borderId="0" xfId="1" applyFont="1" applyAlignment="1">
      <alignment horizontal="center"/>
    </xf>
    <xf numFmtId="0" fontId="7" fillId="0" borderId="0" xfId="1" applyFont="1"/>
    <xf numFmtId="0" fontId="13" fillId="0" borderId="0" xfId="1" applyFont="1"/>
    <xf numFmtId="0" fontId="10" fillId="5" borderId="0" xfId="1" applyFont="1" applyFill="1" applyAlignment="1">
      <alignment horizontal="center"/>
    </xf>
    <xf numFmtId="0" fontId="11" fillId="0" borderId="0" xfId="1" applyFont="1" applyAlignment="1">
      <alignment horizontal="center"/>
    </xf>
    <xf numFmtId="0" fontId="0" fillId="0" borderId="0" xfId="0" applyAlignment="1">
      <alignment horizontal="left"/>
    </xf>
    <xf numFmtId="49" fontId="7" fillId="0" borderId="0" xfId="1" applyNumberFormat="1" applyFont="1" applyAlignment="1">
      <alignment horizontal="left" vertical="top" wrapText="1"/>
    </xf>
    <xf numFmtId="0" fontId="3" fillId="0" borderId="1" xfId="0" applyFont="1" applyBorder="1" applyAlignment="1">
      <alignment horizontal="right"/>
    </xf>
    <xf numFmtId="0" fontId="18" fillId="0" borderId="0" xfId="0" applyFont="1"/>
    <xf numFmtId="0" fontId="18" fillId="0" borderId="0" xfId="0" applyFont="1" applyAlignment="1">
      <alignment horizontal="left"/>
    </xf>
    <xf numFmtId="0" fontId="19" fillId="0" borderId="0" xfId="1" applyFont="1" applyAlignment="1">
      <alignment vertical="top" wrapText="1"/>
    </xf>
    <xf numFmtId="0" fontId="19" fillId="0" borderId="0" xfId="0" applyFont="1" applyAlignment="1">
      <alignment vertical="top"/>
    </xf>
    <xf numFmtId="0" fontId="19" fillId="0" borderId="0" xfId="1" applyFont="1" applyAlignment="1">
      <alignment horizontal="left" vertical="top" wrapText="1"/>
    </xf>
    <xf numFmtId="0" fontId="19" fillId="0" borderId="0" xfId="1" applyFont="1" applyAlignment="1">
      <alignment vertical="top"/>
    </xf>
    <xf numFmtId="49" fontId="7" fillId="0" borderId="0" xfId="1" applyNumberFormat="1" applyFont="1" applyAlignment="1">
      <alignment vertical="top"/>
    </xf>
    <xf numFmtId="15" fontId="0" fillId="0" borderId="0" xfId="0" applyNumberFormat="1" applyAlignment="1">
      <alignment horizontal="center" vertical="top"/>
    </xf>
    <xf numFmtId="16" fontId="0" fillId="0" borderId="0" xfId="0" applyNumberFormat="1" applyAlignment="1">
      <alignment horizontal="center" vertical="top"/>
    </xf>
    <xf numFmtId="0" fontId="7" fillId="0" borderId="0" xfId="1" applyFont="1" applyAlignment="1">
      <alignment horizontal="left"/>
    </xf>
    <xf numFmtId="0" fontId="18" fillId="0" borderId="0" xfId="0" applyFont="1" applyAlignment="1">
      <alignment horizontal="center" vertical="top"/>
    </xf>
    <xf numFmtId="49" fontId="18" fillId="0" borderId="0" xfId="0" applyNumberFormat="1" applyFont="1"/>
    <xf numFmtId="49" fontId="9" fillId="0" borderId="0" xfId="1" applyNumberFormat="1" applyFont="1" applyAlignment="1">
      <alignment horizontal="left" vertical="top" wrapText="1"/>
    </xf>
    <xf numFmtId="0" fontId="17" fillId="9" borderId="12" xfId="0" applyFont="1" applyFill="1" applyBorder="1"/>
    <xf numFmtId="49" fontId="9" fillId="0" borderId="0" xfId="1" applyNumberFormat="1" applyFont="1" applyAlignment="1">
      <alignment vertical="top" wrapText="1"/>
    </xf>
    <xf numFmtId="16" fontId="0" fillId="0" borderId="0" xfId="0" applyNumberFormat="1" applyAlignment="1">
      <alignment horizontal="left" vertical="top"/>
    </xf>
    <xf numFmtId="0" fontId="13" fillId="0" borderId="0" xfId="1" applyFont="1" applyAlignment="1">
      <alignment horizontal="center" vertical="top"/>
    </xf>
    <xf numFmtId="0" fontId="22" fillId="0" borderId="0" xfId="0" applyFont="1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5" xfId="0" applyFont="1" applyBorder="1" applyAlignment="1">
      <alignment horizontal="center"/>
    </xf>
    <xf numFmtId="49" fontId="9" fillId="0" borderId="0" xfId="1" applyNumberFormat="1" applyFont="1" applyAlignment="1">
      <alignment horizontal="left" wrapText="1"/>
    </xf>
  </cellXfs>
  <cellStyles count="6">
    <cellStyle name="Bueno" xfId="3" builtinId="26"/>
    <cellStyle name="Millares 2 2 2" xfId="2" xr:uid="{2DD7B236-0D4E-4BC9-BEF4-424D61FBB1BC}"/>
    <cellStyle name="Neutral" xfId="4" builtinId="28"/>
    <cellStyle name="Normal" xfId="0" builtinId="0"/>
    <cellStyle name="Normal 2 2 2" xfId="1" xr:uid="{EED72789-48E7-41CE-BD6E-327EDFB36868}"/>
    <cellStyle name="Salida" xfId="5" builtinId="21"/>
  </cellStyles>
  <dxfs count="209">
    <dxf>
      <numFmt numFmtId="164" formatCode="_-&quot;$&quot;* #,##0.00_-;\-&quot;$&quot;* #,##0.00_-;_-&quot;$&quot;* &quot;-&quot;??_-;_-@_-"/>
    </dxf>
    <dxf>
      <numFmt numFmtId="164" formatCode="_-&quot;$&quot;* #,##0.00_-;\-&quot;$&quot;* #,##0.00_-;_-&quot;$&quot;* &quot;-&quot;??_-;_-@_-"/>
    </dxf>
    <dxf>
      <numFmt numFmtId="164" formatCode="_-&quot;$&quot;* #,##0.00_-;\-&quot;$&quot;* #,##0.00_-;_-&quot;$&quot;* &quot;-&quot;??_-;_-@_-"/>
    </dxf>
    <dxf>
      <numFmt numFmtId="164" formatCode="_-&quot;$&quot;* #,##0.00_-;\-&quot;$&quot;* #,##0.00_-;_-&quot;$&quot;* &quot;-&quot;??_-;_-@_-"/>
    </dxf>
    <dxf>
      <numFmt numFmtId="164" formatCode="_-&quot;$&quot;* #,##0.00_-;\-&quot;$&quot;* #,##0.00_-;_-&quot;$&quot;* &quot;-&quot;??_-;_-@_-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3F3F3F"/>
        <name val="Calibri"/>
        <family val="2"/>
        <scheme val="minor"/>
      </font>
      <fill>
        <patternFill patternType="solid">
          <fgColor indexed="64"/>
          <bgColor rgb="FFF2F2F2"/>
        </patternFill>
      </fill>
      <border diagonalUp="0" diagonalDown="0" outline="0">
        <left style="thin">
          <color rgb="FF3F3F3F"/>
        </left>
        <right style="thin">
          <color rgb="FF3F3F3F"/>
        </right>
        <top style="thin">
          <color rgb="FF3F3F3F"/>
        </top>
        <bottom/>
      </border>
    </dxf>
    <dxf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ajor"/>
      </font>
    </dxf>
    <dxf>
      <alignment horizontal="center" vertical="top" textRotation="0" wrapText="0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numFmt numFmtId="164" formatCode="_-&quot;$&quot;* #,##0.00_-;\-&quot;$&quot;* #,##0.00_-;_-&quot;$&quot;* &quot;-&quot;??_-;_-@_-"/>
    </dxf>
    <dxf>
      <numFmt numFmtId="164" formatCode="_-&quot;$&quot;* #,##0.00_-;\-&quot;$&quot;* #,##0.00_-;_-&quot;$&quot;* &quot;-&quot;??_-;_-@_-"/>
    </dxf>
    <dxf>
      <numFmt numFmtId="164" formatCode="_-&quot;$&quot;* #,##0.00_-;\-&quot;$&quot;* #,##0.00_-;_-&quot;$&quot;* &quot;-&quot;??_-;_-@_-"/>
    </dxf>
    <dxf>
      <numFmt numFmtId="164" formatCode="_-&quot;$&quot;* #,##0.00_-;\-&quot;$&quot;* #,##0.00_-;_-&quot;$&quot;* &quot;-&quot;??_-;_-@_-"/>
    </dxf>
    <dxf>
      <numFmt numFmtId="164" formatCode="_-&quot;$&quot;* #,##0.00_-;\-&quot;$&quot;* #,##0.00_-;_-&quot;$&quot;* &quot;-&quot;??_-;_-@_-"/>
    </dxf>
    <dxf>
      <numFmt numFmtId="0" formatCode="General"/>
    </dxf>
    <dxf>
      <alignment horizontal="center" vertical="top" textRotation="0" wrapText="0" indent="0" justifyLastLine="0" shrinkToFit="0" readingOrder="0"/>
    </dxf>
    <dxf>
      <alignment horizontal="center" vertical="top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64" formatCode="_-&quot;$&quot;* #,##0.00_-;\-&quot;$&quot;* #,##0.00_-;_-&quot;$&quot;* &quot;-&quot;??_-;_-@_-"/>
    </dxf>
    <dxf>
      <numFmt numFmtId="164" formatCode="_-&quot;$&quot;* #,##0.00_-;\-&quot;$&quot;* #,##0.00_-;_-&quot;$&quot;* &quot;-&quot;??_-;_-@_-"/>
    </dxf>
    <dxf>
      <numFmt numFmtId="164" formatCode="_-&quot;$&quot;* #,##0.00_-;\-&quot;$&quot;* #,##0.00_-;_-&quot;$&quot;* &quot;-&quot;??_-;_-@_-"/>
    </dxf>
    <dxf>
      <numFmt numFmtId="164" formatCode="_-&quot;$&quot;* #,##0.00_-;\-&quot;$&quot;* #,##0.00_-;_-&quot;$&quot;* &quot;-&quot;??_-;_-@_-"/>
    </dxf>
    <dxf>
      <numFmt numFmtId="164" formatCode="_-&quot;$&quot;* #,##0.00_-;\-&quot;$&quot;* #,##0.00_-;_-&quot;$&quot;* &quot;-&quot;??_-;_-@_-"/>
    </dxf>
    <dxf>
      <numFmt numFmtId="164" formatCode="_-&quot;$&quot;* #,##0.00_-;\-&quot;$&quot;* #,##0.00_-;_-&quot;$&quot;* &quot;-&quot;??_-;_-@_-"/>
    </dxf>
    <dxf>
      <numFmt numFmtId="164" formatCode="_-&quot;$&quot;* #,##0.00_-;\-&quot;$&quot;* #,##0.00_-;_-&quot;$&quot;* &quot;-&quot;??_-;_-@_-"/>
    </dxf>
    <dxf>
      <numFmt numFmtId="164" formatCode="_-&quot;$&quot;* #,##0.00_-;\-&quot;$&quot;* #,##0.00_-;_-&quot;$&quot;* &quot;-&quot;??_-;_-@_-"/>
    </dxf>
    <dxf>
      <numFmt numFmtId="164" formatCode="_-&quot;$&quot;* #,##0.00_-;\-&quot;$&quot;* #,##0.00_-;_-&quot;$&quot;* &quot;-&quot;??_-;_-@_-"/>
    </dxf>
    <dxf>
      <numFmt numFmtId="164" formatCode="_-&quot;$&quot;* #,##0.00_-;\-&quot;$&quot;* #,##0.00_-;_-&quot;$&quot;* &quot;-&quot;??_-;_-@_-"/>
    </dxf>
    <dxf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3F3F3F"/>
        <name val="Calibri"/>
        <family val="2"/>
        <scheme val="minor"/>
      </font>
      <fill>
        <patternFill patternType="solid">
          <fgColor indexed="64"/>
          <bgColor rgb="FFF2F2F2"/>
        </patternFill>
      </fill>
      <border diagonalUp="0" diagonalDown="0" outline="0">
        <left style="thin">
          <color rgb="FF3F3F3F"/>
        </left>
        <right style="thin">
          <color rgb="FF3F3F3F"/>
        </right>
        <top style="thin">
          <color rgb="FF3F3F3F"/>
        </top>
        <bottom/>
      </border>
    </dxf>
    <dxf>
      <alignment horizontal="center" vertical="top" textRotation="0" wrapText="0" indent="0" justifyLastLine="0" shrinkToFit="0" readingOrder="0"/>
    </dxf>
    <dxf>
      <alignment horizontal="center" vertical="top" textRotation="0" wrapText="0" indent="0" justifyLastLine="0" shrinkToFit="0" readingOrder="0"/>
    </dxf>
    <dxf>
      <numFmt numFmtId="21" formatCode="d\-mmm"/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4"/>
        <name val="Calibri"/>
        <family val="2"/>
        <scheme val="minor"/>
      </font>
      <numFmt numFmtId="0" formatCode="General"/>
      <alignment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ajor"/>
      </font>
    </dxf>
    <dxf>
      <font>
        <strike val="0"/>
        <outline val="0"/>
        <shadow val="0"/>
        <u val="none"/>
        <vertAlign val="baseline"/>
        <sz val="10"/>
        <name val="Calibri Light"/>
        <family val="2"/>
        <scheme val="major"/>
      </font>
    </dxf>
    <dxf>
      <alignment horizontal="center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alignment horizontal="center" vertical="top" textRotation="0" wrapText="0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64" formatCode="_-&quot;$&quot;* #,##0.00_-;\-&quot;$&quot;* #,##0.00_-;_-&quot;$&quot;* &quot;-&quot;??_-;_-@_-"/>
    </dxf>
    <dxf>
      <numFmt numFmtId="164" formatCode="_-&quot;$&quot;* #,##0.00_-;\-&quot;$&quot;* #,##0.00_-;_-&quot;$&quot;* &quot;-&quot;??_-;_-@_-"/>
    </dxf>
    <dxf>
      <numFmt numFmtId="164" formatCode="_-&quot;$&quot;* #,##0.00_-;\-&quot;$&quot;* #,##0.00_-;_-&quot;$&quot;* &quot;-&quot;??_-;_-@_-"/>
    </dxf>
    <dxf>
      <numFmt numFmtId="164" formatCode="_-&quot;$&quot;* #,##0.00_-;\-&quot;$&quot;* #,##0.00_-;_-&quot;$&quot;* &quot;-&quot;??_-;_-@_-"/>
    </dxf>
    <dxf>
      <numFmt numFmtId="164" formatCode="_-&quot;$&quot;* #,##0.00_-;\-&quot;$&quot;* #,##0.00_-;_-&quot;$&quot;* &quot;-&quot;??_-;_-@_-"/>
    </dxf>
    <dxf>
      <numFmt numFmtId="0" formatCode="General"/>
    </dxf>
    <dxf>
      <alignment horizontal="center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4"/>
        <name val="Calibri"/>
        <family val="2"/>
        <scheme val="minor"/>
      </font>
      <numFmt numFmtId="0" formatCode="General"/>
      <alignment vertical="top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 Light"/>
        <family val="2"/>
        <scheme val="major"/>
      </font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alignment horizontal="center" vertical="top" textRotation="0" wrapText="0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64" formatCode="_-&quot;$&quot;* #,##0.00_-;\-&quot;$&quot;* #,##0.00_-;_-&quot;$&quot;* &quot;-&quot;??_-;_-@_-"/>
    </dxf>
    <dxf>
      <numFmt numFmtId="164" formatCode="_-&quot;$&quot;* #,##0.00_-;\-&quot;$&quot;* #,##0.00_-;_-&quot;$&quot;* &quot;-&quot;??_-;_-@_-"/>
    </dxf>
    <dxf>
      <numFmt numFmtId="164" formatCode="_-&quot;$&quot;* #,##0.00_-;\-&quot;$&quot;* #,##0.00_-;_-&quot;$&quot;* &quot;-&quot;??_-;_-@_-"/>
    </dxf>
    <dxf>
      <numFmt numFmtId="164" formatCode="_-&quot;$&quot;* #,##0.00_-;\-&quot;$&quot;* #,##0.00_-;_-&quot;$&quot;* &quot;-&quot;??_-;_-@_-"/>
    </dxf>
    <dxf>
      <numFmt numFmtId="164" formatCode="_-&quot;$&quot;* #,##0.00_-;\-&quot;$&quot;* #,##0.00_-;_-&quot;$&quot;* &quot;-&quot;??_-;_-@_-"/>
    </dxf>
    <dxf>
      <numFmt numFmtId="164" formatCode="_-&quot;$&quot;* #,##0.00_-;\-&quot;$&quot;* #,##0.00_-;_-&quot;$&quot;* &quot;-&quot;??_-;_-@_-"/>
    </dxf>
    <dxf>
      <numFmt numFmtId="164" formatCode="_-&quot;$&quot;* #,##0.00_-;\-&quot;$&quot;* #,##0.00_-;_-&quot;$&quot;* &quot;-&quot;??_-;_-@_-"/>
    </dxf>
    <dxf>
      <numFmt numFmtId="164" formatCode="_-&quot;$&quot;* #,##0.00_-;\-&quot;$&quot;* #,##0.00_-;_-&quot;$&quot;* &quot;-&quot;??_-;_-@_-"/>
    </dxf>
    <dxf>
      <numFmt numFmtId="164" formatCode="_-&quot;$&quot;* #,##0.00_-;\-&quot;$&quot;* #,##0.00_-;_-&quot;$&quot;* &quot;-&quot;??_-;_-@_-"/>
    </dxf>
    <dxf>
      <numFmt numFmtId="164" formatCode="_-&quot;$&quot;* #,##0.00_-;\-&quot;$&quot;* #,##0.00_-;_-&quot;$&quot;* &quot;-&quot;??_-;_-@_-"/>
    </dxf>
    <dxf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3F3F3F"/>
        <name val="Calibri"/>
        <family val="2"/>
        <scheme val="minor"/>
      </font>
      <fill>
        <patternFill patternType="solid">
          <fgColor indexed="64"/>
          <bgColor rgb="FFF2F2F2"/>
        </patternFill>
      </fill>
      <border diagonalUp="0" diagonalDown="0" outline="0">
        <left style="thin">
          <color rgb="FF3F3F3F"/>
        </left>
        <right style="thin">
          <color rgb="FF3F3F3F"/>
        </right>
        <top style="thin">
          <color rgb="FF3F3F3F"/>
        </top>
        <bottom/>
      </border>
    </dxf>
    <dxf>
      <alignment horizontal="center" vertical="top" textRotation="0" wrapText="0" indent="0" justifyLastLine="0" shrinkToFit="0" readingOrder="0"/>
    </dxf>
    <dxf>
      <alignment horizontal="center" vertical="top" textRotation="0" wrapText="0" indent="0" justifyLastLine="0" shrinkToFit="0" readingOrder="0"/>
    </dxf>
    <dxf>
      <alignment horizontal="center" vertical="top" textRotation="0" wrapText="0" indent="0" justifyLastLine="0" shrinkToFit="0" readingOrder="0"/>
    </dxf>
    <dxf>
      <alignment horizontal="center" vertical="top" textRotation="0" wrapText="0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64" formatCode="_-&quot;$&quot;* #,##0.00_-;\-&quot;$&quot;* #,##0.00_-;_-&quot;$&quot;* &quot;-&quot;??_-;_-@_-"/>
    </dxf>
    <dxf>
      <numFmt numFmtId="164" formatCode="_-&quot;$&quot;* #,##0.00_-;\-&quot;$&quot;* #,##0.00_-;_-&quot;$&quot;* &quot;-&quot;??_-;_-@_-"/>
    </dxf>
    <dxf>
      <numFmt numFmtId="164" formatCode="_-&quot;$&quot;* #,##0.00_-;\-&quot;$&quot;* #,##0.00_-;_-&quot;$&quot;* &quot;-&quot;??_-;_-@_-"/>
    </dxf>
    <dxf>
      <numFmt numFmtId="164" formatCode="_-&quot;$&quot;* #,##0.00_-;\-&quot;$&quot;* #,##0.00_-;_-&quot;$&quot;* &quot;-&quot;??_-;_-@_-"/>
    </dxf>
    <dxf>
      <numFmt numFmtId="164" formatCode="_-&quot;$&quot;* #,##0.00_-;\-&quot;$&quot;* #,##0.00_-;_-&quot;$&quot;* &quot;-&quot;??_-;_-@_-"/>
    </dxf>
    <dxf>
      <numFmt numFmtId="0" formatCode="General"/>
    </dxf>
    <dxf>
      <alignment horizontal="center" vertical="top" textRotation="0" wrapText="0" indent="0" justifyLastLine="0" shrinkToFit="0" readingOrder="0"/>
    </dxf>
    <dxf>
      <alignment horizontal="center" vertical="top" textRotation="0" wrapText="0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64" formatCode="_-&quot;$&quot;* #,##0.00_-;\-&quot;$&quot;* #,##0.00_-;_-&quot;$&quot;* &quot;-&quot;??_-;_-@_-"/>
    </dxf>
    <dxf>
      <numFmt numFmtId="164" formatCode="_-&quot;$&quot;* #,##0.00_-;\-&quot;$&quot;* #,##0.00_-;_-&quot;$&quot;* &quot;-&quot;??_-;_-@_-"/>
    </dxf>
    <dxf>
      <numFmt numFmtId="164" formatCode="_-&quot;$&quot;* #,##0.00_-;\-&quot;$&quot;* #,##0.00_-;_-&quot;$&quot;* &quot;-&quot;??_-;_-@_-"/>
    </dxf>
    <dxf>
      <numFmt numFmtId="164" formatCode="_-&quot;$&quot;* #,##0.00_-;\-&quot;$&quot;* #,##0.00_-;_-&quot;$&quot;* &quot;-&quot;??_-;_-@_-"/>
    </dxf>
    <dxf>
      <numFmt numFmtId="164" formatCode="_-&quot;$&quot;* #,##0.00_-;\-&quot;$&quot;* #,##0.00_-;_-&quot;$&quot;* &quot;-&quot;??_-;_-@_-"/>
    </dxf>
    <dxf>
      <numFmt numFmtId="0" formatCode="General"/>
    </dxf>
    <dxf>
      <alignment horizontal="center" vertical="top" textRotation="0" wrapText="0" indent="0" justifyLastLine="0" shrinkToFit="0" readingOrder="0"/>
    </dxf>
    <dxf>
      <alignment horizontal="center" vertical="top" textRotation="0" wrapText="0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64" formatCode="_-&quot;$&quot;* #,##0.00_-;\-&quot;$&quot;* #,##0.00_-;_-&quot;$&quot;* &quot;-&quot;??_-;_-@_-"/>
    </dxf>
    <dxf>
      <numFmt numFmtId="164" formatCode="_-&quot;$&quot;* #,##0.00_-;\-&quot;$&quot;* #,##0.00_-;_-&quot;$&quot;* &quot;-&quot;??_-;_-@_-"/>
    </dxf>
    <dxf>
      <numFmt numFmtId="164" formatCode="_-&quot;$&quot;* #,##0.00_-;\-&quot;$&quot;* #,##0.00_-;_-&quot;$&quot;* &quot;-&quot;??_-;_-@_-"/>
    </dxf>
    <dxf>
      <numFmt numFmtId="164" formatCode="_-&quot;$&quot;* #,##0.00_-;\-&quot;$&quot;* #,##0.00_-;_-&quot;$&quot;* &quot;-&quot;??_-;_-@_-"/>
    </dxf>
    <dxf>
      <numFmt numFmtId="164" formatCode="_-&quot;$&quot;* #,##0.00_-;\-&quot;$&quot;* #,##0.00_-;_-&quot;$&quot;* &quot;-&quot;??_-;_-@_-"/>
    </dxf>
    <dxf>
      <numFmt numFmtId="0" formatCode="General"/>
    </dxf>
    <dxf>
      <alignment horizontal="center" vertical="top" textRotation="0" wrapText="0" indent="0" justifyLastLine="0" shrinkToFit="0" readingOrder="0"/>
    </dxf>
    <dxf>
      <alignment horizontal="center" vertical="top" textRotation="0" wrapText="0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64" formatCode="_-&quot;$&quot;* #,##0.00_-;\-&quot;$&quot;* #,##0.00_-;_-&quot;$&quot;* &quot;-&quot;??_-;_-@_-"/>
    </dxf>
    <dxf>
      <numFmt numFmtId="164" formatCode="_-&quot;$&quot;* #,##0.00_-;\-&quot;$&quot;* #,##0.00_-;_-&quot;$&quot;* &quot;-&quot;??_-;_-@_-"/>
    </dxf>
    <dxf>
      <numFmt numFmtId="164" formatCode="_-&quot;$&quot;* #,##0.00_-;\-&quot;$&quot;* #,##0.00_-;_-&quot;$&quot;* &quot;-&quot;??_-;_-@_-"/>
    </dxf>
    <dxf>
      <numFmt numFmtId="164" formatCode="_-&quot;$&quot;* #,##0.00_-;\-&quot;$&quot;* #,##0.00_-;_-&quot;$&quot;* &quot;-&quot;??_-;_-@_-"/>
    </dxf>
    <dxf>
      <numFmt numFmtId="164" formatCode="_-&quot;$&quot;* #,##0.00_-;\-&quot;$&quot;* #,##0.00_-;_-&quot;$&quot;* &quot;-&quot;??_-;_-@_-"/>
    </dxf>
    <dxf>
      <numFmt numFmtId="0" formatCode="General"/>
    </dxf>
    <dxf>
      <alignment horizontal="center" vertical="top" textRotation="0" wrapText="0" indent="0" justifyLastLine="0" shrinkToFit="0" readingOrder="0"/>
    </dxf>
    <dxf>
      <alignment horizontal="center" vertical="top" textRotation="0" wrapText="0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361950</xdr:colOff>
      <xdr:row>0</xdr:row>
      <xdr:rowOff>76200</xdr:rowOff>
    </xdr:from>
    <xdr:to>
      <xdr:col>1</xdr:col>
      <xdr:colOff>1285875</xdr:colOff>
      <xdr:row>4</xdr:row>
      <xdr:rowOff>123825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82C12A7-4F15-49EF-8C62-9908BC657A2A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266825" y="76200"/>
          <a:ext cx="923925" cy="809625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>
          <a:reflection blurRad="12700" stA="38000" endPos="28000" dist="5000" dir="5400000" sy="-100000" algn="bl" rotWithShape="0"/>
        </a:effec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361950</xdr:colOff>
      <xdr:row>0</xdr:row>
      <xdr:rowOff>76200</xdr:rowOff>
    </xdr:from>
    <xdr:to>
      <xdr:col>1</xdr:col>
      <xdr:colOff>1285875</xdr:colOff>
      <xdr:row>4</xdr:row>
      <xdr:rowOff>123825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047E5CC-3800-49AC-985E-248A46BE80F7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266825" y="76200"/>
          <a:ext cx="923925" cy="809625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>
          <a:reflection blurRad="12700" stA="38000" endPos="28000" dist="5000" dir="5400000" sy="-100000" algn="bl" rotWithShape="0"/>
        </a:effec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361950</xdr:colOff>
      <xdr:row>0</xdr:row>
      <xdr:rowOff>76200</xdr:rowOff>
    </xdr:from>
    <xdr:to>
      <xdr:col>1</xdr:col>
      <xdr:colOff>1285875</xdr:colOff>
      <xdr:row>4</xdr:row>
      <xdr:rowOff>123825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9D0ADE3-CA25-4A33-9D12-4713EA9677B8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266825" y="76200"/>
          <a:ext cx="923925" cy="809625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>
          <a:reflection blurRad="12700" stA="38000" endPos="28000" dist="5000" dir="5400000" sy="-100000" algn="bl" rotWithShape="0"/>
        </a:effec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361950</xdr:colOff>
      <xdr:row>0</xdr:row>
      <xdr:rowOff>76200</xdr:rowOff>
    </xdr:from>
    <xdr:to>
      <xdr:col>1</xdr:col>
      <xdr:colOff>1285875</xdr:colOff>
      <xdr:row>4</xdr:row>
      <xdr:rowOff>123825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FAC849E-295C-4869-BCD4-1FCA89788829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266825" y="76200"/>
          <a:ext cx="923925" cy="809625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>
          <a:reflection blurRad="12700" stA="38000" endPos="28000" dist="5000" dir="5400000" sy="-100000" algn="bl" rotWithShape="0"/>
        </a:effec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361950</xdr:colOff>
      <xdr:row>0</xdr:row>
      <xdr:rowOff>76200</xdr:rowOff>
    </xdr:from>
    <xdr:to>
      <xdr:col>1</xdr:col>
      <xdr:colOff>1285875</xdr:colOff>
      <xdr:row>4</xdr:row>
      <xdr:rowOff>123825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1FF2CCC-8CAC-44D1-9C34-7EC3DF39F567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266825" y="76200"/>
          <a:ext cx="923925" cy="809625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>
          <a:reflection blurRad="12700" stA="38000" endPos="28000" dist="5000" dir="5400000" sy="-100000" algn="bl" rotWithShape="0"/>
        </a:effec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361950</xdr:colOff>
      <xdr:row>0</xdr:row>
      <xdr:rowOff>76200</xdr:rowOff>
    </xdr:from>
    <xdr:to>
      <xdr:col>2</xdr:col>
      <xdr:colOff>10353</xdr:colOff>
      <xdr:row>4</xdr:row>
      <xdr:rowOff>123825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7F920AB-2BCC-4306-95DF-B4F98C9E46F8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66800" y="76200"/>
          <a:ext cx="924754" cy="809625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>
          <a:reflection blurRad="12700" stA="38000" endPos="28000" dist="5000" dir="5400000" sy="-100000" algn="bl" rotWithShape="0"/>
        </a:effec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361950</xdr:colOff>
      <xdr:row>0</xdr:row>
      <xdr:rowOff>76200</xdr:rowOff>
    </xdr:from>
    <xdr:to>
      <xdr:col>2</xdr:col>
      <xdr:colOff>10353</xdr:colOff>
      <xdr:row>4</xdr:row>
      <xdr:rowOff>123825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EB9F78B-5494-4977-92AF-49D2697AAAFF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38225" y="76200"/>
          <a:ext cx="924753" cy="809625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>
          <a:reflection blurRad="12700" stA="38000" endPos="28000" dist="5000" dir="5400000" sy="-100000" algn="bl" rotWithShape="0"/>
        </a:effec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361950</xdr:colOff>
      <xdr:row>0</xdr:row>
      <xdr:rowOff>76200</xdr:rowOff>
    </xdr:from>
    <xdr:to>
      <xdr:col>1</xdr:col>
      <xdr:colOff>1285875</xdr:colOff>
      <xdr:row>4</xdr:row>
      <xdr:rowOff>123825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73C1050-5757-C755-8B0A-BDDABA0D6884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419225" y="76200"/>
          <a:ext cx="923925" cy="809625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>
          <a:reflection blurRad="12700" stA="38000" endPos="28000" dist="5000" dir="5400000" sy="-100000" algn="bl" rotWithShape="0"/>
        </a:effec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90EB601F-E4FC-401B-9C44-C444314804B7}" name="Tabla35678" displayName="Tabla35678" ref="A16:O792" totalsRowShown="0" headerRowDxfId="208" headerRowBorderDxfId="207" tableBorderDxfId="206">
  <autoFilter ref="A16:O792" xr:uid="{0A3C79D0-C908-4141-B5FC-8B68E1462F85}"/>
  <sortState xmlns:xlrd2="http://schemas.microsoft.com/office/spreadsheetml/2017/richdata2" ref="A17:O792">
    <sortCondition ref="C113:C792"/>
  </sortState>
  <tableColumns count="15">
    <tableColumn id="1" xr3:uid="{0E29A28B-D7D6-4AC9-B2F6-548FC603E81E}" name="CUENTA" dataDxfId="205"/>
    <tableColumn id="2" xr3:uid="{6446332C-7776-4CAA-A006-B35E87D236EC}" name="CUENTA CONTABLE"/>
    <tableColumn id="3" xr3:uid="{17C68F76-D757-4CE6-8EF5-117B048F956B}" name="NOMBRE-CTA"/>
    <tableColumn id="4" xr3:uid="{E948F9C4-E146-444A-97BA-69B7EAEA213D}" name="DESCRIPCION"/>
    <tableColumn id="5" xr3:uid="{8A945FBF-EC2A-461C-BB34-B88806923EDD}" name="ORDEN DE COMPRA "/>
    <tableColumn id="6" xr3:uid="{9AEC20D4-827E-44EF-AFA4-C61C96B6A330}" name="Udes, cajas, paquetes…" dataDxfId="204"/>
    <tableColumn id="7" xr3:uid="{FB789250-16CB-455B-ACDE-31307815D033}" name="BALANCE INICIAL"/>
    <tableColumn id="8" xr3:uid="{B0B156D3-5614-4EF2-8D2D-98A09E90C886}" name="ENTRADAS"/>
    <tableColumn id="9" xr3:uid="{8A210350-9C4F-477B-8049-EB96767D9950}" name="SALIDAS"/>
    <tableColumn id="10" xr3:uid="{357D9DBF-3016-481A-AEFC-459571D1BC12}" name="EXSISTENCIA" dataDxfId="203">
      <calculatedColumnFormula>+Tabla35678[[#This Row],[BALANCE INICIAL]]+Tabla35678[[#This Row],[ENTRADAS]]-Tabla35678[[#This Row],[SALIDAS]]</calculatedColumnFormula>
    </tableColumn>
    <tableColumn id="11" xr3:uid="{D5B2FB26-418B-43A1-B0E4-22AC23637465}" name="PRECIO" dataDxfId="202"/>
    <tableColumn id="12" xr3:uid="{1C143464-508C-4791-9F5B-3CD8BE9ECFC8}" name="BALANCE INICIAL2" dataDxfId="201">
      <calculatedColumnFormula>+Tabla35678[[#This Row],[BALANCE INICIAL]]*Tabla35678[[#This Row],[PRECIO]]</calculatedColumnFormula>
    </tableColumn>
    <tableColumn id="13" xr3:uid="{E1FD6EC6-CD6F-41F7-BE60-B0A76ACA7A4C}" name="ENTRADAS3" dataDxfId="200">
      <calculatedColumnFormula>+Tabla35678[[#This Row],[ENTRADAS]]*Tabla35678[[#This Row],[PRECIO]]</calculatedColumnFormula>
    </tableColumn>
    <tableColumn id="14" xr3:uid="{55A57672-6644-4A6E-9A69-A8393E00189A}" name="SALIDAS4" dataDxfId="199">
      <calculatedColumnFormula>+Tabla35678[[#This Row],[SALIDAS]]*Tabla35678[[#This Row],[PRECIO]]</calculatedColumnFormula>
    </tableColumn>
    <tableColumn id="15" xr3:uid="{758E2913-3599-495F-94E4-0FD9B9906D80}" name="TOTAL5" dataDxfId="198">
      <calculatedColumnFormula>+Tabla35678[[#This Row],[BALANCE INICIAL2]]+Tabla35678[[#This Row],[ENTRADAS3]]-Tabla35678[[#This Row],[SALIDAS4]]</calculatedColumnFormula>
    </tableColumn>
  </tableColumns>
  <tableStyleInfo name="TableStyleLight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D2F42BAB-34E9-472E-8230-5143438B17C0}" name="Tabla3567" displayName="Tabla3567" ref="A16:O792" totalsRowShown="0" headerRowDxfId="197" headerRowBorderDxfId="196" tableBorderDxfId="195">
  <autoFilter ref="A16:O792" xr:uid="{0A3C79D0-C908-4141-B5FC-8B68E1462F85}"/>
  <sortState xmlns:xlrd2="http://schemas.microsoft.com/office/spreadsheetml/2017/richdata2" ref="A17:O792">
    <sortCondition ref="C113:C792"/>
  </sortState>
  <tableColumns count="15">
    <tableColumn id="1" xr3:uid="{990EE941-0824-40C2-8C68-14C2424D21BF}" name="CUENTA" dataDxfId="194"/>
    <tableColumn id="2" xr3:uid="{9556E857-CA27-43E1-A83E-1BE1312FCC3F}" name="CUENTA CONTABLE"/>
    <tableColumn id="3" xr3:uid="{4AA544C1-0F1C-412C-995F-F365B2A853AB}" name="NOMBRE-CTA"/>
    <tableColumn id="4" xr3:uid="{A7928A94-A474-4783-9355-395DFE284DFB}" name="DESCRIPCION"/>
    <tableColumn id="5" xr3:uid="{3FC8DE74-CEE6-4C30-8B8E-E13C57BFEADF}" name="ORDEN DE COMPRA "/>
    <tableColumn id="6" xr3:uid="{A97237F7-D5AD-4A3E-BBA3-03E3A110EAFE}" name="Udes, cajas, paquetes…" dataDxfId="193"/>
    <tableColumn id="7" xr3:uid="{674DE525-187D-4384-AC30-2EDC2C7A0777}" name="BALANCE INICIAL"/>
    <tableColumn id="8" xr3:uid="{7C81C4F5-2E3E-431F-A15D-52BB97DA0B8B}" name="ENTRADAS"/>
    <tableColumn id="9" xr3:uid="{3A37D8B9-D8FB-4276-B80C-62B233F1E408}" name="SALIDAS"/>
    <tableColumn id="10" xr3:uid="{71C9AD61-5B49-44A1-8E35-B1C2815439A0}" name="EXSISTENCIA" dataDxfId="192">
      <calculatedColumnFormula>+Tabla3567[[#This Row],[BALANCE INICIAL]]+Tabla3567[[#This Row],[ENTRADAS]]-Tabla3567[[#This Row],[SALIDAS]]</calculatedColumnFormula>
    </tableColumn>
    <tableColumn id="11" xr3:uid="{36DEE11C-3404-4B14-926B-9161AF56ED4C}" name="PRECIO" dataDxfId="191"/>
    <tableColumn id="12" xr3:uid="{6532110C-4B8E-410E-813B-D16748026C8D}" name="BALANCE INICIAL2" dataDxfId="190">
      <calculatedColumnFormula>+Tabla3567[[#This Row],[BALANCE INICIAL]]*Tabla3567[[#This Row],[PRECIO]]</calculatedColumnFormula>
    </tableColumn>
    <tableColumn id="13" xr3:uid="{921A55E8-D769-4790-8DE9-11EA4B6CDBB2}" name="ENTRADAS3" dataDxfId="189">
      <calculatedColumnFormula>+Tabla3567[[#This Row],[ENTRADAS]]*Tabla3567[[#This Row],[PRECIO]]</calculatedColumnFormula>
    </tableColumn>
    <tableColumn id="14" xr3:uid="{8DA897AB-FCAF-410B-B26A-4E5755847BAB}" name="SALIDAS4" dataDxfId="188">
      <calculatedColumnFormula>+Tabla3567[[#This Row],[SALIDAS]]*Tabla3567[[#This Row],[PRECIO]]</calculatedColumnFormula>
    </tableColumn>
    <tableColumn id="15" xr3:uid="{541EC182-F728-4691-89A5-DE93731EB036}" name="TOTAL5" dataDxfId="187">
      <calculatedColumnFormula>+Tabla3567[[#This Row],[BALANCE INICIAL2]]+Tabla3567[[#This Row],[ENTRADAS3]]-Tabla3567[[#This Row],[SALIDAS4]]</calculatedColumnFormula>
    </tableColumn>
  </tableColumns>
  <tableStyleInfo name="TableStyleLight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D57DFE00-B198-4AE3-ABD8-34AF1FAC4B71}" name="Tabla356" displayName="Tabla356" ref="A16:O792" totalsRowShown="0" headerRowDxfId="186" headerRowBorderDxfId="185" tableBorderDxfId="184">
  <autoFilter ref="A16:O792" xr:uid="{0A3C79D0-C908-4141-B5FC-8B68E1462F85}"/>
  <sortState xmlns:xlrd2="http://schemas.microsoft.com/office/spreadsheetml/2017/richdata2" ref="A17:O792">
    <sortCondition ref="C113:C792"/>
  </sortState>
  <tableColumns count="15">
    <tableColumn id="1" xr3:uid="{55D27352-7938-4006-8186-5CFD8170C391}" name="CUENTA" dataDxfId="183"/>
    <tableColumn id="2" xr3:uid="{EAF4CDCC-187B-4EA6-A5CB-1A4592C1B086}" name="CUENTA CONTABLE"/>
    <tableColumn id="3" xr3:uid="{6E4247DF-9FE9-4CC2-9C17-4639A496E6D6}" name="NOMBRE-CTA"/>
    <tableColumn id="4" xr3:uid="{9DF9F777-B4A3-41DA-BF17-EB414313ECF6}" name="DESCRIPCION"/>
    <tableColumn id="5" xr3:uid="{EA686361-B21F-4758-8B20-2434C46D50EE}" name="ORDEN DE COMPRA "/>
    <tableColumn id="6" xr3:uid="{109A66DD-CA17-4FED-9FF3-B148E83B1D10}" name="Udes, cajas, paquetes…" dataDxfId="182"/>
    <tableColumn id="7" xr3:uid="{D298A838-3602-4269-893F-5EB950D838D5}" name="BALANCE INICIAL"/>
    <tableColumn id="8" xr3:uid="{380221ED-27A2-4E96-90BD-A3B9DDEE17DF}" name="ENTRADAS"/>
    <tableColumn id="9" xr3:uid="{53648CF3-3A2C-4ABB-9DE0-4FA7C44D240D}" name="SALIDAS"/>
    <tableColumn id="10" xr3:uid="{FB267F2C-9395-428E-93EA-BEC256B308F3}" name="EXSISTENCIA" dataDxfId="181">
      <calculatedColumnFormula>+Tabla356[[#This Row],[BALANCE INICIAL]]+Tabla356[[#This Row],[ENTRADAS]]-Tabla356[[#This Row],[SALIDAS]]</calculatedColumnFormula>
    </tableColumn>
    <tableColumn id="11" xr3:uid="{971BDB36-4E2E-457E-B7F4-A11B34D9B7A7}" name="PRECIO" dataDxfId="180"/>
    <tableColumn id="12" xr3:uid="{A266199E-3CA9-4F4F-80A1-A32C06186939}" name="BALANCE INICIAL2" dataDxfId="179">
      <calculatedColumnFormula>+Tabla356[[#This Row],[BALANCE INICIAL]]*Tabla356[[#This Row],[PRECIO]]</calculatedColumnFormula>
    </tableColumn>
    <tableColumn id="13" xr3:uid="{ADF8C115-F7C1-46FB-ADC8-DAD62F36DCF9}" name="ENTRADAS3" dataDxfId="178">
      <calculatedColumnFormula>+Tabla356[[#This Row],[ENTRADAS]]*Tabla356[[#This Row],[PRECIO]]</calculatedColumnFormula>
    </tableColumn>
    <tableColumn id="14" xr3:uid="{FE0AFC41-F5D6-4CF7-B4B5-5FA9B616217A}" name="SALIDAS4" dataDxfId="177">
      <calculatedColumnFormula>+Tabla356[[#This Row],[SALIDAS]]*Tabla356[[#This Row],[PRECIO]]</calculatedColumnFormula>
    </tableColumn>
    <tableColumn id="15" xr3:uid="{C8003CC9-12AD-4B60-A1F2-F1D3C96451F8}" name="TOTAL5" dataDxfId="176">
      <calculatedColumnFormula>+Tabla356[[#This Row],[BALANCE INICIAL2]]+Tabla356[[#This Row],[ENTRADAS3]]-Tabla356[[#This Row],[SALIDAS4]]</calculatedColumnFormula>
    </tableColumn>
  </tableColumns>
  <tableStyleInfo name="TableStyleLight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DC83004C-19F2-4BA1-9244-C509BB787ADE}" name="Tabla35" displayName="Tabla35" ref="A16:O792" totalsRowShown="0" headerRowDxfId="175" headerRowBorderDxfId="174" tableBorderDxfId="173">
  <autoFilter ref="A16:O792" xr:uid="{0A3C79D0-C908-4141-B5FC-8B68E1462F85}"/>
  <sortState xmlns:xlrd2="http://schemas.microsoft.com/office/spreadsheetml/2017/richdata2" ref="A17:O792">
    <sortCondition ref="C113:C792"/>
  </sortState>
  <tableColumns count="15">
    <tableColumn id="1" xr3:uid="{9873197A-FD07-4CE2-8961-5347AAC6F6FD}" name="CUENTA" dataDxfId="172"/>
    <tableColumn id="2" xr3:uid="{CFDD07DB-BB07-4901-AE6D-37110A5E572B}" name="CUENTA CONTABLE"/>
    <tableColumn id="3" xr3:uid="{11389697-607B-4906-99DF-6FB1B1523418}" name="NOMBRE-CTA"/>
    <tableColumn id="4" xr3:uid="{C6783C3C-8E00-4466-80A5-D56148E87B10}" name="DESCRIPCION"/>
    <tableColumn id="5" xr3:uid="{729F9BC1-E7AC-4B76-BB10-86647C5E46DD}" name="ORDEN DE COMPRA "/>
    <tableColumn id="6" xr3:uid="{80025A00-F6F2-40EC-84DA-B90F255EAB46}" name="Udes, cajas, paquetes…" dataDxfId="171"/>
    <tableColumn id="7" xr3:uid="{DD64DDD8-0E40-47F6-BF1D-2C4340A2F986}" name="BALANCE INICIAL"/>
    <tableColumn id="8" xr3:uid="{9536D6DD-0498-4DEF-9B51-A01F0111C6B7}" name="ENTRADAS"/>
    <tableColumn id="9" xr3:uid="{ACFB6389-EFFA-4A99-BC3B-9703E71C95B1}" name="SALIDAS"/>
    <tableColumn id="10" xr3:uid="{B9496EC4-3AA5-43FC-ABFB-A84EB7F3B3AD}" name="EXSISTENCIA" dataDxfId="170">
      <calculatedColumnFormula>+Tabla35[[#This Row],[BALANCE INICIAL]]+Tabla35[[#This Row],[ENTRADAS]]-Tabla35[[#This Row],[SALIDAS]]</calculatedColumnFormula>
    </tableColumn>
    <tableColumn id="11" xr3:uid="{D92AE160-F3D0-4F92-9E9A-C566C85C436D}" name="PRECIO" dataDxfId="169"/>
    <tableColumn id="12" xr3:uid="{704DFA12-37FA-4F4E-BFDA-403F25C415B9}" name="BALANCE INICIAL2" dataDxfId="168">
      <calculatedColumnFormula>+Tabla35[[#This Row],[BALANCE INICIAL]]*Tabla35[[#This Row],[PRECIO]]</calculatedColumnFormula>
    </tableColumn>
    <tableColumn id="13" xr3:uid="{74C99A6E-2CF2-466B-A4A2-B4137FD0ACBF}" name="ENTRADAS3" dataDxfId="167">
      <calculatedColumnFormula>+Tabla35[[#This Row],[ENTRADAS]]*Tabla35[[#This Row],[PRECIO]]</calculatedColumnFormula>
    </tableColumn>
    <tableColumn id="14" xr3:uid="{A31BC229-C272-41BC-9914-A07A947D7816}" name="SALIDAS4" dataDxfId="166">
      <calculatedColumnFormula>+Tabla35[[#This Row],[SALIDAS]]*Tabla35[[#This Row],[PRECIO]]</calculatedColumnFormula>
    </tableColumn>
    <tableColumn id="15" xr3:uid="{A68D2BD8-1EFD-499F-A760-75FE6ADA2C4E}" name="TOTAL5" dataDxfId="165">
      <calculatedColumnFormula>+Tabla35[[#This Row],[BALANCE INICIAL2]]+Tabla35[[#This Row],[ENTRADAS3]]-Tabla35[[#This Row],[SALIDAS4]]</calculatedColumnFormula>
    </tableColumn>
  </tableColumns>
  <tableStyleInfo name="TableStyleLight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AA1C042-C48E-426A-9D9B-2D08898F1B5F}" name="Tabla32" displayName="Tabla32" ref="A16:O845" totalsRowCount="1" headerRowDxfId="164" headerRowBorderDxfId="163" tableBorderDxfId="162">
  <autoFilter ref="A16:O844" xr:uid="{0A3C79D0-C908-4141-B5FC-8B68E1462F85}"/>
  <sortState xmlns:xlrd2="http://schemas.microsoft.com/office/spreadsheetml/2017/richdata2" ref="A62:O792">
    <sortCondition ref="A16:A844"/>
  </sortState>
  <tableColumns count="15">
    <tableColumn id="1" xr3:uid="{3035C316-85B0-4D21-89FA-5B2F021113B9}" name="CUENTA" dataDxfId="161" totalsRowDxfId="160"/>
    <tableColumn id="2" xr3:uid="{33D74940-B497-4D3F-9D76-018C70A453A8}" name="CUENTA CONTABLE"/>
    <tableColumn id="3" xr3:uid="{46A77BA8-2A78-431C-85E8-FAEEA197798F}" name="NOMBRE-CTA"/>
    <tableColumn id="4" xr3:uid="{9419699C-45F9-4C9D-B10F-C23E93101CC1}" name="DESCRIPCION"/>
    <tableColumn id="5" xr3:uid="{AFE13A98-853E-4055-A184-EDC836157FF1}" name="ORDEN DE COMPRA "/>
    <tableColumn id="6" xr3:uid="{EEAA3B2B-280D-4F0C-A698-98488BA926AC}" name="Udes, cajas, paquetes…" dataDxfId="159" totalsRowDxfId="158"/>
    <tableColumn id="7" xr3:uid="{384A3F71-93A5-41F0-B98C-BEFE9825EE24}" name="BALANCE INICIAL"/>
    <tableColumn id="8" xr3:uid="{C3977A2B-DC91-4442-982A-5FA37654F9E5}" name="ENTRADAS"/>
    <tableColumn id="9" xr3:uid="{E1504BC7-BAC2-41F1-B4DF-A24172D978FE}" name="SALIDAS" totalsRowDxfId="157" dataCellStyle="Salida"/>
    <tableColumn id="10" xr3:uid="{036AE642-DFAA-447F-B4BD-21108AA9A9CE}" name="EXSISTENCIA" dataDxfId="156">
      <calculatedColumnFormula>+Tabla32[[#This Row],[BALANCE INICIAL]]+Tabla32[[#This Row],[ENTRADAS]]-Tabla32[[#This Row],[SALIDAS]]</calculatedColumnFormula>
    </tableColumn>
    <tableColumn id="11" xr3:uid="{065DDC1B-4E4C-4E67-AF72-4EC03E995072}" name="PRECIO" dataDxfId="155" totalsRowDxfId="154"/>
    <tableColumn id="12" xr3:uid="{235BBEC1-EC90-4B4A-B3FA-A4D9ABB1F60D}" name="BALANCE INICIAL2" totalsRowFunction="sum" dataDxfId="153" totalsRowDxfId="152">
      <calculatedColumnFormula>+Tabla32[[#This Row],[BALANCE INICIAL]]*Tabla32[[#This Row],[PRECIO]]</calculatedColumnFormula>
    </tableColumn>
    <tableColumn id="13" xr3:uid="{BB216D23-AD81-4DAD-BF8D-4980D9D4BEAB}" name="ENTRADAS3" totalsRowFunction="sum" dataDxfId="151" totalsRowDxfId="150">
      <calculatedColumnFormula>+Tabla32[[#This Row],[ENTRADAS]]*Tabla32[[#This Row],[PRECIO]]</calculatedColumnFormula>
    </tableColumn>
    <tableColumn id="14" xr3:uid="{DC94DCCB-23BE-4BA7-B90D-6C69DD549742}" name="SALIDAS4" totalsRowFunction="sum" dataDxfId="149" totalsRowDxfId="148">
      <calculatedColumnFormula>+Tabla32[[#This Row],[SALIDAS]]*Tabla32[[#This Row],[PRECIO]]</calculatedColumnFormula>
    </tableColumn>
    <tableColumn id="15" xr3:uid="{82E07B2A-446E-4380-B020-60A205FA658A}" name="TOTAL5" totalsRowFunction="sum" dataDxfId="147" totalsRowDxfId="146">
      <calculatedColumnFormula>+Tabla32[[#This Row],[BALANCE INICIAL2]]+Tabla32[[#This Row],[ENTRADAS3]]-Tabla32[[#This Row],[SALIDAS4]]</calculatedColumnFormula>
    </tableColumn>
  </tableColumns>
  <tableStyleInfo name="TableStyleLight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A221C3E-2D06-4C0C-B592-7B8438719278}" name="Tabla323" displayName="Tabla323" ref="A16:P793" totalsRowCount="1" headerRowDxfId="145" headerRowBorderDxfId="144" tableBorderDxfId="143">
  <autoFilter ref="A16:P792" xr:uid="{0A3C79D0-C908-4141-B5FC-8B68E1462F85}"/>
  <sortState xmlns:xlrd2="http://schemas.microsoft.com/office/spreadsheetml/2017/richdata2" ref="A17:P792">
    <sortCondition ref="D16:D792"/>
  </sortState>
  <tableColumns count="16">
    <tableColumn id="1" xr3:uid="{380A7C22-3A36-466D-8C30-7579B1F360F9}" name="CUENTA" dataDxfId="142" totalsRowDxfId="9"/>
    <tableColumn id="2" xr3:uid="{DBED06AE-1A25-4238-82B9-30B77DCA11C7}" name="CUENTA CONTABLE" dataDxfId="141" totalsRowDxfId="8"/>
    <tableColumn id="3" xr3:uid="{C12B4C72-33E9-40C1-A20F-8C2A4DF6F97E}" name="NOMBRE-CTA" dataDxfId="140" totalsRowDxfId="7"/>
    <tableColumn id="4" xr3:uid="{104DA33E-09D8-4666-B5D5-4703A1A81F70}" name="DESCRIPCION"/>
    <tableColumn id="5" xr3:uid="{93F3D0C9-CCFD-4EEE-B154-2376804B3F72}" name="ORDEN DE COMPRA "/>
    <tableColumn id="17" xr3:uid="{16193F4D-EC05-4DBB-B01C-74DC9D304BF5}" name="FECHA"/>
    <tableColumn id="6" xr3:uid="{2C23A82E-0442-4B90-A92A-87441CD1845A}" name="Udes, cajas, paquetes…" dataDxfId="139" totalsRowDxfId="6"/>
    <tableColumn id="7" xr3:uid="{273ACE00-3B0F-46CD-AE8A-485847536891}" name="BALANCE INICIAL"/>
    <tableColumn id="8" xr3:uid="{B4CF6295-5853-43D4-AEA8-0BE3C339DF37}" name="ENTRADAS"/>
    <tableColumn id="9" xr3:uid="{E48587B4-9317-4F99-8EEC-21CF80F50180}" name="SALIDAS" totalsRowDxfId="5" dataCellStyle="Salida"/>
    <tableColumn id="10" xr3:uid="{41604973-EE76-4952-A925-4E4D87ED32F2}" name="EXSISTENCIA" dataDxfId="138">
      <calculatedColumnFormula>+Tabla323[[#This Row],[BALANCE INICIAL]]+Tabla323[[#This Row],[ENTRADAS]]-Tabla323[[#This Row],[SALIDAS]]</calculatedColumnFormula>
    </tableColumn>
    <tableColumn id="11" xr3:uid="{90CCD363-EC9C-4BD3-BE63-2C055C5D0565}" name="PRECIO" dataDxfId="137" totalsRowDxfId="4"/>
    <tableColumn id="12" xr3:uid="{11957E20-CE81-48FA-A403-878D74798B56}" name="BALANCE INICIAL2" totalsRowFunction="sum" dataDxfId="136" totalsRowDxfId="3">
      <calculatedColumnFormula>+Tabla323[[#This Row],[BALANCE INICIAL]]*Tabla323[[#This Row],[PRECIO]]</calculatedColumnFormula>
    </tableColumn>
    <tableColumn id="13" xr3:uid="{FF1924A3-D995-4A1A-8DD3-64F88188F386}" name="ENTRADAS3" totalsRowFunction="sum" dataDxfId="135" totalsRowDxfId="2">
      <calculatedColumnFormula>+Tabla323[[#This Row],[ENTRADAS]]*Tabla323[[#This Row],[PRECIO]]</calculatedColumnFormula>
    </tableColumn>
    <tableColumn id="14" xr3:uid="{553E3CFD-1D1F-4B5A-A11C-E1D5C9EAC4AC}" name="SALIDAS4" totalsRowFunction="sum" dataDxfId="134" totalsRowDxfId="1">
      <calculatedColumnFormula>+Tabla323[[#This Row],[SALIDAS]]*Tabla323[[#This Row],[PRECIO]]</calculatedColumnFormula>
    </tableColumn>
    <tableColumn id="15" xr3:uid="{C392472F-E95B-4051-9612-408C91245689}" name="TOTAL5" totalsRowFunction="sum" dataDxfId="133" totalsRowDxfId="0">
      <calculatedColumnFormula>+Tabla323[[#This Row],[BALANCE INICIAL2]]+Tabla323[[#This Row],[ENTRADAS3]]-Tabla323[[#This Row],[SALIDAS4]]</calculatedColumnFormula>
    </tableColumn>
  </tableColumns>
  <tableStyleInfo name="TableStyleLight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10846ABD-B439-4F0F-A72C-4F104949825D}" name="Tabla3239" displayName="Tabla3239" ref="A16:Q803" totalsRowCount="1" headerRowDxfId="132" headerRowBorderDxfId="131" tableBorderDxfId="130">
  <autoFilter ref="A16:Q802" xr:uid="{0A3C79D0-C908-4141-B5FC-8B68E1462F85}"/>
  <sortState xmlns:xlrd2="http://schemas.microsoft.com/office/spreadsheetml/2017/richdata2" ref="A17:Q802">
    <sortCondition ref="D16:D802"/>
  </sortState>
  <tableColumns count="17">
    <tableColumn id="1" xr3:uid="{278ED5DC-37E9-4AF6-A234-117619572C0E}" name="CUENTA" dataDxfId="129" totalsRowDxfId="128"/>
    <tableColumn id="2" xr3:uid="{053DDE85-9B60-4422-A2AF-D0E99C1A89BD}" name="CUENTA CONTABLE" dataDxfId="127" totalsRowDxfId="126"/>
    <tableColumn id="3" xr3:uid="{D42B04D9-0262-4B95-9009-A3466C55D52F}" name="NOMBRE-CTA" dataDxfId="125" totalsRowDxfId="124"/>
    <tableColumn id="4" xr3:uid="{A63326F6-DB10-4D1C-9042-FDAB4248360E}" name="DESCRIPCION"/>
    <tableColumn id="5" xr3:uid="{3F968749-BDE4-4B99-BB7E-D57E27FD38DB}" name="ORDEN DE COMPRA "/>
    <tableColumn id="17" xr3:uid="{05F5BAF0-C4F3-4228-852B-CF2022C08719}" name="FECHA"/>
    <tableColumn id="16" xr3:uid="{C8260FAA-3D51-42AA-83EF-C1E77DDFEA1A}" name="Suplidor" dataDxfId="123"/>
    <tableColumn id="6" xr3:uid="{F77B611E-4451-4752-9A0A-CEFA04CEDEDF}" name="Udes, cajas, paquetes…" dataDxfId="122" totalsRowDxfId="121"/>
    <tableColumn id="7" xr3:uid="{76A040C2-B20E-4194-9F83-B1709048338A}" name="BALANCE INICIAL"/>
    <tableColumn id="8" xr3:uid="{B847E113-D8F6-4E44-BFF6-798A0E6CCEF4}" name="ENTRADAS"/>
    <tableColumn id="9" xr3:uid="{7A574267-FDBD-4947-A9E4-27359269852E}" name="SALIDAS" totalsRowDxfId="120" dataCellStyle="Salida"/>
    <tableColumn id="10" xr3:uid="{123DE57B-B98E-41C3-9570-4D7E8CBEEFC0}" name="EXSISTENCIA" dataDxfId="119">
      <calculatedColumnFormula>+Tabla3239[[#This Row],[BALANCE INICIAL]]+Tabla3239[[#This Row],[ENTRADAS]]-Tabla3239[[#This Row],[SALIDAS]]</calculatedColumnFormula>
    </tableColumn>
    <tableColumn id="11" xr3:uid="{74766D03-B56A-4BEA-865D-91E12BADE113}" name="PRECIO" dataDxfId="118" totalsRowDxfId="117"/>
    <tableColumn id="12" xr3:uid="{AAE7D3BA-78A0-4AC8-B528-458A619792F9}" name="BALANCE INICIAL2" totalsRowFunction="sum" dataDxfId="116" totalsRowDxfId="115">
      <calculatedColumnFormula>+Tabla3239[[#This Row],[BALANCE INICIAL]]*Tabla3239[[#This Row],[PRECIO]]</calculatedColumnFormula>
    </tableColumn>
    <tableColumn id="13" xr3:uid="{951686BC-32E2-4587-A971-3F760C7C2C40}" name="ENTRADAS3" totalsRowFunction="sum" dataDxfId="114" totalsRowDxfId="113">
      <calculatedColumnFormula>+Tabla3239[[#This Row],[ENTRADAS]]*Tabla3239[[#This Row],[PRECIO]]</calculatedColumnFormula>
    </tableColumn>
    <tableColumn id="14" xr3:uid="{7385EB7A-74C0-4755-B16D-5045FBDB15B2}" name="SALIDAS4" totalsRowFunction="sum" dataDxfId="112" totalsRowDxfId="111">
      <calculatedColumnFormula>+Tabla3239[[#This Row],[SALIDAS]]*Tabla3239[[#This Row],[PRECIO]]</calculatedColumnFormula>
    </tableColumn>
    <tableColumn id="15" xr3:uid="{AF5FC440-6A81-43C2-8342-EDA8B88F2D1B}" name="TOTAL5" totalsRowFunction="sum" dataDxfId="110" totalsRowDxfId="109">
      <calculatedColumnFormula>+Tabla3239[[#This Row],[BALANCE INICIAL2]]+Tabla3239[[#This Row],[ENTRADAS3]]-Tabla3239[[#This Row],[SALIDAS4]]</calculatedColumnFormula>
    </tableColumn>
  </tableColumns>
  <tableStyleInfo name="TableStyleLight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A3C79D0-C908-4141-B5FC-8B68E1462F85}" name="Tabla3" displayName="Tabla3" ref="A16:O792" totalsRowShown="0" headerRowDxfId="108" headerRowBorderDxfId="107" tableBorderDxfId="106">
  <autoFilter ref="A16:O792" xr:uid="{0A3C79D0-C908-4141-B5FC-8B68E1462F85}">
    <filterColumn colId="7">
      <filters>
        <filter val="1"/>
        <filter val="10"/>
        <filter val="100"/>
        <filter val="1000"/>
        <filter val="12"/>
        <filter val="125"/>
        <filter val="130"/>
        <filter val="1300"/>
        <filter val="140"/>
        <filter val="15"/>
        <filter val="150"/>
        <filter val="16"/>
        <filter val="18"/>
        <filter val="2"/>
        <filter val="20"/>
        <filter val="200"/>
        <filter val="234"/>
        <filter val="24"/>
        <filter val="25"/>
        <filter val="3"/>
        <filter val="30"/>
        <filter val="300"/>
        <filter val="3000"/>
        <filter val="390"/>
        <filter val="4"/>
        <filter val="411"/>
        <filter val="440"/>
        <filter val="5"/>
        <filter val="50"/>
        <filter val="500"/>
        <filter val="60"/>
        <filter val="7"/>
        <filter val="70"/>
        <filter val="75"/>
        <filter val="8"/>
        <filter val="800"/>
      </filters>
    </filterColumn>
  </autoFilter>
  <sortState xmlns:xlrd2="http://schemas.microsoft.com/office/spreadsheetml/2017/richdata2" ref="A17:O792">
    <sortCondition ref="D185:D792"/>
  </sortState>
  <tableColumns count="15">
    <tableColumn id="1" xr3:uid="{04D03D2D-FBBF-4076-A687-7BBD48007DE5}" name="CUENTA" dataDxfId="105"/>
    <tableColumn id="2" xr3:uid="{F61FCAC0-8F74-480A-8942-7754B45B3477}" name="CUENTA CONTABLE"/>
    <tableColumn id="3" xr3:uid="{1BDAE85F-4878-4EB6-A10D-B49F89E66772}" name="NOMBRE-CTA"/>
    <tableColumn id="4" xr3:uid="{02C10885-36D9-4C3E-BF14-5405FF52C4BC}" name="DESCRIPCION"/>
    <tableColumn id="5" xr3:uid="{6B6CE508-F066-4B7F-B008-EF78BFCC4055}" name="ORDEN DE COMPRA "/>
    <tableColumn id="6" xr3:uid="{342541FB-7F2D-4C25-A30E-3AFE4B4BA878}" name="Udes, cajas, paquetes…" dataDxfId="104"/>
    <tableColumn id="7" xr3:uid="{A95420E8-773F-4424-B383-8962279ABEBF}" name="BALANCE INICIAL"/>
    <tableColumn id="8" xr3:uid="{DA282C74-B86C-4E12-B816-74A070AACFC1}" name="ENTRADAS"/>
    <tableColumn id="9" xr3:uid="{B6B1F67D-3847-4CC8-AB0F-1CEB5B1E6873}" name="SALIDAS"/>
    <tableColumn id="10" xr3:uid="{1C65F0E7-0A14-4E88-B85F-98AAB17A96D0}" name="EXSISTENCIA" dataDxfId="103">
      <calculatedColumnFormula>+Tabla3[[#This Row],[BALANCE INICIAL]]+Tabla3[[#This Row],[ENTRADAS]]-Tabla3[[#This Row],[SALIDAS]]</calculatedColumnFormula>
    </tableColumn>
    <tableColumn id="11" xr3:uid="{5C820D94-150F-4B32-B752-FBEBF7BB37DA}" name="PRECIO" dataDxfId="102"/>
    <tableColumn id="12" xr3:uid="{B16646D5-A7B5-470E-8092-5E6B142319D0}" name="BALANCE INICIAL2" dataDxfId="101">
      <calculatedColumnFormula>+Tabla3[[#This Row],[BALANCE INICIAL]]*Tabla3[[#This Row],[PRECIO]]</calculatedColumnFormula>
    </tableColumn>
    <tableColumn id="13" xr3:uid="{F6196422-B38D-463E-AA1E-B0D219CE1EB6}" name="ENTRADAS3" dataDxfId="100">
      <calculatedColumnFormula>+Tabla3[[#This Row],[ENTRADAS]]*Tabla3[[#This Row],[PRECIO]]</calculatedColumnFormula>
    </tableColumn>
    <tableColumn id="14" xr3:uid="{DB3D5012-5A5F-4350-8512-13E145BEA2B6}" name="SALIDAS4" dataDxfId="99">
      <calculatedColumnFormula>+Tabla3[[#This Row],[SALIDAS]]*Tabla3[[#This Row],[PRECIO]]</calculatedColumnFormula>
    </tableColumn>
    <tableColumn id="15" xr3:uid="{361031F5-8675-43C7-B9E7-DB3C35922563}" name="TOTAL5" dataDxfId="98">
      <calculatedColumnFormula>+Tabla3[[#This Row],[BALANCE INICIAL2]]+Tabla3[[#This Row],[ENTRADAS3]]-Tabla3[[#This Row],[SALIDAS4]]</calculatedColumnFormula>
    </tableColumn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D9861F-D55F-4EF1-B511-D6DDEE2C7A48}">
  <dimension ref="A6:O792"/>
  <sheetViews>
    <sheetView showGridLines="0" topLeftCell="A193" zoomScale="115" zoomScaleNormal="115" workbookViewId="0">
      <selection activeCell="B232" sqref="B232"/>
    </sheetView>
  </sheetViews>
  <sheetFormatPr baseColWidth="10" defaultRowHeight="15" x14ac:dyDescent="0.25"/>
  <cols>
    <col min="1" max="1" width="13.5703125" customWidth="1"/>
    <col min="2" max="2" width="20.28515625" customWidth="1"/>
    <col min="3" max="3" width="26.140625" customWidth="1"/>
    <col min="4" max="4" width="38.42578125" customWidth="1"/>
    <col min="5" max="5" width="24.42578125" customWidth="1"/>
    <col min="6" max="6" width="22" customWidth="1"/>
    <col min="7" max="7" width="16" customWidth="1"/>
    <col min="8" max="8" width="12.5703125" customWidth="1"/>
    <col min="10" max="10" width="15.42578125" customWidth="1"/>
    <col min="12" max="12" width="19.140625" customWidth="1"/>
    <col min="13" max="13" width="13.5703125" customWidth="1"/>
    <col min="14" max="14" width="12.28515625" customWidth="1"/>
    <col min="15" max="15" width="14" customWidth="1"/>
  </cols>
  <sheetData>
    <row r="6" spans="1:15" ht="18.75" x14ac:dyDescent="0.25">
      <c r="A6" s="65" t="s">
        <v>21</v>
      </c>
      <c r="B6" s="65"/>
      <c r="C6" s="65"/>
    </row>
    <row r="7" spans="1:15" ht="18.75" x14ac:dyDescent="0.3">
      <c r="A7" s="66" t="s">
        <v>22</v>
      </c>
      <c r="B7" s="66"/>
      <c r="C7" s="66"/>
    </row>
    <row r="9" spans="1:15" x14ac:dyDescent="0.25">
      <c r="A9" s="7" t="s">
        <v>18</v>
      </c>
      <c r="B9" s="4" t="s">
        <v>916</v>
      </c>
    </row>
    <row r="10" spans="1:15" x14ac:dyDescent="0.25">
      <c r="A10" s="7" t="s">
        <v>19</v>
      </c>
      <c r="B10" s="5"/>
    </row>
    <row r="11" spans="1:15" ht="45" x14ac:dyDescent="0.25">
      <c r="A11" s="8" t="s">
        <v>20</v>
      </c>
      <c r="B11" s="6">
        <f ca="1">+TODAY()</f>
        <v>45527</v>
      </c>
    </row>
    <row r="14" spans="1:15" ht="15.75" thickBot="1" x14ac:dyDescent="0.3"/>
    <row r="15" spans="1:15" ht="19.5" thickBot="1" x14ac:dyDescent="0.35">
      <c r="A15" s="67" t="s">
        <v>14</v>
      </c>
      <c r="B15" s="68"/>
      <c r="C15" s="69"/>
      <c r="G15" s="70" t="s">
        <v>15</v>
      </c>
      <c r="H15" s="71"/>
      <c r="I15" s="71"/>
      <c r="J15" s="72"/>
      <c r="L15" s="73" t="s">
        <v>17</v>
      </c>
      <c r="M15" s="71"/>
      <c r="N15" s="71"/>
      <c r="O15" s="72"/>
    </row>
    <row r="16" spans="1:15" x14ac:dyDescent="0.25">
      <c r="A16" s="1" t="s">
        <v>0</v>
      </c>
      <c r="B16" s="1" t="s">
        <v>12</v>
      </c>
      <c r="C16" s="1" t="s">
        <v>11</v>
      </c>
      <c r="D16" s="1" t="s">
        <v>1</v>
      </c>
      <c r="E16" s="1" t="s">
        <v>13</v>
      </c>
      <c r="F16" s="1" t="s">
        <v>10</v>
      </c>
      <c r="G16" s="1" t="s">
        <v>2</v>
      </c>
      <c r="H16" s="1" t="s">
        <v>3</v>
      </c>
      <c r="I16" s="1" t="s">
        <v>4</v>
      </c>
      <c r="J16" s="3" t="s">
        <v>16</v>
      </c>
      <c r="K16" s="1" t="s">
        <v>5</v>
      </c>
      <c r="L16" s="1" t="s">
        <v>6</v>
      </c>
      <c r="M16" s="1" t="s">
        <v>7</v>
      </c>
      <c r="N16" s="1" t="s">
        <v>8</v>
      </c>
      <c r="O16" s="1" t="s">
        <v>9</v>
      </c>
    </row>
    <row r="17" spans="1:15" x14ac:dyDescent="0.25">
      <c r="A17" s="9" t="s">
        <v>46</v>
      </c>
      <c r="B17" s="16" t="s">
        <v>903</v>
      </c>
      <c r="C17" t="s">
        <v>93</v>
      </c>
      <c r="D17" t="s">
        <v>314</v>
      </c>
      <c r="F17" s="9" t="s">
        <v>826</v>
      </c>
      <c r="G17">
        <v>3</v>
      </c>
      <c r="J17">
        <f>+Tabla35678[[#This Row],[BALANCE INICIAL]]+Tabla35678[[#This Row],[ENTRADAS]]-Tabla35678[[#This Row],[SALIDAS]]</f>
        <v>3</v>
      </c>
      <c r="K17" s="2">
        <v>250.04</v>
      </c>
      <c r="L17" s="2">
        <f>+Tabla35678[[#This Row],[BALANCE INICIAL]]*Tabla35678[[#This Row],[PRECIO]]</f>
        <v>750.12</v>
      </c>
      <c r="M17" s="2">
        <f>+Tabla35678[[#This Row],[ENTRADAS]]*Tabla35678[[#This Row],[PRECIO]]</f>
        <v>0</v>
      </c>
      <c r="N17" s="2">
        <f>+Tabla35678[[#This Row],[SALIDAS]]*Tabla35678[[#This Row],[PRECIO]]</f>
        <v>0</v>
      </c>
      <c r="O17" s="2">
        <f>+Tabla35678[[#This Row],[BALANCE INICIAL2]]+Tabla35678[[#This Row],[ENTRADAS3]]-Tabla35678[[#This Row],[SALIDAS4]]</f>
        <v>750.12</v>
      </c>
    </row>
    <row r="18" spans="1:15" x14ac:dyDescent="0.25">
      <c r="A18" s="9" t="s">
        <v>25</v>
      </c>
      <c r="B18" s="16" t="s">
        <v>901</v>
      </c>
      <c r="C18" t="s">
        <v>65</v>
      </c>
      <c r="D18" t="s">
        <v>119</v>
      </c>
      <c r="F18" s="9" t="s">
        <v>822</v>
      </c>
      <c r="G18">
        <v>4000</v>
      </c>
      <c r="J18">
        <f>+Tabla35678[[#This Row],[BALANCE INICIAL]]+Tabla35678[[#This Row],[ENTRADAS]]-Tabla35678[[#This Row],[SALIDAS]]</f>
        <v>4000</v>
      </c>
      <c r="K18" s="2">
        <v>8.2799999999999994</v>
      </c>
      <c r="L18" s="2">
        <f>+Tabla35678[[#This Row],[BALANCE INICIAL]]*Tabla35678[[#This Row],[PRECIO]]</f>
        <v>33120</v>
      </c>
      <c r="M18" s="2">
        <f>+Tabla35678[[#This Row],[ENTRADAS]]*Tabla35678[[#This Row],[PRECIO]]</f>
        <v>0</v>
      </c>
      <c r="N18" s="2">
        <f>+Tabla35678[[#This Row],[SALIDAS]]*Tabla35678[[#This Row],[PRECIO]]</f>
        <v>0</v>
      </c>
      <c r="O18" s="2">
        <f>+Tabla35678[[#This Row],[BALANCE INICIAL2]]+Tabla35678[[#This Row],[ENTRADAS3]]-Tabla35678[[#This Row],[SALIDAS4]]</f>
        <v>33120</v>
      </c>
    </row>
    <row r="19" spans="1:15" x14ac:dyDescent="0.25">
      <c r="A19" s="9" t="s">
        <v>25</v>
      </c>
      <c r="B19" s="16" t="s">
        <v>901</v>
      </c>
      <c r="C19" t="s">
        <v>67</v>
      </c>
      <c r="D19" t="s">
        <v>121</v>
      </c>
      <c r="F19" s="9" t="s">
        <v>823</v>
      </c>
      <c r="G19">
        <v>19</v>
      </c>
      <c r="J19">
        <f>+Tabla35678[[#This Row],[BALANCE INICIAL]]+Tabla35678[[#This Row],[ENTRADAS]]-Tabla35678[[#This Row],[SALIDAS]]</f>
        <v>19</v>
      </c>
      <c r="K19" s="2">
        <v>150</v>
      </c>
      <c r="L19" s="2">
        <f>+Tabla35678[[#This Row],[BALANCE INICIAL]]*Tabla35678[[#This Row],[PRECIO]]</f>
        <v>2850</v>
      </c>
      <c r="M19" s="2">
        <f>+Tabla35678[[#This Row],[ENTRADAS]]*Tabla35678[[#This Row],[PRECIO]]</f>
        <v>0</v>
      </c>
      <c r="N19" s="2">
        <f>+Tabla35678[[#This Row],[SALIDAS]]*Tabla35678[[#This Row],[PRECIO]]</f>
        <v>0</v>
      </c>
      <c r="O19" s="2">
        <f>+Tabla35678[[#This Row],[BALANCE INICIAL2]]+Tabla35678[[#This Row],[ENTRADAS3]]-Tabla35678[[#This Row],[SALIDAS4]]</f>
        <v>2850</v>
      </c>
    </row>
    <row r="20" spans="1:15" x14ac:dyDescent="0.25">
      <c r="A20" s="9" t="s">
        <v>25</v>
      </c>
      <c r="B20" s="16" t="s">
        <v>901</v>
      </c>
      <c r="C20" t="s">
        <v>67</v>
      </c>
      <c r="D20" t="s">
        <v>279</v>
      </c>
      <c r="F20" s="9" t="s">
        <v>820</v>
      </c>
      <c r="G20">
        <v>6</v>
      </c>
      <c r="J20">
        <f>+Tabla35678[[#This Row],[BALANCE INICIAL]]+Tabla35678[[#This Row],[ENTRADAS]]-Tabla35678[[#This Row],[SALIDAS]]</f>
        <v>6</v>
      </c>
      <c r="K20" s="2">
        <v>789.19</v>
      </c>
      <c r="L20" s="2">
        <f>+Tabla35678[[#This Row],[BALANCE INICIAL]]*Tabla35678[[#This Row],[PRECIO]]</f>
        <v>4735.1400000000003</v>
      </c>
      <c r="M20" s="2">
        <f>+Tabla35678[[#This Row],[ENTRADAS]]*Tabla35678[[#This Row],[PRECIO]]</f>
        <v>0</v>
      </c>
      <c r="N20" s="2">
        <f>+Tabla35678[[#This Row],[SALIDAS]]*Tabla35678[[#This Row],[PRECIO]]</f>
        <v>0</v>
      </c>
      <c r="O20" s="2">
        <f>+Tabla35678[[#This Row],[BALANCE INICIAL2]]+Tabla35678[[#This Row],[ENTRADAS3]]-Tabla35678[[#This Row],[SALIDAS4]]</f>
        <v>4735.1400000000003</v>
      </c>
    </row>
    <row r="21" spans="1:15" x14ac:dyDescent="0.25">
      <c r="A21" s="9" t="s">
        <v>25</v>
      </c>
      <c r="B21" s="16" t="s">
        <v>901</v>
      </c>
      <c r="C21" t="s">
        <v>67</v>
      </c>
      <c r="D21" t="s">
        <v>280</v>
      </c>
      <c r="F21" s="9" t="s">
        <v>820</v>
      </c>
      <c r="G21">
        <v>2</v>
      </c>
      <c r="J21">
        <f>+Tabla35678[[#This Row],[BALANCE INICIAL]]+Tabla35678[[#This Row],[ENTRADAS]]-Tabla35678[[#This Row],[SALIDAS]]</f>
        <v>2</v>
      </c>
      <c r="K21" s="2">
        <v>847.46</v>
      </c>
      <c r="L21" s="2">
        <f>+Tabla35678[[#This Row],[BALANCE INICIAL]]*Tabla35678[[#This Row],[PRECIO]]</f>
        <v>1694.92</v>
      </c>
      <c r="M21" s="2">
        <f>+Tabla35678[[#This Row],[ENTRADAS]]*Tabla35678[[#This Row],[PRECIO]]</f>
        <v>0</v>
      </c>
      <c r="N21" s="2">
        <f>+Tabla35678[[#This Row],[SALIDAS]]*Tabla35678[[#This Row],[PRECIO]]</f>
        <v>0</v>
      </c>
      <c r="O21" s="2">
        <f>+Tabla35678[[#This Row],[BALANCE INICIAL2]]+Tabla35678[[#This Row],[ENTRADAS3]]-Tabla35678[[#This Row],[SALIDAS4]]</f>
        <v>1694.92</v>
      </c>
    </row>
    <row r="22" spans="1:15" x14ac:dyDescent="0.25">
      <c r="A22" s="9" t="s">
        <v>25</v>
      </c>
      <c r="B22" s="16" t="s">
        <v>901</v>
      </c>
      <c r="C22" t="s">
        <v>67</v>
      </c>
      <c r="D22" t="s">
        <v>288</v>
      </c>
      <c r="F22" s="9" t="s">
        <v>826</v>
      </c>
      <c r="G22">
        <v>41</v>
      </c>
      <c r="J22">
        <f>+Tabla35678[[#This Row],[BALANCE INICIAL]]+Tabla35678[[#This Row],[ENTRADAS]]-Tabla35678[[#This Row],[SALIDAS]]</f>
        <v>41</v>
      </c>
      <c r="K22" s="2">
        <v>392</v>
      </c>
      <c r="L22" s="2">
        <f>+Tabla35678[[#This Row],[BALANCE INICIAL]]*Tabla35678[[#This Row],[PRECIO]]</f>
        <v>16072</v>
      </c>
      <c r="M22" s="2">
        <f>+Tabla35678[[#This Row],[ENTRADAS]]*Tabla35678[[#This Row],[PRECIO]]</f>
        <v>0</v>
      </c>
      <c r="N22" s="2">
        <f>+Tabla35678[[#This Row],[SALIDAS]]*Tabla35678[[#This Row],[PRECIO]]</f>
        <v>0</v>
      </c>
      <c r="O22" s="2">
        <f>+Tabla35678[[#This Row],[BALANCE INICIAL2]]+Tabla35678[[#This Row],[ENTRADAS3]]-Tabla35678[[#This Row],[SALIDAS4]]</f>
        <v>16072</v>
      </c>
    </row>
    <row r="23" spans="1:15" x14ac:dyDescent="0.25">
      <c r="A23" s="9" t="s">
        <v>25</v>
      </c>
      <c r="B23" s="16" t="s">
        <v>901</v>
      </c>
      <c r="C23" t="s">
        <v>67</v>
      </c>
      <c r="D23" t="s">
        <v>300</v>
      </c>
      <c r="F23" s="9" t="s">
        <v>820</v>
      </c>
      <c r="G23">
        <v>18</v>
      </c>
      <c r="J23">
        <f>+Tabla35678[[#This Row],[BALANCE INICIAL]]+Tabla35678[[#This Row],[ENTRADAS]]-Tabla35678[[#This Row],[SALIDAS]]</f>
        <v>18</v>
      </c>
      <c r="K23" s="2">
        <v>831.57</v>
      </c>
      <c r="L23" s="2">
        <f>+Tabla35678[[#This Row],[BALANCE INICIAL]]*Tabla35678[[#This Row],[PRECIO]]</f>
        <v>14968.26</v>
      </c>
      <c r="M23" s="2">
        <f>+Tabla35678[[#This Row],[ENTRADAS]]*Tabla35678[[#This Row],[PRECIO]]</f>
        <v>0</v>
      </c>
      <c r="N23" s="2">
        <f>+Tabla35678[[#This Row],[SALIDAS]]*Tabla35678[[#This Row],[PRECIO]]</f>
        <v>0</v>
      </c>
      <c r="O23" s="2">
        <f>+Tabla35678[[#This Row],[BALANCE INICIAL2]]+Tabla35678[[#This Row],[ENTRADAS3]]-Tabla35678[[#This Row],[SALIDAS4]]</f>
        <v>14968.26</v>
      </c>
    </row>
    <row r="24" spans="1:15" x14ac:dyDescent="0.25">
      <c r="A24" s="9" t="s">
        <v>51</v>
      </c>
      <c r="B24" s="16" t="s">
        <v>901</v>
      </c>
      <c r="C24" t="s">
        <v>67</v>
      </c>
      <c r="D24" t="s">
        <v>390</v>
      </c>
      <c r="F24" s="9" t="s">
        <v>826</v>
      </c>
      <c r="G24">
        <v>1</v>
      </c>
      <c r="J24">
        <f>+Tabla35678[[#This Row],[BALANCE INICIAL]]+Tabla35678[[#This Row],[ENTRADAS]]-Tabla35678[[#This Row],[SALIDAS]]</f>
        <v>1</v>
      </c>
      <c r="K24" s="2">
        <v>1400</v>
      </c>
      <c r="L24" s="2">
        <f>+Tabla35678[[#This Row],[BALANCE INICIAL]]*Tabla35678[[#This Row],[PRECIO]]</f>
        <v>1400</v>
      </c>
      <c r="M24" s="2">
        <f>+Tabla35678[[#This Row],[ENTRADAS]]*Tabla35678[[#This Row],[PRECIO]]</f>
        <v>0</v>
      </c>
      <c r="N24" s="2">
        <f>+Tabla35678[[#This Row],[SALIDAS]]*Tabla35678[[#This Row],[PRECIO]]</f>
        <v>0</v>
      </c>
      <c r="O24" s="2">
        <f>+Tabla35678[[#This Row],[BALANCE INICIAL2]]+Tabla35678[[#This Row],[ENTRADAS3]]-Tabla35678[[#This Row],[SALIDAS4]]</f>
        <v>1400</v>
      </c>
    </row>
    <row r="25" spans="1:15" x14ac:dyDescent="0.25">
      <c r="A25" s="9" t="s">
        <v>50</v>
      </c>
      <c r="B25" s="10" t="s">
        <v>902</v>
      </c>
      <c r="C25" t="s">
        <v>99</v>
      </c>
      <c r="D25" t="s">
        <v>915</v>
      </c>
      <c r="F25" s="9" t="s">
        <v>820</v>
      </c>
      <c r="G25">
        <v>2</v>
      </c>
      <c r="J25">
        <f>+Tabla35678[[#This Row],[BALANCE INICIAL]]+Tabla35678[[#This Row],[ENTRADAS]]-Tabla35678[[#This Row],[SALIDAS]]</f>
        <v>2</v>
      </c>
      <c r="K25" s="2">
        <v>650</v>
      </c>
      <c r="L25" s="2">
        <f>+Tabla35678[[#This Row],[BALANCE INICIAL]]*Tabla35678[[#This Row],[PRECIO]]</f>
        <v>1300</v>
      </c>
      <c r="M25" s="2">
        <f>+Tabla35678[[#This Row],[ENTRADAS]]*Tabla35678[[#This Row],[PRECIO]]</f>
        <v>0</v>
      </c>
      <c r="N25" s="2">
        <f>+Tabla35678[[#This Row],[SALIDAS]]*Tabla35678[[#This Row],[PRECIO]]</f>
        <v>0</v>
      </c>
      <c r="O25" s="2">
        <f>+Tabla35678[[#This Row],[BALANCE INICIAL2]]+Tabla35678[[#This Row],[ENTRADAS3]]-Tabla35678[[#This Row],[SALIDAS4]]</f>
        <v>1300</v>
      </c>
    </row>
    <row r="26" spans="1:15" x14ac:dyDescent="0.25">
      <c r="A26" s="9" t="s">
        <v>54</v>
      </c>
      <c r="B26" t="s">
        <v>878</v>
      </c>
      <c r="C26" t="s">
        <v>102</v>
      </c>
      <c r="D26" t="s">
        <v>393</v>
      </c>
      <c r="F26" s="9" t="s">
        <v>820</v>
      </c>
      <c r="G26">
        <v>1500</v>
      </c>
      <c r="I26">
        <v>1500</v>
      </c>
      <c r="J26">
        <f>+Tabla35678[[#This Row],[BALANCE INICIAL]]+Tabla35678[[#This Row],[ENTRADAS]]-Tabla35678[[#This Row],[SALIDAS]]</f>
        <v>0</v>
      </c>
      <c r="K26" s="2">
        <v>130.25</v>
      </c>
      <c r="L26" s="2">
        <f>+Tabla35678[[#This Row],[BALANCE INICIAL]]*Tabla35678[[#This Row],[PRECIO]]</f>
        <v>195375</v>
      </c>
      <c r="M26" s="2">
        <f>+Tabla35678[[#This Row],[ENTRADAS]]*Tabla35678[[#This Row],[PRECIO]]</f>
        <v>0</v>
      </c>
      <c r="N26" s="2">
        <f>+Tabla35678[[#This Row],[SALIDAS]]*Tabla35678[[#This Row],[PRECIO]]</f>
        <v>195375</v>
      </c>
      <c r="O26" s="2">
        <f>+Tabla35678[[#This Row],[BALANCE INICIAL2]]+Tabla35678[[#This Row],[ENTRADAS3]]-Tabla35678[[#This Row],[SALIDAS4]]</f>
        <v>0</v>
      </c>
    </row>
    <row r="27" spans="1:15" x14ac:dyDescent="0.25">
      <c r="A27" s="9" t="s">
        <v>29</v>
      </c>
      <c r="B27" t="s">
        <v>878</v>
      </c>
      <c r="C27" t="s">
        <v>102</v>
      </c>
      <c r="D27" t="s">
        <v>485</v>
      </c>
      <c r="F27" s="9" t="s">
        <v>865</v>
      </c>
      <c r="G27">
        <v>2</v>
      </c>
      <c r="J27">
        <f>+Tabla35678[[#This Row],[BALANCE INICIAL]]+Tabla35678[[#This Row],[ENTRADAS]]-Tabla35678[[#This Row],[SALIDAS]]</f>
        <v>2</v>
      </c>
      <c r="K27" s="2">
        <v>174</v>
      </c>
      <c r="L27" s="2">
        <f>+Tabla35678[[#This Row],[BALANCE INICIAL]]*Tabla35678[[#This Row],[PRECIO]]</f>
        <v>348</v>
      </c>
      <c r="M27" s="2">
        <f>+Tabla35678[[#This Row],[ENTRADAS]]*Tabla35678[[#This Row],[PRECIO]]</f>
        <v>0</v>
      </c>
      <c r="N27" s="2">
        <f>+Tabla35678[[#This Row],[SALIDAS]]*Tabla35678[[#This Row],[PRECIO]]</f>
        <v>0</v>
      </c>
      <c r="O27" s="2">
        <f>+Tabla35678[[#This Row],[BALANCE INICIAL2]]+Tabla35678[[#This Row],[ENTRADAS3]]-Tabla35678[[#This Row],[SALIDAS4]]</f>
        <v>348</v>
      </c>
    </row>
    <row r="28" spans="1:15" x14ac:dyDescent="0.25">
      <c r="A28" s="9" t="s">
        <v>29</v>
      </c>
      <c r="B28" t="s">
        <v>878</v>
      </c>
      <c r="C28" t="s">
        <v>102</v>
      </c>
      <c r="D28" t="s">
        <v>486</v>
      </c>
      <c r="F28" s="9" t="s">
        <v>865</v>
      </c>
      <c r="G28">
        <v>22</v>
      </c>
      <c r="J28">
        <f>+Tabla35678[[#This Row],[BALANCE INICIAL]]+Tabla35678[[#This Row],[ENTRADAS]]-Tabla35678[[#This Row],[SALIDAS]]</f>
        <v>22</v>
      </c>
      <c r="K28" s="2">
        <v>355.93</v>
      </c>
      <c r="L28" s="2">
        <f>+Tabla35678[[#This Row],[BALANCE INICIAL]]*Tabla35678[[#This Row],[PRECIO]]</f>
        <v>7830.46</v>
      </c>
      <c r="M28" s="2">
        <f>+Tabla35678[[#This Row],[ENTRADAS]]*Tabla35678[[#This Row],[PRECIO]]</f>
        <v>0</v>
      </c>
      <c r="N28" s="2">
        <f>+Tabla35678[[#This Row],[SALIDAS]]*Tabla35678[[#This Row],[PRECIO]]</f>
        <v>0</v>
      </c>
      <c r="O28" s="2">
        <f>+Tabla35678[[#This Row],[BALANCE INICIAL2]]+Tabla35678[[#This Row],[ENTRADAS3]]-Tabla35678[[#This Row],[SALIDAS4]]</f>
        <v>7830.46</v>
      </c>
    </row>
    <row r="29" spans="1:15" x14ac:dyDescent="0.25">
      <c r="A29" s="9" t="s">
        <v>29</v>
      </c>
      <c r="B29" t="s">
        <v>878</v>
      </c>
      <c r="C29" t="s">
        <v>102</v>
      </c>
      <c r="D29" t="s">
        <v>487</v>
      </c>
      <c r="F29" s="9" t="s">
        <v>865</v>
      </c>
      <c r="G29">
        <v>1</v>
      </c>
      <c r="J29">
        <f>+Tabla35678[[#This Row],[BALANCE INICIAL]]+Tabla35678[[#This Row],[ENTRADAS]]-Tabla35678[[#This Row],[SALIDAS]]</f>
        <v>1</v>
      </c>
      <c r="K29" s="2">
        <v>103.95</v>
      </c>
      <c r="L29" s="2">
        <f>+Tabla35678[[#This Row],[BALANCE INICIAL]]*Tabla35678[[#This Row],[PRECIO]]</f>
        <v>103.95</v>
      </c>
      <c r="M29" s="2">
        <f>+Tabla35678[[#This Row],[ENTRADAS]]*Tabla35678[[#This Row],[PRECIO]]</f>
        <v>0</v>
      </c>
      <c r="N29" s="2">
        <f>+Tabla35678[[#This Row],[SALIDAS]]*Tabla35678[[#This Row],[PRECIO]]</f>
        <v>0</v>
      </c>
      <c r="O29" s="2">
        <f>+Tabla35678[[#This Row],[BALANCE INICIAL2]]+Tabla35678[[#This Row],[ENTRADAS3]]-Tabla35678[[#This Row],[SALIDAS4]]</f>
        <v>103.95</v>
      </c>
    </row>
    <row r="30" spans="1:15" x14ac:dyDescent="0.25">
      <c r="A30" s="9" t="s">
        <v>29</v>
      </c>
      <c r="B30" t="s">
        <v>878</v>
      </c>
      <c r="C30" t="s">
        <v>102</v>
      </c>
      <c r="D30" t="s">
        <v>488</v>
      </c>
      <c r="F30" s="9" t="s">
        <v>865</v>
      </c>
      <c r="G30">
        <v>2</v>
      </c>
      <c r="J30">
        <f>+Tabla35678[[#This Row],[BALANCE INICIAL]]+Tabla35678[[#This Row],[ENTRADAS]]-Tabla35678[[#This Row],[SALIDAS]]</f>
        <v>2</v>
      </c>
      <c r="K30" s="2">
        <v>395</v>
      </c>
      <c r="L30" s="2">
        <f>+Tabla35678[[#This Row],[BALANCE INICIAL]]*Tabla35678[[#This Row],[PRECIO]]</f>
        <v>790</v>
      </c>
      <c r="M30" s="2">
        <f>+Tabla35678[[#This Row],[ENTRADAS]]*Tabla35678[[#This Row],[PRECIO]]</f>
        <v>0</v>
      </c>
      <c r="N30" s="2">
        <f>+Tabla35678[[#This Row],[SALIDAS]]*Tabla35678[[#This Row],[PRECIO]]</f>
        <v>0</v>
      </c>
      <c r="O30" s="2">
        <f>+Tabla35678[[#This Row],[BALANCE INICIAL2]]+Tabla35678[[#This Row],[ENTRADAS3]]-Tabla35678[[#This Row],[SALIDAS4]]</f>
        <v>790</v>
      </c>
    </row>
    <row r="31" spans="1:15" x14ac:dyDescent="0.25">
      <c r="A31" s="9" t="s">
        <v>29</v>
      </c>
      <c r="B31" t="s">
        <v>878</v>
      </c>
      <c r="C31" t="s">
        <v>102</v>
      </c>
      <c r="D31" t="s">
        <v>489</v>
      </c>
      <c r="F31" s="9" t="s">
        <v>865</v>
      </c>
      <c r="G31">
        <v>1</v>
      </c>
      <c r="J31">
        <f>+Tabla35678[[#This Row],[BALANCE INICIAL]]+Tabla35678[[#This Row],[ENTRADAS]]-Tabla35678[[#This Row],[SALIDAS]]</f>
        <v>1</v>
      </c>
      <c r="K31" s="2">
        <v>395</v>
      </c>
      <c r="L31" s="2">
        <f>+Tabla35678[[#This Row],[BALANCE INICIAL]]*Tabla35678[[#This Row],[PRECIO]]</f>
        <v>395</v>
      </c>
      <c r="M31" s="2">
        <f>+Tabla35678[[#This Row],[ENTRADAS]]*Tabla35678[[#This Row],[PRECIO]]</f>
        <v>0</v>
      </c>
      <c r="N31" s="2">
        <f>+Tabla35678[[#This Row],[SALIDAS]]*Tabla35678[[#This Row],[PRECIO]]</f>
        <v>0</v>
      </c>
      <c r="O31" s="2">
        <f>+Tabla35678[[#This Row],[BALANCE INICIAL2]]+Tabla35678[[#This Row],[ENTRADAS3]]-Tabla35678[[#This Row],[SALIDAS4]]</f>
        <v>395</v>
      </c>
    </row>
    <row r="32" spans="1:15" x14ac:dyDescent="0.25">
      <c r="A32" s="9" t="s">
        <v>29</v>
      </c>
      <c r="B32" t="s">
        <v>878</v>
      </c>
      <c r="C32" t="s">
        <v>102</v>
      </c>
      <c r="D32" t="s">
        <v>490</v>
      </c>
      <c r="F32" s="9" t="s">
        <v>908</v>
      </c>
      <c r="G32">
        <v>0</v>
      </c>
      <c r="J32">
        <f>+Tabla35678[[#This Row],[BALANCE INICIAL]]+Tabla35678[[#This Row],[ENTRADAS]]-Tabla35678[[#This Row],[SALIDAS]]</f>
        <v>0</v>
      </c>
      <c r="K32" s="2">
        <v>36</v>
      </c>
      <c r="L32" s="2">
        <f>+Tabla35678[[#This Row],[BALANCE INICIAL]]*Tabla35678[[#This Row],[PRECIO]]</f>
        <v>0</v>
      </c>
      <c r="M32" s="2">
        <f>+Tabla35678[[#This Row],[ENTRADAS]]*Tabla35678[[#This Row],[PRECIO]]</f>
        <v>0</v>
      </c>
      <c r="N32" s="2">
        <f>+Tabla35678[[#This Row],[SALIDAS]]*Tabla35678[[#This Row],[PRECIO]]</f>
        <v>0</v>
      </c>
      <c r="O32" s="2">
        <f>+Tabla35678[[#This Row],[BALANCE INICIAL2]]+Tabla35678[[#This Row],[ENTRADAS3]]-Tabla35678[[#This Row],[SALIDAS4]]</f>
        <v>0</v>
      </c>
    </row>
    <row r="33" spans="1:15" x14ac:dyDescent="0.25">
      <c r="A33" s="9" t="s">
        <v>29</v>
      </c>
      <c r="B33" t="s">
        <v>878</v>
      </c>
      <c r="C33" t="s">
        <v>102</v>
      </c>
      <c r="D33" t="s">
        <v>491</v>
      </c>
      <c r="F33" s="9" t="s">
        <v>911</v>
      </c>
      <c r="G33">
        <v>0</v>
      </c>
      <c r="J33">
        <f>+Tabla35678[[#This Row],[BALANCE INICIAL]]+Tabla35678[[#This Row],[ENTRADAS]]-Tabla35678[[#This Row],[SALIDAS]]</f>
        <v>0</v>
      </c>
      <c r="K33" s="2">
        <v>625</v>
      </c>
      <c r="L33" s="2">
        <f>+Tabla35678[[#This Row],[BALANCE INICIAL]]*Tabla35678[[#This Row],[PRECIO]]</f>
        <v>0</v>
      </c>
      <c r="M33" s="2">
        <f>+Tabla35678[[#This Row],[ENTRADAS]]*Tabla35678[[#This Row],[PRECIO]]</f>
        <v>0</v>
      </c>
      <c r="N33" s="2">
        <f>+Tabla35678[[#This Row],[SALIDAS]]*Tabla35678[[#This Row],[PRECIO]]</f>
        <v>0</v>
      </c>
      <c r="O33" s="2">
        <f>+Tabla35678[[#This Row],[BALANCE INICIAL2]]+Tabla35678[[#This Row],[ENTRADAS3]]-Tabla35678[[#This Row],[SALIDAS4]]</f>
        <v>0</v>
      </c>
    </row>
    <row r="34" spans="1:15" x14ac:dyDescent="0.25">
      <c r="A34" s="9" t="s">
        <v>29</v>
      </c>
      <c r="B34" t="s">
        <v>878</v>
      </c>
      <c r="C34" t="s">
        <v>102</v>
      </c>
      <c r="D34" t="s">
        <v>492</v>
      </c>
      <c r="F34" s="9" t="s">
        <v>908</v>
      </c>
      <c r="G34">
        <v>0</v>
      </c>
      <c r="J34">
        <f>+Tabla35678[[#This Row],[BALANCE INICIAL]]+Tabla35678[[#This Row],[ENTRADAS]]-Tabla35678[[#This Row],[SALIDAS]]</f>
        <v>0</v>
      </c>
      <c r="K34" s="2">
        <v>36</v>
      </c>
      <c r="L34" s="2">
        <f>+Tabla35678[[#This Row],[BALANCE INICIAL]]*Tabla35678[[#This Row],[PRECIO]]</f>
        <v>0</v>
      </c>
      <c r="M34" s="2">
        <f>+Tabla35678[[#This Row],[ENTRADAS]]*Tabla35678[[#This Row],[PRECIO]]</f>
        <v>0</v>
      </c>
      <c r="N34" s="2">
        <f>+Tabla35678[[#This Row],[SALIDAS]]*Tabla35678[[#This Row],[PRECIO]]</f>
        <v>0</v>
      </c>
      <c r="O34" s="2">
        <f>+Tabla35678[[#This Row],[BALANCE INICIAL2]]+Tabla35678[[#This Row],[ENTRADAS3]]-Tabla35678[[#This Row],[SALIDAS4]]</f>
        <v>0</v>
      </c>
    </row>
    <row r="35" spans="1:15" x14ac:dyDescent="0.25">
      <c r="A35" s="9" t="s">
        <v>29</v>
      </c>
      <c r="B35" t="s">
        <v>878</v>
      </c>
      <c r="C35" t="s">
        <v>102</v>
      </c>
      <c r="D35" t="s">
        <v>493</v>
      </c>
      <c r="F35" s="9" t="s">
        <v>908</v>
      </c>
      <c r="G35">
        <v>0</v>
      </c>
      <c r="J35">
        <f>+Tabla35678[[#This Row],[BALANCE INICIAL]]+Tabla35678[[#This Row],[ENTRADAS]]-Tabla35678[[#This Row],[SALIDAS]]</f>
        <v>0</v>
      </c>
      <c r="K35" s="2">
        <v>64</v>
      </c>
      <c r="L35" s="2">
        <f>+Tabla35678[[#This Row],[BALANCE INICIAL]]*Tabla35678[[#This Row],[PRECIO]]</f>
        <v>0</v>
      </c>
      <c r="M35" s="2">
        <f>+Tabla35678[[#This Row],[ENTRADAS]]*Tabla35678[[#This Row],[PRECIO]]</f>
        <v>0</v>
      </c>
      <c r="N35" s="2">
        <f>+Tabla35678[[#This Row],[SALIDAS]]*Tabla35678[[#This Row],[PRECIO]]</f>
        <v>0</v>
      </c>
      <c r="O35" s="2">
        <f>+Tabla35678[[#This Row],[BALANCE INICIAL2]]+Tabla35678[[#This Row],[ENTRADAS3]]-Tabla35678[[#This Row],[SALIDAS4]]</f>
        <v>0</v>
      </c>
    </row>
    <row r="36" spans="1:15" x14ac:dyDescent="0.25">
      <c r="A36" s="9" t="s">
        <v>29</v>
      </c>
      <c r="B36" t="s">
        <v>878</v>
      </c>
      <c r="C36" t="s">
        <v>102</v>
      </c>
      <c r="D36" t="s">
        <v>494</v>
      </c>
      <c r="F36" s="9" t="s">
        <v>908</v>
      </c>
      <c r="G36">
        <v>0</v>
      </c>
      <c r="J36">
        <f>+Tabla35678[[#This Row],[BALANCE INICIAL]]+Tabla35678[[#This Row],[ENTRADAS]]-Tabla35678[[#This Row],[SALIDAS]]</f>
        <v>0</v>
      </c>
      <c r="K36" s="2">
        <v>109</v>
      </c>
      <c r="L36" s="2">
        <f>+Tabla35678[[#This Row],[BALANCE INICIAL]]*Tabla35678[[#This Row],[PRECIO]]</f>
        <v>0</v>
      </c>
      <c r="M36" s="2">
        <f>+Tabla35678[[#This Row],[ENTRADAS]]*Tabla35678[[#This Row],[PRECIO]]</f>
        <v>0</v>
      </c>
      <c r="N36" s="2">
        <f>+Tabla35678[[#This Row],[SALIDAS]]*Tabla35678[[#This Row],[PRECIO]]</f>
        <v>0</v>
      </c>
      <c r="O36" s="2">
        <f>+Tabla35678[[#This Row],[BALANCE INICIAL2]]+Tabla35678[[#This Row],[ENTRADAS3]]-Tabla35678[[#This Row],[SALIDAS4]]</f>
        <v>0</v>
      </c>
    </row>
    <row r="37" spans="1:15" x14ac:dyDescent="0.25">
      <c r="A37" s="9" t="s">
        <v>29</v>
      </c>
      <c r="B37" s="16" t="s">
        <v>878</v>
      </c>
      <c r="C37" t="s">
        <v>102</v>
      </c>
      <c r="D37" t="s">
        <v>495</v>
      </c>
      <c r="F37" s="9" t="s">
        <v>908</v>
      </c>
      <c r="G37">
        <v>0</v>
      </c>
      <c r="J37">
        <f>+Tabla35678[[#This Row],[BALANCE INICIAL]]+Tabla35678[[#This Row],[ENTRADAS]]-Tabla35678[[#This Row],[SALIDAS]]</f>
        <v>0</v>
      </c>
      <c r="K37" s="2">
        <v>257</v>
      </c>
      <c r="L37" s="2">
        <f>+Tabla35678[[#This Row],[BALANCE INICIAL]]*Tabla35678[[#This Row],[PRECIO]]</f>
        <v>0</v>
      </c>
      <c r="M37" s="2">
        <f>+Tabla35678[[#This Row],[ENTRADAS]]*Tabla35678[[#This Row],[PRECIO]]</f>
        <v>0</v>
      </c>
      <c r="N37" s="2">
        <f>+Tabla35678[[#This Row],[SALIDAS]]*Tabla35678[[#This Row],[PRECIO]]</f>
        <v>0</v>
      </c>
      <c r="O37" s="2">
        <f>+Tabla35678[[#This Row],[BALANCE INICIAL2]]+Tabla35678[[#This Row],[ENTRADAS3]]-Tabla35678[[#This Row],[SALIDAS4]]</f>
        <v>0</v>
      </c>
    </row>
    <row r="38" spans="1:15" x14ac:dyDescent="0.25">
      <c r="A38" s="9" t="s">
        <v>29</v>
      </c>
      <c r="B38" s="16" t="s">
        <v>878</v>
      </c>
      <c r="C38" t="s">
        <v>102</v>
      </c>
      <c r="D38" t="s">
        <v>496</v>
      </c>
      <c r="F38" s="9" t="s">
        <v>910</v>
      </c>
      <c r="G38">
        <v>0</v>
      </c>
      <c r="J38">
        <f>+Tabla35678[[#This Row],[BALANCE INICIAL]]+Tabla35678[[#This Row],[ENTRADAS]]-Tabla35678[[#This Row],[SALIDAS]]</f>
        <v>0</v>
      </c>
      <c r="K38" s="2">
        <v>117</v>
      </c>
      <c r="L38" s="2">
        <f>+Tabla35678[[#This Row],[BALANCE INICIAL]]*Tabla35678[[#This Row],[PRECIO]]</f>
        <v>0</v>
      </c>
      <c r="M38" s="2">
        <f>+Tabla35678[[#This Row],[ENTRADAS]]*Tabla35678[[#This Row],[PRECIO]]</f>
        <v>0</v>
      </c>
      <c r="N38" s="2">
        <f>+Tabla35678[[#This Row],[SALIDAS]]*Tabla35678[[#This Row],[PRECIO]]</f>
        <v>0</v>
      </c>
      <c r="O38" s="2">
        <f>+Tabla35678[[#This Row],[BALANCE INICIAL2]]+Tabla35678[[#This Row],[ENTRADAS3]]-Tabla35678[[#This Row],[SALIDAS4]]</f>
        <v>0</v>
      </c>
    </row>
    <row r="39" spans="1:15" x14ac:dyDescent="0.25">
      <c r="A39" s="9" t="s">
        <v>29</v>
      </c>
      <c r="B39" s="16" t="s">
        <v>878</v>
      </c>
      <c r="C39" t="s">
        <v>102</v>
      </c>
      <c r="D39" t="s">
        <v>498</v>
      </c>
      <c r="F39" s="9" t="s">
        <v>908</v>
      </c>
      <c r="G39">
        <v>0</v>
      </c>
      <c r="J39">
        <f>+Tabla35678[[#This Row],[BALANCE INICIAL]]+Tabla35678[[#This Row],[ENTRADAS]]-Tabla35678[[#This Row],[SALIDAS]]</f>
        <v>0</v>
      </c>
      <c r="K39" s="2">
        <v>235</v>
      </c>
      <c r="L39" s="2">
        <f>+Tabla35678[[#This Row],[BALANCE INICIAL]]*Tabla35678[[#This Row],[PRECIO]]</f>
        <v>0</v>
      </c>
      <c r="M39" s="2">
        <f>+Tabla35678[[#This Row],[ENTRADAS]]*Tabla35678[[#This Row],[PRECIO]]</f>
        <v>0</v>
      </c>
      <c r="N39" s="2">
        <f>+Tabla35678[[#This Row],[SALIDAS]]*Tabla35678[[#This Row],[PRECIO]]</f>
        <v>0</v>
      </c>
      <c r="O39" s="2">
        <f>+Tabla35678[[#This Row],[BALANCE INICIAL2]]+Tabla35678[[#This Row],[ENTRADAS3]]-Tabla35678[[#This Row],[SALIDAS4]]</f>
        <v>0</v>
      </c>
    </row>
    <row r="40" spans="1:15" x14ac:dyDescent="0.25">
      <c r="A40" s="9" t="s">
        <v>29</v>
      </c>
      <c r="B40" s="16" t="s">
        <v>878</v>
      </c>
      <c r="C40" t="s">
        <v>102</v>
      </c>
      <c r="D40" t="s">
        <v>499</v>
      </c>
      <c r="F40" s="9" t="s">
        <v>908</v>
      </c>
      <c r="G40">
        <v>0</v>
      </c>
      <c r="J40">
        <f>+Tabla35678[[#This Row],[BALANCE INICIAL]]+Tabla35678[[#This Row],[ENTRADAS]]-Tabla35678[[#This Row],[SALIDAS]]</f>
        <v>0</v>
      </c>
      <c r="K40" s="2">
        <v>228</v>
      </c>
      <c r="L40" s="2">
        <f>+Tabla35678[[#This Row],[BALANCE INICIAL]]*Tabla35678[[#This Row],[PRECIO]]</f>
        <v>0</v>
      </c>
      <c r="M40" s="2">
        <f>+Tabla35678[[#This Row],[ENTRADAS]]*Tabla35678[[#This Row],[PRECIO]]</f>
        <v>0</v>
      </c>
      <c r="N40" s="2">
        <f>+Tabla35678[[#This Row],[SALIDAS]]*Tabla35678[[#This Row],[PRECIO]]</f>
        <v>0</v>
      </c>
      <c r="O40" s="2">
        <f>+Tabla35678[[#This Row],[BALANCE INICIAL2]]+Tabla35678[[#This Row],[ENTRADAS3]]-Tabla35678[[#This Row],[SALIDAS4]]</f>
        <v>0</v>
      </c>
    </row>
    <row r="41" spans="1:15" x14ac:dyDescent="0.25">
      <c r="A41" s="9" t="s">
        <v>29</v>
      </c>
      <c r="B41" s="16" t="s">
        <v>878</v>
      </c>
      <c r="C41" t="s">
        <v>102</v>
      </c>
      <c r="D41" t="s">
        <v>500</v>
      </c>
      <c r="F41" s="9" t="s">
        <v>908</v>
      </c>
      <c r="G41">
        <v>0</v>
      </c>
      <c r="J41">
        <f>+Tabla35678[[#This Row],[BALANCE INICIAL]]+Tabla35678[[#This Row],[ENTRADAS]]-Tabla35678[[#This Row],[SALIDAS]]</f>
        <v>0</v>
      </c>
      <c r="K41" s="2">
        <v>77</v>
      </c>
      <c r="L41" s="2">
        <f>+Tabla35678[[#This Row],[BALANCE INICIAL]]*Tabla35678[[#This Row],[PRECIO]]</f>
        <v>0</v>
      </c>
      <c r="M41" s="2">
        <f>+Tabla35678[[#This Row],[ENTRADAS]]*Tabla35678[[#This Row],[PRECIO]]</f>
        <v>0</v>
      </c>
      <c r="N41" s="2">
        <f>+Tabla35678[[#This Row],[SALIDAS]]*Tabla35678[[#This Row],[PRECIO]]</f>
        <v>0</v>
      </c>
      <c r="O41" s="2">
        <f>+Tabla35678[[#This Row],[BALANCE INICIAL2]]+Tabla35678[[#This Row],[ENTRADAS3]]-Tabla35678[[#This Row],[SALIDAS4]]</f>
        <v>0</v>
      </c>
    </row>
    <row r="42" spans="1:15" x14ac:dyDescent="0.25">
      <c r="A42" s="9" t="s">
        <v>29</v>
      </c>
      <c r="B42" s="16" t="s">
        <v>878</v>
      </c>
      <c r="C42" t="s">
        <v>102</v>
      </c>
      <c r="D42" t="s">
        <v>501</v>
      </c>
      <c r="F42" s="9" t="s">
        <v>908</v>
      </c>
      <c r="G42">
        <v>0</v>
      </c>
      <c r="J42">
        <f>+Tabla35678[[#This Row],[BALANCE INICIAL]]+Tabla35678[[#This Row],[ENTRADAS]]-Tabla35678[[#This Row],[SALIDAS]]</f>
        <v>0</v>
      </c>
      <c r="K42" s="2">
        <v>150</v>
      </c>
      <c r="L42" s="2">
        <f>+Tabla35678[[#This Row],[BALANCE INICIAL]]*Tabla35678[[#This Row],[PRECIO]]</f>
        <v>0</v>
      </c>
      <c r="M42" s="2">
        <f>+Tabla35678[[#This Row],[ENTRADAS]]*Tabla35678[[#This Row],[PRECIO]]</f>
        <v>0</v>
      </c>
      <c r="N42" s="2">
        <f>+Tabla35678[[#This Row],[SALIDAS]]*Tabla35678[[#This Row],[PRECIO]]</f>
        <v>0</v>
      </c>
      <c r="O42" s="2">
        <f>+Tabla35678[[#This Row],[BALANCE INICIAL2]]+Tabla35678[[#This Row],[ENTRADAS3]]-Tabla35678[[#This Row],[SALIDAS4]]</f>
        <v>0</v>
      </c>
    </row>
    <row r="43" spans="1:15" x14ac:dyDescent="0.25">
      <c r="A43" s="9" t="s">
        <v>29</v>
      </c>
      <c r="B43" s="16" t="s">
        <v>878</v>
      </c>
      <c r="C43" t="s">
        <v>102</v>
      </c>
      <c r="D43" t="s">
        <v>502</v>
      </c>
      <c r="F43" s="9" t="s">
        <v>908</v>
      </c>
      <c r="G43">
        <v>0</v>
      </c>
      <c r="J43">
        <f>+Tabla35678[[#This Row],[BALANCE INICIAL]]+Tabla35678[[#This Row],[ENTRADAS]]-Tabla35678[[#This Row],[SALIDAS]]</f>
        <v>0</v>
      </c>
      <c r="K43" s="2">
        <v>58</v>
      </c>
      <c r="L43" s="2">
        <f>+Tabla35678[[#This Row],[BALANCE INICIAL]]*Tabla35678[[#This Row],[PRECIO]]</f>
        <v>0</v>
      </c>
      <c r="M43" s="2">
        <f>+Tabla35678[[#This Row],[ENTRADAS]]*Tabla35678[[#This Row],[PRECIO]]</f>
        <v>0</v>
      </c>
      <c r="N43" s="2">
        <f>+Tabla35678[[#This Row],[SALIDAS]]*Tabla35678[[#This Row],[PRECIO]]</f>
        <v>0</v>
      </c>
      <c r="O43" s="2">
        <f>+Tabla35678[[#This Row],[BALANCE INICIAL2]]+Tabla35678[[#This Row],[ENTRADAS3]]-Tabla35678[[#This Row],[SALIDAS4]]</f>
        <v>0</v>
      </c>
    </row>
    <row r="44" spans="1:15" x14ac:dyDescent="0.25">
      <c r="A44" s="9" t="s">
        <v>29</v>
      </c>
      <c r="B44" s="16" t="s">
        <v>878</v>
      </c>
      <c r="C44" t="s">
        <v>102</v>
      </c>
      <c r="D44" t="s">
        <v>503</v>
      </c>
      <c r="F44" s="9" t="s">
        <v>908</v>
      </c>
      <c r="G44">
        <v>0</v>
      </c>
      <c r="J44">
        <f>+Tabla35678[[#This Row],[BALANCE INICIAL]]+Tabla35678[[#This Row],[ENTRADAS]]-Tabla35678[[#This Row],[SALIDAS]]</f>
        <v>0</v>
      </c>
      <c r="K44" s="2">
        <v>215</v>
      </c>
      <c r="L44" s="2">
        <f>+Tabla35678[[#This Row],[BALANCE INICIAL]]*Tabla35678[[#This Row],[PRECIO]]</f>
        <v>0</v>
      </c>
      <c r="M44" s="2">
        <f>+Tabla35678[[#This Row],[ENTRADAS]]*Tabla35678[[#This Row],[PRECIO]]</f>
        <v>0</v>
      </c>
      <c r="N44" s="2">
        <f>+Tabla35678[[#This Row],[SALIDAS]]*Tabla35678[[#This Row],[PRECIO]]</f>
        <v>0</v>
      </c>
      <c r="O44" s="2">
        <f>+Tabla35678[[#This Row],[BALANCE INICIAL2]]+Tabla35678[[#This Row],[ENTRADAS3]]-Tabla35678[[#This Row],[SALIDAS4]]</f>
        <v>0</v>
      </c>
    </row>
    <row r="45" spans="1:15" x14ac:dyDescent="0.25">
      <c r="A45" s="9" t="s">
        <v>29</v>
      </c>
      <c r="B45" s="16" t="s">
        <v>878</v>
      </c>
      <c r="C45" t="s">
        <v>102</v>
      </c>
      <c r="D45" t="s">
        <v>505</v>
      </c>
      <c r="F45" s="9" t="s">
        <v>910</v>
      </c>
      <c r="G45">
        <v>0</v>
      </c>
      <c r="J45">
        <f>+Tabla35678[[#This Row],[BALANCE INICIAL]]+Tabla35678[[#This Row],[ENTRADAS]]-Tabla35678[[#This Row],[SALIDAS]]</f>
        <v>0</v>
      </c>
      <c r="K45" s="2">
        <v>50</v>
      </c>
      <c r="L45" s="2">
        <f>+Tabla35678[[#This Row],[BALANCE INICIAL]]*Tabla35678[[#This Row],[PRECIO]]</f>
        <v>0</v>
      </c>
      <c r="M45" s="2">
        <f>+Tabla35678[[#This Row],[ENTRADAS]]*Tabla35678[[#This Row],[PRECIO]]</f>
        <v>0</v>
      </c>
      <c r="N45" s="2">
        <f>+Tabla35678[[#This Row],[SALIDAS]]*Tabla35678[[#This Row],[PRECIO]]</f>
        <v>0</v>
      </c>
      <c r="O45" s="2">
        <f>+Tabla35678[[#This Row],[BALANCE INICIAL2]]+Tabla35678[[#This Row],[ENTRADAS3]]-Tabla35678[[#This Row],[SALIDAS4]]</f>
        <v>0</v>
      </c>
    </row>
    <row r="46" spans="1:15" x14ac:dyDescent="0.25">
      <c r="A46" s="9" t="s">
        <v>29</v>
      </c>
      <c r="B46" s="16" t="s">
        <v>878</v>
      </c>
      <c r="C46" t="s">
        <v>102</v>
      </c>
      <c r="D46" t="s">
        <v>506</v>
      </c>
      <c r="F46" s="9" t="s">
        <v>821</v>
      </c>
      <c r="G46">
        <v>0</v>
      </c>
      <c r="J46">
        <f>+Tabla35678[[#This Row],[BALANCE INICIAL]]+Tabla35678[[#This Row],[ENTRADAS]]-Tabla35678[[#This Row],[SALIDAS]]</f>
        <v>0</v>
      </c>
      <c r="K46" s="2">
        <v>175</v>
      </c>
      <c r="L46" s="2">
        <f>+Tabla35678[[#This Row],[BALANCE INICIAL]]*Tabla35678[[#This Row],[PRECIO]]</f>
        <v>0</v>
      </c>
      <c r="M46" s="2">
        <f>+Tabla35678[[#This Row],[ENTRADAS]]*Tabla35678[[#This Row],[PRECIO]]</f>
        <v>0</v>
      </c>
      <c r="N46" s="2">
        <f>+Tabla35678[[#This Row],[SALIDAS]]*Tabla35678[[#This Row],[PRECIO]]</f>
        <v>0</v>
      </c>
      <c r="O46" s="2">
        <f>+Tabla35678[[#This Row],[BALANCE INICIAL2]]+Tabla35678[[#This Row],[ENTRADAS3]]-Tabla35678[[#This Row],[SALIDAS4]]</f>
        <v>0</v>
      </c>
    </row>
    <row r="47" spans="1:15" x14ac:dyDescent="0.25">
      <c r="A47" s="9" t="s">
        <v>29</v>
      </c>
      <c r="B47" t="s">
        <v>878</v>
      </c>
      <c r="C47" t="s">
        <v>102</v>
      </c>
      <c r="D47" t="s">
        <v>507</v>
      </c>
      <c r="F47" s="9" t="s">
        <v>826</v>
      </c>
      <c r="G47">
        <v>0</v>
      </c>
      <c r="J47">
        <f>+Tabla35678[[#This Row],[BALANCE INICIAL]]+Tabla35678[[#This Row],[ENTRADAS]]-Tabla35678[[#This Row],[SALIDAS]]</f>
        <v>0</v>
      </c>
      <c r="K47" s="2">
        <v>9</v>
      </c>
      <c r="L47" s="2">
        <f>+Tabla35678[[#This Row],[BALANCE INICIAL]]*Tabla35678[[#This Row],[PRECIO]]</f>
        <v>0</v>
      </c>
      <c r="M47" s="2">
        <f>+Tabla35678[[#This Row],[ENTRADAS]]*Tabla35678[[#This Row],[PRECIO]]</f>
        <v>0</v>
      </c>
      <c r="N47" s="2">
        <f>+Tabla35678[[#This Row],[SALIDAS]]*Tabla35678[[#This Row],[PRECIO]]</f>
        <v>0</v>
      </c>
      <c r="O47" s="2">
        <f>+Tabla35678[[#This Row],[BALANCE INICIAL2]]+Tabla35678[[#This Row],[ENTRADAS3]]-Tabla35678[[#This Row],[SALIDAS4]]</f>
        <v>0</v>
      </c>
    </row>
    <row r="48" spans="1:15" x14ac:dyDescent="0.25">
      <c r="A48" s="9" t="s">
        <v>29</v>
      </c>
      <c r="B48" s="16" t="s">
        <v>878</v>
      </c>
      <c r="C48" t="s">
        <v>102</v>
      </c>
      <c r="D48" t="s">
        <v>508</v>
      </c>
      <c r="F48" s="9" t="s">
        <v>908</v>
      </c>
      <c r="G48">
        <v>0</v>
      </c>
      <c r="J48">
        <f>+Tabla35678[[#This Row],[BALANCE INICIAL]]+Tabla35678[[#This Row],[ENTRADAS]]-Tabla35678[[#This Row],[SALIDAS]]</f>
        <v>0</v>
      </c>
      <c r="K48" s="2">
        <v>54</v>
      </c>
      <c r="L48" s="2">
        <f>+Tabla35678[[#This Row],[BALANCE INICIAL]]*Tabla35678[[#This Row],[PRECIO]]</f>
        <v>0</v>
      </c>
      <c r="M48" s="2">
        <f>+Tabla35678[[#This Row],[ENTRADAS]]*Tabla35678[[#This Row],[PRECIO]]</f>
        <v>0</v>
      </c>
      <c r="N48" s="2">
        <f>+Tabla35678[[#This Row],[SALIDAS]]*Tabla35678[[#This Row],[PRECIO]]</f>
        <v>0</v>
      </c>
      <c r="O48" s="2">
        <f>+Tabla35678[[#This Row],[BALANCE INICIAL2]]+Tabla35678[[#This Row],[ENTRADAS3]]-Tabla35678[[#This Row],[SALIDAS4]]</f>
        <v>0</v>
      </c>
    </row>
    <row r="49" spans="1:15" x14ac:dyDescent="0.25">
      <c r="A49" s="9" t="s">
        <v>29</v>
      </c>
      <c r="B49" s="16" t="s">
        <v>878</v>
      </c>
      <c r="C49" t="s">
        <v>102</v>
      </c>
      <c r="D49" t="s">
        <v>509</v>
      </c>
      <c r="F49" s="9" t="s">
        <v>821</v>
      </c>
      <c r="G49">
        <v>0</v>
      </c>
      <c r="J49">
        <f>+Tabla35678[[#This Row],[BALANCE INICIAL]]+Tabla35678[[#This Row],[ENTRADAS]]-Tabla35678[[#This Row],[SALIDAS]]</f>
        <v>0</v>
      </c>
      <c r="K49" s="2">
        <v>85</v>
      </c>
      <c r="L49" s="2">
        <f>+Tabla35678[[#This Row],[BALANCE INICIAL]]*Tabla35678[[#This Row],[PRECIO]]</f>
        <v>0</v>
      </c>
      <c r="M49" s="2">
        <f>+Tabla35678[[#This Row],[ENTRADAS]]*Tabla35678[[#This Row],[PRECIO]]</f>
        <v>0</v>
      </c>
      <c r="N49" s="2">
        <f>+Tabla35678[[#This Row],[SALIDAS]]*Tabla35678[[#This Row],[PRECIO]]</f>
        <v>0</v>
      </c>
      <c r="O49" s="2">
        <f>+Tabla35678[[#This Row],[BALANCE INICIAL2]]+Tabla35678[[#This Row],[ENTRADAS3]]-Tabla35678[[#This Row],[SALIDAS4]]</f>
        <v>0</v>
      </c>
    </row>
    <row r="50" spans="1:15" x14ac:dyDescent="0.25">
      <c r="A50" s="9" t="s">
        <v>29</v>
      </c>
      <c r="B50" s="16" t="s">
        <v>878</v>
      </c>
      <c r="C50" t="s">
        <v>102</v>
      </c>
      <c r="D50" t="s">
        <v>510</v>
      </c>
      <c r="F50" s="9" t="s">
        <v>821</v>
      </c>
      <c r="G50">
        <v>0</v>
      </c>
      <c r="J50">
        <f>+Tabla35678[[#This Row],[BALANCE INICIAL]]+Tabla35678[[#This Row],[ENTRADAS]]-Tabla35678[[#This Row],[SALIDAS]]</f>
        <v>0</v>
      </c>
      <c r="K50" s="2">
        <v>91</v>
      </c>
      <c r="L50" s="2">
        <f>+Tabla35678[[#This Row],[BALANCE INICIAL]]*Tabla35678[[#This Row],[PRECIO]]</f>
        <v>0</v>
      </c>
      <c r="M50" s="2">
        <f>+Tabla35678[[#This Row],[ENTRADAS]]*Tabla35678[[#This Row],[PRECIO]]</f>
        <v>0</v>
      </c>
      <c r="N50" s="2">
        <f>+Tabla35678[[#This Row],[SALIDAS]]*Tabla35678[[#This Row],[PRECIO]]</f>
        <v>0</v>
      </c>
      <c r="O50" s="2">
        <f>+Tabla35678[[#This Row],[BALANCE INICIAL2]]+Tabla35678[[#This Row],[ENTRADAS3]]-Tabla35678[[#This Row],[SALIDAS4]]</f>
        <v>0</v>
      </c>
    </row>
    <row r="51" spans="1:15" x14ac:dyDescent="0.25">
      <c r="A51" s="9" t="s">
        <v>29</v>
      </c>
      <c r="B51" s="16" t="s">
        <v>878</v>
      </c>
      <c r="C51" t="s">
        <v>102</v>
      </c>
      <c r="D51" t="s">
        <v>511</v>
      </c>
      <c r="F51" s="9" t="s">
        <v>908</v>
      </c>
      <c r="G51">
        <v>0</v>
      </c>
      <c r="J51">
        <f>+Tabla35678[[#This Row],[BALANCE INICIAL]]+Tabla35678[[#This Row],[ENTRADAS]]-Tabla35678[[#This Row],[SALIDAS]]</f>
        <v>0</v>
      </c>
      <c r="K51" s="2">
        <v>108</v>
      </c>
      <c r="L51" s="2">
        <f>+Tabla35678[[#This Row],[BALANCE INICIAL]]*Tabla35678[[#This Row],[PRECIO]]</f>
        <v>0</v>
      </c>
      <c r="M51" s="2">
        <f>+Tabla35678[[#This Row],[ENTRADAS]]*Tabla35678[[#This Row],[PRECIO]]</f>
        <v>0</v>
      </c>
      <c r="N51" s="2">
        <f>+Tabla35678[[#This Row],[SALIDAS]]*Tabla35678[[#This Row],[PRECIO]]</f>
        <v>0</v>
      </c>
      <c r="O51" s="2">
        <f>+Tabla35678[[#This Row],[BALANCE INICIAL2]]+Tabla35678[[#This Row],[ENTRADAS3]]-Tabla35678[[#This Row],[SALIDAS4]]</f>
        <v>0</v>
      </c>
    </row>
    <row r="52" spans="1:15" x14ac:dyDescent="0.25">
      <c r="A52" s="9" t="s">
        <v>29</v>
      </c>
      <c r="B52" s="16" t="s">
        <v>878</v>
      </c>
      <c r="C52" t="s">
        <v>102</v>
      </c>
      <c r="D52" t="s">
        <v>512</v>
      </c>
      <c r="F52" s="9" t="s">
        <v>908</v>
      </c>
      <c r="G52">
        <v>0</v>
      </c>
      <c r="J52">
        <f>+Tabla35678[[#This Row],[BALANCE INICIAL]]+Tabla35678[[#This Row],[ENTRADAS]]-Tabla35678[[#This Row],[SALIDAS]]</f>
        <v>0</v>
      </c>
      <c r="K52" s="2">
        <v>180</v>
      </c>
      <c r="L52" s="2">
        <f>+Tabla35678[[#This Row],[BALANCE INICIAL]]*Tabla35678[[#This Row],[PRECIO]]</f>
        <v>0</v>
      </c>
      <c r="M52" s="2">
        <f>+Tabla35678[[#This Row],[ENTRADAS]]*Tabla35678[[#This Row],[PRECIO]]</f>
        <v>0</v>
      </c>
      <c r="N52" s="2">
        <f>+Tabla35678[[#This Row],[SALIDAS]]*Tabla35678[[#This Row],[PRECIO]]</f>
        <v>0</v>
      </c>
      <c r="O52" s="2">
        <f>+Tabla35678[[#This Row],[BALANCE INICIAL2]]+Tabla35678[[#This Row],[ENTRADAS3]]-Tabla35678[[#This Row],[SALIDAS4]]</f>
        <v>0</v>
      </c>
    </row>
    <row r="53" spans="1:15" x14ac:dyDescent="0.25">
      <c r="A53" s="9" t="s">
        <v>29</v>
      </c>
      <c r="B53" s="16" t="s">
        <v>878</v>
      </c>
      <c r="C53" t="s">
        <v>102</v>
      </c>
      <c r="D53" t="s">
        <v>513</v>
      </c>
      <c r="F53" s="9" t="s">
        <v>908</v>
      </c>
      <c r="G53">
        <v>0</v>
      </c>
      <c r="J53">
        <f>+Tabla35678[[#This Row],[BALANCE INICIAL]]+Tabla35678[[#This Row],[ENTRADAS]]-Tabla35678[[#This Row],[SALIDAS]]</f>
        <v>0</v>
      </c>
      <c r="K53" s="2">
        <v>12</v>
      </c>
      <c r="L53" s="2">
        <f>+Tabla35678[[#This Row],[BALANCE INICIAL]]*Tabla35678[[#This Row],[PRECIO]]</f>
        <v>0</v>
      </c>
      <c r="M53" s="2">
        <f>+Tabla35678[[#This Row],[ENTRADAS]]*Tabla35678[[#This Row],[PRECIO]]</f>
        <v>0</v>
      </c>
      <c r="N53" s="2">
        <f>+Tabla35678[[#This Row],[SALIDAS]]*Tabla35678[[#This Row],[PRECIO]]</f>
        <v>0</v>
      </c>
      <c r="O53" s="2">
        <f>+Tabla35678[[#This Row],[BALANCE INICIAL2]]+Tabla35678[[#This Row],[ENTRADAS3]]-Tabla35678[[#This Row],[SALIDAS4]]</f>
        <v>0</v>
      </c>
    </row>
    <row r="54" spans="1:15" x14ac:dyDescent="0.25">
      <c r="A54" s="9" t="s">
        <v>29</v>
      </c>
      <c r="B54" s="16" t="s">
        <v>878</v>
      </c>
      <c r="C54" t="s">
        <v>102</v>
      </c>
      <c r="D54" t="s">
        <v>514</v>
      </c>
      <c r="F54" s="9" t="s">
        <v>908</v>
      </c>
      <c r="G54">
        <v>0</v>
      </c>
      <c r="J54">
        <f>+Tabla35678[[#This Row],[BALANCE INICIAL]]+Tabla35678[[#This Row],[ENTRADAS]]-Tabla35678[[#This Row],[SALIDAS]]</f>
        <v>0</v>
      </c>
      <c r="K54" s="2">
        <v>180</v>
      </c>
      <c r="L54" s="2">
        <f>+Tabla35678[[#This Row],[BALANCE INICIAL]]*Tabla35678[[#This Row],[PRECIO]]</f>
        <v>0</v>
      </c>
      <c r="M54" s="2">
        <f>+Tabla35678[[#This Row],[ENTRADAS]]*Tabla35678[[#This Row],[PRECIO]]</f>
        <v>0</v>
      </c>
      <c r="N54" s="2">
        <f>+Tabla35678[[#This Row],[SALIDAS]]*Tabla35678[[#This Row],[PRECIO]]</f>
        <v>0</v>
      </c>
      <c r="O54" s="2">
        <f>+Tabla35678[[#This Row],[BALANCE INICIAL2]]+Tabla35678[[#This Row],[ENTRADAS3]]-Tabla35678[[#This Row],[SALIDAS4]]</f>
        <v>0</v>
      </c>
    </row>
    <row r="55" spans="1:15" x14ac:dyDescent="0.25">
      <c r="A55" s="9" t="s">
        <v>29</v>
      </c>
      <c r="B55" s="16" t="s">
        <v>878</v>
      </c>
      <c r="C55" t="s">
        <v>102</v>
      </c>
      <c r="D55" t="s">
        <v>515</v>
      </c>
      <c r="F55" s="9" t="s">
        <v>908</v>
      </c>
      <c r="G55">
        <v>0</v>
      </c>
      <c r="J55">
        <f>+Tabla35678[[#This Row],[BALANCE INICIAL]]+Tabla35678[[#This Row],[ENTRADAS]]-Tabla35678[[#This Row],[SALIDAS]]</f>
        <v>0</v>
      </c>
      <c r="K55" s="2">
        <v>103</v>
      </c>
      <c r="L55" s="2">
        <f>+Tabla35678[[#This Row],[BALANCE INICIAL]]*Tabla35678[[#This Row],[PRECIO]]</f>
        <v>0</v>
      </c>
      <c r="M55" s="2">
        <f>+Tabla35678[[#This Row],[ENTRADAS]]*Tabla35678[[#This Row],[PRECIO]]</f>
        <v>0</v>
      </c>
      <c r="N55" s="2">
        <f>+Tabla35678[[#This Row],[SALIDAS]]*Tabla35678[[#This Row],[PRECIO]]</f>
        <v>0</v>
      </c>
      <c r="O55" s="2">
        <f>+Tabla35678[[#This Row],[BALANCE INICIAL2]]+Tabla35678[[#This Row],[ENTRADAS3]]-Tabla35678[[#This Row],[SALIDAS4]]</f>
        <v>0</v>
      </c>
    </row>
    <row r="56" spans="1:15" x14ac:dyDescent="0.25">
      <c r="A56" s="9" t="s">
        <v>29</v>
      </c>
      <c r="B56" s="16" t="s">
        <v>878</v>
      </c>
      <c r="C56" t="s">
        <v>102</v>
      </c>
      <c r="D56" t="s">
        <v>516</v>
      </c>
      <c r="F56" s="9" t="s">
        <v>908</v>
      </c>
      <c r="G56">
        <v>0</v>
      </c>
      <c r="J56">
        <f>+Tabla35678[[#This Row],[BALANCE INICIAL]]+Tabla35678[[#This Row],[ENTRADAS]]-Tabla35678[[#This Row],[SALIDAS]]</f>
        <v>0</v>
      </c>
      <c r="K56" s="2">
        <v>115</v>
      </c>
      <c r="L56" s="2">
        <f>+Tabla35678[[#This Row],[BALANCE INICIAL]]*Tabla35678[[#This Row],[PRECIO]]</f>
        <v>0</v>
      </c>
      <c r="M56" s="2">
        <f>+Tabla35678[[#This Row],[ENTRADAS]]*Tabla35678[[#This Row],[PRECIO]]</f>
        <v>0</v>
      </c>
      <c r="N56" s="2">
        <f>+Tabla35678[[#This Row],[SALIDAS]]*Tabla35678[[#This Row],[PRECIO]]</f>
        <v>0</v>
      </c>
      <c r="O56" s="2">
        <f>+Tabla35678[[#This Row],[BALANCE INICIAL2]]+Tabla35678[[#This Row],[ENTRADAS3]]-Tabla35678[[#This Row],[SALIDAS4]]</f>
        <v>0</v>
      </c>
    </row>
    <row r="57" spans="1:15" x14ac:dyDescent="0.25">
      <c r="A57" s="9" t="s">
        <v>29</v>
      </c>
      <c r="B57" s="16" t="s">
        <v>878</v>
      </c>
      <c r="C57" t="s">
        <v>102</v>
      </c>
      <c r="D57" t="s">
        <v>517</v>
      </c>
      <c r="F57" s="9" t="s">
        <v>908</v>
      </c>
      <c r="G57">
        <v>0</v>
      </c>
      <c r="J57">
        <f>+Tabla35678[[#This Row],[BALANCE INICIAL]]+Tabla35678[[#This Row],[ENTRADAS]]-Tabla35678[[#This Row],[SALIDAS]]</f>
        <v>0</v>
      </c>
      <c r="K57" s="2">
        <v>227</v>
      </c>
      <c r="L57" s="2">
        <f>+Tabla35678[[#This Row],[BALANCE INICIAL]]*Tabla35678[[#This Row],[PRECIO]]</f>
        <v>0</v>
      </c>
      <c r="M57" s="2">
        <f>+Tabla35678[[#This Row],[ENTRADAS]]*Tabla35678[[#This Row],[PRECIO]]</f>
        <v>0</v>
      </c>
      <c r="N57" s="2">
        <f>+Tabla35678[[#This Row],[SALIDAS]]*Tabla35678[[#This Row],[PRECIO]]</f>
        <v>0</v>
      </c>
      <c r="O57" s="2">
        <f>+Tabla35678[[#This Row],[BALANCE INICIAL2]]+Tabla35678[[#This Row],[ENTRADAS3]]-Tabla35678[[#This Row],[SALIDAS4]]</f>
        <v>0</v>
      </c>
    </row>
    <row r="58" spans="1:15" x14ac:dyDescent="0.25">
      <c r="A58" s="9" t="s">
        <v>29</v>
      </c>
      <c r="B58" s="16" t="s">
        <v>878</v>
      </c>
      <c r="C58" t="s">
        <v>102</v>
      </c>
      <c r="D58" t="s">
        <v>518</v>
      </c>
      <c r="F58" s="9" t="s">
        <v>821</v>
      </c>
      <c r="G58">
        <v>0</v>
      </c>
      <c r="J58">
        <f>+Tabla35678[[#This Row],[BALANCE INICIAL]]+Tabla35678[[#This Row],[ENTRADAS]]-Tabla35678[[#This Row],[SALIDAS]]</f>
        <v>0</v>
      </c>
      <c r="K58" s="2">
        <v>150</v>
      </c>
      <c r="L58" s="2">
        <f>+Tabla35678[[#This Row],[BALANCE INICIAL]]*Tabla35678[[#This Row],[PRECIO]]</f>
        <v>0</v>
      </c>
      <c r="M58" s="2">
        <f>+Tabla35678[[#This Row],[ENTRADAS]]*Tabla35678[[#This Row],[PRECIO]]</f>
        <v>0</v>
      </c>
      <c r="N58" s="2">
        <f>+Tabla35678[[#This Row],[SALIDAS]]*Tabla35678[[#This Row],[PRECIO]]</f>
        <v>0</v>
      </c>
      <c r="O58" s="2">
        <f>+Tabla35678[[#This Row],[BALANCE INICIAL2]]+Tabla35678[[#This Row],[ENTRADAS3]]-Tabla35678[[#This Row],[SALIDAS4]]</f>
        <v>0</v>
      </c>
    </row>
    <row r="59" spans="1:15" x14ac:dyDescent="0.25">
      <c r="A59" s="9" t="s">
        <v>29</v>
      </c>
      <c r="B59" t="s">
        <v>878</v>
      </c>
      <c r="C59" t="s">
        <v>102</v>
      </c>
      <c r="D59" t="s">
        <v>519</v>
      </c>
      <c r="F59" s="9" t="s">
        <v>908</v>
      </c>
      <c r="G59">
        <v>0</v>
      </c>
      <c r="J59">
        <f>+Tabla35678[[#This Row],[BALANCE INICIAL]]+Tabla35678[[#This Row],[ENTRADAS]]-Tabla35678[[#This Row],[SALIDAS]]</f>
        <v>0</v>
      </c>
      <c r="K59" s="2">
        <v>206</v>
      </c>
      <c r="L59" s="2">
        <f>+Tabla35678[[#This Row],[BALANCE INICIAL]]*Tabla35678[[#This Row],[PRECIO]]</f>
        <v>0</v>
      </c>
      <c r="M59" s="2">
        <f>+Tabla35678[[#This Row],[ENTRADAS]]*Tabla35678[[#This Row],[PRECIO]]</f>
        <v>0</v>
      </c>
      <c r="N59" s="2">
        <f>+Tabla35678[[#This Row],[SALIDAS]]*Tabla35678[[#This Row],[PRECIO]]</f>
        <v>0</v>
      </c>
      <c r="O59" s="2">
        <f>+Tabla35678[[#This Row],[BALANCE INICIAL2]]+Tabla35678[[#This Row],[ENTRADAS3]]-Tabla35678[[#This Row],[SALIDAS4]]</f>
        <v>0</v>
      </c>
    </row>
    <row r="60" spans="1:15" x14ac:dyDescent="0.25">
      <c r="A60" s="9" t="s">
        <v>29</v>
      </c>
      <c r="B60" t="s">
        <v>878</v>
      </c>
      <c r="C60" t="s">
        <v>102</v>
      </c>
      <c r="D60" t="s">
        <v>520</v>
      </c>
      <c r="F60" s="9" t="s">
        <v>909</v>
      </c>
      <c r="G60">
        <v>0</v>
      </c>
      <c r="J60">
        <f>+Tabla35678[[#This Row],[BALANCE INICIAL]]+Tabla35678[[#This Row],[ENTRADAS]]-Tabla35678[[#This Row],[SALIDAS]]</f>
        <v>0</v>
      </c>
      <c r="K60" s="2">
        <v>1350</v>
      </c>
      <c r="L60" s="2">
        <f>+Tabla35678[[#This Row],[BALANCE INICIAL]]*Tabla35678[[#This Row],[PRECIO]]</f>
        <v>0</v>
      </c>
      <c r="M60" s="2">
        <f>+Tabla35678[[#This Row],[ENTRADAS]]*Tabla35678[[#This Row],[PRECIO]]</f>
        <v>0</v>
      </c>
      <c r="N60" s="2">
        <f>+Tabla35678[[#This Row],[SALIDAS]]*Tabla35678[[#This Row],[PRECIO]]</f>
        <v>0</v>
      </c>
      <c r="O60" s="2">
        <f>+Tabla35678[[#This Row],[BALANCE INICIAL2]]+Tabla35678[[#This Row],[ENTRADAS3]]-Tabla35678[[#This Row],[SALIDAS4]]</f>
        <v>0</v>
      </c>
    </row>
    <row r="61" spans="1:15" x14ac:dyDescent="0.25">
      <c r="A61" s="9" t="s">
        <v>29</v>
      </c>
      <c r="B61" t="s">
        <v>878</v>
      </c>
      <c r="C61" t="s">
        <v>102</v>
      </c>
      <c r="D61" t="s">
        <v>521</v>
      </c>
      <c r="F61" s="9" t="s">
        <v>821</v>
      </c>
      <c r="G61">
        <v>0</v>
      </c>
      <c r="J61">
        <f>+Tabla35678[[#This Row],[BALANCE INICIAL]]+Tabla35678[[#This Row],[ENTRADAS]]-Tabla35678[[#This Row],[SALIDAS]]</f>
        <v>0</v>
      </c>
      <c r="K61" s="2">
        <v>31</v>
      </c>
      <c r="L61" s="2">
        <f>+Tabla35678[[#This Row],[BALANCE INICIAL]]*Tabla35678[[#This Row],[PRECIO]]</f>
        <v>0</v>
      </c>
      <c r="M61" s="2">
        <f>+Tabla35678[[#This Row],[ENTRADAS]]*Tabla35678[[#This Row],[PRECIO]]</f>
        <v>0</v>
      </c>
      <c r="N61" s="2">
        <f>+Tabla35678[[#This Row],[SALIDAS]]*Tabla35678[[#This Row],[PRECIO]]</f>
        <v>0</v>
      </c>
      <c r="O61" s="2">
        <f>+Tabla35678[[#This Row],[BALANCE INICIAL2]]+Tabla35678[[#This Row],[ENTRADAS3]]-Tabla35678[[#This Row],[SALIDAS4]]</f>
        <v>0</v>
      </c>
    </row>
    <row r="62" spans="1:15" x14ac:dyDescent="0.25">
      <c r="A62" s="9" t="s">
        <v>29</v>
      </c>
      <c r="B62" t="s">
        <v>878</v>
      </c>
      <c r="C62" t="s">
        <v>102</v>
      </c>
      <c r="D62" t="s">
        <v>522</v>
      </c>
      <c r="F62" s="9" t="s">
        <v>821</v>
      </c>
      <c r="G62">
        <v>0</v>
      </c>
      <c r="J62">
        <f>+Tabla35678[[#This Row],[BALANCE INICIAL]]+Tabla35678[[#This Row],[ENTRADAS]]-Tabla35678[[#This Row],[SALIDAS]]</f>
        <v>0</v>
      </c>
      <c r="K62" s="2">
        <v>31</v>
      </c>
      <c r="L62" s="2">
        <f>+Tabla35678[[#This Row],[BALANCE INICIAL]]*Tabla35678[[#This Row],[PRECIO]]</f>
        <v>0</v>
      </c>
      <c r="M62" s="2">
        <f>+Tabla35678[[#This Row],[ENTRADAS]]*Tabla35678[[#This Row],[PRECIO]]</f>
        <v>0</v>
      </c>
      <c r="N62" s="2">
        <f>+Tabla35678[[#This Row],[SALIDAS]]*Tabla35678[[#This Row],[PRECIO]]</f>
        <v>0</v>
      </c>
      <c r="O62" s="2">
        <f>+Tabla35678[[#This Row],[BALANCE INICIAL2]]+Tabla35678[[#This Row],[ENTRADAS3]]-Tabla35678[[#This Row],[SALIDAS4]]</f>
        <v>0</v>
      </c>
    </row>
    <row r="63" spans="1:15" x14ac:dyDescent="0.25">
      <c r="A63" s="9" t="s">
        <v>29</v>
      </c>
      <c r="B63" t="s">
        <v>878</v>
      </c>
      <c r="C63" t="s">
        <v>102</v>
      </c>
      <c r="D63" t="s">
        <v>523</v>
      </c>
      <c r="F63" s="9" t="s">
        <v>908</v>
      </c>
      <c r="G63">
        <v>0</v>
      </c>
      <c r="J63">
        <f>+Tabla35678[[#This Row],[BALANCE INICIAL]]+Tabla35678[[#This Row],[ENTRADAS]]-Tabla35678[[#This Row],[SALIDAS]]</f>
        <v>0</v>
      </c>
      <c r="K63" s="2">
        <v>105</v>
      </c>
      <c r="L63" s="2">
        <f>+Tabla35678[[#This Row],[BALANCE INICIAL]]*Tabla35678[[#This Row],[PRECIO]]</f>
        <v>0</v>
      </c>
      <c r="M63" s="2">
        <f>+Tabla35678[[#This Row],[ENTRADAS]]*Tabla35678[[#This Row],[PRECIO]]</f>
        <v>0</v>
      </c>
      <c r="N63" s="2">
        <f>+Tabla35678[[#This Row],[SALIDAS]]*Tabla35678[[#This Row],[PRECIO]]</f>
        <v>0</v>
      </c>
      <c r="O63" s="2">
        <f>+Tabla35678[[#This Row],[BALANCE INICIAL2]]+Tabla35678[[#This Row],[ENTRADAS3]]-Tabla35678[[#This Row],[SALIDAS4]]</f>
        <v>0</v>
      </c>
    </row>
    <row r="64" spans="1:15" x14ac:dyDescent="0.25">
      <c r="A64" s="9" t="s">
        <v>29</v>
      </c>
      <c r="B64" t="s">
        <v>878</v>
      </c>
      <c r="C64" t="s">
        <v>102</v>
      </c>
      <c r="D64" t="s">
        <v>524</v>
      </c>
      <c r="F64" s="9" t="s">
        <v>908</v>
      </c>
      <c r="G64">
        <v>0</v>
      </c>
      <c r="J64">
        <f>+Tabla35678[[#This Row],[BALANCE INICIAL]]+Tabla35678[[#This Row],[ENTRADAS]]-Tabla35678[[#This Row],[SALIDAS]]</f>
        <v>0</v>
      </c>
      <c r="K64" s="2">
        <v>387</v>
      </c>
      <c r="L64" s="2">
        <f>+Tabla35678[[#This Row],[BALANCE INICIAL]]*Tabla35678[[#This Row],[PRECIO]]</f>
        <v>0</v>
      </c>
      <c r="M64" s="2">
        <f>+Tabla35678[[#This Row],[ENTRADAS]]*Tabla35678[[#This Row],[PRECIO]]</f>
        <v>0</v>
      </c>
      <c r="N64" s="2">
        <f>+Tabla35678[[#This Row],[SALIDAS]]*Tabla35678[[#This Row],[PRECIO]]</f>
        <v>0</v>
      </c>
      <c r="O64" s="2">
        <f>+Tabla35678[[#This Row],[BALANCE INICIAL2]]+Tabla35678[[#This Row],[ENTRADAS3]]-Tabla35678[[#This Row],[SALIDAS4]]</f>
        <v>0</v>
      </c>
    </row>
    <row r="65" spans="1:15" x14ac:dyDescent="0.25">
      <c r="A65" s="9" t="s">
        <v>29</v>
      </c>
      <c r="B65" t="s">
        <v>878</v>
      </c>
      <c r="C65" t="s">
        <v>102</v>
      </c>
      <c r="D65" t="s">
        <v>525</v>
      </c>
      <c r="F65" s="9" t="s">
        <v>908</v>
      </c>
      <c r="G65">
        <v>0</v>
      </c>
      <c r="J65">
        <f>+Tabla35678[[#This Row],[BALANCE INICIAL]]+Tabla35678[[#This Row],[ENTRADAS]]-Tabla35678[[#This Row],[SALIDAS]]</f>
        <v>0</v>
      </c>
      <c r="K65" s="2">
        <v>390</v>
      </c>
      <c r="L65" s="2">
        <f>+Tabla35678[[#This Row],[BALANCE INICIAL]]*Tabla35678[[#This Row],[PRECIO]]</f>
        <v>0</v>
      </c>
      <c r="M65" s="2">
        <f>+Tabla35678[[#This Row],[ENTRADAS]]*Tabla35678[[#This Row],[PRECIO]]</f>
        <v>0</v>
      </c>
      <c r="N65" s="2">
        <f>+Tabla35678[[#This Row],[SALIDAS]]*Tabla35678[[#This Row],[PRECIO]]</f>
        <v>0</v>
      </c>
      <c r="O65" s="2">
        <f>+Tabla35678[[#This Row],[BALANCE INICIAL2]]+Tabla35678[[#This Row],[ENTRADAS3]]-Tabla35678[[#This Row],[SALIDAS4]]</f>
        <v>0</v>
      </c>
    </row>
    <row r="66" spans="1:15" x14ac:dyDescent="0.25">
      <c r="A66" s="9" t="s">
        <v>29</v>
      </c>
      <c r="B66" t="s">
        <v>878</v>
      </c>
      <c r="C66" t="s">
        <v>102</v>
      </c>
      <c r="D66" t="s">
        <v>526</v>
      </c>
      <c r="F66" s="9" t="s">
        <v>908</v>
      </c>
      <c r="G66">
        <v>0</v>
      </c>
      <c r="J66">
        <f>+Tabla35678[[#This Row],[BALANCE INICIAL]]+Tabla35678[[#This Row],[ENTRADAS]]-Tabla35678[[#This Row],[SALIDAS]]</f>
        <v>0</v>
      </c>
      <c r="K66" s="2">
        <v>351</v>
      </c>
      <c r="L66" s="2">
        <f>+Tabla35678[[#This Row],[BALANCE INICIAL]]*Tabla35678[[#This Row],[PRECIO]]</f>
        <v>0</v>
      </c>
      <c r="M66" s="2">
        <f>+Tabla35678[[#This Row],[ENTRADAS]]*Tabla35678[[#This Row],[PRECIO]]</f>
        <v>0</v>
      </c>
      <c r="N66" s="2">
        <f>+Tabla35678[[#This Row],[SALIDAS]]*Tabla35678[[#This Row],[PRECIO]]</f>
        <v>0</v>
      </c>
      <c r="O66" s="2">
        <f>+Tabla35678[[#This Row],[BALANCE INICIAL2]]+Tabla35678[[#This Row],[ENTRADAS3]]-Tabla35678[[#This Row],[SALIDAS4]]</f>
        <v>0</v>
      </c>
    </row>
    <row r="67" spans="1:15" x14ac:dyDescent="0.25">
      <c r="A67" s="9" t="s">
        <v>29</v>
      </c>
      <c r="B67" t="s">
        <v>878</v>
      </c>
      <c r="C67" t="s">
        <v>102</v>
      </c>
      <c r="D67" t="s">
        <v>527</v>
      </c>
      <c r="F67" s="9" t="s">
        <v>908</v>
      </c>
      <c r="G67">
        <v>0</v>
      </c>
      <c r="J67">
        <f>+Tabla35678[[#This Row],[BALANCE INICIAL]]+Tabla35678[[#This Row],[ENTRADAS]]-Tabla35678[[#This Row],[SALIDAS]]</f>
        <v>0</v>
      </c>
      <c r="K67" s="2">
        <v>169</v>
      </c>
      <c r="L67" s="2">
        <f>+Tabla35678[[#This Row],[BALANCE INICIAL]]*Tabla35678[[#This Row],[PRECIO]]</f>
        <v>0</v>
      </c>
      <c r="M67" s="2">
        <f>+Tabla35678[[#This Row],[ENTRADAS]]*Tabla35678[[#This Row],[PRECIO]]</f>
        <v>0</v>
      </c>
      <c r="N67" s="2">
        <f>+Tabla35678[[#This Row],[SALIDAS]]*Tabla35678[[#This Row],[PRECIO]]</f>
        <v>0</v>
      </c>
      <c r="O67" s="2">
        <f>+Tabla35678[[#This Row],[BALANCE INICIAL2]]+Tabla35678[[#This Row],[ENTRADAS3]]-Tabla35678[[#This Row],[SALIDAS4]]</f>
        <v>0</v>
      </c>
    </row>
    <row r="68" spans="1:15" x14ac:dyDescent="0.25">
      <c r="A68" s="9" t="s">
        <v>57</v>
      </c>
      <c r="B68" t="s">
        <v>878</v>
      </c>
      <c r="C68" t="s">
        <v>102</v>
      </c>
      <c r="D68" t="s">
        <v>529</v>
      </c>
      <c r="F68" s="9" t="s">
        <v>908</v>
      </c>
      <c r="G68">
        <v>0</v>
      </c>
      <c r="J68">
        <f>+Tabla35678[[#This Row],[BALANCE INICIAL]]+Tabla35678[[#This Row],[ENTRADAS]]-Tabla35678[[#This Row],[SALIDAS]]</f>
        <v>0</v>
      </c>
      <c r="K68" s="2">
        <v>110</v>
      </c>
      <c r="L68" s="2">
        <f>+Tabla35678[[#This Row],[BALANCE INICIAL]]*Tabla35678[[#This Row],[PRECIO]]</f>
        <v>0</v>
      </c>
      <c r="M68" s="2">
        <f>+Tabla35678[[#This Row],[ENTRADAS]]*Tabla35678[[#This Row],[PRECIO]]</f>
        <v>0</v>
      </c>
      <c r="N68" s="2">
        <f>+Tabla35678[[#This Row],[SALIDAS]]*Tabla35678[[#This Row],[PRECIO]]</f>
        <v>0</v>
      </c>
      <c r="O68" s="2">
        <f>+Tabla35678[[#This Row],[BALANCE INICIAL2]]+Tabla35678[[#This Row],[ENTRADAS3]]-Tabla35678[[#This Row],[SALIDAS4]]</f>
        <v>0</v>
      </c>
    </row>
    <row r="69" spans="1:15" x14ac:dyDescent="0.25">
      <c r="A69" s="9" t="s">
        <v>58</v>
      </c>
      <c r="B69" t="s">
        <v>878</v>
      </c>
      <c r="C69" t="s">
        <v>102</v>
      </c>
      <c r="D69" t="s">
        <v>530</v>
      </c>
      <c r="F69" s="9" t="s">
        <v>908</v>
      </c>
      <c r="G69">
        <v>0</v>
      </c>
      <c r="J69">
        <f>+Tabla35678[[#This Row],[BALANCE INICIAL]]+Tabla35678[[#This Row],[ENTRADAS]]-Tabla35678[[#This Row],[SALIDAS]]</f>
        <v>0</v>
      </c>
      <c r="K69" s="2">
        <v>33</v>
      </c>
      <c r="L69" s="2">
        <f>+Tabla35678[[#This Row],[BALANCE INICIAL]]*Tabla35678[[#This Row],[PRECIO]]</f>
        <v>0</v>
      </c>
      <c r="M69" s="2">
        <f>+Tabla35678[[#This Row],[ENTRADAS]]*Tabla35678[[#This Row],[PRECIO]]</f>
        <v>0</v>
      </c>
      <c r="N69" s="2">
        <f>+Tabla35678[[#This Row],[SALIDAS]]*Tabla35678[[#This Row],[PRECIO]]</f>
        <v>0</v>
      </c>
      <c r="O69" s="2">
        <f>+Tabla35678[[#This Row],[BALANCE INICIAL2]]+Tabla35678[[#This Row],[ENTRADAS3]]-Tabla35678[[#This Row],[SALIDAS4]]</f>
        <v>0</v>
      </c>
    </row>
    <row r="70" spans="1:15" x14ac:dyDescent="0.25">
      <c r="A70" s="9" t="s">
        <v>29</v>
      </c>
      <c r="B70" s="17" t="s">
        <v>878</v>
      </c>
      <c r="C70" t="s">
        <v>102</v>
      </c>
      <c r="D70" t="s">
        <v>533</v>
      </c>
      <c r="F70" s="9" t="s">
        <v>908</v>
      </c>
      <c r="G70">
        <v>0</v>
      </c>
      <c r="J70">
        <f>+Tabla35678[[#This Row],[BALANCE INICIAL]]+Tabla35678[[#This Row],[ENTRADAS]]-Tabla35678[[#This Row],[SALIDAS]]</f>
        <v>0</v>
      </c>
      <c r="K70" s="2">
        <v>100</v>
      </c>
      <c r="L70" s="2">
        <f>+Tabla35678[[#This Row],[BALANCE INICIAL]]*Tabla35678[[#This Row],[PRECIO]]</f>
        <v>0</v>
      </c>
      <c r="M70" s="2">
        <f>+Tabla35678[[#This Row],[ENTRADAS]]*Tabla35678[[#This Row],[PRECIO]]</f>
        <v>0</v>
      </c>
      <c r="N70" s="2">
        <f>+Tabla35678[[#This Row],[SALIDAS]]*Tabla35678[[#This Row],[PRECIO]]</f>
        <v>0</v>
      </c>
      <c r="O70" s="2">
        <f>+Tabla35678[[#This Row],[BALANCE INICIAL2]]+Tabla35678[[#This Row],[ENTRADAS3]]-Tabla35678[[#This Row],[SALIDAS4]]</f>
        <v>0</v>
      </c>
    </row>
    <row r="71" spans="1:15" x14ac:dyDescent="0.25">
      <c r="A71" s="9" t="s">
        <v>29</v>
      </c>
      <c r="B71" s="17" t="s">
        <v>878</v>
      </c>
      <c r="C71" t="s">
        <v>102</v>
      </c>
      <c r="D71" t="s">
        <v>534</v>
      </c>
      <c r="F71" s="9" t="s">
        <v>834</v>
      </c>
      <c r="G71">
        <v>3</v>
      </c>
      <c r="J71">
        <f>+Tabla35678[[#This Row],[BALANCE INICIAL]]+Tabla35678[[#This Row],[ENTRADAS]]-Tabla35678[[#This Row],[SALIDAS]]</f>
        <v>3</v>
      </c>
      <c r="K71" s="2">
        <v>271</v>
      </c>
      <c r="L71" s="2">
        <f>+Tabla35678[[#This Row],[BALANCE INICIAL]]*Tabla35678[[#This Row],[PRECIO]]</f>
        <v>813</v>
      </c>
      <c r="M71" s="2">
        <f>+Tabla35678[[#This Row],[ENTRADAS]]*Tabla35678[[#This Row],[PRECIO]]</f>
        <v>0</v>
      </c>
      <c r="N71" s="2">
        <f>+Tabla35678[[#This Row],[SALIDAS]]*Tabla35678[[#This Row],[PRECIO]]</f>
        <v>0</v>
      </c>
      <c r="O71" s="2">
        <f>+Tabla35678[[#This Row],[BALANCE INICIAL2]]+Tabla35678[[#This Row],[ENTRADAS3]]-Tabla35678[[#This Row],[SALIDAS4]]</f>
        <v>813</v>
      </c>
    </row>
    <row r="72" spans="1:15" x14ac:dyDescent="0.25">
      <c r="A72" s="9" t="s">
        <v>29</v>
      </c>
      <c r="B72" s="17" t="s">
        <v>878</v>
      </c>
      <c r="C72" t="s">
        <v>102</v>
      </c>
      <c r="D72" t="s">
        <v>535</v>
      </c>
      <c r="F72" s="9" t="s">
        <v>834</v>
      </c>
      <c r="G72">
        <v>3</v>
      </c>
      <c r="J72">
        <f>+Tabla35678[[#This Row],[BALANCE INICIAL]]+Tabla35678[[#This Row],[ENTRADAS]]-Tabla35678[[#This Row],[SALIDAS]]</f>
        <v>3</v>
      </c>
      <c r="K72" s="2">
        <v>90</v>
      </c>
      <c r="L72" s="2">
        <f>+Tabla35678[[#This Row],[BALANCE INICIAL]]*Tabla35678[[#This Row],[PRECIO]]</f>
        <v>270</v>
      </c>
      <c r="M72" s="2">
        <f>+Tabla35678[[#This Row],[ENTRADAS]]*Tabla35678[[#This Row],[PRECIO]]</f>
        <v>0</v>
      </c>
      <c r="N72" s="2">
        <f>+Tabla35678[[#This Row],[SALIDAS]]*Tabla35678[[#This Row],[PRECIO]]</f>
        <v>0</v>
      </c>
      <c r="O72" s="2">
        <f>+Tabla35678[[#This Row],[BALANCE INICIAL2]]+Tabla35678[[#This Row],[ENTRADAS3]]-Tabla35678[[#This Row],[SALIDAS4]]</f>
        <v>270</v>
      </c>
    </row>
    <row r="73" spans="1:15" x14ac:dyDescent="0.25">
      <c r="A73" s="9" t="s">
        <v>29</v>
      </c>
      <c r="B73" s="17" t="s">
        <v>878</v>
      </c>
      <c r="C73" t="s">
        <v>102</v>
      </c>
      <c r="D73" t="s">
        <v>536</v>
      </c>
      <c r="F73" s="9" t="s">
        <v>834</v>
      </c>
      <c r="G73">
        <v>2</v>
      </c>
      <c r="J73">
        <f>+Tabla35678[[#This Row],[BALANCE INICIAL]]+Tabla35678[[#This Row],[ENTRADAS]]-Tabla35678[[#This Row],[SALIDAS]]</f>
        <v>2</v>
      </c>
      <c r="K73" s="2">
        <v>90</v>
      </c>
      <c r="L73" s="2">
        <f>+Tabla35678[[#This Row],[BALANCE INICIAL]]*Tabla35678[[#This Row],[PRECIO]]</f>
        <v>180</v>
      </c>
      <c r="M73" s="2">
        <f>+Tabla35678[[#This Row],[ENTRADAS]]*Tabla35678[[#This Row],[PRECIO]]</f>
        <v>0</v>
      </c>
      <c r="N73" s="2">
        <f>+Tabla35678[[#This Row],[SALIDAS]]*Tabla35678[[#This Row],[PRECIO]]</f>
        <v>0</v>
      </c>
      <c r="O73" s="2">
        <f>+Tabla35678[[#This Row],[BALANCE INICIAL2]]+Tabla35678[[#This Row],[ENTRADAS3]]-Tabla35678[[#This Row],[SALIDAS4]]</f>
        <v>180</v>
      </c>
    </row>
    <row r="74" spans="1:15" x14ac:dyDescent="0.25">
      <c r="A74" s="9" t="s">
        <v>29</v>
      </c>
      <c r="B74" s="17" t="s">
        <v>878</v>
      </c>
      <c r="C74" t="s">
        <v>102</v>
      </c>
      <c r="D74" t="s">
        <v>537</v>
      </c>
      <c r="F74" s="9" t="s">
        <v>866</v>
      </c>
      <c r="G74">
        <v>15</v>
      </c>
      <c r="J74">
        <f>+Tabla35678[[#This Row],[BALANCE INICIAL]]+Tabla35678[[#This Row],[ENTRADAS]]-Tabla35678[[#This Row],[SALIDAS]]</f>
        <v>15</v>
      </c>
      <c r="K74" s="2">
        <v>50</v>
      </c>
      <c r="L74" s="2">
        <f>+Tabla35678[[#This Row],[BALANCE INICIAL]]*Tabla35678[[#This Row],[PRECIO]]</f>
        <v>750</v>
      </c>
      <c r="M74" s="2">
        <f>+Tabla35678[[#This Row],[ENTRADAS]]*Tabla35678[[#This Row],[PRECIO]]</f>
        <v>0</v>
      </c>
      <c r="N74" s="2">
        <f>+Tabla35678[[#This Row],[SALIDAS]]*Tabla35678[[#This Row],[PRECIO]]</f>
        <v>0</v>
      </c>
      <c r="O74" s="2">
        <f>+Tabla35678[[#This Row],[BALANCE INICIAL2]]+Tabla35678[[#This Row],[ENTRADAS3]]-Tabla35678[[#This Row],[SALIDAS4]]</f>
        <v>750</v>
      </c>
    </row>
    <row r="75" spans="1:15" x14ac:dyDescent="0.25">
      <c r="A75" s="9" t="s">
        <v>29</v>
      </c>
      <c r="B75" s="17" t="s">
        <v>878</v>
      </c>
      <c r="C75" t="s">
        <v>102</v>
      </c>
      <c r="D75" t="s">
        <v>538</v>
      </c>
      <c r="F75" s="9" t="s">
        <v>834</v>
      </c>
      <c r="G75">
        <v>0</v>
      </c>
      <c r="J75">
        <f>+Tabla35678[[#This Row],[BALANCE INICIAL]]+Tabla35678[[#This Row],[ENTRADAS]]-Tabla35678[[#This Row],[SALIDAS]]</f>
        <v>0</v>
      </c>
      <c r="K75" s="2">
        <v>90.9</v>
      </c>
      <c r="L75" s="2">
        <f>+Tabla35678[[#This Row],[BALANCE INICIAL]]*Tabla35678[[#This Row],[PRECIO]]</f>
        <v>0</v>
      </c>
      <c r="M75" s="2">
        <f>+Tabla35678[[#This Row],[ENTRADAS]]*Tabla35678[[#This Row],[PRECIO]]</f>
        <v>0</v>
      </c>
      <c r="N75" s="2">
        <f>+Tabla35678[[#This Row],[SALIDAS]]*Tabla35678[[#This Row],[PRECIO]]</f>
        <v>0</v>
      </c>
      <c r="O75" s="2">
        <f>+Tabla35678[[#This Row],[BALANCE INICIAL2]]+Tabla35678[[#This Row],[ENTRADAS3]]-Tabla35678[[#This Row],[SALIDAS4]]</f>
        <v>0</v>
      </c>
    </row>
    <row r="76" spans="1:15" x14ac:dyDescent="0.25">
      <c r="A76" s="9" t="s">
        <v>29</v>
      </c>
      <c r="B76" s="17" t="s">
        <v>878</v>
      </c>
      <c r="C76" t="s">
        <v>102</v>
      </c>
      <c r="D76" t="s">
        <v>539</v>
      </c>
      <c r="F76" s="9" t="s">
        <v>865</v>
      </c>
      <c r="G76">
        <v>1</v>
      </c>
      <c r="J76">
        <f>+Tabla35678[[#This Row],[BALANCE INICIAL]]+Tabla35678[[#This Row],[ENTRADAS]]-Tabla35678[[#This Row],[SALIDAS]]</f>
        <v>1</v>
      </c>
      <c r="K76" s="2">
        <v>1951</v>
      </c>
      <c r="L76" s="2">
        <f>+Tabla35678[[#This Row],[BALANCE INICIAL]]*Tabla35678[[#This Row],[PRECIO]]</f>
        <v>1951</v>
      </c>
      <c r="M76" s="2">
        <f>+Tabla35678[[#This Row],[ENTRADAS]]*Tabla35678[[#This Row],[PRECIO]]</f>
        <v>0</v>
      </c>
      <c r="N76" s="2">
        <f>+Tabla35678[[#This Row],[SALIDAS]]*Tabla35678[[#This Row],[PRECIO]]</f>
        <v>0</v>
      </c>
      <c r="O76" s="2">
        <f>+Tabla35678[[#This Row],[BALANCE INICIAL2]]+Tabla35678[[#This Row],[ENTRADAS3]]-Tabla35678[[#This Row],[SALIDAS4]]</f>
        <v>1951</v>
      </c>
    </row>
    <row r="77" spans="1:15" x14ac:dyDescent="0.25">
      <c r="A77" s="9" t="s">
        <v>29</v>
      </c>
      <c r="B77" s="17" t="s">
        <v>878</v>
      </c>
      <c r="C77" t="s">
        <v>102</v>
      </c>
      <c r="D77" t="s">
        <v>540</v>
      </c>
      <c r="F77" s="9" t="s">
        <v>865</v>
      </c>
      <c r="G77">
        <v>1</v>
      </c>
      <c r="J77">
        <f>+Tabla35678[[#This Row],[BALANCE INICIAL]]+Tabla35678[[#This Row],[ENTRADAS]]-Tabla35678[[#This Row],[SALIDAS]]</f>
        <v>1</v>
      </c>
      <c r="K77" s="2">
        <v>256.5</v>
      </c>
      <c r="L77" s="2">
        <f>+Tabla35678[[#This Row],[BALANCE INICIAL]]*Tabla35678[[#This Row],[PRECIO]]</f>
        <v>256.5</v>
      </c>
      <c r="M77" s="2">
        <f>+Tabla35678[[#This Row],[ENTRADAS]]*Tabla35678[[#This Row],[PRECIO]]</f>
        <v>0</v>
      </c>
      <c r="N77" s="2">
        <f>+Tabla35678[[#This Row],[SALIDAS]]*Tabla35678[[#This Row],[PRECIO]]</f>
        <v>0</v>
      </c>
      <c r="O77" s="2">
        <f>+Tabla35678[[#This Row],[BALANCE INICIAL2]]+Tabla35678[[#This Row],[ENTRADAS3]]-Tabla35678[[#This Row],[SALIDAS4]]</f>
        <v>256.5</v>
      </c>
    </row>
    <row r="78" spans="1:15" x14ac:dyDescent="0.25">
      <c r="A78" s="9" t="s">
        <v>29</v>
      </c>
      <c r="B78" s="17" t="s">
        <v>878</v>
      </c>
      <c r="C78" t="s">
        <v>102</v>
      </c>
      <c r="D78" t="s">
        <v>541</v>
      </c>
      <c r="F78" s="9" t="s">
        <v>834</v>
      </c>
      <c r="G78">
        <v>2</v>
      </c>
      <c r="I78">
        <v>1</v>
      </c>
      <c r="J78">
        <f>+Tabla35678[[#This Row],[BALANCE INICIAL]]+Tabla35678[[#This Row],[ENTRADAS]]-Tabla35678[[#This Row],[SALIDAS]]</f>
        <v>1</v>
      </c>
      <c r="K78" s="2">
        <v>154.5</v>
      </c>
      <c r="L78" s="2">
        <f>+Tabla35678[[#This Row],[BALANCE INICIAL]]*Tabla35678[[#This Row],[PRECIO]]</f>
        <v>309</v>
      </c>
      <c r="M78" s="2">
        <f>+Tabla35678[[#This Row],[ENTRADAS]]*Tabla35678[[#This Row],[PRECIO]]</f>
        <v>0</v>
      </c>
      <c r="N78" s="2">
        <f>+Tabla35678[[#This Row],[SALIDAS]]*Tabla35678[[#This Row],[PRECIO]]</f>
        <v>154.5</v>
      </c>
      <c r="O78" s="2">
        <f>+Tabla35678[[#This Row],[BALANCE INICIAL2]]+Tabla35678[[#This Row],[ENTRADAS3]]-Tabla35678[[#This Row],[SALIDAS4]]</f>
        <v>154.5</v>
      </c>
    </row>
    <row r="79" spans="1:15" x14ac:dyDescent="0.25">
      <c r="A79" s="9" t="s">
        <v>29</v>
      </c>
      <c r="B79" s="17" t="s">
        <v>878</v>
      </c>
      <c r="C79" t="s">
        <v>102</v>
      </c>
      <c r="D79" t="s">
        <v>542</v>
      </c>
      <c r="F79" s="9" t="s">
        <v>820</v>
      </c>
      <c r="G79">
        <v>1</v>
      </c>
      <c r="J79">
        <f>+Tabla35678[[#This Row],[BALANCE INICIAL]]+Tabla35678[[#This Row],[ENTRADAS]]-Tabla35678[[#This Row],[SALIDAS]]</f>
        <v>1</v>
      </c>
      <c r="K79" s="2">
        <v>3200</v>
      </c>
      <c r="L79" s="2">
        <f>+Tabla35678[[#This Row],[BALANCE INICIAL]]*Tabla35678[[#This Row],[PRECIO]]</f>
        <v>3200</v>
      </c>
      <c r="M79" s="2">
        <f>+Tabla35678[[#This Row],[ENTRADAS]]*Tabla35678[[#This Row],[PRECIO]]</f>
        <v>0</v>
      </c>
      <c r="N79" s="2">
        <f>+Tabla35678[[#This Row],[SALIDAS]]*Tabla35678[[#This Row],[PRECIO]]</f>
        <v>0</v>
      </c>
      <c r="O79" s="2">
        <f>+Tabla35678[[#This Row],[BALANCE INICIAL2]]+Tabla35678[[#This Row],[ENTRADAS3]]-Tabla35678[[#This Row],[SALIDAS4]]</f>
        <v>3200</v>
      </c>
    </row>
    <row r="80" spans="1:15" x14ac:dyDescent="0.25">
      <c r="A80" s="9" t="s">
        <v>29</v>
      </c>
      <c r="B80" s="17" t="s">
        <v>878</v>
      </c>
      <c r="C80" t="s">
        <v>102</v>
      </c>
      <c r="D80" t="s">
        <v>543</v>
      </c>
      <c r="F80" s="9" t="s">
        <v>865</v>
      </c>
      <c r="G80">
        <v>2</v>
      </c>
      <c r="J80">
        <f>+Tabla35678[[#This Row],[BALANCE INICIAL]]+Tabla35678[[#This Row],[ENTRADAS]]-Tabla35678[[#This Row],[SALIDAS]]</f>
        <v>2</v>
      </c>
      <c r="K80" s="2">
        <v>84.95</v>
      </c>
      <c r="L80" s="2">
        <f>+Tabla35678[[#This Row],[BALANCE INICIAL]]*Tabla35678[[#This Row],[PRECIO]]</f>
        <v>169.9</v>
      </c>
      <c r="M80" s="2">
        <f>+Tabla35678[[#This Row],[ENTRADAS]]*Tabla35678[[#This Row],[PRECIO]]</f>
        <v>0</v>
      </c>
      <c r="N80" s="2">
        <f>+Tabla35678[[#This Row],[SALIDAS]]*Tabla35678[[#This Row],[PRECIO]]</f>
        <v>0</v>
      </c>
      <c r="O80" s="2">
        <f>+Tabla35678[[#This Row],[BALANCE INICIAL2]]+Tabla35678[[#This Row],[ENTRADAS3]]-Tabla35678[[#This Row],[SALIDAS4]]</f>
        <v>169.9</v>
      </c>
    </row>
    <row r="81" spans="1:15" x14ac:dyDescent="0.25">
      <c r="A81" s="9" t="s">
        <v>29</v>
      </c>
      <c r="B81" s="17" t="s">
        <v>878</v>
      </c>
      <c r="C81" t="s">
        <v>102</v>
      </c>
      <c r="D81" t="s">
        <v>545</v>
      </c>
      <c r="F81" s="9" t="s">
        <v>865</v>
      </c>
      <c r="G81">
        <v>1</v>
      </c>
      <c r="J81">
        <f>+Tabla35678[[#This Row],[BALANCE INICIAL]]+Tabla35678[[#This Row],[ENTRADAS]]-Tabla35678[[#This Row],[SALIDAS]]</f>
        <v>1</v>
      </c>
      <c r="K81" s="2">
        <v>295</v>
      </c>
      <c r="L81" s="2">
        <f>+Tabla35678[[#This Row],[BALANCE INICIAL]]*Tabla35678[[#This Row],[PRECIO]]</f>
        <v>295</v>
      </c>
      <c r="M81" s="2">
        <f>+Tabla35678[[#This Row],[ENTRADAS]]*Tabla35678[[#This Row],[PRECIO]]</f>
        <v>0</v>
      </c>
      <c r="N81" s="2">
        <f>+Tabla35678[[#This Row],[SALIDAS]]*Tabla35678[[#This Row],[PRECIO]]</f>
        <v>0</v>
      </c>
      <c r="O81" s="2">
        <f>+Tabla35678[[#This Row],[BALANCE INICIAL2]]+Tabla35678[[#This Row],[ENTRADAS3]]-Tabla35678[[#This Row],[SALIDAS4]]</f>
        <v>295</v>
      </c>
    </row>
    <row r="82" spans="1:15" x14ac:dyDescent="0.25">
      <c r="A82" s="9" t="s">
        <v>29</v>
      </c>
      <c r="B82" s="17" t="s">
        <v>878</v>
      </c>
      <c r="C82" t="s">
        <v>102</v>
      </c>
      <c r="D82" t="s">
        <v>546</v>
      </c>
      <c r="F82" s="9" t="s">
        <v>866</v>
      </c>
      <c r="G82">
        <v>17.529999999999998</v>
      </c>
      <c r="J82">
        <f>+Tabla35678[[#This Row],[BALANCE INICIAL]]+Tabla35678[[#This Row],[ENTRADAS]]-Tabla35678[[#This Row],[SALIDAS]]</f>
        <v>17.529999999999998</v>
      </c>
      <c r="K82" s="2">
        <v>198</v>
      </c>
      <c r="L82" s="2">
        <f>+Tabla35678[[#This Row],[BALANCE INICIAL]]*Tabla35678[[#This Row],[PRECIO]]</f>
        <v>3470.9399999999996</v>
      </c>
      <c r="M82" s="2">
        <f>+Tabla35678[[#This Row],[ENTRADAS]]*Tabla35678[[#This Row],[PRECIO]]</f>
        <v>0</v>
      </c>
      <c r="N82" s="2">
        <f>+Tabla35678[[#This Row],[SALIDAS]]*Tabla35678[[#This Row],[PRECIO]]</f>
        <v>0</v>
      </c>
      <c r="O82" s="2">
        <f>+Tabla35678[[#This Row],[BALANCE INICIAL2]]+Tabla35678[[#This Row],[ENTRADAS3]]-Tabla35678[[#This Row],[SALIDAS4]]</f>
        <v>3470.9399999999996</v>
      </c>
    </row>
    <row r="83" spans="1:15" x14ac:dyDescent="0.25">
      <c r="A83" s="9" t="s">
        <v>29</v>
      </c>
      <c r="B83" s="17" t="s">
        <v>878</v>
      </c>
      <c r="C83" t="s">
        <v>102</v>
      </c>
      <c r="D83" t="s">
        <v>547</v>
      </c>
      <c r="F83" s="9" t="s">
        <v>866</v>
      </c>
      <c r="G83">
        <v>7</v>
      </c>
      <c r="J83">
        <f>+Tabla35678[[#This Row],[BALANCE INICIAL]]+Tabla35678[[#This Row],[ENTRADAS]]-Tabla35678[[#This Row],[SALIDAS]]</f>
        <v>7</v>
      </c>
      <c r="K83" s="2">
        <v>450</v>
      </c>
      <c r="L83" s="2">
        <f>+Tabla35678[[#This Row],[BALANCE INICIAL]]*Tabla35678[[#This Row],[PRECIO]]</f>
        <v>3150</v>
      </c>
      <c r="M83" s="2">
        <f>+Tabla35678[[#This Row],[ENTRADAS]]*Tabla35678[[#This Row],[PRECIO]]</f>
        <v>0</v>
      </c>
      <c r="N83" s="2">
        <f>+Tabla35678[[#This Row],[SALIDAS]]*Tabla35678[[#This Row],[PRECIO]]</f>
        <v>0</v>
      </c>
      <c r="O83" s="2">
        <f>+Tabla35678[[#This Row],[BALANCE INICIAL2]]+Tabla35678[[#This Row],[ENTRADAS3]]-Tabla35678[[#This Row],[SALIDAS4]]</f>
        <v>3150</v>
      </c>
    </row>
    <row r="84" spans="1:15" x14ac:dyDescent="0.25">
      <c r="A84" s="9" t="s">
        <v>29</v>
      </c>
      <c r="B84" s="17" t="s">
        <v>878</v>
      </c>
      <c r="C84" t="s">
        <v>102</v>
      </c>
      <c r="D84" t="s">
        <v>548</v>
      </c>
      <c r="F84" s="9" t="s">
        <v>865</v>
      </c>
      <c r="G84">
        <v>10</v>
      </c>
      <c r="J84">
        <f>+Tabla35678[[#This Row],[BALANCE INICIAL]]+Tabla35678[[#This Row],[ENTRADAS]]-Tabla35678[[#This Row],[SALIDAS]]</f>
        <v>10</v>
      </c>
      <c r="K84" s="2">
        <v>476</v>
      </c>
      <c r="L84" s="2">
        <f>+Tabla35678[[#This Row],[BALANCE INICIAL]]*Tabla35678[[#This Row],[PRECIO]]</f>
        <v>4760</v>
      </c>
      <c r="M84" s="2">
        <f>+Tabla35678[[#This Row],[ENTRADAS]]*Tabla35678[[#This Row],[PRECIO]]</f>
        <v>0</v>
      </c>
      <c r="N84" s="2">
        <f>+Tabla35678[[#This Row],[SALIDAS]]*Tabla35678[[#This Row],[PRECIO]]</f>
        <v>0</v>
      </c>
      <c r="O84" s="2">
        <f>+Tabla35678[[#This Row],[BALANCE INICIAL2]]+Tabla35678[[#This Row],[ENTRADAS3]]-Tabla35678[[#This Row],[SALIDAS4]]</f>
        <v>4760</v>
      </c>
    </row>
    <row r="85" spans="1:15" x14ac:dyDescent="0.25">
      <c r="A85" s="9" t="s">
        <v>29</v>
      </c>
      <c r="B85" s="17" t="s">
        <v>878</v>
      </c>
      <c r="C85" t="s">
        <v>102</v>
      </c>
      <c r="D85" t="s">
        <v>549</v>
      </c>
      <c r="F85" s="9" t="s">
        <v>865</v>
      </c>
      <c r="G85">
        <v>1</v>
      </c>
      <c r="J85">
        <f>+Tabla35678[[#This Row],[BALANCE INICIAL]]+Tabla35678[[#This Row],[ENTRADAS]]-Tabla35678[[#This Row],[SALIDAS]]</f>
        <v>1</v>
      </c>
      <c r="K85" s="2">
        <v>109.99</v>
      </c>
      <c r="L85" s="2">
        <f>+Tabla35678[[#This Row],[BALANCE INICIAL]]*Tabla35678[[#This Row],[PRECIO]]</f>
        <v>109.99</v>
      </c>
      <c r="M85" s="2">
        <f>+Tabla35678[[#This Row],[ENTRADAS]]*Tabla35678[[#This Row],[PRECIO]]</f>
        <v>0</v>
      </c>
      <c r="N85" s="2">
        <f>+Tabla35678[[#This Row],[SALIDAS]]*Tabla35678[[#This Row],[PRECIO]]</f>
        <v>0</v>
      </c>
      <c r="O85" s="2">
        <f>+Tabla35678[[#This Row],[BALANCE INICIAL2]]+Tabla35678[[#This Row],[ENTRADAS3]]-Tabla35678[[#This Row],[SALIDAS4]]</f>
        <v>109.99</v>
      </c>
    </row>
    <row r="86" spans="1:15" x14ac:dyDescent="0.25">
      <c r="A86" s="9" t="s">
        <v>29</v>
      </c>
      <c r="B86" s="17" t="s">
        <v>878</v>
      </c>
      <c r="C86" t="s">
        <v>102</v>
      </c>
      <c r="D86" t="s">
        <v>550</v>
      </c>
      <c r="F86" s="9" t="s">
        <v>865</v>
      </c>
      <c r="G86">
        <v>1</v>
      </c>
      <c r="J86">
        <f>+Tabla35678[[#This Row],[BALANCE INICIAL]]+Tabla35678[[#This Row],[ENTRADAS]]-Tabla35678[[#This Row],[SALIDAS]]</f>
        <v>1</v>
      </c>
      <c r="K86" s="2">
        <v>1487</v>
      </c>
      <c r="L86" s="2">
        <f>+Tabla35678[[#This Row],[BALANCE INICIAL]]*Tabla35678[[#This Row],[PRECIO]]</f>
        <v>1487</v>
      </c>
      <c r="M86" s="2">
        <f>+Tabla35678[[#This Row],[ENTRADAS]]*Tabla35678[[#This Row],[PRECIO]]</f>
        <v>0</v>
      </c>
      <c r="N86" s="2">
        <f>+Tabla35678[[#This Row],[SALIDAS]]*Tabla35678[[#This Row],[PRECIO]]</f>
        <v>0</v>
      </c>
      <c r="O86" s="2">
        <f>+Tabla35678[[#This Row],[BALANCE INICIAL2]]+Tabla35678[[#This Row],[ENTRADAS3]]-Tabla35678[[#This Row],[SALIDAS4]]</f>
        <v>1487</v>
      </c>
    </row>
    <row r="87" spans="1:15" x14ac:dyDescent="0.25">
      <c r="A87" s="9" t="s">
        <v>29</v>
      </c>
      <c r="B87" s="17" t="s">
        <v>878</v>
      </c>
      <c r="C87" t="s">
        <v>102</v>
      </c>
      <c r="D87" t="s">
        <v>551</v>
      </c>
      <c r="F87" s="9" t="s">
        <v>865</v>
      </c>
      <c r="G87">
        <v>3</v>
      </c>
      <c r="J87">
        <f>+Tabla35678[[#This Row],[BALANCE INICIAL]]+Tabla35678[[#This Row],[ENTRADAS]]-Tabla35678[[#This Row],[SALIDAS]]</f>
        <v>3</v>
      </c>
      <c r="K87" s="2">
        <v>792.86</v>
      </c>
      <c r="L87" s="2">
        <f>+Tabla35678[[#This Row],[BALANCE INICIAL]]*Tabla35678[[#This Row],[PRECIO]]</f>
        <v>2378.58</v>
      </c>
      <c r="M87" s="2">
        <f>+Tabla35678[[#This Row],[ENTRADAS]]*Tabla35678[[#This Row],[PRECIO]]</f>
        <v>0</v>
      </c>
      <c r="N87" s="2">
        <f>+Tabla35678[[#This Row],[SALIDAS]]*Tabla35678[[#This Row],[PRECIO]]</f>
        <v>0</v>
      </c>
      <c r="O87" s="2">
        <f>+Tabla35678[[#This Row],[BALANCE INICIAL2]]+Tabla35678[[#This Row],[ENTRADAS3]]-Tabla35678[[#This Row],[SALIDAS4]]</f>
        <v>2378.58</v>
      </c>
    </row>
    <row r="88" spans="1:15" x14ac:dyDescent="0.25">
      <c r="A88" s="9" t="s">
        <v>29</v>
      </c>
      <c r="B88" s="17" t="s">
        <v>878</v>
      </c>
      <c r="C88" t="s">
        <v>102</v>
      </c>
      <c r="D88" t="s">
        <v>552</v>
      </c>
      <c r="F88" s="9" t="s">
        <v>865</v>
      </c>
      <c r="G88">
        <v>1</v>
      </c>
      <c r="J88">
        <f>+Tabla35678[[#This Row],[BALANCE INICIAL]]+Tabla35678[[#This Row],[ENTRADAS]]-Tabla35678[[#This Row],[SALIDAS]]</f>
        <v>1</v>
      </c>
      <c r="K88" s="2">
        <v>792.86</v>
      </c>
      <c r="L88" s="2">
        <f>+Tabla35678[[#This Row],[BALANCE INICIAL]]*Tabla35678[[#This Row],[PRECIO]]</f>
        <v>792.86</v>
      </c>
      <c r="M88" s="2">
        <f>+Tabla35678[[#This Row],[ENTRADAS]]*Tabla35678[[#This Row],[PRECIO]]</f>
        <v>0</v>
      </c>
      <c r="N88" s="2">
        <f>+Tabla35678[[#This Row],[SALIDAS]]*Tabla35678[[#This Row],[PRECIO]]</f>
        <v>0</v>
      </c>
      <c r="O88" s="2">
        <f>+Tabla35678[[#This Row],[BALANCE INICIAL2]]+Tabla35678[[#This Row],[ENTRADAS3]]-Tabla35678[[#This Row],[SALIDAS4]]</f>
        <v>792.86</v>
      </c>
    </row>
    <row r="89" spans="1:15" x14ac:dyDescent="0.25">
      <c r="A89" s="9" t="s">
        <v>29</v>
      </c>
      <c r="B89" s="17" t="s">
        <v>878</v>
      </c>
      <c r="C89" t="s">
        <v>102</v>
      </c>
      <c r="D89" t="s">
        <v>553</v>
      </c>
      <c r="F89" s="9" t="s">
        <v>865</v>
      </c>
      <c r="G89">
        <v>3</v>
      </c>
      <c r="J89">
        <f>+Tabla35678[[#This Row],[BALANCE INICIAL]]+Tabla35678[[#This Row],[ENTRADAS]]-Tabla35678[[#This Row],[SALIDAS]]</f>
        <v>3</v>
      </c>
      <c r="K89" s="2">
        <v>792.86</v>
      </c>
      <c r="L89" s="2">
        <f>+Tabla35678[[#This Row],[BALANCE INICIAL]]*Tabla35678[[#This Row],[PRECIO]]</f>
        <v>2378.58</v>
      </c>
      <c r="M89" s="2">
        <f>+Tabla35678[[#This Row],[ENTRADAS]]*Tabla35678[[#This Row],[PRECIO]]</f>
        <v>0</v>
      </c>
      <c r="N89" s="2">
        <f>+Tabla35678[[#This Row],[SALIDAS]]*Tabla35678[[#This Row],[PRECIO]]</f>
        <v>0</v>
      </c>
      <c r="O89" s="2">
        <f>+Tabla35678[[#This Row],[BALANCE INICIAL2]]+Tabla35678[[#This Row],[ENTRADAS3]]-Tabla35678[[#This Row],[SALIDAS4]]</f>
        <v>2378.58</v>
      </c>
    </row>
    <row r="90" spans="1:15" x14ac:dyDescent="0.25">
      <c r="A90" s="9" t="s">
        <v>29</v>
      </c>
      <c r="B90" s="17" t="s">
        <v>878</v>
      </c>
      <c r="C90" t="s">
        <v>102</v>
      </c>
      <c r="D90" t="s">
        <v>554</v>
      </c>
      <c r="F90" s="9" t="s">
        <v>865</v>
      </c>
      <c r="G90">
        <v>2</v>
      </c>
      <c r="J90">
        <f>+Tabla35678[[#This Row],[BALANCE INICIAL]]+Tabla35678[[#This Row],[ENTRADAS]]-Tabla35678[[#This Row],[SALIDAS]]</f>
        <v>2</v>
      </c>
      <c r="K90" s="2">
        <v>361.86</v>
      </c>
      <c r="L90" s="2">
        <f>+Tabla35678[[#This Row],[BALANCE INICIAL]]*Tabla35678[[#This Row],[PRECIO]]</f>
        <v>723.72</v>
      </c>
      <c r="M90" s="2">
        <f>+Tabla35678[[#This Row],[ENTRADAS]]*Tabla35678[[#This Row],[PRECIO]]</f>
        <v>0</v>
      </c>
      <c r="N90" s="2">
        <f>+Tabla35678[[#This Row],[SALIDAS]]*Tabla35678[[#This Row],[PRECIO]]</f>
        <v>0</v>
      </c>
      <c r="O90" s="2">
        <f>+Tabla35678[[#This Row],[BALANCE INICIAL2]]+Tabla35678[[#This Row],[ENTRADAS3]]-Tabla35678[[#This Row],[SALIDAS4]]</f>
        <v>723.72</v>
      </c>
    </row>
    <row r="91" spans="1:15" x14ac:dyDescent="0.25">
      <c r="A91" s="9" t="s">
        <v>29</v>
      </c>
      <c r="B91" s="17" t="s">
        <v>878</v>
      </c>
      <c r="C91" t="s">
        <v>102</v>
      </c>
      <c r="D91" t="s">
        <v>555</v>
      </c>
      <c r="F91" s="9" t="s">
        <v>865</v>
      </c>
      <c r="G91">
        <v>1</v>
      </c>
      <c r="J91">
        <f>+Tabla35678[[#This Row],[BALANCE INICIAL]]+Tabla35678[[#This Row],[ENTRADAS]]-Tabla35678[[#This Row],[SALIDAS]]</f>
        <v>1</v>
      </c>
      <c r="K91" s="2">
        <v>790.77</v>
      </c>
      <c r="L91" s="2">
        <f>+Tabla35678[[#This Row],[BALANCE INICIAL]]*Tabla35678[[#This Row],[PRECIO]]</f>
        <v>790.77</v>
      </c>
      <c r="M91" s="2">
        <f>+Tabla35678[[#This Row],[ENTRADAS]]*Tabla35678[[#This Row],[PRECIO]]</f>
        <v>0</v>
      </c>
      <c r="N91" s="2">
        <f>+Tabla35678[[#This Row],[SALIDAS]]*Tabla35678[[#This Row],[PRECIO]]</f>
        <v>0</v>
      </c>
      <c r="O91" s="2">
        <f>+Tabla35678[[#This Row],[BALANCE INICIAL2]]+Tabla35678[[#This Row],[ENTRADAS3]]-Tabla35678[[#This Row],[SALIDAS4]]</f>
        <v>790.77</v>
      </c>
    </row>
    <row r="92" spans="1:15" x14ac:dyDescent="0.25">
      <c r="A92" s="9" t="s">
        <v>29</v>
      </c>
      <c r="B92" s="17" t="s">
        <v>878</v>
      </c>
      <c r="C92" t="s">
        <v>102</v>
      </c>
      <c r="D92" t="s">
        <v>556</v>
      </c>
      <c r="F92" s="9" t="s">
        <v>834</v>
      </c>
      <c r="G92">
        <v>5</v>
      </c>
      <c r="J92">
        <f>+Tabla35678[[#This Row],[BALANCE INICIAL]]+Tabla35678[[#This Row],[ENTRADAS]]-Tabla35678[[#This Row],[SALIDAS]]</f>
        <v>5</v>
      </c>
      <c r="K92" s="2">
        <v>60.5</v>
      </c>
      <c r="L92" s="2">
        <f>+Tabla35678[[#This Row],[BALANCE INICIAL]]*Tabla35678[[#This Row],[PRECIO]]</f>
        <v>302.5</v>
      </c>
      <c r="M92" s="2">
        <f>+Tabla35678[[#This Row],[ENTRADAS]]*Tabla35678[[#This Row],[PRECIO]]</f>
        <v>0</v>
      </c>
      <c r="N92" s="2">
        <f>+Tabla35678[[#This Row],[SALIDAS]]*Tabla35678[[#This Row],[PRECIO]]</f>
        <v>0</v>
      </c>
      <c r="O92" s="2">
        <f>+Tabla35678[[#This Row],[BALANCE INICIAL2]]+Tabla35678[[#This Row],[ENTRADAS3]]-Tabla35678[[#This Row],[SALIDAS4]]</f>
        <v>302.5</v>
      </c>
    </row>
    <row r="93" spans="1:15" x14ac:dyDescent="0.25">
      <c r="A93" s="9" t="s">
        <v>29</v>
      </c>
      <c r="B93" s="17" t="s">
        <v>878</v>
      </c>
      <c r="C93" t="s">
        <v>102</v>
      </c>
      <c r="D93" t="s">
        <v>557</v>
      </c>
      <c r="F93" s="9" t="s">
        <v>820</v>
      </c>
      <c r="G93">
        <v>1</v>
      </c>
      <c r="J93">
        <f>+Tabla35678[[#This Row],[BALANCE INICIAL]]+Tabla35678[[#This Row],[ENTRADAS]]-Tabla35678[[#This Row],[SALIDAS]]</f>
        <v>1</v>
      </c>
      <c r="K93" s="2">
        <v>5000</v>
      </c>
      <c r="L93" s="2">
        <f>+Tabla35678[[#This Row],[BALANCE INICIAL]]*Tabla35678[[#This Row],[PRECIO]]</f>
        <v>5000</v>
      </c>
      <c r="M93" s="2">
        <f>+Tabla35678[[#This Row],[ENTRADAS]]*Tabla35678[[#This Row],[PRECIO]]</f>
        <v>0</v>
      </c>
      <c r="N93" s="2">
        <f>+Tabla35678[[#This Row],[SALIDAS]]*Tabla35678[[#This Row],[PRECIO]]</f>
        <v>0</v>
      </c>
      <c r="O93" s="2">
        <f>+Tabla35678[[#This Row],[BALANCE INICIAL2]]+Tabla35678[[#This Row],[ENTRADAS3]]-Tabla35678[[#This Row],[SALIDAS4]]</f>
        <v>5000</v>
      </c>
    </row>
    <row r="94" spans="1:15" x14ac:dyDescent="0.25">
      <c r="A94" s="9" t="s">
        <v>29</v>
      </c>
      <c r="B94" s="17" t="s">
        <v>878</v>
      </c>
      <c r="C94" t="s">
        <v>102</v>
      </c>
      <c r="D94" t="s">
        <v>558</v>
      </c>
      <c r="F94" s="9" t="s">
        <v>865</v>
      </c>
      <c r="G94">
        <v>7</v>
      </c>
      <c r="J94">
        <f>+Tabla35678[[#This Row],[BALANCE INICIAL]]+Tabla35678[[#This Row],[ENTRADAS]]-Tabla35678[[#This Row],[SALIDAS]]</f>
        <v>7</v>
      </c>
      <c r="K94" s="2">
        <v>35.590000000000003</v>
      </c>
      <c r="L94" s="2">
        <f>+Tabla35678[[#This Row],[BALANCE INICIAL]]*Tabla35678[[#This Row],[PRECIO]]</f>
        <v>249.13000000000002</v>
      </c>
      <c r="M94" s="2">
        <f>+Tabla35678[[#This Row],[ENTRADAS]]*Tabla35678[[#This Row],[PRECIO]]</f>
        <v>0</v>
      </c>
      <c r="N94" s="2">
        <f>+Tabla35678[[#This Row],[SALIDAS]]*Tabla35678[[#This Row],[PRECIO]]</f>
        <v>0</v>
      </c>
      <c r="O94" s="2">
        <f>+Tabla35678[[#This Row],[BALANCE INICIAL2]]+Tabla35678[[#This Row],[ENTRADAS3]]-Tabla35678[[#This Row],[SALIDAS4]]</f>
        <v>249.13000000000002</v>
      </c>
    </row>
    <row r="95" spans="1:15" x14ac:dyDescent="0.25">
      <c r="A95" s="9" t="s">
        <v>29</v>
      </c>
      <c r="B95" s="17" t="s">
        <v>878</v>
      </c>
      <c r="C95" t="s">
        <v>102</v>
      </c>
      <c r="D95" t="s">
        <v>559</v>
      </c>
      <c r="F95" s="9" t="s">
        <v>865</v>
      </c>
      <c r="G95">
        <v>0</v>
      </c>
      <c r="J95">
        <f>+Tabla35678[[#This Row],[BALANCE INICIAL]]+Tabla35678[[#This Row],[ENTRADAS]]-Tabla35678[[#This Row],[SALIDAS]]</f>
        <v>0</v>
      </c>
      <c r="K95" s="2">
        <v>300</v>
      </c>
      <c r="L95" s="2">
        <f>+Tabla35678[[#This Row],[BALANCE INICIAL]]*Tabla35678[[#This Row],[PRECIO]]</f>
        <v>0</v>
      </c>
      <c r="M95" s="2">
        <f>+Tabla35678[[#This Row],[ENTRADAS]]*Tabla35678[[#This Row],[PRECIO]]</f>
        <v>0</v>
      </c>
      <c r="N95" s="2">
        <f>+Tabla35678[[#This Row],[SALIDAS]]*Tabla35678[[#This Row],[PRECIO]]</f>
        <v>0</v>
      </c>
      <c r="O95" s="2">
        <f>+Tabla35678[[#This Row],[BALANCE INICIAL2]]+Tabla35678[[#This Row],[ENTRADAS3]]-Tabla35678[[#This Row],[SALIDAS4]]</f>
        <v>0</v>
      </c>
    </row>
    <row r="96" spans="1:15" x14ac:dyDescent="0.25">
      <c r="A96" s="9" t="s">
        <v>29</v>
      </c>
      <c r="B96" s="17" t="s">
        <v>878</v>
      </c>
      <c r="C96" t="s">
        <v>102</v>
      </c>
      <c r="D96" t="s">
        <v>560</v>
      </c>
      <c r="F96" s="9" t="s">
        <v>865</v>
      </c>
      <c r="G96">
        <v>8</v>
      </c>
      <c r="J96">
        <f>+Tabla35678[[#This Row],[BALANCE INICIAL]]+Tabla35678[[#This Row],[ENTRADAS]]-Tabla35678[[#This Row],[SALIDAS]]</f>
        <v>8</v>
      </c>
      <c r="K96" s="2">
        <v>928</v>
      </c>
      <c r="L96" s="2">
        <f>+Tabla35678[[#This Row],[BALANCE INICIAL]]*Tabla35678[[#This Row],[PRECIO]]</f>
        <v>7424</v>
      </c>
      <c r="M96" s="2">
        <f>+Tabla35678[[#This Row],[ENTRADAS]]*Tabla35678[[#This Row],[PRECIO]]</f>
        <v>0</v>
      </c>
      <c r="N96" s="2">
        <f>+Tabla35678[[#This Row],[SALIDAS]]*Tabla35678[[#This Row],[PRECIO]]</f>
        <v>0</v>
      </c>
      <c r="O96" s="2">
        <f>+Tabla35678[[#This Row],[BALANCE INICIAL2]]+Tabla35678[[#This Row],[ENTRADAS3]]-Tabla35678[[#This Row],[SALIDAS4]]</f>
        <v>7424</v>
      </c>
    </row>
    <row r="97" spans="1:15" x14ac:dyDescent="0.25">
      <c r="A97" s="9" t="s">
        <v>29</v>
      </c>
      <c r="B97" s="17" t="s">
        <v>878</v>
      </c>
      <c r="C97" t="s">
        <v>102</v>
      </c>
      <c r="D97" t="s">
        <v>561</v>
      </c>
      <c r="F97" s="9" t="s">
        <v>834</v>
      </c>
      <c r="G97">
        <v>2</v>
      </c>
      <c r="J97">
        <f>+Tabla35678[[#This Row],[BALANCE INICIAL]]+Tabla35678[[#This Row],[ENTRADAS]]-Tabla35678[[#This Row],[SALIDAS]]</f>
        <v>2</v>
      </c>
      <c r="K97" s="2">
        <v>153.05000000000001</v>
      </c>
      <c r="L97" s="2">
        <f>+Tabla35678[[#This Row],[BALANCE INICIAL]]*Tabla35678[[#This Row],[PRECIO]]</f>
        <v>306.10000000000002</v>
      </c>
      <c r="M97" s="2">
        <f>+Tabla35678[[#This Row],[ENTRADAS]]*Tabla35678[[#This Row],[PRECIO]]</f>
        <v>0</v>
      </c>
      <c r="N97" s="2">
        <f>+Tabla35678[[#This Row],[SALIDAS]]*Tabla35678[[#This Row],[PRECIO]]</f>
        <v>0</v>
      </c>
      <c r="O97" s="2">
        <f>+Tabla35678[[#This Row],[BALANCE INICIAL2]]+Tabla35678[[#This Row],[ENTRADAS3]]-Tabla35678[[#This Row],[SALIDAS4]]</f>
        <v>306.10000000000002</v>
      </c>
    </row>
    <row r="98" spans="1:15" x14ac:dyDescent="0.25">
      <c r="A98" s="9" t="s">
        <v>29</v>
      </c>
      <c r="B98" s="17" t="s">
        <v>878</v>
      </c>
      <c r="C98" t="s">
        <v>102</v>
      </c>
      <c r="D98" t="s">
        <v>562</v>
      </c>
      <c r="F98" s="9" t="s">
        <v>865</v>
      </c>
      <c r="G98">
        <v>0</v>
      </c>
      <c r="J98">
        <f>+Tabla35678[[#This Row],[BALANCE INICIAL]]+Tabla35678[[#This Row],[ENTRADAS]]-Tabla35678[[#This Row],[SALIDAS]]</f>
        <v>0</v>
      </c>
      <c r="K98" s="2">
        <v>80</v>
      </c>
      <c r="L98" s="2">
        <f>+Tabla35678[[#This Row],[BALANCE INICIAL]]*Tabla35678[[#This Row],[PRECIO]]</f>
        <v>0</v>
      </c>
      <c r="M98" s="2">
        <f>+Tabla35678[[#This Row],[ENTRADAS]]*Tabla35678[[#This Row],[PRECIO]]</f>
        <v>0</v>
      </c>
      <c r="N98" s="2">
        <f>+Tabla35678[[#This Row],[SALIDAS]]*Tabla35678[[#This Row],[PRECIO]]</f>
        <v>0</v>
      </c>
      <c r="O98" s="2">
        <f>+Tabla35678[[#This Row],[BALANCE INICIAL2]]+Tabla35678[[#This Row],[ENTRADAS3]]-Tabla35678[[#This Row],[SALIDAS4]]</f>
        <v>0</v>
      </c>
    </row>
    <row r="99" spans="1:15" x14ac:dyDescent="0.25">
      <c r="A99" s="9" t="s">
        <v>29</v>
      </c>
      <c r="B99" s="17" t="s">
        <v>878</v>
      </c>
      <c r="C99" t="s">
        <v>102</v>
      </c>
      <c r="D99" t="s">
        <v>563</v>
      </c>
      <c r="F99" s="9" t="s">
        <v>834</v>
      </c>
      <c r="G99">
        <v>4</v>
      </c>
      <c r="J99">
        <f>+Tabla35678[[#This Row],[BALANCE INICIAL]]+Tabla35678[[#This Row],[ENTRADAS]]-Tabla35678[[#This Row],[SALIDAS]]</f>
        <v>4</v>
      </c>
      <c r="K99" s="2">
        <v>205</v>
      </c>
      <c r="L99" s="2">
        <f>+Tabla35678[[#This Row],[BALANCE INICIAL]]*Tabla35678[[#This Row],[PRECIO]]</f>
        <v>820</v>
      </c>
      <c r="M99" s="2">
        <f>+Tabla35678[[#This Row],[ENTRADAS]]*Tabla35678[[#This Row],[PRECIO]]</f>
        <v>0</v>
      </c>
      <c r="N99" s="2">
        <f>+Tabla35678[[#This Row],[SALIDAS]]*Tabla35678[[#This Row],[PRECIO]]</f>
        <v>0</v>
      </c>
      <c r="O99" s="2">
        <f>+Tabla35678[[#This Row],[BALANCE INICIAL2]]+Tabla35678[[#This Row],[ENTRADAS3]]-Tabla35678[[#This Row],[SALIDAS4]]</f>
        <v>820</v>
      </c>
    </row>
    <row r="100" spans="1:15" x14ac:dyDescent="0.25">
      <c r="A100" s="9" t="s">
        <v>29</v>
      </c>
      <c r="B100" s="17" t="s">
        <v>878</v>
      </c>
      <c r="C100" t="s">
        <v>102</v>
      </c>
      <c r="D100" t="s">
        <v>564</v>
      </c>
      <c r="F100" s="9" t="s">
        <v>867</v>
      </c>
      <c r="G100">
        <v>15</v>
      </c>
      <c r="J100">
        <f>+Tabla35678[[#This Row],[BALANCE INICIAL]]+Tabla35678[[#This Row],[ENTRADAS]]-Tabla35678[[#This Row],[SALIDAS]]</f>
        <v>15</v>
      </c>
      <c r="K100" s="2">
        <v>80</v>
      </c>
      <c r="L100" s="2">
        <f>+Tabla35678[[#This Row],[BALANCE INICIAL]]*Tabla35678[[#This Row],[PRECIO]]</f>
        <v>1200</v>
      </c>
      <c r="M100" s="2">
        <f>+Tabla35678[[#This Row],[ENTRADAS]]*Tabla35678[[#This Row],[PRECIO]]</f>
        <v>0</v>
      </c>
      <c r="N100" s="2">
        <f>+Tabla35678[[#This Row],[SALIDAS]]*Tabla35678[[#This Row],[PRECIO]]</f>
        <v>0</v>
      </c>
      <c r="O100" s="2">
        <f>+Tabla35678[[#This Row],[BALANCE INICIAL2]]+Tabla35678[[#This Row],[ENTRADAS3]]-Tabla35678[[#This Row],[SALIDAS4]]</f>
        <v>1200</v>
      </c>
    </row>
    <row r="101" spans="1:15" x14ac:dyDescent="0.25">
      <c r="A101" s="9" t="s">
        <v>29</v>
      </c>
      <c r="B101" s="17" t="s">
        <v>878</v>
      </c>
      <c r="C101" t="s">
        <v>102</v>
      </c>
      <c r="D101" t="s">
        <v>565</v>
      </c>
      <c r="F101" s="9" t="s">
        <v>867</v>
      </c>
      <c r="G101">
        <v>8</v>
      </c>
      <c r="J101">
        <f>+Tabla35678[[#This Row],[BALANCE INICIAL]]+Tabla35678[[#This Row],[ENTRADAS]]-Tabla35678[[#This Row],[SALIDAS]]</f>
        <v>8</v>
      </c>
      <c r="K101" s="2">
        <v>160</v>
      </c>
      <c r="L101" s="2">
        <f>+Tabla35678[[#This Row],[BALANCE INICIAL]]*Tabla35678[[#This Row],[PRECIO]]</f>
        <v>1280</v>
      </c>
      <c r="M101" s="2">
        <f>+Tabla35678[[#This Row],[ENTRADAS]]*Tabla35678[[#This Row],[PRECIO]]</f>
        <v>0</v>
      </c>
      <c r="N101" s="2">
        <f>+Tabla35678[[#This Row],[SALIDAS]]*Tabla35678[[#This Row],[PRECIO]]</f>
        <v>0</v>
      </c>
      <c r="O101" s="2">
        <f>+Tabla35678[[#This Row],[BALANCE INICIAL2]]+Tabla35678[[#This Row],[ENTRADAS3]]-Tabla35678[[#This Row],[SALIDAS4]]</f>
        <v>1280</v>
      </c>
    </row>
    <row r="102" spans="1:15" x14ac:dyDescent="0.25">
      <c r="A102" s="9" t="s">
        <v>29</v>
      </c>
      <c r="B102" s="17" t="s">
        <v>878</v>
      </c>
      <c r="C102" t="s">
        <v>102</v>
      </c>
      <c r="D102" t="s">
        <v>566</v>
      </c>
      <c r="F102" s="9" t="s">
        <v>867</v>
      </c>
      <c r="G102">
        <v>2</v>
      </c>
      <c r="J102">
        <f>+Tabla35678[[#This Row],[BALANCE INICIAL]]+Tabla35678[[#This Row],[ENTRADAS]]-Tabla35678[[#This Row],[SALIDAS]]</f>
        <v>2</v>
      </c>
      <c r="K102" s="2">
        <v>80</v>
      </c>
      <c r="L102" s="2">
        <f>+Tabla35678[[#This Row],[BALANCE INICIAL]]*Tabla35678[[#This Row],[PRECIO]]</f>
        <v>160</v>
      </c>
      <c r="M102" s="2">
        <f>+Tabla35678[[#This Row],[ENTRADAS]]*Tabla35678[[#This Row],[PRECIO]]</f>
        <v>0</v>
      </c>
      <c r="N102" s="2">
        <f>+Tabla35678[[#This Row],[SALIDAS]]*Tabla35678[[#This Row],[PRECIO]]</f>
        <v>0</v>
      </c>
      <c r="O102" s="2">
        <f>+Tabla35678[[#This Row],[BALANCE INICIAL2]]+Tabla35678[[#This Row],[ENTRADAS3]]-Tabla35678[[#This Row],[SALIDAS4]]</f>
        <v>160</v>
      </c>
    </row>
    <row r="103" spans="1:15" x14ac:dyDescent="0.25">
      <c r="A103" s="9" t="s">
        <v>29</v>
      </c>
      <c r="B103" s="17" t="s">
        <v>878</v>
      </c>
      <c r="C103" t="s">
        <v>102</v>
      </c>
      <c r="D103" t="s">
        <v>567</v>
      </c>
      <c r="F103" s="9" t="s">
        <v>867</v>
      </c>
      <c r="G103">
        <v>4</v>
      </c>
      <c r="J103">
        <f>+Tabla35678[[#This Row],[BALANCE INICIAL]]+Tabla35678[[#This Row],[ENTRADAS]]-Tabla35678[[#This Row],[SALIDAS]]</f>
        <v>4</v>
      </c>
      <c r="K103" s="2">
        <v>80</v>
      </c>
      <c r="L103" s="2">
        <f>+Tabla35678[[#This Row],[BALANCE INICIAL]]*Tabla35678[[#This Row],[PRECIO]]</f>
        <v>320</v>
      </c>
      <c r="M103" s="2">
        <f>+Tabla35678[[#This Row],[ENTRADAS]]*Tabla35678[[#This Row],[PRECIO]]</f>
        <v>0</v>
      </c>
      <c r="N103" s="2">
        <f>+Tabla35678[[#This Row],[SALIDAS]]*Tabla35678[[#This Row],[PRECIO]]</f>
        <v>0</v>
      </c>
      <c r="O103" s="2">
        <f>+Tabla35678[[#This Row],[BALANCE INICIAL2]]+Tabla35678[[#This Row],[ENTRADAS3]]-Tabla35678[[#This Row],[SALIDAS4]]</f>
        <v>320</v>
      </c>
    </row>
    <row r="104" spans="1:15" x14ac:dyDescent="0.25">
      <c r="A104" s="9" t="s">
        <v>29</v>
      </c>
      <c r="B104" s="17" t="s">
        <v>878</v>
      </c>
      <c r="C104" t="s">
        <v>102</v>
      </c>
      <c r="D104" t="s">
        <v>568</v>
      </c>
      <c r="F104" s="9" t="s">
        <v>868</v>
      </c>
      <c r="G104">
        <v>2</v>
      </c>
      <c r="J104">
        <f>+Tabla35678[[#This Row],[BALANCE INICIAL]]+Tabla35678[[#This Row],[ENTRADAS]]-Tabla35678[[#This Row],[SALIDAS]]</f>
        <v>2</v>
      </c>
      <c r="K104" s="2">
        <v>1249.99</v>
      </c>
      <c r="L104" s="2">
        <f>+Tabla35678[[#This Row],[BALANCE INICIAL]]*Tabla35678[[#This Row],[PRECIO]]</f>
        <v>2499.98</v>
      </c>
      <c r="M104" s="2">
        <f>+Tabla35678[[#This Row],[ENTRADAS]]*Tabla35678[[#This Row],[PRECIO]]</f>
        <v>0</v>
      </c>
      <c r="N104" s="2">
        <f>+Tabla35678[[#This Row],[SALIDAS]]*Tabla35678[[#This Row],[PRECIO]]</f>
        <v>0</v>
      </c>
      <c r="O104" s="2">
        <f>+Tabla35678[[#This Row],[BALANCE INICIAL2]]+Tabla35678[[#This Row],[ENTRADAS3]]-Tabla35678[[#This Row],[SALIDAS4]]</f>
        <v>2499.98</v>
      </c>
    </row>
    <row r="105" spans="1:15" x14ac:dyDescent="0.25">
      <c r="A105" s="9" t="s">
        <v>29</v>
      </c>
      <c r="B105" s="17" t="s">
        <v>878</v>
      </c>
      <c r="C105" t="s">
        <v>102</v>
      </c>
      <c r="D105" t="s">
        <v>569</v>
      </c>
      <c r="F105" s="9" t="s">
        <v>825</v>
      </c>
      <c r="G105">
        <v>3</v>
      </c>
      <c r="J105">
        <f>+Tabla35678[[#This Row],[BALANCE INICIAL]]+Tabla35678[[#This Row],[ENTRADAS]]-Tabla35678[[#This Row],[SALIDAS]]</f>
        <v>3</v>
      </c>
      <c r="K105" s="2">
        <v>630.5</v>
      </c>
      <c r="L105" s="2">
        <f>+Tabla35678[[#This Row],[BALANCE INICIAL]]*Tabla35678[[#This Row],[PRECIO]]</f>
        <v>1891.5</v>
      </c>
      <c r="M105" s="2">
        <f>+Tabla35678[[#This Row],[ENTRADAS]]*Tabla35678[[#This Row],[PRECIO]]</f>
        <v>0</v>
      </c>
      <c r="N105" s="2">
        <f>+Tabla35678[[#This Row],[SALIDAS]]*Tabla35678[[#This Row],[PRECIO]]</f>
        <v>0</v>
      </c>
      <c r="O105" s="2">
        <f>+Tabla35678[[#This Row],[BALANCE INICIAL2]]+Tabla35678[[#This Row],[ENTRADAS3]]-Tabla35678[[#This Row],[SALIDAS4]]</f>
        <v>1891.5</v>
      </c>
    </row>
    <row r="106" spans="1:15" x14ac:dyDescent="0.25">
      <c r="A106" s="9" t="s">
        <v>29</v>
      </c>
      <c r="B106" s="17" t="s">
        <v>878</v>
      </c>
      <c r="C106" t="s">
        <v>102</v>
      </c>
      <c r="D106" t="s">
        <v>570</v>
      </c>
      <c r="F106" s="9" t="s">
        <v>834</v>
      </c>
      <c r="G106">
        <v>1</v>
      </c>
      <c r="J106">
        <f>+Tabla35678[[#This Row],[BALANCE INICIAL]]+Tabla35678[[#This Row],[ENTRADAS]]-Tabla35678[[#This Row],[SALIDAS]]</f>
        <v>1</v>
      </c>
      <c r="K106" s="2">
        <v>170.5</v>
      </c>
      <c r="L106" s="2">
        <f>+Tabla35678[[#This Row],[BALANCE INICIAL]]*Tabla35678[[#This Row],[PRECIO]]</f>
        <v>170.5</v>
      </c>
      <c r="M106" s="2">
        <f>+Tabla35678[[#This Row],[ENTRADAS]]*Tabla35678[[#This Row],[PRECIO]]</f>
        <v>0</v>
      </c>
      <c r="N106" s="2">
        <f>+Tabla35678[[#This Row],[SALIDAS]]*Tabla35678[[#This Row],[PRECIO]]</f>
        <v>0</v>
      </c>
      <c r="O106" s="2">
        <f>+Tabla35678[[#This Row],[BALANCE INICIAL2]]+Tabla35678[[#This Row],[ENTRADAS3]]-Tabla35678[[#This Row],[SALIDAS4]]</f>
        <v>170.5</v>
      </c>
    </row>
    <row r="107" spans="1:15" x14ac:dyDescent="0.25">
      <c r="A107" s="9" t="s">
        <v>29</v>
      </c>
      <c r="B107" s="17" t="s">
        <v>878</v>
      </c>
      <c r="C107" t="s">
        <v>102</v>
      </c>
      <c r="D107" t="s">
        <v>571</v>
      </c>
      <c r="F107" s="9" t="s">
        <v>869</v>
      </c>
      <c r="G107">
        <v>1</v>
      </c>
      <c r="J107">
        <f>+Tabla35678[[#This Row],[BALANCE INICIAL]]+Tabla35678[[#This Row],[ENTRADAS]]-Tabla35678[[#This Row],[SALIDAS]]</f>
        <v>1</v>
      </c>
      <c r="K107" s="2">
        <v>169</v>
      </c>
      <c r="L107" s="2">
        <f>+Tabla35678[[#This Row],[BALANCE INICIAL]]*Tabla35678[[#This Row],[PRECIO]]</f>
        <v>169</v>
      </c>
      <c r="M107" s="2">
        <f>+Tabla35678[[#This Row],[ENTRADAS]]*Tabla35678[[#This Row],[PRECIO]]</f>
        <v>0</v>
      </c>
      <c r="N107" s="2">
        <f>+Tabla35678[[#This Row],[SALIDAS]]*Tabla35678[[#This Row],[PRECIO]]</f>
        <v>0</v>
      </c>
      <c r="O107" s="2">
        <f>+Tabla35678[[#This Row],[BALANCE INICIAL2]]+Tabla35678[[#This Row],[ENTRADAS3]]-Tabla35678[[#This Row],[SALIDAS4]]</f>
        <v>169</v>
      </c>
    </row>
    <row r="108" spans="1:15" x14ac:dyDescent="0.25">
      <c r="A108" s="9" t="s">
        <v>29</v>
      </c>
      <c r="B108" s="17" t="s">
        <v>878</v>
      </c>
      <c r="C108" t="s">
        <v>102</v>
      </c>
      <c r="D108" t="s">
        <v>572</v>
      </c>
      <c r="F108" s="9" t="s">
        <v>834</v>
      </c>
      <c r="G108">
        <v>1</v>
      </c>
      <c r="J108">
        <f>+Tabla35678[[#This Row],[BALANCE INICIAL]]+Tabla35678[[#This Row],[ENTRADAS]]-Tabla35678[[#This Row],[SALIDAS]]</f>
        <v>1</v>
      </c>
      <c r="K108" s="2">
        <v>159</v>
      </c>
      <c r="L108" s="2">
        <f>+Tabla35678[[#This Row],[BALANCE INICIAL]]*Tabla35678[[#This Row],[PRECIO]]</f>
        <v>159</v>
      </c>
      <c r="M108" s="2">
        <f>+Tabla35678[[#This Row],[ENTRADAS]]*Tabla35678[[#This Row],[PRECIO]]</f>
        <v>0</v>
      </c>
      <c r="N108" s="2">
        <f>+Tabla35678[[#This Row],[SALIDAS]]*Tabla35678[[#This Row],[PRECIO]]</f>
        <v>0</v>
      </c>
      <c r="O108" s="2">
        <f>+Tabla35678[[#This Row],[BALANCE INICIAL2]]+Tabla35678[[#This Row],[ENTRADAS3]]-Tabla35678[[#This Row],[SALIDAS4]]</f>
        <v>159</v>
      </c>
    </row>
    <row r="109" spans="1:15" x14ac:dyDescent="0.25">
      <c r="A109" s="9" t="s">
        <v>29</v>
      </c>
      <c r="B109" s="17" t="s">
        <v>878</v>
      </c>
      <c r="C109" t="s">
        <v>102</v>
      </c>
      <c r="D109" t="s">
        <v>573</v>
      </c>
      <c r="F109" s="9" t="s">
        <v>834</v>
      </c>
      <c r="G109">
        <v>5</v>
      </c>
      <c r="J109">
        <f>+Tabla35678[[#This Row],[BALANCE INICIAL]]+Tabla35678[[#This Row],[ENTRADAS]]-Tabla35678[[#This Row],[SALIDAS]]</f>
        <v>5</v>
      </c>
      <c r="K109" s="2">
        <v>150</v>
      </c>
      <c r="L109" s="2">
        <f>+Tabla35678[[#This Row],[BALANCE INICIAL]]*Tabla35678[[#This Row],[PRECIO]]</f>
        <v>750</v>
      </c>
      <c r="M109" s="2">
        <f>+Tabla35678[[#This Row],[ENTRADAS]]*Tabla35678[[#This Row],[PRECIO]]</f>
        <v>0</v>
      </c>
      <c r="N109" s="2">
        <f>+Tabla35678[[#This Row],[SALIDAS]]*Tabla35678[[#This Row],[PRECIO]]</f>
        <v>0</v>
      </c>
      <c r="O109" s="2">
        <f>+Tabla35678[[#This Row],[BALANCE INICIAL2]]+Tabla35678[[#This Row],[ENTRADAS3]]-Tabla35678[[#This Row],[SALIDAS4]]</f>
        <v>750</v>
      </c>
    </row>
    <row r="110" spans="1:15" x14ac:dyDescent="0.25">
      <c r="A110" s="9" t="s">
        <v>29</v>
      </c>
      <c r="B110" s="17" t="s">
        <v>878</v>
      </c>
      <c r="C110" t="s">
        <v>102</v>
      </c>
      <c r="D110" t="s">
        <v>574</v>
      </c>
      <c r="F110" s="9" t="s">
        <v>866</v>
      </c>
      <c r="G110">
        <v>15</v>
      </c>
      <c r="J110">
        <f>+Tabla35678[[#This Row],[BALANCE INICIAL]]+Tabla35678[[#This Row],[ENTRADAS]]-Tabla35678[[#This Row],[SALIDAS]]</f>
        <v>15</v>
      </c>
      <c r="K110" s="2">
        <v>85</v>
      </c>
      <c r="L110" s="2">
        <f>+Tabla35678[[#This Row],[BALANCE INICIAL]]*Tabla35678[[#This Row],[PRECIO]]</f>
        <v>1275</v>
      </c>
      <c r="M110" s="2">
        <f>+Tabla35678[[#This Row],[ENTRADAS]]*Tabla35678[[#This Row],[PRECIO]]</f>
        <v>0</v>
      </c>
      <c r="N110" s="2">
        <f>+Tabla35678[[#This Row],[SALIDAS]]*Tabla35678[[#This Row],[PRECIO]]</f>
        <v>0</v>
      </c>
      <c r="O110" s="2">
        <f>+Tabla35678[[#This Row],[BALANCE INICIAL2]]+Tabla35678[[#This Row],[ENTRADAS3]]-Tabla35678[[#This Row],[SALIDAS4]]</f>
        <v>1275</v>
      </c>
    </row>
    <row r="111" spans="1:15" x14ac:dyDescent="0.25">
      <c r="A111" s="9" t="s">
        <v>29</v>
      </c>
      <c r="B111" s="17" t="s">
        <v>878</v>
      </c>
      <c r="C111" t="s">
        <v>102</v>
      </c>
      <c r="D111" t="s">
        <v>575</v>
      </c>
      <c r="F111" s="9" t="s">
        <v>869</v>
      </c>
      <c r="G111">
        <v>3</v>
      </c>
      <c r="J111">
        <f>+Tabla35678[[#This Row],[BALANCE INICIAL]]+Tabla35678[[#This Row],[ENTRADAS]]-Tabla35678[[#This Row],[SALIDAS]]</f>
        <v>3</v>
      </c>
      <c r="K111" s="2">
        <v>85</v>
      </c>
      <c r="L111" s="2">
        <f>+Tabla35678[[#This Row],[BALANCE INICIAL]]*Tabla35678[[#This Row],[PRECIO]]</f>
        <v>255</v>
      </c>
      <c r="M111" s="2">
        <f>+Tabla35678[[#This Row],[ENTRADAS]]*Tabla35678[[#This Row],[PRECIO]]</f>
        <v>0</v>
      </c>
      <c r="N111" s="2">
        <f>+Tabla35678[[#This Row],[SALIDAS]]*Tabla35678[[#This Row],[PRECIO]]</f>
        <v>0</v>
      </c>
      <c r="O111" s="2">
        <f>+Tabla35678[[#This Row],[BALANCE INICIAL2]]+Tabla35678[[#This Row],[ENTRADAS3]]-Tabla35678[[#This Row],[SALIDAS4]]</f>
        <v>255</v>
      </c>
    </row>
    <row r="112" spans="1:15" x14ac:dyDescent="0.25">
      <c r="A112" s="9" t="s">
        <v>29</v>
      </c>
      <c r="B112" s="17" t="s">
        <v>878</v>
      </c>
      <c r="C112" t="s">
        <v>102</v>
      </c>
      <c r="D112" t="s">
        <v>576</v>
      </c>
      <c r="F112" s="9" t="s">
        <v>834</v>
      </c>
      <c r="G112">
        <v>16</v>
      </c>
      <c r="J112">
        <f>+Tabla35678[[#This Row],[BALANCE INICIAL]]+Tabla35678[[#This Row],[ENTRADAS]]-Tabla35678[[#This Row],[SALIDAS]]</f>
        <v>16</v>
      </c>
      <c r="K112" s="2">
        <v>140</v>
      </c>
      <c r="L112" s="2">
        <f>+Tabla35678[[#This Row],[BALANCE INICIAL]]*Tabla35678[[#This Row],[PRECIO]]</f>
        <v>2240</v>
      </c>
      <c r="M112" s="2">
        <f>+Tabla35678[[#This Row],[ENTRADAS]]*Tabla35678[[#This Row],[PRECIO]]</f>
        <v>0</v>
      </c>
      <c r="N112" s="2">
        <f>+Tabla35678[[#This Row],[SALIDAS]]*Tabla35678[[#This Row],[PRECIO]]</f>
        <v>0</v>
      </c>
      <c r="O112" s="2">
        <f>+Tabla35678[[#This Row],[BALANCE INICIAL2]]+Tabla35678[[#This Row],[ENTRADAS3]]-Tabla35678[[#This Row],[SALIDAS4]]</f>
        <v>2240</v>
      </c>
    </row>
    <row r="113" spans="1:15" x14ac:dyDescent="0.25">
      <c r="A113" s="9" t="s">
        <v>29</v>
      </c>
      <c r="B113" s="17" t="s">
        <v>878</v>
      </c>
      <c r="C113" t="s">
        <v>102</v>
      </c>
      <c r="D113" t="s">
        <v>577</v>
      </c>
      <c r="F113" s="9" t="s">
        <v>834</v>
      </c>
      <c r="G113">
        <v>6</v>
      </c>
      <c r="J113">
        <f>+Tabla35678[[#This Row],[BALANCE INICIAL]]+Tabla35678[[#This Row],[ENTRADAS]]-Tabla35678[[#This Row],[SALIDAS]]</f>
        <v>6</v>
      </c>
      <c r="K113" s="2">
        <v>150</v>
      </c>
      <c r="L113" s="2">
        <f>+Tabla35678[[#This Row],[BALANCE INICIAL]]*Tabla35678[[#This Row],[PRECIO]]</f>
        <v>900</v>
      </c>
      <c r="M113" s="2">
        <f>+Tabla35678[[#This Row],[ENTRADAS]]*Tabla35678[[#This Row],[PRECIO]]</f>
        <v>0</v>
      </c>
      <c r="N113" s="2">
        <f>+Tabla35678[[#This Row],[SALIDAS]]*Tabla35678[[#This Row],[PRECIO]]</f>
        <v>0</v>
      </c>
      <c r="O113" s="2">
        <f>+Tabla35678[[#This Row],[BALANCE INICIAL2]]+Tabla35678[[#This Row],[ENTRADAS3]]-Tabla35678[[#This Row],[SALIDAS4]]</f>
        <v>900</v>
      </c>
    </row>
    <row r="114" spans="1:15" x14ac:dyDescent="0.25">
      <c r="A114" s="9" t="s">
        <v>29</v>
      </c>
      <c r="B114" s="17" t="s">
        <v>878</v>
      </c>
      <c r="C114" t="s">
        <v>102</v>
      </c>
      <c r="D114" t="s">
        <v>578</v>
      </c>
      <c r="F114" s="9" t="s">
        <v>834</v>
      </c>
      <c r="G114">
        <v>1</v>
      </c>
      <c r="J114">
        <f>+Tabla35678[[#This Row],[BALANCE INICIAL]]+Tabla35678[[#This Row],[ENTRADAS]]-Tabla35678[[#This Row],[SALIDAS]]</f>
        <v>1</v>
      </c>
      <c r="K114" s="2">
        <v>23.73</v>
      </c>
      <c r="L114" s="2">
        <f>+Tabla35678[[#This Row],[BALANCE INICIAL]]*Tabla35678[[#This Row],[PRECIO]]</f>
        <v>23.73</v>
      </c>
      <c r="M114" s="2">
        <f>+Tabla35678[[#This Row],[ENTRADAS]]*Tabla35678[[#This Row],[PRECIO]]</f>
        <v>0</v>
      </c>
      <c r="N114" s="2">
        <f>+Tabla35678[[#This Row],[SALIDAS]]*Tabla35678[[#This Row],[PRECIO]]</f>
        <v>0</v>
      </c>
      <c r="O114" s="2">
        <f>+Tabla35678[[#This Row],[BALANCE INICIAL2]]+Tabla35678[[#This Row],[ENTRADAS3]]-Tabla35678[[#This Row],[SALIDAS4]]</f>
        <v>23.73</v>
      </c>
    </row>
    <row r="115" spans="1:15" x14ac:dyDescent="0.25">
      <c r="A115" s="9" t="s">
        <v>29</v>
      </c>
      <c r="B115" s="17" t="s">
        <v>878</v>
      </c>
      <c r="C115" t="s">
        <v>102</v>
      </c>
      <c r="D115" t="s">
        <v>579</v>
      </c>
      <c r="F115" s="9" t="s">
        <v>834</v>
      </c>
      <c r="G115">
        <v>1</v>
      </c>
      <c r="J115">
        <f>+Tabla35678[[#This Row],[BALANCE INICIAL]]+Tabla35678[[#This Row],[ENTRADAS]]-Tabla35678[[#This Row],[SALIDAS]]</f>
        <v>1</v>
      </c>
      <c r="K115" s="2">
        <v>169</v>
      </c>
      <c r="L115" s="2">
        <f>+Tabla35678[[#This Row],[BALANCE INICIAL]]*Tabla35678[[#This Row],[PRECIO]]</f>
        <v>169</v>
      </c>
      <c r="M115" s="2">
        <f>+Tabla35678[[#This Row],[ENTRADAS]]*Tabla35678[[#This Row],[PRECIO]]</f>
        <v>0</v>
      </c>
      <c r="N115" s="2">
        <f>+Tabla35678[[#This Row],[SALIDAS]]*Tabla35678[[#This Row],[PRECIO]]</f>
        <v>0</v>
      </c>
      <c r="O115" s="2">
        <f>+Tabla35678[[#This Row],[BALANCE INICIAL2]]+Tabla35678[[#This Row],[ENTRADAS3]]-Tabla35678[[#This Row],[SALIDAS4]]</f>
        <v>169</v>
      </c>
    </row>
    <row r="116" spans="1:15" x14ac:dyDescent="0.25">
      <c r="A116" s="9" t="s">
        <v>29</v>
      </c>
      <c r="B116" s="17" t="s">
        <v>878</v>
      </c>
      <c r="C116" t="s">
        <v>102</v>
      </c>
      <c r="D116" t="s">
        <v>580</v>
      </c>
      <c r="F116" s="9" t="s">
        <v>834</v>
      </c>
      <c r="G116">
        <v>1</v>
      </c>
      <c r="J116">
        <f>+Tabla35678[[#This Row],[BALANCE INICIAL]]+Tabla35678[[#This Row],[ENTRADAS]]-Tabla35678[[#This Row],[SALIDAS]]</f>
        <v>1</v>
      </c>
      <c r="K116" s="2">
        <v>239</v>
      </c>
      <c r="L116" s="2">
        <f>+Tabla35678[[#This Row],[BALANCE INICIAL]]*Tabla35678[[#This Row],[PRECIO]]</f>
        <v>239</v>
      </c>
      <c r="M116" s="2">
        <f>+Tabla35678[[#This Row],[ENTRADAS]]*Tabla35678[[#This Row],[PRECIO]]</f>
        <v>0</v>
      </c>
      <c r="N116" s="2">
        <f>+Tabla35678[[#This Row],[SALIDAS]]*Tabla35678[[#This Row],[PRECIO]]</f>
        <v>0</v>
      </c>
      <c r="O116" s="2">
        <f>+Tabla35678[[#This Row],[BALANCE INICIAL2]]+Tabla35678[[#This Row],[ENTRADAS3]]-Tabla35678[[#This Row],[SALIDAS4]]</f>
        <v>239</v>
      </c>
    </row>
    <row r="117" spans="1:15" x14ac:dyDescent="0.25">
      <c r="A117" s="9" t="s">
        <v>29</v>
      </c>
      <c r="B117" s="17" t="s">
        <v>878</v>
      </c>
      <c r="C117" t="s">
        <v>102</v>
      </c>
      <c r="D117" t="s">
        <v>581</v>
      </c>
      <c r="F117" s="9" t="s">
        <v>834</v>
      </c>
      <c r="G117">
        <v>5</v>
      </c>
      <c r="J117">
        <f>+Tabla35678[[#This Row],[BALANCE INICIAL]]+Tabla35678[[#This Row],[ENTRADAS]]-Tabla35678[[#This Row],[SALIDAS]]</f>
        <v>5</v>
      </c>
      <c r="K117" s="2">
        <v>28</v>
      </c>
      <c r="L117" s="2">
        <f>+Tabla35678[[#This Row],[BALANCE INICIAL]]*Tabla35678[[#This Row],[PRECIO]]</f>
        <v>140</v>
      </c>
      <c r="M117" s="2">
        <f>+Tabla35678[[#This Row],[ENTRADAS]]*Tabla35678[[#This Row],[PRECIO]]</f>
        <v>0</v>
      </c>
      <c r="N117" s="2">
        <f>+Tabla35678[[#This Row],[SALIDAS]]*Tabla35678[[#This Row],[PRECIO]]</f>
        <v>0</v>
      </c>
      <c r="O117" s="2">
        <f>+Tabla35678[[#This Row],[BALANCE INICIAL2]]+Tabla35678[[#This Row],[ENTRADAS3]]-Tabla35678[[#This Row],[SALIDAS4]]</f>
        <v>140</v>
      </c>
    </row>
    <row r="118" spans="1:15" x14ac:dyDescent="0.25">
      <c r="A118" s="9" t="s">
        <v>29</v>
      </c>
      <c r="B118" s="17" t="s">
        <v>878</v>
      </c>
      <c r="C118" t="s">
        <v>102</v>
      </c>
      <c r="D118" t="s">
        <v>582</v>
      </c>
      <c r="F118" s="9" t="s">
        <v>834</v>
      </c>
      <c r="G118">
        <v>3</v>
      </c>
      <c r="J118">
        <f>+Tabla35678[[#This Row],[BALANCE INICIAL]]+Tabla35678[[#This Row],[ENTRADAS]]-Tabla35678[[#This Row],[SALIDAS]]</f>
        <v>3</v>
      </c>
      <c r="K118" s="2">
        <v>88.98</v>
      </c>
      <c r="L118" s="2">
        <f>+Tabla35678[[#This Row],[BALANCE INICIAL]]*Tabla35678[[#This Row],[PRECIO]]</f>
        <v>266.94</v>
      </c>
      <c r="M118" s="2">
        <f>+Tabla35678[[#This Row],[ENTRADAS]]*Tabla35678[[#This Row],[PRECIO]]</f>
        <v>0</v>
      </c>
      <c r="N118" s="2">
        <f>+Tabla35678[[#This Row],[SALIDAS]]*Tabla35678[[#This Row],[PRECIO]]</f>
        <v>0</v>
      </c>
      <c r="O118" s="2">
        <f>+Tabla35678[[#This Row],[BALANCE INICIAL2]]+Tabla35678[[#This Row],[ENTRADAS3]]-Tabla35678[[#This Row],[SALIDAS4]]</f>
        <v>266.94</v>
      </c>
    </row>
    <row r="119" spans="1:15" x14ac:dyDescent="0.25">
      <c r="A119" s="9" t="s">
        <v>29</v>
      </c>
      <c r="B119" s="17" t="s">
        <v>878</v>
      </c>
      <c r="C119" t="s">
        <v>102</v>
      </c>
      <c r="D119" t="s">
        <v>583</v>
      </c>
      <c r="F119" s="9" t="s">
        <v>834</v>
      </c>
      <c r="G119">
        <v>4</v>
      </c>
      <c r="J119">
        <f>+Tabla35678[[#This Row],[BALANCE INICIAL]]+Tabla35678[[#This Row],[ENTRADAS]]-Tabla35678[[#This Row],[SALIDAS]]</f>
        <v>4</v>
      </c>
      <c r="K119" s="2">
        <v>97</v>
      </c>
      <c r="L119" s="2">
        <f>+Tabla35678[[#This Row],[BALANCE INICIAL]]*Tabla35678[[#This Row],[PRECIO]]</f>
        <v>388</v>
      </c>
      <c r="M119" s="2">
        <f>+Tabla35678[[#This Row],[ENTRADAS]]*Tabla35678[[#This Row],[PRECIO]]</f>
        <v>0</v>
      </c>
      <c r="N119" s="2">
        <f>+Tabla35678[[#This Row],[SALIDAS]]*Tabla35678[[#This Row],[PRECIO]]</f>
        <v>0</v>
      </c>
      <c r="O119" s="2">
        <f>+Tabla35678[[#This Row],[BALANCE INICIAL2]]+Tabla35678[[#This Row],[ENTRADAS3]]-Tabla35678[[#This Row],[SALIDAS4]]</f>
        <v>388</v>
      </c>
    </row>
    <row r="120" spans="1:15" x14ac:dyDescent="0.25">
      <c r="A120" s="9" t="s">
        <v>29</v>
      </c>
      <c r="B120" s="17" t="s">
        <v>878</v>
      </c>
      <c r="C120" t="s">
        <v>102</v>
      </c>
      <c r="D120" t="s">
        <v>584</v>
      </c>
      <c r="F120" s="9" t="s">
        <v>865</v>
      </c>
      <c r="G120">
        <v>1</v>
      </c>
      <c r="J120">
        <f>+Tabla35678[[#This Row],[BALANCE INICIAL]]+Tabla35678[[#This Row],[ENTRADAS]]-Tabla35678[[#This Row],[SALIDAS]]</f>
        <v>1</v>
      </c>
      <c r="K120" s="2">
        <v>650</v>
      </c>
      <c r="L120" s="2">
        <f>+Tabla35678[[#This Row],[BALANCE INICIAL]]*Tabla35678[[#This Row],[PRECIO]]</f>
        <v>650</v>
      </c>
      <c r="M120" s="2">
        <f>+Tabla35678[[#This Row],[ENTRADAS]]*Tabla35678[[#This Row],[PRECIO]]</f>
        <v>0</v>
      </c>
      <c r="N120" s="2">
        <f>+Tabla35678[[#This Row],[SALIDAS]]*Tabla35678[[#This Row],[PRECIO]]</f>
        <v>0</v>
      </c>
      <c r="O120" s="2">
        <f>+Tabla35678[[#This Row],[BALANCE INICIAL2]]+Tabla35678[[#This Row],[ENTRADAS3]]-Tabla35678[[#This Row],[SALIDAS4]]</f>
        <v>650</v>
      </c>
    </row>
    <row r="121" spans="1:15" x14ac:dyDescent="0.25">
      <c r="A121" s="9" t="s">
        <v>29</v>
      </c>
      <c r="B121" s="17" t="s">
        <v>878</v>
      </c>
      <c r="C121" t="s">
        <v>102</v>
      </c>
      <c r="D121" t="s">
        <v>585</v>
      </c>
      <c r="F121" s="9" t="s">
        <v>865</v>
      </c>
      <c r="G121">
        <v>1</v>
      </c>
      <c r="J121">
        <f>+Tabla35678[[#This Row],[BALANCE INICIAL]]+Tabla35678[[#This Row],[ENTRADAS]]-Tabla35678[[#This Row],[SALIDAS]]</f>
        <v>1</v>
      </c>
      <c r="K121" s="2">
        <v>170.5</v>
      </c>
      <c r="L121" s="2">
        <f>+Tabla35678[[#This Row],[BALANCE INICIAL]]*Tabla35678[[#This Row],[PRECIO]]</f>
        <v>170.5</v>
      </c>
      <c r="M121" s="2">
        <f>+Tabla35678[[#This Row],[ENTRADAS]]*Tabla35678[[#This Row],[PRECIO]]</f>
        <v>0</v>
      </c>
      <c r="N121" s="2">
        <f>+Tabla35678[[#This Row],[SALIDAS]]*Tabla35678[[#This Row],[PRECIO]]</f>
        <v>0</v>
      </c>
      <c r="O121" s="2">
        <f>+Tabla35678[[#This Row],[BALANCE INICIAL2]]+Tabla35678[[#This Row],[ENTRADAS3]]-Tabla35678[[#This Row],[SALIDAS4]]</f>
        <v>170.5</v>
      </c>
    </row>
    <row r="122" spans="1:15" x14ac:dyDescent="0.25">
      <c r="A122" s="9" t="s">
        <v>29</v>
      </c>
      <c r="B122" s="17" t="s">
        <v>878</v>
      </c>
      <c r="C122" t="s">
        <v>102</v>
      </c>
      <c r="D122" t="s">
        <v>586</v>
      </c>
      <c r="F122" s="9" t="s">
        <v>865</v>
      </c>
      <c r="G122">
        <v>2</v>
      </c>
      <c r="J122">
        <f>+Tabla35678[[#This Row],[BALANCE INICIAL]]+Tabla35678[[#This Row],[ENTRADAS]]-Tabla35678[[#This Row],[SALIDAS]]</f>
        <v>2</v>
      </c>
      <c r="K122" s="2">
        <v>45</v>
      </c>
      <c r="L122" s="2">
        <f>+Tabla35678[[#This Row],[BALANCE INICIAL]]*Tabla35678[[#This Row],[PRECIO]]</f>
        <v>90</v>
      </c>
      <c r="M122" s="2">
        <f>+Tabla35678[[#This Row],[ENTRADAS]]*Tabla35678[[#This Row],[PRECIO]]</f>
        <v>0</v>
      </c>
      <c r="N122" s="2">
        <f>+Tabla35678[[#This Row],[SALIDAS]]*Tabla35678[[#This Row],[PRECIO]]</f>
        <v>0</v>
      </c>
      <c r="O122" s="2">
        <f>+Tabla35678[[#This Row],[BALANCE INICIAL2]]+Tabla35678[[#This Row],[ENTRADAS3]]-Tabla35678[[#This Row],[SALIDAS4]]</f>
        <v>90</v>
      </c>
    </row>
    <row r="123" spans="1:15" x14ac:dyDescent="0.25">
      <c r="A123" s="9" t="s">
        <v>29</v>
      </c>
      <c r="B123" s="17" t="s">
        <v>878</v>
      </c>
      <c r="C123" t="s">
        <v>102</v>
      </c>
      <c r="D123" t="s">
        <v>587</v>
      </c>
      <c r="F123" s="9" t="s">
        <v>865</v>
      </c>
      <c r="G123">
        <v>1</v>
      </c>
      <c r="J123">
        <f>+Tabla35678[[#This Row],[BALANCE INICIAL]]+Tabla35678[[#This Row],[ENTRADAS]]-Tabla35678[[#This Row],[SALIDAS]]</f>
        <v>1</v>
      </c>
      <c r="K123" s="2">
        <v>400</v>
      </c>
      <c r="L123" s="2">
        <f>+Tabla35678[[#This Row],[BALANCE INICIAL]]*Tabla35678[[#This Row],[PRECIO]]</f>
        <v>400</v>
      </c>
      <c r="M123" s="2">
        <f>+Tabla35678[[#This Row],[ENTRADAS]]*Tabla35678[[#This Row],[PRECIO]]</f>
        <v>0</v>
      </c>
      <c r="N123" s="2">
        <f>+Tabla35678[[#This Row],[SALIDAS]]*Tabla35678[[#This Row],[PRECIO]]</f>
        <v>0</v>
      </c>
      <c r="O123" s="2">
        <f>+Tabla35678[[#This Row],[BALANCE INICIAL2]]+Tabla35678[[#This Row],[ENTRADAS3]]-Tabla35678[[#This Row],[SALIDAS4]]</f>
        <v>400</v>
      </c>
    </row>
    <row r="124" spans="1:15" x14ac:dyDescent="0.25">
      <c r="A124" s="9" t="s">
        <v>29</v>
      </c>
      <c r="B124" s="17" t="s">
        <v>878</v>
      </c>
      <c r="C124" t="s">
        <v>102</v>
      </c>
      <c r="D124" t="s">
        <v>588</v>
      </c>
      <c r="F124" s="9" t="s">
        <v>834</v>
      </c>
      <c r="G124">
        <v>27</v>
      </c>
      <c r="J124">
        <f>+Tabla35678[[#This Row],[BALANCE INICIAL]]+Tabla35678[[#This Row],[ENTRADAS]]-Tabla35678[[#This Row],[SALIDAS]]</f>
        <v>27</v>
      </c>
      <c r="K124" s="2">
        <v>290.5</v>
      </c>
      <c r="L124" s="2">
        <f>+Tabla35678[[#This Row],[BALANCE INICIAL]]*Tabla35678[[#This Row],[PRECIO]]</f>
        <v>7843.5</v>
      </c>
      <c r="M124" s="2">
        <f>+Tabla35678[[#This Row],[ENTRADAS]]*Tabla35678[[#This Row],[PRECIO]]</f>
        <v>0</v>
      </c>
      <c r="N124" s="2">
        <f>+Tabla35678[[#This Row],[SALIDAS]]*Tabla35678[[#This Row],[PRECIO]]</f>
        <v>0</v>
      </c>
      <c r="O124" s="2">
        <f>+Tabla35678[[#This Row],[BALANCE INICIAL2]]+Tabla35678[[#This Row],[ENTRADAS3]]-Tabla35678[[#This Row],[SALIDAS4]]</f>
        <v>7843.5</v>
      </c>
    </row>
    <row r="125" spans="1:15" x14ac:dyDescent="0.25">
      <c r="A125" s="9" t="s">
        <v>29</v>
      </c>
      <c r="B125" s="17" t="s">
        <v>878</v>
      </c>
      <c r="C125" t="s">
        <v>102</v>
      </c>
      <c r="D125" t="s">
        <v>589</v>
      </c>
      <c r="F125" s="9" t="s">
        <v>870</v>
      </c>
      <c r="G125">
        <v>1</v>
      </c>
      <c r="J125">
        <f>+Tabla35678[[#This Row],[BALANCE INICIAL]]+Tabla35678[[#This Row],[ENTRADAS]]-Tabla35678[[#This Row],[SALIDAS]]</f>
        <v>1</v>
      </c>
      <c r="K125" s="2">
        <v>455</v>
      </c>
      <c r="L125" s="2">
        <f>+Tabla35678[[#This Row],[BALANCE INICIAL]]*Tabla35678[[#This Row],[PRECIO]]</f>
        <v>455</v>
      </c>
      <c r="M125" s="2">
        <f>+Tabla35678[[#This Row],[ENTRADAS]]*Tabla35678[[#This Row],[PRECIO]]</f>
        <v>0</v>
      </c>
      <c r="N125" s="2">
        <f>+Tabla35678[[#This Row],[SALIDAS]]*Tabla35678[[#This Row],[PRECIO]]</f>
        <v>0</v>
      </c>
      <c r="O125" s="2">
        <f>+Tabla35678[[#This Row],[BALANCE INICIAL2]]+Tabla35678[[#This Row],[ENTRADAS3]]-Tabla35678[[#This Row],[SALIDAS4]]</f>
        <v>455</v>
      </c>
    </row>
    <row r="126" spans="1:15" x14ac:dyDescent="0.25">
      <c r="A126" s="9" t="s">
        <v>29</v>
      </c>
      <c r="B126" s="17" t="s">
        <v>878</v>
      </c>
      <c r="C126" t="s">
        <v>102</v>
      </c>
      <c r="D126" t="s">
        <v>590</v>
      </c>
      <c r="F126" s="9" t="s">
        <v>870</v>
      </c>
      <c r="G126">
        <v>1</v>
      </c>
      <c r="J126">
        <f>+Tabla35678[[#This Row],[BALANCE INICIAL]]+Tabla35678[[#This Row],[ENTRADAS]]-Tabla35678[[#This Row],[SALIDAS]]</f>
        <v>1</v>
      </c>
      <c r="K126" s="2">
        <v>1299</v>
      </c>
      <c r="L126" s="2">
        <f>+Tabla35678[[#This Row],[BALANCE INICIAL]]*Tabla35678[[#This Row],[PRECIO]]</f>
        <v>1299</v>
      </c>
      <c r="M126" s="2">
        <f>+Tabla35678[[#This Row],[ENTRADAS]]*Tabla35678[[#This Row],[PRECIO]]</f>
        <v>0</v>
      </c>
      <c r="N126" s="2">
        <f>+Tabla35678[[#This Row],[SALIDAS]]*Tabla35678[[#This Row],[PRECIO]]</f>
        <v>0</v>
      </c>
      <c r="O126" s="2">
        <f>+Tabla35678[[#This Row],[BALANCE INICIAL2]]+Tabla35678[[#This Row],[ENTRADAS3]]-Tabla35678[[#This Row],[SALIDAS4]]</f>
        <v>1299</v>
      </c>
    </row>
    <row r="127" spans="1:15" x14ac:dyDescent="0.25">
      <c r="A127" s="9" t="s">
        <v>29</v>
      </c>
      <c r="B127" s="17" t="s">
        <v>878</v>
      </c>
      <c r="C127" t="s">
        <v>102</v>
      </c>
      <c r="D127" t="s">
        <v>591</v>
      </c>
      <c r="F127" s="9" t="s">
        <v>869</v>
      </c>
      <c r="G127">
        <v>1</v>
      </c>
      <c r="J127">
        <f>+Tabla35678[[#This Row],[BALANCE INICIAL]]+Tabla35678[[#This Row],[ENTRADAS]]-Tabla35678[[#This Row],[SALIDAS]]</f>
        <v>1</v>
      </c>
      <c r="K127" s="2">
        <v>950</v>
      </c>
      <c r="L127" s="2">
        <f>+Tabla35678[[#This Row],[BALANCE INICIAL]]*Tabla35678[[#This Row],[PRECIO]]</f>
        <v>950</v>
      </c>
      <c r="M127" s="2">
        <f>+Tabla35678[[#This Row],[ENTRADAS]]*Tabla35678[[#This Row],[PRECIO]]</f>
        <v>0</v>
      </c>
      <c r="N127" s="2">
        <f>+Tabla35678[[#This Row],[SALIDAS]]*Tabla35678[[#This Row],[PRECIO]]</f>
        <v>0</v>
      </c>
      <c r="O127" s="2">
        <f>+Tabla35678[[#This Row],[BALANCE INICIAL2]]+Tabla35678[[#This Row],[ENTRADAS3]]-Tabla35678[[#This Row],[SALIDAS4]]</f>
        <v>950</v>
      </c>
    </row>
    <row r="128" spans="1:15" x14ac:dyDescent="0.25">
      <c r="A128" s="9" t="s">
        <v>29</v>
      </c>
      <c r="B128" s="17" t="s">
        <v>878</v>
      </c>
      <c r="C128" t="s">
        <v>102</v>
      </c>
      <c r="D128" t="s">
        <v>592</v>
      </c>
      <c r="F128" s="9" t="s">
        <v>834</v>
      </c>
      <c r="G128">
        <v>2</v>
      </c>
      <c r="J128">
        <f>+Tabla35678[[#This Row],[BALANCE INICIAL]]+Tabla35678[[#This Row],[ENTRADAS]]-Tabla35678[[#This Row],[SALIDAS]]</f>
        <v>2</v>
      </c>
      <c r="K128" s="2">
        <v>198</v>
      </c>
      <c r="L128" s="2">
        <f>+Tabla35678[[#This Row],[BALANCE INICIAL]]*Tabla35678[[#This Row],[PRECIO]]</f>
        <v>396</v>
      </c>
      <c r="M128" s="2">
        <f>+Tabla35678[[#This Row],[ENTRADAS]]*Tabla35678[[#This Row],[PRECIO]]</f>
        <v>0</v>
      </c>
      <c r="N128" s="2">
        <f>+Tabla35678[[#This Row],[SALIDAS]]*Tabla35678[[#This Row],[PRECIO]]</f>
        <v>0</v>
      </c>
      <c r="O128" s="2">
        <f>+Tabla35678[[#This Row],[BALANCE INICIAL2]]+Tabla35678[[#This Row],[ENTRADAS3]]-Tabla35678[[#This Row],[SALIDAS4]]</f>
        <v>396</v>
      </c>
    </row>
    <row r="129" spans="1:15" x14ac:dyDescent="0.25">
      <c r="A129" s="9" t="s">
        <v>29</v>
      </c>
      <c r="B129" s="17" t="s">
        <v>878</v>
      </c>
      <c r="C129" t="s">
        <v>102</v>
      </c>
      <c r="D129" t="s">
        <v>593</v>
      </c>
      <c r="F129" s="9" t="s">
        <v>834</v>
      </c>
      <c r="G129">
        <v>3</v>
      </c>
      <c r="J129">
        <f>+Tabla35678[[#This Row],[BALANCE INICIAL]]+Tabla35678[[#This Row],[ENTRADAS]]-Tabla35678[[#This Row],[SALIDAS]]</f>
        <v>3</v>
      </c>
      <c r="K129" s="2">
        <v>258</v>
      </c>
      <c r="L129" s="2">
        <f>+Tabla35678[[#This Row],[BALANCE INICIAL]]*Tabla35678[[#This Row],[PRECIO]]</f>
        <v>774</v>
      </c>
      <c r="M129" s="2">
        <f>+Tabla35678[[#This Row],[ENTRADAS]]*Tabla35678[[#This Row],[PRECIO]]</f>
        <v>0</v>
      </c>
      <c r="N129" s="2">
        <f>+Tabla35678[[#This Row],[SALIDAS]]*Tabla35678[[#This Row],[PRECIO]]</f>
        <v>0</v>
      </c>
      <c r="O129" s="2">
        <f>+Tabla35678[[#This Row],[BALANCE INICIAL2]]+Tabla35678[[#This Row],[ENTRADAS3]]-Tabla35678[[#This Row],[SALIDAS4]]</f>
        <v>774</v>
      </c>
    </row>
    <row r="130" spans="1:15" x14ac:dyDescent="0.25">
      <c r="A130" s="9" t="s">
        <v>29</v>
      </c>
      <c r="B130" s="17" t="s">
        <v>878</v>
      </c>
      <c r="C130" t="s">
        <v>102</v>
      </c>
      <c r="D130" t="s">
        <v>594</v>
      </c>
      <c r="F130" s="9" t="s">
        <v>869</v>
      </c>
      <c r="G130">
        <v>0</v>
      </c>
      <c r="J130">
        <f>+Tabla35678[[#This Row],[BALANCE INICIAL]]+Tabla35678[[#This Row],[ENTRADAS]]-Tabla35678[[#This Row],[SALIDAS]]</f>
        <v>0</v>
      </c>
      <c r="K130" s="2">
        <v>261.01</v>
      </c>
      <c r="L130" s="2">
        <f>+Tabla35678[[#This Row],[BALANCE INICIAL]]*Tabla35678[[#This Row],[PRECIO]]</f>
        <v>0</v>
      </c>
      <c r="M130" s="2">
        <f>+Tabla35678[[#This Row],[ENTRADAS]]*Tabla35678[[#This Row],[PRECIO]]</f>
        <v>0</v>
      </c>
      <c r="N130" s="2">
        <f>+Tabla35678[[#This Row],[SALIDAS]]*Tabla35678[[#This Row],[PRECIO]]</f>
        <v>0</v>
      </c>
      <c r="O130" s="2">
        <f>+Tabla35678[[#This Row],[BALANCE INICIAL2]]+Tabla35678[[#This Row],[ENTRADAS3]]-Tabla35678[[#This Row],[SALIDAS4]]</f>
        <v>0</v>
      </c>
    </row>
    <row r="131" spans="1:15" x14ac:dyDescent="0.25">
      <c r="A131" s="9" t="s">
        <v>29</v>
      </c>
      <c r="B131" s="17" t="s">
        <v>878</v>
      </c>
      <c r="C131" t="s">
        <v>102</v>
      </c>
      <c r="D131" t="s">
        <v>595</v>
      </c>
      <c r="F131" s="9" t="s">
        <v>869</v>
      </c>
      <c r="G131">
        <v>1</v>
      </c>
      <c r="J131">
        <f>+Tabla35678[[#This Row],[BALANCE INICIAL]]+Tabla35678[[#This Row],[ENTRADAS]]-Tabla35678[[#This Row],[SALIDAS]]</f>
        <v>1</v>
      </c>
      <c r="K131" s="2">
        <v>250</v>
      </c>
      <c r="L131" s="2">
        <f>+Tabla35678[[#This Row],[BALANCE INICIAL]]*Tabla35678[[#This Row],[PRECIO]]</f>
        <v>250</v>
      </c>
      <c r="M131" s="2">
        <f>+Tabla35678[[#This Row],[ENTRADAS]]*Tabla35678[[#This Row],[PRECIO]]</f>
        <v>0</v>
      </c>
      <c r="N131" s="2">
        <f>+Tabla35678[[#This Row],[SALIDAS]]*Tabla35678[[#This Row],[PRECIO]]</f>
        <v>0</v>
      </c>
      <c r="O131" s="2">
        <f>+Tabla35678[[#This Row],[BALANCE INICIAL2]]+Tabla35678[[#This Row],[ENTRADAS3]]-Tabla35678[[#This Row],[SALIDAS4]]</f>
        <v>250</v>
      </c>
    </row>
    <row r="132" spans="1:15" x14ac:dyDescent="0.25">
      <c r="A132" s="9" t="s">
        <v>29</v>
      </c>
      <c r="B132" s="17" t="s">
        <v>878</v>
      </c>
      <c r="C132" t="s">
        <v>102</v>
      </c>
      <c r="D132" t="s">
        <v>596</v>
      </c>
      <c r="F132" s="9" t="s">
        <v>834</v>
      </c>
      <c r="G132">
        <v>10</v>
      </c>
      <c r="J132">
        <f>+Tabla35678[[#This Row],[BALANCE INICIAL]]+Tabla35678[[#This Row],[ENTRADAS]]-Tabla35678[[#This Row],[SALIDAS]]</f>
        <v>10</v>
      </c>
      <c r="K132" s="2">
        <v>94.92</v>
      </c>
      <c r="L132" s="2">
        <f>+Tabla35678[[#This Row],[BALANCE INICIAL]]*Tabla35678[[#This Row],[PRECIO]]</f>
        <v>949.2</v>
      </c>
      <c r="M132" s="2">
        <f>+Tabla35678[[#This Row],[ENTRADAS]]*Tabla35678[[#This Row],[PRECIO]]</f>
        <v>0</v>
      </c>
      <c r="N132" s="2">
        <f>+Tabla35678[[#This Row],[SALIDAS]]*Tabla35678[[#This Row],[PRECIO]]</f>
        <v>0</v>
      </c>
      <c r="O132" s="2">
        <f>+Tabla35678[[#This Row],[BALANCE INICIAL2]]+Tabla35678[[#This Row],[ENTRADAS3]]-Tabla35678[[#This Row],[SALIDAS4]]</f>
        <v>949.2</v>
      </c>
    </row>
    <row r="133" spans="1:15" x14ac:dyDescent="0.25">
      <c r="A133" s="9" t="s">
        <v>29</v>
      </c>
      <c r="B133" s="17" t="s">
        <v>878</v>
      </c>
      <c r="C133" t="s">
        <v>102</v>
      </c>
      <c r="D133" t="s">
        <v>597</v>
      </c>
      <c r="F133" s="9" t="s">
        <v>825</v>
      </c>
      <c r="G133">
        <v>9</v>
      </c>
      <c r="J133">
        <f>+Tabla35678[[#This Row],[BALANCE INICIAL]]+Tabla35678[[#This Row],[ENTRADAS]]-Tabla35678[[#This Row],[SALIDAS]]</f>
        <v>9</v>
      </c>
      <c r="K133" s="2">
        <v>364</v>
      </c>
      <c r="L133" s="2">
        <f>+Tabla35678[[#This Row],[BALANCE INICIAL]]*Tabla35678[[#This Row],[PRECIO]]</f>
        <v>3276</v>
      </c>
      <c r="M133" s="2">
        <f>+Tabla35678[[#This Row],[ENTRADAS]]*Tabla35678[[#This Row],[PRECIO]]</f>
        <v>0</v>
      </c>
      <c r="N133" s="2">
        <f>+Tabla35678[[#This Row],[SALIDAS]]*Tabla35678[[#This Row],[PRECIO]]</f>
        <v>0</v>
      </c>
      <c r="O133" s="2">
        <f>+Tabla35678[[#This Row],[BALANCE INICIAL2]]+Tabla35678[[#This Row],[ENTRADAS3]]-Tabla35678[[#This Row],[SALIDAS4]]</f>
        <v>3276</v>
      </c>
    </row>
    <row r="134" spans="1:15" x14ac:dyDescent="0.25">
      <c r="A134" s="9" t="s">
        <v>29</v>
      </c>
      <c r="B134" s="17" t="s">
        <v>878</v>
      </c>
      <c r="C134" t="s">
        <v>102</v>
      </c>
      <c r="D134" t="s">
        <v>598</v>
      </c>
      <c r="F134" s="9" t="s">
        <v>869</v>
      </c>
      <c r="G134">
        <v>2</v>
      </c>
      <c r="J134">
        <f>+Tabla35678[[#This Row],[BALANCE INICIAL]]+Tabla35678[[#This Row],[ENTRADAS]]-Tabla35678[[#This Row],[SALIDAS]]</f>
        <v>2</v>
      </c>
      <c r="K134" s="2">
        <v>310</v>
      </c>
      <c r="L134" s="2">
        <f>+Tabla35678[[#This Row],[BALANCE INICIAL]]*Tabla35678[[#This Row],[PRECIO]]</f>
        <v>620</v>
      </c>
      <c r="M134" s="2">
        <f>+Tabla35678[[#This Row],[ENTRADAS]]*Tabla35678[[#This Row],[PRECIO]]</f>
        <v>0</v>
      </c>
      <c r="N134" s="2">
        <f>+Tabla35678[[#This Row],[SALIDAS]]*Tabla35678[[#This Row],[PRECIO]]</f>
        <v>0</v>
      </c>
      <c r="O134" s="2">
        <f>+Tabla35678[[#This Row],[BALANCE INICIAL2]]+Tabla35678[[#This Row],[ENTRADAS3]]-Tabla35678[[#This Row],[SALIDAS4]]</f>
        <v>620</v>
      </c>
    </row>
    <row r="135" spans="1:15" x14ac:dyDescent="0.25">
      <c r="A135" s="9" t="s">
        <v>29</v>
      </c>
      <c r="B135" s="17" t="s">
        <v>878</v>
      </c>
      <c r="C135" t="s">
        <v>102</v>
      </c>
      <c r="D135" t="s">
        <v>599</v>
      </c>
      <c r="F135" s="9" t="s">
        <v>869</v>
      </c>
      <c r="G135">
        <v>0</v>
      </c>
      <c r="J135">
        <f>+Tabla35678[[#This Row],[BALANCE INICIAL]]+Tabla35678[[#This Row],[ENTRADAS]]-Tabla35678[[#This Row],[SALIDAS]]</f>
        <v>0</v>
      </c>
      <c r="K135" s="2">
        <v>311</v>
      </c>
      <c r="L135" s="2">
        <f>+Tabla35678[[#This Row],[BALANCE INICIAL]]*Tabla35678[[#This Row],[PRECIO]]</f>
        <v>0</v>
      </c>
      <c r="M135" s="2">
        <f>+Tabla35678[[#This Row],[ENTRADAS]]*Tabla35678[[#This Row],[PRECIO]]</f>
        <v>0</v>
      </c>
      <c r="N135" s="2">
        <f>+Tabla35678[[#This Row],[SALIDAS]]*Tabla35678[[#This Row],[PRECIO]]</f>
        <v>0</v>
      </c>
      <c r="O135" s="2">
        <f>+Tabla35678[[#This Row],[BALANCE INICIAL2]]+Tabla35678[[#This Row],[ENTRADAS3]]-Tabla35678[[#This Row],[SALIDAS4]]</f>
        <v>0</v>
      </c>
    </row>
    <row r="136" spans="1:15" x14ac:dyDescent="0.25">
      <c r="A136" s="9" t="s">
        <v>29</v>
      </c>
      <c r="B136" s="17" t="s">
        <v>878</v>
      </c>
      <c r="C136" t="s">
        <v>102</v>
      </c>
      <c r="D136" t="s">
        <v>600</v>
      </c>
      <c r="F136" s="9" t="s">
        <v>834</v>
      </c>
      <c r="G136">
        <v>2</v>
      </c>
      <c r="J136">
        <f>+Tabla35678[[#This Row],[BALANCE INICIAL]]+Tabla35678[[#This Row],[ENTRADAS]]-Tabla35678[[#This Row],[SALIDAS]]</f>
        <v>2</v>
      </c>
      <c r="K136" s="2">
        <v>40.5</v>
      </c>
      <c r="L136" s="2">
        <f>+Tabla35678[[#This Row],[BALANCE INICIAL]]*Tabla35678[[#This Row],[PRECIO]]</f>
        <v>81</v>
      </c>
      <c r="M136" s="2">
        <f>+Tabla35678[[#This Row],[ENTRADAS]]*Tabla35678[[#This Row],[PRECIO]]</f>
        <v>0</v>
      </c>
      <c r="N136" s="2">
        <f>+Tabla35678[[#This Row],[SALIDAS]]*Tabla35678[[#This Row],[PRECIO]]</f>
        <v>0</v>
      </c>
      <c r="O136" s="2">
        <f>+Tabla35678[[#This Row],[BALANCE INICIAL2]]+Tabla35678[[#This Row],[ENTRADAS3]]-Tabla35678[[#This Row],[SALIDAS4]]</f>
        <v>81</v>
      </c>
    </row>
    <row r="137" spans="1:15" x14ac:dyDescent="0.25">
      <c r="A137" s="9" t="s">
        <v>29</v>
      </c>
      <c r="B137" s="17" t="s">
        <v>878</v>
      </c>
      <c r="C137" t="s">
        <v>102</v>
      </c>
      <c r="D137" t="s">
        <v>601</v>
      </c>
      <c r="F137" s="9" t="s">
        <v>870</v>
      </c>
      <c r="G137">
        <v>2</v>
      </c>
      <c r="J137">
        <f>+Tabla35678[[#This Row],[BALANCE INICIAL]]+Tabla35678[[#This Row],[ENTRADAS]]-Tabla35678[[#This Row],[SALIDAS]]</f>
        <v>2</v>
      </c>
      <c r="K137" s="2">
        <v>780</v>
      </c>
      <c r="L137" s="2">
        <f>+Tabla35678[[#This Row],[BALANCE INICIAL]]*Tabla35678[[#This Row],[PRECIO]]</f>
        <v>1560</v>
      </c>
      <c r="M137" s="2">
        <f>+Tabla35678[[#This Row],[ENTRADAS]]*Tabla35678[[#This Row],[PRECIO]]</f>
        <v>0</v>
      </c>
      <c r="N137" s="2">
        <f>+Tabla35678[[#This Row],[SALIDAS]]*Tabla35678[[#This Row],[PRECIO]]</f>
        <v>0</v>
      </c>
      <c r="O137" s="2">
        <f>+Tabla35678[[#This Row],[BALANCE INICIAL2]]+Tabla35678[[#This Row],[ENTRADAS3]]-Tabla35678[[#This Row],[SALIDAS4]]</f>
        <v>1560</v>
      </c>
    </row>
    <row r="138" spans="1:15" x14ac:dyDescent="0.25">
      <c r="A138" s="9" t="s">
        <v>29</v>
      </c>
      <c r="B138" s="17" t="s">
        <v>878</v>
      </c>
      <c r="C138" t="s">
        <v>102</v>
      </c>
      <c r="D138" t="s">
        <v>602</v>
      </c>
      <c r="F138" s="9" t="s">
        <v>834</v>
      </c>
      <c r="G138">
        <v>2</v>
      </c>
      <c r="J138">
        <f>+Tabla35678[[#This Row],[BALANCE INICIAL]]+Tabla35678[[#This Row],[ENTRADAS]]-Tabla35678[[#This Row],[SALIDAS]]</f>
        <v>2</v>
      </c>
      <c r="K138" s="2">
        <v>270</v>
      </c>
      <c r="L138" s="2">
        <f>+Tabla35678[[#This Row],[BALANCE INICIAL]]*Tabla35678[[#This Row],[PRECIO]]</f>
        <v>540</v>
      </c>
      <c r="M138" s="2">
        <f>+Tabla35678[[#This Row],[ENTRADAS]]*Tabla35678[[#This Row],[PRECIO]]</f>
        <v>0</v>
      </c>
      <c r="N138" s="2">
        <f>+Tabla35678[[#This Row],[SALIDAS]]*Tabla35678[[#This Row],[PRECIO]]</f>
        <v>0</v>
      </c>
      <c r="O138" s="2">
        <f>+Tabla35678[[#This Row],[BALANCE INICIAL2]]+Tabla35678[[#This Row],[ENTRADAS3]]-Tabla35678[[#This Row],[SALIDAS4]]</f>
        <v>540</v>
      </c>
    </row>
    <row r="139" spans="1:15" x14ac:dyDescent="0.25">
      <c r="A139" s="9" t="s">
        <v>29</v>
      </c>
      <c r="B139" s="17" t="s">
        <v>878</v>
      </c>
      <c r="C139" t="s">
        <v>102</v>
      </c>
      <c r="D139" t="s">
        <v>603</v>
      </c>
      <c r="F139" s="9" t="s">
        <v>869</v>
      </c>
      <c r="G139">
        <v>2</v>
      </c>
      <c r="J139">
        <f>+Tabla35678[[#This Row],[BALANCE INICIAL]]+Tabla35678[[#This Row],[ENTRADAS]]-Tabla35678[[#This Row],[SALIDAS]]</f>
        <v>2</v>
      </c>
      <c r="K139" s="2">
        <v>314</v>
      </c>
      <c r="L139" s="2">
        <f>+Tabla35678[[#This Row],[BALANCE INICIAL]]*Tabla35678[[#This Row],[PRECIO]]</f>
        <v>628</v>
      </c>
      <c r="M139" s="2">
        <f>+Tabla35678[[#This Row],[ENTRADAS]]*Tabla35678[[#This Row],[PRECIO]]</f>
        <v>0</v>
      </c>
      <c r="N139" s="2">
        <f>+Tabla35678[[#This Row],[SALIDAS]]*Tabla35678[[#This Row],[PRECIO]]</f>
        <v>0</v>
      </c>
      <c r="O139" s="2">
        <f>+Tabla35678[[#This Row],[BALANCE INICIAL2]]+Tabla35678[[#This Row],[ENTRADAS3]]-Tabla35678[[#This Row],[SALIDAS4]]</f>
        <v>628</v>
      </c>
    </row>
    <row r="140" spans="1:15" x14ac:dyDescent="0.25">
      <c r="A140" s="9" t="s">
        <v>29</v>
      </c>
      <c r="B140" s="17" t="s">
        <v>878</v>
      </c>
      <c r="C140" t="s">
        <v>102</v>
      </c>
      <c r="D140" t="s">
        <v>604</v>
      </c>
      <c r="F140" s="9" t="s">
        <v>834</v>
      </c>
      <c r="G140">
        <v>10</v>
      </c>
      <c r="J140">
        <f>+Tabla35678[[#This Row],[BALANCE INICIAL]]+Tabla35678[[#This Row],[ENTRADAS]]-Tabla35678[[#This Row],[SALIDAS]]</f>
        <v>10</v>
      </c>
      <c r="K140" s="2">
        <v>138.6</v>
      </c>
      <c r="L140" s="2">
        <f>+Tabla35678[[#This Row],[BALANCE INICIAL]]*Tabla35678[[#This Row],[PRECIO]]</f>
        <v>1386</v>
      </c>
      <c r="M140" s="2">
        <f>+Tabla35678[[#This Row],[ENTRADAS]]*Tabla35678[[#This Row],[PRECIO]]</f>
        <v>0</v>
      </c>
      <c r="N140" s="2">
        <f>+Tabla35678[[#This Row],[SALIDAS]]*Tabla35678[[#This Row],[PRECIO]]</f>
        <v>0</v>
      </c>
      <c r="O140" s="2">
        <f>+Tabla35678[[#This Row],[BALANCE INICIAL2]]+Tabla35678[[#This Row],[ENTRADAS3]]-Tabla35678[[#This Row],[SALIDAS4]]</f>
        <v>1386</v>
      </c>
    </row>
    <row r="141" spans="1:15" x14ac:dyDescent="0.25">
      <c r="A141" s="9" t="s">
        <v>29</v>
      </c>
      <c r="B141" s="17" t="s">
        <v>878</v>
      </c>
      <c r="C141" t="s">
        <v>102</v>
      </c>
      <c r="D141" t="s">
        <v>605</v>
      </c>
      <c r="F141" s="9" t="s">
        <v>834</v>
      </c>
      <c r="G141">
        <v>7</v>
      </c>
      <c r="J141">
        <f>+Tabla35678[[#This Row],[BALANCE INICIAL]]+Tabla35678[[#This Row],[ENTRADAS]]-Tabla35678[[#This Row],[SALIDAS]]</f>
        <v>7</v>
      </c>
      <c r="K141" s="2">
        <v>47.46</v>
      </c>
      <c r="L141" s="2">
        <f>+Tabla35678[[#This Row],[BALANCE INICIAL]]*Tabla35678[[#This Row],[PRECIO]]</f>
        <v>332.22</v>
      </c>
      <c r="M141" s="2">
        <f>+Tabla35678[[#This Row],[ENTRADAS]]*Tabla35678[[#This Row],[PRECIO]]</f>
        <v>0</v>
      </c>
      <c r="N141" s="2">
        <f>+Tabla35678[[#This Row],[SALIDAS]]*Tabla35678[[#This Row],[PRECIO]]</f>
        <v>0</v>
      </c>
      <c r="O141" s="2">
        <f>+Tabla35678[[#This Row],[BALANCE INICIAL2]]+Tabla35678[[#This Row],[ENTRADAS3]]-Tabla35678[[#This Row],[SALIDAS4]]</f>
        <v>332.22</v>
      </c>
    </row>
    <row r="142" spans="1:15" x14ac:dyDescent="0.25">
      <c r="A142" s="9" t="s">
        <v>29</v>
      </c>
      <c r="B142" s="17" t="s">
        <v>878</v>
      </c>
      <c r="C142" t="s">
        <v>102</v>
      </c>
      <c r="D142" t="s">
        <v>606</v>
      </c>
      <c r="F142" s="9" t="s">
        <v>834</v>
      </c>
      <c r="G142">
        <v>4</v>
      </c>
      <c r="J142">
        <f>+Tabla35678[[#This Row],[BALANCE INICIAL]]+Tabla35678[[#This Row],[ENTRADAS]]-Tabla35678[[#This Row],[SALIDAS]]</f>
        <v>4</v>
      </c>
      <c r="K142" s="2">
        <v>38</v>
      </c>
      <c r="L142" s="2">
        <f>+Tabla35678[[#This Row],[BALANCE INICIAL]]*Tabla35678[[#This Row],[PRECIO]]</f>
        <v>152</v>
      </c>
      <c r="M142" s="2">
        <f>+Tabla35678[[#This Row],[ENTRADAS]]*Tabla35678[[#This Row],[PRECIO]]</f>
        <v>0</v>
      </c>
      <c r="N142" s="2">
        <f>+Tabla35678[[#This Row],[SALIDAS]]*Tabla35678[[#This Row],[PRECIO]]</f>
        <v>0</v>
      </c>
      <c r="O142" s="2">
        <f>+Tabla35678[[#This Row],[BALANCE INICIAL2]]+Tabla35678[[#This Row],[ENTRADAS3]]-Tabla35678[[#This Row],[SALIDAS4]]</f>
        <v>152</v>
      </c>
    </row>
    <row r="143" spans="1:15" x14ac:dyDescent="0.25">
      <c r="A143" s="9" t="s">
        <v>29</v>
      </c>
      <c r="B143" s="17" t="s">
        <v>878</v>
      </c>
      <c r="C143" t="s">
        <v>102</v>
      </c>
      <c r="D143" t="s">
        <v>607</v>
      </c>
      <c r="F143" s="9" t="s">
        <v>834</v>
      </c>
      <c r="G143">
        <v>1</v>
      </c>
      <c r="J143">
        <f>+Tabla35678[[#This Row],[BALANCE INICIAL]]+Tabla35678[[#This Row],[ENTRADAS]]-Tabla35678[[#This Row],[SALIDAS]]</f>
        <v>1</v>
      </c>
      <c r="K143" s="2">
        <v>56</v>
      </c>
      <c r="L143" s="2">
        <f>+Tabla35678[[#This Row],[BALANCE INICIAL]]*Tabla35678[[#This Row],[PRECIO]]</f>
        <v>56</v>
      </c>
      <c r="M143" s="2">
        <f>+Tabla35678[[#This Row],[ENTRADAS]]*Tabla35678[[#This Row],[PRECIO]]</f>
        <v>0</v>
      </c>
      <c r="N143" s="2">
        <f>+Tabla35678[[#This Row],[SALIDAS]]*Tabla35678[[#This Row],[PRECIO]]</f>
        <v>0</v>
      </c>
      <c r="O143" s="2">
        <f>+Tabla35678[[#This Row],[BALANCE INICIAL2]]+Tabla35678[[#This Row],[ENTRADAS3]]-Tabla35678[[#This Row],[SALIDAS4]]</f>
        <v>56</v>
      </c>
    </row>
    <row r="144" spans="1:15" x14ac:dyDescent="0.25">
      <c r="A144" s="9" t="s">
        <v>29</v>
      </c>
      <c r="B144" s="17" t="s">
        <v>878</v>
      </c>
      <c r="C144" t="s">
        <v>102</v>
      </c>
      <c r="D144" t="s">
        <v>608</v>
      </c>
      <c r="F144" s="9" t="s">
        <v>869</v>
      </c>
      <c r="G144">
        <v>1</v>
      </c>
      <c r="J144">
        <f>+Tabla35678[[#This Row],[BALANCE INICIAL]]+Tabla35678[[#This Row],[ENTRADAS]]-Tabla35678[[#This Row],[SALIDAS]]</f>
        <v>1</v>
      </c>
      <c r="K144" s="2">
        <v>33</v>
      </c>
      <c r="L144" s="2">
        <f>+Tabla35678[[#This Row],[BALANCE INICIAL]]*Tabla35678[[#This Row],[PRECIO]]</f>
        <v>33</v>
      </c>
      <c r="M144" s="2">
        <f>+Tabla35678[[#This Row],[ENTRADAS]]*Tabla35678[[#This Row],[PRECIO]]</f>
        <v>0</v>
      </c>
      <c r="N144" s="2">
        <f>+Tabla35678[[#This Row],[SALIDAS]]*Tabla35678[[#This Row],[PRECIO]]</f>
        <v>0</v>
      </c>
      <c r="O144" s="2">
        <f>+Tabla35678[[#This Row],[BALANCE INICIAL2]]+Tabla35678[[#This Row],[ENTRADAS3]]-Tabla35678[[#This Row],[SALIDAS4]]</f>
        <v>33</v>
      </c>
    </row>
    <row r="145" spans="1:15" x14ac:dyDescent="0.25">
      <c r="A145" s="9" t="s">
        <v>29</v>
      </c>
      <c r="B145" s="17" t="s">
        <v>878</v>
      </c>
      <c r="C145" t="s">
        <v>102</v>
      </c>
      <c r="D145" t="s">
        <v>609</v>
      </c>
      <c r="F145" s="9" t="s">
        <v>834</v>
      </c>
      <c r="G145">
        <v>1</v>
      </c>
      <c r="J145">
        <f>+Tabla35678[[#This Row],[BALANCE INICIAL]]+Tabla35678[[#This Row],[ENTRADAS]]-Tabla35678[[#This Row],[SALIDAS]]</f>
        <v>1</v>
      </c>
      <c r="K145" s="2">
        <v>138.94999999999999</v>
      </c>
      <c r="L145" s="2">
        <f>+Tabla35678[[#This Row],[BALANCE INICIAL]]*Tabla35678[[#This Row],[PRECIO]]</f>
        <v>138.94999999999999</v>
      </c>
      <c r="M145" s="2">
        <f>+Tabla35678[[#This Row],[ENTRADAS]]*Tabla35678[[#This Row],[PRECIO]]</f>
        <v>0</v>
      </c>
      <c r="N145" s="2">
        <f>+Tabla35678[[#This Row],[SALIDAS]]*Tabla35678[[#This Row],[PRECIO]]</f>
        <v>0</v>
      </c>
      <c r="O145" s="2">
        <f>+Tabla35678[[#This Row],[BALANCE INICIAL2]]+Tabla35678[[#This Row],[ENTRADAS3]]-Tabla35678[[#This Row],[SALIDAS4]]</f>
        <v>138.94999999999999</v>
      </c>
    </row>
    <row r="146" spans="1:15" x14ac:dyDescent="0.25">
      <c r="A146" s="9" t="s">
        <v>29</v>
      </c>
      <c r="B146" s="17" t="s">
        <v>878</v>
      </c>
      <c r="C146" t="s">
        <v>102</v>
      </c>
      <c r="D146" t="s">
        <v>610</v>
      </c>
      <c r="F146" s="9" t="s">
        <v>869</v>
      </c>
      <c r="G146">
        <v>4</v>
      </c>
      <c r="J146">
        <f>+Tabla35678[[#This Row],[BALANCE INICIAL]]+Tabla35678[[#This Row],[ENTRADAS]]-Tabla35678[[#This Row],[SALIDAS]]</f>
        <v>4</v>
      </c>
      <c r="K146" s="2">
        <v>195.76</v>
      </c>
      <c r="L146" s="2">
        <f>+Tabla35678[[#This Row],[BALANCE INICIAL]]*Tabla35678[[#This Row],[PRECIO]]</f>
        <v>783.04</v>
      </c>
      <c r="M146" s="2">
        <f>+Tabla35678[[#This Row],[ENTRADAS]]*Tabla35678[[#This Row],[PRECIO]]</f>
        <v>0</v>
      </c>
      <c r="N146" s="2">
        <f>+Tabla35678[[#This Row],[SALIDAS]]*Tabla35678[[#This Row],[PRECIO]]</f>
        <v>0</v>
      </c>
      <c r="O146" s="2">
        <f>+Tabla35678[[#This Row],[BALANCE INICIAL2]]+Tabla35678[[#This Row],[ENTRADAS3]]-Tabla35678[[#This Row],[SALIDAS4]]</f>
        <v>783.04</v>
      </c>
    </row>
    <row r="147" spans="1:15" x14ac:dyDescent="0.25">
      <c r="A147" s="9" t="s">
        <v>29</v>
      </c>
      <c r="B147" s="17" t="s">
        <v>878</v>
      </c>
      <c r="C147" t="s">
        <v>102</v>
      </c>
      <c r="D147" t="s">
        <v>611</v>
      </c>
      <c r="F147" s="9" t="s">
        <v>865</v>
      </c>
      <c r="G147">
        <v>5</v>
      </c>
      <c r="J147">
        <f>+Tabla35678[[#This Row],[BALANCE INICIAL]]+Tabla35678[[#This Row],[ENTRADAS]]-Tabla35678[[#This Row],[SALIDAS]]</f>
        <v>5</v>
      </c>
      <c r="K147" s="2">
        <v>900</v>
      </c>
      <c r="L147" s="2">
        <f>+Tabla35678[[#This Row],[BALANCE INICIAL]]*Tabla35678[[#This Row],[PRECIO]]</f>
        <v>4500</v>
      </c>
      <c r="M147" s="2">
        <f>+Tabla35678[[#This Row],[ENTRADAS]]*Tabla35678[[#This Row],[PRECIO]]</f>
        <v>0</v>
      </c>
      <c r="N147" s="2">
        <f>+Tabla35678[[#This Row],[SALIDAS]]*Tabla35678[[#This Row],[PRECIO]]</f>
        <v>0</v>
      </c>
      <c r="O147" s="2">
        <f>+Tabla35678[[#This Row],[BALANCE INICIAL2]]+Tabla35678[[#This Row],[ENTRADAS3]]-Tabla35678[[#This Row],[SALIDAS4]]</f>
        <v>4500</v>
      </c>
    </row>
    <row r="148" spans="1:15" x14ac:dyDescent="0.25">
      <c r="A148" s="9" t="s">
        <v>29</v>
      </c>
      <c r="B148" s="17" t="s">
        <v>878</v>
      </c>
      <c r="C148" t="s">
        <v>102</v>
      </c>
      <c r="D148" t="s">
        <v>612</v>
      </c>
      <c r="F148" s="9" t="s">
        <v>865</v>
      </c>
      <c r="G148">
        <v>3</v>
      </c>
      <c r="J148">
        <f>+Tabla35678[[#This Row],[BALANCE INICIAL]]+Tabla35678[[#This Row],[ENTRADAS]]-Tabla35678[[#This Row],[SALIDAS]]</f>
        <v>3</v>
      </c>
      <c r="K148" s="2">
        <v>840</v>
      </c>
      <c r="L148" s="2">
        <f>+Tabla35678[[#This Row],[BALANCE INICIAL]]*Tabla35678[[#This Row],[PRECIO]]</f>
        <v>2520</v>
      </c>
      <c r="M148" s="2">
        <f>+Tabla35678[[#This Row],[ENTRADAS]]*Tabla35678[[#This Row],[PRECIO]]</f>
        <v>0</v>
      </c>
      <c r="N148" s="2">
        <f>+Tabla35678[[#This Row],[SALIDAS]]*Tabla35678[[#This Row],[PRECIO]]</f>
        <v>0</v>
      </c>
      <c r="O148" s="2">
        <f>+Tabla35678[[#This Row],[BALANCE INICIAL2]]+Tabla35678[[#This Row],[ENTRADAS3]]-Tabla35678[[#This Row],[SALIDAS4]]</f>
        <v>2520</v>
      </c>
    </row>
    <row r="149" spans="1:15" x14ac:dyDescent="0.25">
      <c r="A149" s="9" t="s">
        <v>29</v>
      </c>
      <c r="B149" s="17" t="s">
        <v>878</v>
      </c>
      <c r="C149" t="s">
        <v>102</v>
      </c>
      <c r="D149" t="s">
        <v>613</v>
      </c>
      <c r="F149" s="9" t="s">
        <v>865</v>
      </c>
      <c r="G149">
        <v>2</v>
      </c>
      <c r="J149">
        <f>+Tabla35678[[#This Row],[BALANCE INICIAL]]+Tabla35678[[#This Row],[ENTRADAS]]-Tabla35678[[#This Row],[SALIDAS]]</f>
        <v>2</v>
      </c>
      <c r="K149" s="2">
        <v>840</v>
      </c>
      <c r="L149" s="2">
        <f>+Tabla35678[[#This Row],[BALANCE INICIAL]]*Tabla35678[[#This Row],[PRECIO]]</f>
        <v>1680</v>
      </c>
      <c r="M149" s="2">
        <f>+Tabla35678[[#This Row],[ENTRADAS]]*Tabla35678[[#This Row],[PRECIO]]</f>
        <v>0</v>
      </c>
      <c r="N149" s="2">
        <f>+Tabla35678[[#This Row],[SALIDAS]]*Tabla35678[[#This Row],[PRECIO]]</f>
        <v>0</v>
      </c>
      <c r="O149" s="2">
        <f>+Tabla35678[[#This Row],[BALANCE INICIAL2]]+Tabla35678[[#This Row],[ENTRADAS3]]-Tabla35678[[#This Row],[SALIDAS4]]</f>
        <v>1680</v>
      </c>
    </row>
    <row r="150" spans="1:15" x14ac:dyDescent="0.25">
      <c r="A150" s="9" t="s">
        <v>29</v>
      </c>
      <c r="B150" s="17" t="s">
        <v>878</v>
      </c>
      <c r="C150" t="s">
        <v>102</v>
      </c>
      <c r="D150" t="s">
        <v>614</v>
      </c>
      <c r="F150" s="9" t="s">
        <v>865</v>
      </c>
      <c r="G150">
        <v>5</v>
      </c>
      <c r="J150">
        <f>+Tabla35678[[#This Row],[BALANCE INICIAL]]+Tabla35678[[#This Row],[ENTRADAS]]-Tabla35678[[#This Row],[SALIDAS]]</f>
        <v>5</v>
      </c>
      <c r="K150" s="2">
        <v>855</v>
      </c>
      <c r="L150" s="2">
        <f>+Tabla35678[[#This Row],[BALANCE INICIAL]]*Tabla35678[[#This Row],[PRECIO]]</f>
        <v>4275</v>
      </c>
      <c r="M150" s="2">
        <f>+Tabla35678[[#This Row],[ENTRADAS]]*Tabla35678[[#This Row],[PRECIO]]</f>
        <v>0</v>
      </c>
      <c r="N150" s="2">
        <f>+Tabla35678[[#This Row],[SALIDAS]]*Tabla35678[[#This Row],[PRECIO]]</f>
        <v>0</v>
      </c>
      <c r="O150" s="2">
        <f>+Tabla35678[[#This Row],[BALANCE INICIAL2]]+Tabla35678[[#This Row],[ENTRADAS3]]-Tabla35678[[#This Row],[SALIDAS4]]</f>
        <v>4275</v>
      </c>
    </row>
    <row r="151" spans="1:15" x14ac:dyDescent="0.25">
      <c r="A151" s="9" t="s">
        <v>29</v>
      </c>
      <c r="B151" s="17" t="s">
        <v>878</v>
      </c>
      <c r="C151" t="s">
        <v>102</v>
      </c>
      <c r="D151" t="s">
        <v>615</v>
      </c>
      <c r="F151" s="9" t="s">
        <v>865</v>
      </c>
      <c r="G151">
        <v>5</v>
      </c>
      <c r="J151">
        <f>+Tabla35678[[#This Row],[BALANCE INICIAL]]+Tabla35678[[#This Row],[ENTRADAS]]-Tabla35678[[#This Row],[SALIDAS]]</f>
        <v>5</v>
      </c>
      <c r="K151" s="2">
        <v>840</v>
      </c>
      <c r="L151" s="2">
        <f>+Tabla35678[[#This Row],[BALANCE INICIAL]]*Tabla35678[[#This Row],[PRECIO]]</f>
        <v>4200</v>
      </c>
      <c r="M151" s="2">
        <f>+Tabla35678[[#This Row],[ENTRADAS]]*Tabla35678[[#This Row],[PRECIO]]</f>
        <v>0</v>
      </c>
      <c r="N151" s="2">
        <f>+Tabla35678[[#This Row],[SALIDAS]]*Tabla35678[[#This Row],[PRECIO]]</f>
        <v>0</v>
      </c>
      <c r="O151" s="2">
        <f>+Tabla35678[[#This Row],[BALANCE INICIAL2]]+Tabla35678[[#This Row],[ENTRADAS3]]-Tabla35678[[#This Row],[SALIDAS4]]</f>
        <v>4200</v>
      </c>
    </row>
    <row r="152" spans="1:15" x14ac:dyDescent="0.25">
      <c r="A152" s="9" t="s">
        <v>29</v>
      </c>
      <c r="B152" s="17" t="s">
        <v>878</v>
      </c>
      <c r="C152" t="s">
        <v>102</v>
      </c>
      <c r="D152" t="s">
        <v>616</v>
      </c>
      <c r="F152" s="9" t="s">
        <v>869</v>
      </c>
      <c r="G152">
        <v>242</v>
      </c>
      <c r="I152">
        <v>4</v>
      </c>
      <c r="J152">
        <f>+Tabla35678[[#This Row],[BALANCE INICIAL]]+Tabla35678[[#This Row],[ENTRADAS]]-Tabla35678[[#This Row],[SALIDAS]]</f>
        <v>238</v>
      </c>
      <c r="K152" s="2">
        <v>53</v>
      </c>
      <c r="L152" s="2">
        <f>+Tabla35678[[#This Row],[BALANCE INICIAL]]*Tabla35678[[#This Row],[PRECIO]]</f>
        <v>12826</v>
      </c>
      <c r="M152" s="2">
        <f>+Tabla35678[[#This Row],[ENTRADAS]]*Tabla35678[[#This Row],[PRECIO]]</f>
        <v>0</v>
      </c>
      <c r="N152" s="2">
        <f>+Tabla35678[[#This Row],[SALIDAS]]*Tabla35678[[#This Row],[PRECIO]]</f>
        <v>212</v>
      </c>
      <c r="O152" s="2">
        <f>+Tabla35678[[#This Row],[BALANCE INICIAL2]]+Tabla35678[[#This Row],[ENTRADAS3]]-Tabla35678[[#This Row],[SALIDAS4]]</f>
        <v>12614</v>
      </c>
    </row>
    <row r="153" spans="1:15" x14ac:dyDescent="0.25">
      <c r="A153" s="9" t="s">
        <v>29</v>
      </c>
      <c r="B153" s="17" t="s">
        <v>878</v>
      </c>
      <c r="C153" t="s">
        <v>102</v>
      </c>
      <c r="D153" t="s">
        <v>617</v>
      </c>
      <c r="F153" s="9" t="s">
        <v>865</v>
      </c>
      <c r="G153">
        <v>1</v>
      </c>
      <c r="J153">
        <f>+Tabla35678[[#This Row],[BALANCE INICIAL]]+Tabla35678[[#This Row],[ENTRADAS]]-Tabla35678[[#This Row],[SALIDAS]]</f>
        <v>1</v>
      </c>
      <c r="K153" s="2">
        <v>1100</v>
      </c>
      <c r="L153" s="2">
        <f>+Tabla35678[[#This Row],[BALANCE INICIAL]]*Tabla35678[[#This Row],[PRECIO]]</f>
        <v>1100</v>
      </c>
      <c r="M153" s="2">
        <f>+Tabla35678[[#This Row],[ENTRADAS]]*Tabla35678[[#This Row],[PRECIO]]</f>
        <v>0</v>
      </c>
      <c r="N153" s="2">
        <f>+Tabla35678[[#This Row],[SALIDAS]]*Tabla35678[[#This Row],[PRECIO]]</f>
        <v>0</v>
      </c>
      <c r="O153" s="2">
        <f>+Tabla35678[[#This Row],[BALANCE INICIAL2]]+Tabla35678[[#This Row],[ENTRADAS3]]-Tabla35678[[#This Row],[SALIDAS4]]</f>
        <v>1100</v>
      </c>
    </row>
    <row r="154" spans="1:15" x14ac:dyDescent="0.25">
      <c r="A154" s="9" t="s">
        <v>29</v>
      </c>
      <c r="B154" s="17" t="s">
        <v>878</v>
      </c>
      <c r="C154" t="s">
        <v>102</v>
      </c>
      <c r="D154" t="s">
        <v>618</v>
      </c>
      <c r="F154" s="9" t="s">
        <v>865</v>
      </c>
      <c r="G154">
        <v>0</v>
      </c>
      <c r="J154">
        <f>+Tabla35678[[#This Row],[BALANCE INICIAL]]+Tabla35678[[#This Row],[ENTRADAS]]-Tabla35678[[#This Row],[SALIDAS]]</f>
        <v>0</v>
      </c>
      <c r="K154" s="2">
        <v>350</v>
      </c>
      <c r="L154" s="2">
        <f>+Tabla35678[[#This Row],[BALANCE INICIAL]]*Tabla35678[[#This Row],[PRECIO]]</f>
        <v>0</v>
      </c>
      <c r="M154" s="2">
        <f>+Tabla35678[[#This Row],[ENTRADAS]]*Tabla35678[[#This Row],[PRECIO]]</f>
        <v>0</v>
      </c>
      <c r="N154" s="2">
        <f>+Tabla35678[[#This Row],[SALIDAS]]*Tabla35678[[#This Row],[PRECIO]]</f>
        <v>0</v>
      </c>
      <c r="O154" s="2">
        <f>+Tabla35678[[#This Row],[BALANCE INICIAL2]]+Tabla35678[[#This Row],[ENTRADAS3]]-Tabla35678[[#This Row],[SALIDAS4]]</f>
        <v>0</v>
      </c>
    </row>
    <row r="155" spans="1:15" x14ac:dyDescent="0.25">
      <c r="A155" s="9" t="s">
        <v>29</v>
      </c>
      <c r="B155" s="17" t="s">
        <v>878</v>
      </c>
      <c r="C155" t="s">
        <v>102</v>
      </c>
      <c r="D155" t="s">
        <v>619</v>
      </c>
      <c r="F155" s="9" t="s">
        <v>865</v>
      </c>
      <c r="G155">
        <v>6</v>
      </c>
      <c r="J155">
        <f>+Tabla35678[[#This Row],[BALANCE INICIAL]]+Tabla35678[[#This Row],[ENTRADAS]]-Tabla35678[[#This Row],[SALIDAS]]</f>
        <v>6</v>
      </c>
      <c r="K155" s="2">
        <v>154.24</v>
      </c>
      <c r="L155" s="2">
        <f>+Tabla35678[[#This Row],[BALANCE INICIAL]]*Tabla35678[[#This Row],[PRECIO]]</f>
        <v>925.44</v>
      </c>
      <c r="M155" s="2">
        <f>+Tabla35678[[#This Row],[ENTRADAS]]*Tabla35678[[#This Row],[PRECIO]]</f>
        <v>0</v>
      </c>
      <c r="N155" s="2">
        <f>+Tabla35678[[#This Row],[SALIDAS]]*Tabla35678[[#This Row],[PRECIO]]</f>
        <v>0</v>
      </c>
      <c r="O155" s="2">
        <f>+Tabla35678[[#This Row],[BALANCE INICIAL2]]+Tabla35678[[#This Row],[ENTRADAS3]]-Tabla35678[[#This Row],[SALIDAS4]]</f>
        <v>925.44</v>
      </c>
    </row>
    <row r="156" spans="1:15" x14ac:dyDescent="0.25">
      <c r="A156" s="9" t="s">
        <v>29</v>
      </c>
      <c r="B156" s="17" t="s">
        <v>878</v>
      </c>
      <c r="C156" t="s">
        <v>102</v>
      </c>
      <c r="D156" t="s">
        <v>620</v>
      </c>
      <c r="F156" s="9" t="s">
        <v>834</v>
      </c>
      <c r="G156">
        <v>2</v>
      </c>
      <c r="J156">
        <f>+Tabla35678[[#This Row],[BALANCE INICIAL]]+Tabla35678[[#This Row],[ENTRADAS]]-Tabla35678[[#This Row],[SALIDAS]]</f>
        <v>2</v>
      </c>
      <c r="K156" s="2">
        <v>120</v>
      </c>
      <c r="L156" s="2">
        <f>+Tabla35678[[#This Row],[BALANCE INICIAL]]*Tabla35678[[#This Row],[PRECIO]]</f>
        <v>240</v>
      </c>
      <c r="M156" s="2">
        <f>+Tabla35678[[#This Row],[ENTRADAS]]*Tabla35678[[#This Row],[PRECIO]]</f>
        <v>0</v>
      </c>
      <c r="N156" s="2">
        <f>+Tabla35678[[#This Row],[SALIDAS]]*Tabla35678[[#This Row],[PRECIO]]</f>
        <v>0</v>
      </c>
      <c r="O156" s="2">
        <f>+Tabla35678[[#This Row],[BALANCE INICIAL2]]+Tabla35678[[#This Row],[ENTRADAS3]]-Tabla35678[[#This Row],[SALIDAS4]]</f>
        <v>240</v>
      </c>
    </row>
    <row r="157" spans="1:15" x14ac:dyDescent="0.25">
      <c r="A157" s="9" t="s">
        <v>29</v>
      </c>
      <c r="B157" s="17" t="s">
        <v>878</v>
      </c>
      <c r="C157" t="s">
        <v>102</v>
      </c>
      <c r="D157" t="s">
        <v>621</v>
      </c>
      <c r="F157" s="9" t="s">
        <v>871</v>
      </c>
      <c r="G157">
        <v>9</v>
      </c>
      <c r="J157">
        <f>+Tabla35678[[#This Row],[BALANCE INICIAL]]+Tabla35678[[#This Row],[ENTRADAS]]-Tabla35678[[#This Row],[SALIDAS]]</f>
        <v>9</v>
      </c>
      <c r="K157" s="2">
        <v>195</v>
      </c>
      <c r="L157" s="2">
        <f>+Tabla35678[[#This Row],[BALANCE INICIAL]]*Tabla35678[[#This Row],[PRECIO]]</f>
        <v>1755</v>
      </c>
      <c r="M157" s="2">
        <f>+Tabla35678[[#This Row],[ENTRADAS]]*Tabla35678[[#This Row],[PRECIO]]</f>
        <v>0</v>
      </c>
      <c r="N157" s="2">
        <f>+Tabla35678[[#This Row],[SALIDAS]]*Tabla35678[[#This Row],[PRECIO]]</f>
        <v>0</v>
      </c>
      <c r="O157" s="2">
        <f>+Tabla35678[[#This Row],[BALANCE INICIAL2]]+Tabla35678[[#This Row],[ENTRADAS3]]-Tabla35678[[#This Row],[SALIDAS4]]</f>
        <v>1755</v>
      </c>
    </row>
    <row r="158" spans="1:15" x14ac:dyDescent="0.25">
      <c r="A158" s="9" t="s">
        <v>29</v>
      </c>
      <c r="B158" s="17" t="s">
        <v>878</v>
      </c>
      <c r="C158" t="s">
        <v>102</v>
      </c>
      <c r="D158" t="s">
        <v>622</v>
      </c>
      <c r="F158" s="9" t="s">
        <v>865</v>
      </c>
      <c r="G158">
        <v>1</v>
      </c>
      <c r="J158">
        <f>+Tabla35678[[#This Row],[BALANCE INICIAL]]+Tabla35678[[#This Row],[ENTRADAS]]-Tabla35678[[#This Row],[SALIDAS]]</f>
        <v>1</v>
      </c>
      <c r="K158" s="2">
        <v>42</v>
      </c>
      <c r="L158" s="2">
        <f>+Tabla35678[[#This Row],[BALANCE INICIAL]]*Tabla35678[[#This Row],[PRECIO]]</f>
        <v>42</v>
      </c>
      <c r="M158" s="2">
        <f>+Tabla35678[[#This Row],[ENTRADAS]]*Tabla35678[[#This Row],[PRECIO]]</f>
        <v>0</v>
      </c>
      <c r="N158" s="2">
        <f>+Tabla35678[[#This Row],[SALIDAS]]*Tabla35678[[#This Row],[PRECIO]]</f>
        <v>0</v>
      </c>
      <c r="O158" s="2">
        <f>+Tabla35678[[#This Row],[BALANCE INICIAL2]]+Tabla35678[[#This Row],[ENTRADAS3]]-Tabla35678[[#This Row],[SALIDAS4]]</f>
        <v>42</v>
      </c>
    </row>
    <row r="159" spans="1:15" x14ac:dyDescent="0.25">
      <c r="A159" s="9" t="s">
        <v>29</v>
      </c>
      <c r="B159" s="17" t="s">
        <v>878</v>
      </c>
      <c r="C159" t="s">
        <v>102</v>
      </c>
      <c r="D159" t="s">
        <v>623</v>
      </c>
      <c r="F159" s="9" t="s">
        <v>865</v>
      </c>
      <c r="G159">
        <v>1</v>
      </c>
      <c r="J159">
        <f>+Tabla35678[[#This Row],[BALANCE INICIAL]]+Tabla35678[[#This Row],[ENTRADAS]]-Tabla35678[[#This Row],[SALIDAS]]</f>
        <v>1</v>
      </c>
      <c r="K159" s="2">
        <v>340</v>
      </c>
      <c r="L159" s="2">
        <f>+Tabla35678[[#This Row],[BALANCE INICIAL]]*Tabla35678[[#This Row],[PRECIO]]</f>
        <v>340</v>
      </c>
      <c r="M159" s="2">
        <f>+Tabla35678[[#This Row],[ENTRADAS]]*Tabla35678[[#This Row],[PRECIO]]</f>
        <v>0</v>
      </c>
      <c r="N159" s="2">
        <f>+Tabla35678[[#This Row],[SALIDAS]]*Tabla35678[[#This Row],[PRECIO]]</f>
        <v>0</v>
      </c>
      <c r="O159" s="2">
        <f>+Tabla35678[[#This Row],[BALANCE INICIAL2]]+Tabla35678[[#This Row],[ENTRADAS3]]-Tabla35678[[#This Row],[SALIDAS4]]</f>
        <v>340</v>
      </c>
    </row>
    <row r="160" spans="1:15" x14ac:dyDescent="0.25">
      <c r="A160" s="9" t="s">
        <v>29</v>
      </c>
      <c r="B160" s="17" t="s">
        <v>878</v>
      </c>
      <c r="C160" t="s">
        <v>102</v>
      </c>
      <c r="D160" t="s">
        <v>624</v>
      </c>
      <c r="F160" s="9" t="s">
        <v>825</v>
      </c>
      <c r="G160">
        <v>1</v>
      </c>
      <c r="J160">
        <f>+Tabla35678[[#This Row],[BALANCE INICIAL]]+Tabla35678[[#This Row],[ENTRADAS]]-Tabla35678[[#This Row],[SALIDAS]]</f>
        <v>1</v>
      </c>
      <c r="K160" s="2">
        <v>297.95</v>
      </c>
      <c r="L160" s="2">
        <f>+Tabla35678[[#This Row],[BALANCE INICIAL]]*Tabla35678[[#This Row],[PRECIO]]</f>
        <v>297.95</v>
      </c>
      <c r="M160" s="2">
        <f>+Tabla35678[[#This Row],[ENTRADAS]]*Tabla35678[[#This Row],[PRECIO]]</f>
        <v>0</v>
      </c>
      <c r="N160" s="2">
        <f>+Tabla35678[[#This Row],[SALIDAS]]*Tabla35678[[#This Row],[PRECIO]]</f>
        <v>0</v>
      </c>
      <c r="O160" s="2">
        <f>+Tabla35678[[#This Row],[BALANCE INICIAL2]]+Tabla35678[[#This Row],[ENTRADAS3]]-Tabla35678[[#This Row],[SALIDAS4]]</f>
        <v>297.95</v>
      </c>
    </row>
    <row r="161" spans="1:15" x14ac:dyDescent="0.25">
      <c r="A161" s="9" t="s">
        <v>29</v>
      </c>
      <c r="B161" s="17" t="s">
        <v>878</v>
      </c>
      <c r="C161" t="s">
        <v>102</v>
      </c>
      <c r="D161" t="s">
        <v>625</v>
      </c>
      <c r="F161" s="9" t="s">
        <v>865</v>
      </c>
      <c r="G161">
        <v>6</v>
      </c>
      <c r="J161">
        <f>+Tabla35678[[#This Row],[BALANCE INICIAL]]+Tabla35678[[#This Row],[ENTRADAS]]-Tabla35678[[#This Row],[SALIDAS]]</f>
        <v>6</v>
      </c>
      <c r="K161" s="2">
        <v>312</v>
      </c>
      <c r="L161" s="2">
        <f>+Tabla35678[[#This Row],[BALANCE INICIAL]]*Tabla35678[[#This Row],[PRECIO]]</f>
        <v>1872</v>
      </c>
      <c r="M161" s="2">
        <f>+Tabla35678[[#This Row],[ENTRADAS]]*Tabla35678[[#This Row],[PRECIO]]</f>
        <v>0</v>
      </c>
      <c r="N161" s="2">
        <f>+Tabla35678[[#This Row],[SALIDAS]]*Tabla35678[[#This Row],[PRECIO]]</f>
        <v>0</v>
      </c>
      <c r="O161" s="2">
        <f>+Tabla35678[[#This Row],[BALANCE INICIAL2]]+Tabla35678[[#This Row],[ENTRADAS3]]-Tabla35678[[#This Row],[SALIDAS4]]</f>
        <v>1872</v>
      </c>
    </row>
    <row r="162" spans="1:15" x14ac:dyDescent="0.25">
      <c r="A162" s="9" t="s">
        <v>29</v>
      </c>
      <c r="B162" s="17" t="s">
        <v>878</v>
      </c>
      <c r="C162" t="s">
        <v>102</v>
      </c>
      <c r="D162" t="s">
        <v>626</v>
      </c>
      <c r="F162" s="9" t="s">
        <v>865</v>
      </c>
      <c r="G162">
        <v>1</v>
      </c>
      <c r="J162">
        <f>+Tabla35678[[#This Row],[BALANCE INICIAL]]+Tabla35678[[#This Row],[ENTRADAS]]-Tabla35678[[#This Row],[SALIDAS]]</f>
        <v>1</v>
      </c>
      <c r="K162" s="2">
        <v>275</v>
      </c>
      <c r="L162" s="2">
        <f>+Tabla35678[[#This Row],[BALANCE INICIAL]]*Tabla35678[[#This Row],[PRECIO]]</f>
        <v>275</v>
      </c>
      <c r="M162" s="2">
        <f>+Tabla35678[[#This Row],[ENTRADAS]]*Tabla35678[[#This Row],[PRECIO]]</f>
        <v>0</v>
      </c>
      <c r="N162" s="2">
        <f>+Tabla35678[[#This Row],[SALIDAS]]*Tabla35678[[#This Row],[PRECIO]]</f>
        <v>0</v>
      </c>
      <c r="O162" s="2">
        <f>+Tabla35678[[#This Row],[BALANCE INICIAL2]]+Tabla35678[[#This Row],[ENTRADAS3]]-Tabla35678[[#This Row],[SALIDAS4]]</f>
        <v>275</v>
      </c>
    </row>
    <row r="163" spans="1:15" x14ac:dyDescent="0.25">
      <c r="A163" s="9" t="s">
        <v>29</v>
      </c>
      <c r="B163" s="17" t="s">
        <v>878</v>
      </c>
      <c r="C163" t="s">
        <v>102</v>
      </c>
      <c r="D163" t="s">
        <v>627</v>
      </c>
      <c r="F163" s="9" t="s">
        <v>865</v>
      </c>
      <c r="G163">
        <v>4</v>
      </c>
      <c r="J163">
        <f>+Tabla35678[[#This Row],[BALANCE INICIAL]]+Tabla35678[[#This Row],[ENTRADAS]]-Tabla35678[[#This Row],[SALIDAS]]</f>
        <v>4</v>
      </c>
      <c r="K163" s="2">
        <v>277</v>
      </c>
      <c r="L163" s="2">
        <f>+Tabla35678[[#This Row],[BALANCE INICIAL]]*Tabla35678[[#This Row],[PRECIO]]</f>
        <v>1108</v>
      </c>
      <c r="M163" s="2">
        <f>+Tabla35678[[#This Row],[ENTRADAS]]*Tabla35678[[#This Row],[PRECIO]]</f>
        <v>0</v>
      </c>
      <c r="N163" s="2">
        <f>+Tabla35678[[#This Row],[SALIDAS]]*Tabla35678[[#This Row],[PRECIO]]</f>
        <v>0</v>
      </c>
      <c r="O163" s="2">
        <f>+Tabla35678[[#This Row],[BALANCE INICIAL2]]+Tabla35678[[#This Row],[ENTRADAS3]]-Tabla35678[[#This Row],[SALIDAS4]]</f>
        <v>1108</v>
      </c>
    </row>
    <row r="164" spans="1:15" x14ac:dyDescent="0.25">
      <c r="A164" s="9" t="s">
        <v>29</v>
      </c>
      <c r="B164" s="17" t="s">
        <v>878</v>
      </c>
      <c r="C164" t="s">
        <v>102</v>
      </c>
      <c r="D164" t="s">
        <v>628</v>
      </c>
      <c r="F164" s="9" t="s">
        <v>865</v>
      </c>
      <c r="G164">
        <v>3</v>
      </c>
      <c r="J164">
        <f>+Tabla35678[[#This Row],[BALANCE INICIAL]]+Tabla35678[[#This Row],[ENTRADAS]]-Tabla35678[[#This Row],[SALIDAS]]</f>
        <v>3</v>
      </c>
      <c r="K164" s="2">
        <v>200</v>
      </c>
      <c r="L164" s="2">
        <f>+Tabla35678[[#This Row],[BALANCE INICIAL]]*Tabla35678[[#This Row],[PRECIO]]</f>
        <v>600</v>
      </c>
      <c r="M164" s="2">
        <f>+Tabla35678[[#This Row],[ENTRADAS]]*Tabla35678[[#This Row],[PRECIO]]</f>
        <v>0</v>
      </c>
      <c r="N164" s="2">
        <f>+Tabla35678[[#This Row],[SALIDAS]]*Tabla35678[[#This Row],[PRECIO]]</f>
        <v>0</v>
      </c>
      <c r="O164" s="2">
        <f>+Tabla35678[[#This Row],[BALANCE INICIAL2]]+Tabla35678[[#This Row],[ENTRADAS3]]-Tabla35678[[#This Row],[SALIDAS4]]</f>
        <v>600</v>
      </c>
    </row>
    <row r="165" spans="1:15" x14ac:dyDescent="0.25">
      <c r="A165" s="9" t="s">
        <v>29</v>
      </c>
      <c r="B165" s="17" t="s">
        <v>878</v>
      </c>
      <c r="C165" t="s">
        <v>102</v>
      </c>
      <c r="D165" t="s">
        <v>629</v>
      </c>
      <c r="F165" s="9" t="s">
        <v>865</v>
      </c>
      <c r="G165">
        <v>1</v>
      </c>
      <c r="J165">
        <f>+Tabla35678[[#This Row],[BALANCE INICIAL]]+Tabla35678[[#This Row],[ENTRADAS]]-Tabla35678[[#This Row],[SALIDAS]]</f>
        <v>1</v>
      </c>
      <c r="K165" s="2">
        <v>220</v>
      </c>
      <c r="L165" s="2">
        <f>+Tabla35678[[#This Row],[BALANCE INICIAL]]*Tabla35678[[#This Row],[PRECIO]]</f>
        <v>220</v>
      </c>
      <c r="M165" s="2">
        <f>+Tabla35678[[#This Row],[ENTRADAS]]*Tabla35678[[#This Row],[PRECIO]]</f>
        <v>0</v>
      </c>
      <c r="N165" s="2">
        <f>+Tabla35678[[#This Row],[SALIDAS]]*Tabla35678[[#This Row],[PRECIO]]</f>
        <v>0</v>
      </c>
      <c r="O165" s="2">
        <f>+Tabla35678[[#This Row],[BALANCE INICIAL2]]+Tabla35678[[#This Row],[ENTRADAS3]]-Tabla35678[[#This Row],[SALIDAS4]]</f>
        <v>220</v>
      </c>
    </row>
    <row r="166" spans="1:15" x14ac:dyDescent="0.25">
      <c r="A166" s="9" t="s">
        <v>29</v>
      </c>
      <c r="B166" s="17" t="s">
        <v>878</v>
      </c>
      <c r="C166" t="s">
        <v>102</v>
      </c>
      <c r="D166" t="s">
        <v>630</v>
      </c>
      <c r="F166" s="9" t="s">
        <v>865</v>
      </c>
      <c r="G166">
        <v>1</v>
      </c>
      <c r="J166">
        <f>+Tabla35678[[#This Row],[BALANCE INICIAL]]+Tabla35678[[#This Row],[ENTRADAS]]-Tabla35678[[#This Row],[SALIDAS]]</f>
        <v>1</v>
      </c>
      <c r="K166" s="2">
        <v>225</v>
      </c>
      <c r="L166" s="2">
        <f>+Tabla35678[[#This Row],[BALANCE INICIAL]]*Tabla35678[[#This Row],[PRECIO]]</f>
        <v>225</v>
      </c>
      <c r="M166" s="2">
        <f>+Tabla35678[[#This Row],[ENTRADAS]]*Tabla35678[[#This Row],[PRECIO]]</f>
        <v>0</v>
      </c>
      <c r="N166" s="2">
        <f>+Tabla35678[[#This Row],[SALIDAS]]*Tabla35678[[#This Row],[PRECIO]]</f>
        <v>0</v>
      </c>
      <c r="O166" s="2">
        <f>+Tabla35678[[#This Row],[BALANCE INICIAL2]]+Tabla35678[[#This Row],[ENTRADAS3]]-Tabla35678[[#This Row],[SALIDAS4]]</f>
        <v>225</v>
      </c>
    </row>
    <row r="167" spans="1:15" x14ac:dyDescent="0.25">
      <c r="A167" s="9" t="s">
        <v>29</v>
      </c>
      <c r="B167" s="17" t="s">
        <v>878</v>
      </c>
      <c r="C167" t="s">
        <v>102</v>
      </c>
      <c r="D167" t="s">
        <v>631</v>
      </c>
      <c r="F167" s="9" t="s">
        <v>865</v>
      </c>
      <c r="G167">
        <v>2</v>
      </c>
      <c r="J167">
        <f>+Tabla35678[[#This Row],[BALANCE INICIAL]]+Tabla35678[[#This Row],[ENTRADAS]]-Tabla35678[[#This Row],[SALIDAS]]</f>
        <v>2</v>
      </c>
      <c r="K167" s="2">
        <v>195</v>
      </c>
      <c r="L167" s="2">
        <f>+Tabla35678[[#This Row],[BALANCE INICIAL]]*Tabla35678[[#This Row],[PRECIO]]</f>
        <v>390</v>
      </c>
      <c r="M167" s="2">
        <f>+Tabla35678[[#This Row],[ENTRADAS]]*Tabla35678[[#This Row],[PRECIO]]</f>
        <v>0</v>
      </c>
      <c r="N167" s="2">
        <f>+Tabla35678[[#This Row],[SALIDAS]]*Tabla35678[[#This Row],[PRECIO]]</f>
        <v>0</v>
      </c>
      <c r="O167" s="2">
        <f>+Tabla35678[[#This Row],[BALANCE INICIAL2]]+Tabla35678[[#This Row],[ENTRADAS3]]-Tabla35678[[#This Row],[SALIDAS4]]</f>
        <v>390</v>
      </c>
    </row>
    <row r="168" spans="1:15" x14ac:dyDescent="0.25">
      <c r="A168" s="9" t="s">
        <v>29</v>
      </c>
      <c r="B168" s="17" t="s">
        <v>878</v>
      </c>
      <c r="C168" t="s">
        <v>102</v>
      </c>
      <c r="D168" t="s">
        <v>632</v>
      </c>
      <c r="F168" s="9" t="s">
        <v>865</v>
      </c>
      <c r="G168">
        <v>14</v>
      </c>
      <c r="J168">
        <f>+Tabla35678[[#This Row],[BALANCE INICIAL]]+Tabla35678[[#This Row],[ENTRADAS]]-Tabla35678[[#This Row],[SALIDAS]]</f>
        <v>14</v>
      </c>
      <c r="K168" s="2">
        <v>162</v>
      </c>
      <c r="L168" s="2">
        <f>+Tabla35678[[#This Row],[BALANCE INICIAL]]*Tabla35678[[#This Row],[PRECIO]]</f>
        <v>2268</v>
      </c>
      <c r="M168" s="2">
        <f>+Tabla35678[[#This Row],[ENTRADAS]]*Tabla35678[[#This Row],[PRECIO]]</f>
        <v>0</v>
      </c>
      <c r="N168" s="2">
        <f>+Tabla35678[[#This Row],[SALIDAS]]*Tabla35678[[#This Row],[PRECIO]]</f>
        <v>0</v>
      </c>
      <c r="O168" s="2">
        <f>+Tabla35678[[#This Row],[BALANCE INICIAL2]]+Tabla35678[[#This Row],[ENTRADAS3]]-Tabla35678[[#This Row],[SALIDAS4]]</f>
        <v>2268</v>
      </c>
    </row>
    <row r="169" spans="1:15" x14ac:dyDescent="0.25">
      <c r="A169" s="9" t="s">
        <v>29</v>
      </c>
      <c r="B169" s="17" t="s">
        <v>878</v>
      </c>
      <c r="C169" t="s">
        <v>102</v>
      </c>
      <c r="D169" t="s">
        <v>633</v>
      </c>
      <c r="F169" s="9" t="s">
        <v>865</v>
      </c>
      <c r="G169">
        <v>3</v>
      </c>
      <c r="J169">
        <f>+Tabla35678[[#This Row],[BALANCE INICIAL]]+Tabla35678[[#This Row],[ENTRADAS]]-Tabla35678[[#This Row],[SALIDAS]]</f>
        <v>3</v>
      </c>
      <c r="K169" s="2">
        <v>160</v>
      </c>
      <c r="L169" s="2">
        <f>+Tabla35678[[#This Row],[BALANCE INICIAL]]*Tabla35678[[#This Row],[PRECIO]]</f>
        <v>480</v>
      </c>
      <c r="M169" s="2">
        <f>+Tabla35678[[#This Row],[ENTRADAS]]*Tabla35678[[#This Row],[PRECIO]]</f>
        <v>0</v>
      </c>
      <c r="N169" s="2">
        <f>+Tabla35678[[#This Row],[SALIDAS]]*Tabla35678[[#This Row],[PRECIO]]</f>
        <v>0</v>
      </c>
      <c r="O169" s="2">
        <f>+Tabla35678[[#This Row],[BALANCE INICIAL2]]+Tabla35678[[#This Row],[ENTRADAS3]]-Tabla35678[[#This Row],[SALIDAS4]]</f>
        <v>480</v>
      </c>
    </row>
    <row r="170" spans="1:15" x14ac:dyDescent="0.25">
      <c r="A170" s="9" t="s">
        <v>29</v>
      </c>
      <c r="B170" s="17" t="s">
        <v>878</v>
      </c>
      <c r="C170" t="s">
        <v>102</v>
      </c>
      <c r="D170" t="s">
        <v>634</v>
      </c>
      <c r="F170" s="9" t="s">
        <v>865</v>
      </c>
      <c r="G170">
        <v>3</v>
      </c>
      <c r="J170">
        <f>+Tabla35678[[#This Row],[BALANCE INICIAL]]+Tabla35678[[#This Row],[ENTRADAS]]-Tabla35678[[#This Row],[SALIDAS]]</f>
        <v>3</v>
      </c>
      <c r="K170" s="2">
        <v>159</v>
      </c>
      <c r="L170" s="2">
        <f>+Tabla35678[[#This Row],[BALANCE INICIAL]]*Tabla35678[[#This Row],[PRECIO]]</f>
        <v>477</v>
      </c>
      <c r="M170" s="2">
        <f>+Tabla35678[[#This Row],[ENTRADAS]]*Tabla35678[[#This Row],[PRECIO]]</f>
        <v>0</v>
      </c>
      <c r="N170" s="2">
        <f>+Tabla35678[[#This Row],[SALIDAS]]*Tabla35678[[#This Row],[PRECIO]]</f>
        <v>0</v>
      </c>
      <c r="O170" s="2">
        <f>+Tabla35678[[#This Row],[BALANCE INICIAL2]]+Tabla35678[[#This Row],[ENTRADAS3]]-Tabla35678[[#This Row],[SALIDAS4]]</f>
        <v>477</v>
      </c>
    </row>
    <row r="171" spans="1:15" x14ac:dyDescent="0.25">
      <c r="A171" s="9" t="s">
        <v>29</v>
      </c>
      <c r="B171" s="17" t="s">
        <v>878</v>
      </c>
      <c r="C171" t="s">
        <v>102</v>
      </c>
      <c r="D171" t="s">
        <v>635</v>
      </c>
      <c r="F171" s="9" t="s">
        <v>865</v>
      </c>
      <c r="G171">
        <v>13</v>
      </c>
      <c r="J171">
        <f>+Tabla35678[[#This Row],[BALANCE INICIAL]]+Tabla35678[[#This Row],[ENTRADAS]]-Tabla35678[[#This Row],[SALIDAS]]</f>
        <v>13</v>
      </c>
      <c r="K171" s="2">
        <v>880</v>
      </c>
      <c r="L171" s="2">
        <f>+Tabla35678[[#This Row],[BALANCE INICIAL]]*Tabla35678[[#This Row],[PRECIO]]</f>
        <v>11440</v>
      </c>
      <c r="M171" s="2">
        <f>+Tabla35678[[#This Row],[ENTRADAS]]*Tabla35678[[#This Row],[PRECIO]]</f>
        <v>0</v>
      </c>
      <c r="N171" s="2">
        <f>+Tabla35678[[#This Row],[SALIDAS]]*Tabla35678[[#This Row],[PRECIO]]</f>
        <v>0</v>
      </c>
      <c r="O171" s="2">
        <f>+Tabla35678[[#This Row],[BALANCE INICIAL2]]+Tabla35678[[#This Row],[ENTRADAS3]]-Tabla35678[[#This Row],[SALIDAS4]]</f>
        <v>11440</v>
      </c>
    </row>
    <row r="172" spans="1:15" x14ac:dyDescent="0.25">
      <c r="A172" s="9" t="s">
        <v>29</v>
      </c>
      <c r="B172" s="17" t="s">
        <v>878</v>
      </c>
      <c r="C172" t="s">
        <v>102</v>
      </c>
      <c r="D172" t="s">
        <v>636</v>
      </c>
      <c r="F172" s="9" t="s">
        <v>834</v>
      </c>
      <c r="G172">
        <v>10</v>
      </c>
      <c r="J172">
        <f>+Tabla35678[[#This Row],[BALANCE INICIAL]]+Tabla35678[[#This Row],[ENTRADAS]]-Tabla35678[[#This Row],[SALIDAS]]</f>
        <v>10</v>
      </c>
      <c r="K172" s="2">
        <v>73</v>
      </c>
      <c r="L172" s="2">
        <f>+Tabla35678[[#This Row],[BALANCE INICIAL]]*Tabla35678[[#This Row],[PRECIO]]</f>
        <v>730</v>
      </c>
      <c r="M172" s="2">
        <f>+Tabla35678[[#This Row],[ENTRADAS]]*Tabla35678[[#This Row],[PRECIO]]</f>
        <v>0</v>
      </c>
      <c r="N172" s="2">
        <f>+Tabla35678[[#This Row],[SALIDAS]]*Tabla35678[[#This Row],[PRECIO]]</f>
        <v>0</v>
      </c>
      <c r="O172" s="2">
        <f>+Tabla35678[[#This Row],[BALANCE INICIAL2]]+Tabla35678[[#This Row],[ENTRADAS3]]-Tabla35678[[#This Row],[SALIDAS4]]</f>
        <v>730</v>
      </c>
    </row>
    <row r="173" spans="1:15" x14ac:dyDescent="0.25">
      <c r="A173" s="9" t="s">
        <v>29</v>
      </c>
      <c r="B173" s="17" t="s">
        <v>878</v>
      </c>
      <c r="C173" t="s">
        <v>102</v>
      </c>
      <c r="D173" t="s">
        <v>637</v>
      </c>
      <c r="F173" s="9" t="s">
        <v>872</v>
      </c>
      <c r="G173">
        <v>5</v>
      </c>
      <c r="J173">
        <f>+Tabla35678[[#This Row],[BALANCE INICIAL]]+Tabla35678[[#This Row],[ENTRADAS]]-Tabla35678[[#This Row],[SALIDAS]]</f>
        <v>5</v>
      </c>
      <c r="K173" s="2">
        <v>290</v>
      </c>
      <c r="L173" s="2">
        <f>+Tabla35678[[#This Row],[BALANCE INICIAL]]*Tabla35678[[#This Row],[PRECIO]]</f>
        <v>1450</v>
      </c>
      <c r="M173" s="2">
        <f>+Tabla35678[[#This Row],[ENTRADAS]]*Tabla35678[[#This Row],[PRECIO]]</f>
        <v>0</v>
      </c>
      <c r="N173" s="2">
        <f>+Tabla35678[[#This Row],[SALIDAS]]*Tabla35678[[#This Row],[PRECIO]]</f>
        <v>0</v>
      </c>
      <c r="O173" s="2">
        <f>+Tabla35678[[#This Row],[BALANCE INICIAL2]]+Tabla35678[[#This Row],[ENTRADAS3]]-Tabla35678[[#This Row],[SALIDAS4]]</f>
        <v>1450</v>
      </c>
    </row>
    <row r="174" spans="1:15" x14ac:dyDescent="0.25">
      <c r="A174" s="9" t="s">
        <v>29</v>
      </c>
      <c r="B174" s="17" t="s">
        <v>878</v>
      </c>
      <c r="C174" t="s">
        <v>102</v>
      </c>
      <c r="D174" t="s">
        <v>638</v>
      </c>
      <c r="F174" s="9" t="s">
        <v>872</v>
      </c>
      <c r="G174">
        <v>2</v>
      </c>
      <c r="J174">
        <f>+Tabla35678[[#This Row],[BALANCE INICIAL]]+Tabla35678[[#This Row],[ENTRADAS]]-Tabla35678[[#This Row],[SALIDAS]]</f>
        <v>2</v>
      </c>
      <c r="K174" s="2">
        <v>500</v>
      </c>
      <c r="L174" s="2">
        <f>+Tabla35678[[#This Row],[BALANCE INICIAL]]*Tabla35678[[#This Row],[PRECIO]]</f>
        <v>1000</v>
      </c>
      <c r="M174" s="2">
        <f>+Tabla35678[[#This Row],[ENTRADAS]]*Tabla35678[[#This Row],[PRECIO]]</f>
        <v>0</v>
      </c>
      <c r="N174" s="2">
        <f>+Tabla35678[[#This Row],[SALIDAS]]*Tabla35678[[#This Row],[PRECIO]]</f>
        <v>0</v>
      </c>
      <c r="O174" s="2">
        <f>+Tabla35678[[#This Row],[BALANCE INICIAL2]]+Tabla35678[[#This Row],[ENTRADAS3]]-Tabla35678[[#This Row],[SALIDAS4]]</f>
        <v>1000</v>
      </c>
    </row>
    <row r="175" spans="1:15" x14ac:dyDescent="0.25">
      <c r="A175" s="9" t="s">
        <v>29</v>
      </c>
      <c r="B175" s="17" t="s">
        <v>878</v>
      </c>
      <c r="C175" t="s">
        <v>102</v>
      </c>
      <c r="D175" t="s">
        <v>639</v>
      </c>
      <c r="F175" s="9" t="s">
        <v>870</v>
      </c>
      <c r="G175">
        <v>10</v>
      </c>
      <c r="J175">
        <f>+Tabla35678[[#This Row],[BALANCE INICIAL]]+Tabla35678[[#This Row],[ENTRADAS]]-Tabla35678[[#This Row],[SALIDAS]]</f>
        <v>10</v>
      </c>
      <c r="K175" s="2">
        <v>750</v>
      </c>
      <c r="L175" s="2">
        <f>+Tabla35678[[#This Row],[BALANCE INICIAL]]*Tabla35678[[#This Row],[PRECIO]]</f>
        <v>7500</v>
      </c>
      <c r="M175" s="2">
        <f>+Tabla35678[[#This Row],[ENTRADAS]]*Tabla35678[[#This Row],[PRECIO]]</f>
        <v>0</v>
      </c>
      <c r="N175" s="2">
        <f>+Tabla35678[[#This Row],[SALIDAS]]*Tabla35678[[#This Row],[PRECIO]]</f>
        <v>0</v>
      </c>
      <c r="O175" s="2">
        <f>+Tabla35678[[#This Row],[BALANCE INICIAL2]]+Tabla35678[[#This Row],[ENTRADAS3]]-Tabla35678[[#This Row],[SALIDAS4]]</f>
        <v>7500</v>
      </c>
    </row>
    <row r="176" spans="1:15" x14ac:dyDescent="0.25">
      <c r="A176" s="9" t="s">
        <v>29</v>
      </c>
      <c r="B176" s="17" t="s">
        <v>878</v>
      </c>
      <c r="C176" t="s">
        <v>102</v>
      </c>
      <c r="D176" t="s">
        <v>640</v>
      </c>
      <c r="F176" s="9" t="s">
        <v>872</v>
      </c>
      <c r="G176">
        <v>1</v>
      </c>
      <c r="J176">
        <f>+Tabla35678[[#This Row],[BALANCE INICIAL]]+Tabla35678[[#This Row],[ENTRADAS]]-Tabla35678[[#This Row],[SALIDAS]]</f>
        <v>1</v>
      </c>
      <c r="K176" s="2">
        <v>186</v>
      </c>
      <c r="L176" s="2">
        <f>+Tabla35678[[#This Row],[BALANCE INICIAL]]*Tabla35678[[#This Row],[PRECIO]]</f>
        <v>186</v>
      </c>
      <c r="M176" s="2">
        <f>+Tabla35678[[#This Row],[ENTRADAS]]*Tabla35678[[#This Row],[PRECIO]]</f>
        <v>0</v>
      </c>
      <c r="N176" s="2">
        <f>+Tabla35678[[#This Row],[SALIDAS]]*Tabla35678[[#This Row],[PRECIO]]</f>
        <v>0</v>
      </c>
      <c r="O176" s="2">
        <f>+Tabla35678[[#This Row],[BALANCE INICIAL2]]+Tabla35678[[#This Row],[ENTRADAS3]]-Tabla35678[[#This Row],[SALIDAS4]]</f>
        <v>186</v>
      </c>
    </row>
    <row r="177" spans="1:15" x14ac:dyDescent="0.25">
      <c r="A177" s="9" t="s">
        <v>29</v>
      </c>
      <c r="B177" s="17" t="s">
        <v>878</v>
      </c>
      <c r="C177" t="s">
        <v>102</v>
      </c>
      <c r="D177" t="s">
        <v>641</v>
      </c>
      <c r="F177" s="9" t="s">
        <v>870</v>
      </c>
      <c r="G177">
        <v>39</v>
      </c>
      <c r="J177">
        <f>+Tabla35678[[#This Row],[BALANCE INICIAL]]+Tabla35678[[#This Row],[ENTRADAS]]-Tabla35678[[#This Row],[SALIDAS]]</f>
        <v>39</v>
      </c>
      <c r="K177" s="2">
        <v>200</v>
      </c>
      <c r="L177" s="2">
        <f>+Tabla35678[[#This Row],[BALANCE INICIAL]]*Tabla35678[[#This Row],[PRECIO]]</f>
        <v>7800</v>
      </c>
      <c r="M177" s="2">
        <f>+Tabla35678[[#This Row],[ENTRADAS]]*Tabla35678[[#This Row],[PRECIO]]</f>
        <v>0</v>
      </c>
      <c r="N177" s="2">
        <f>+Tabla35678[[#This Row],[SALIDAS]]*Tabla35678[[#This Row],[PRECIO]]</f>
        <v>0</v>
      </c>
      <c r="O177" s="2">
        <f>+Tabla35678[[#This Row],[BALANCE INICIAL2]]+Tabla35678[[#This Row],[ENTRADAS3]]-Tabla35678[[#This Row],[SALIDAS4]]</f>
        <v>7800</v>
      </c>
    </row>
    <row r="178" spans="1:15" x14ac:dyDescent="0.25">
      <c r="A178" s="9" t="s">
        <v>29</v>
      </c>
      <c r="B178" s="17" t="s">
        <v>878</v>
      </c>
      <c r="C178" t="s">
        <v>102</v>
      </c>
      <c r="D178" t="s">
        <v>642</v>
      </c>
      <c r="F178" s="9" t="s">
        <v>870</v>
      </c>
      <c r="G178">
        <v>10</v>
      </c>
      <c r="J178">
        <f>+Tabla35678[[#This Row],[BALANCE INICIAL]]+Tabla35678[[#This Row],[ENTRADAS]]-Tabla35678[[#This Row],[SALIDAS]]</f>
        <v>10</v>
      </c>
      <c r="K178" s="2">
        <v>200</v>
      </c>
      <c r="L178" s="2">
        <f>+Tabla35678[[#This Row],[BALANCE INICIAL]]*Tabla35678[[#This Row],[PRECIO]]</f>
        <v>2000</v>
      </c>
      <c r="M178" s="2">
        <f>+Tabla35678[[#This Row],[ENTRADAS]]*Tabla35678[[#This Row],[PRECIO]]</f>
        <v>0</v>
      </c>
      <c r="N178" s="2">
        <f>+Tabla35678[[#This Row],[SALIDAS]]*Tabla35678[[#This Row],[PRECIO]]</f>
        <v>0</v>
      </c>
      <c r="O178" s="2">
        <f>+Tabla35678[[#This Row],[BALANCE INICIAL2]]+Tabla35678[[#This Row],[ENTRADAS3]]-Tabla35678[[#This Row],[SALIDAS4]]</f>
        <v>2000</v>
      </c>
    </row>
    <row r="179" spans="1:15" x14ac:dyDescent="0.25">
      <c r="A179" s="9" t="s">
        <v>54</v>
      </c>
      <c r="B179" s="17" t="s">
        <v>878</v>
      </c>
      <c r="C179" t="s">
        <v>102</v>
      </c>
      <c r="D179" t="s">
        <v>755</v>
      </c>
      <c r="F179" s="9" t="s">
        <v>834</v>
      </c>
      <c r="G179">
        <v>0</v>
      </c>
      <c r="J179">
        <f>+Tabla35678[[#This Row],[BALANCE INICIAL]]+Tabla35678[[#This Row],[ENTRADAS]]-Tabla35678[[#This Row],[SALIDAS]]</f>
        <v>0</v>
      </c>
      <c r="K179" s="2">
        <v>74.989999999999995</v>
      </c>
      <c r="L179" s="2">
        <f>+Tabla35678[[#This Row],[BALANCE INICIAL]]*Tabla35678[[#This Row],[PRECIO]]</f>
        <v>0</v>
      </c>
      <c r="M179" s="2">
        <f>+Tabla35678[[#This Row],[ENTRADAS]]*Tabla35678[[#This Row],[PRECIO]]</f>
        <v>0</v>
      </c>
      <c r="N179" s="2">
        <f>+Tabla35678[[#This Row],[SALIDAS]]*Tabla35678[[#This Row],[PRECIO]]</f>
        <v>0</v>
      </c>
      <c r="O179" s="2">
        <f>+Tabla35678[[#This Row],[BALANCE INICIAL2]]+Tabla35678[[#This Row],[ENTRADAS3]]-Tabla35678[[#This Row],[SALIDAS4]]</f>
        <v>0</v>
      </c>
    </row>
    <row r="180" spans="1:15" x14ac:dyDescent="0.25">
      <c r="A180" s="9" t="s">
        <v>59</v>
      </c>
      <c r="B180" s="17" t="s">
        <v>878</v>
      </c>
      <c r="C180" t="s">
        <v>102</v>
      </c>
      <c r="D180" t="s">
        <v>786</v>
      </c>
      <c r="F180" s="9" t="s">
        <v>865</v>
      </c>
      <c r="G180">
        <v>0</v>
      </c>
      <c r="J180">
        <f>+Tabla35678[[#This Row],[BALANCE INICIAL]]+Tabla35678[[#This Row],[ENTRADAS]]-Tabla35678[[#This Row],[SALIDAS]]</f>
        <v>0</v>
      </c>
      <c r="K180" s="2">
        <v>170</v>
      </c>
      <c r="L180" s="2">
        <f>+Tabla35678[[#This Row],[BALANCE INICIAL]]*Tabla35678[[#This Row],[PRECIO]]</f>
        <v>0</v>
      </c>
      <c r="M180" s="2">
        <f>+Tabla35678[[#This Row],[ENTRADAS]]*Tabla35678[[#This Row],[PRECIO]]</f>
        <v>0</v>
      </c>
      <c r="N180" s="2">
        <f>+Tabla35678[[#This Row],[SALIDAS]]*Tabla35678[[#This Row],[PRECIO]]</f>
        <v>0</v>
      </c>
      <c r="O180" s="2">
        <f>+Tabla35678[[#This Row],[BALANCE INICIAL2]]+Tabla35678[[#This Row],[ENTRADAS3]]-Tabla35678[[#This Row],[SALIDAS4]]</f>
        <v>0</v>
      </c>
    </row>
    <row r="181" spans="1:15" x14ac:dyDescent="0.25">
      <c r="A181" s="9" t="s">
        <v>54</v>
      </c>
      <c r="B181" s="17" t="s">
        <v>878</v>
      </c>
      <c r="C181" t="s">
        <v>102</v>
      </c>
      <c r="D181" t="s">
        <v>812</v>
      </c>
      <c r="F181" s="9" t="s">
        <v>820</v>
      </c>
      <c r="G181">
        <v>5</v>
      </c>
      <c r="J181">
        <f>+Tabla35678[[#This Row],[BALANCE INICIAL]]+Tabla35678[[#This Row],[ENTRADAS]]-Tabla35678[[#This Row],[SALIDAS]]</f>
        <v>5</v>
      </c>
      <c r="K181" s="2">
        <v>95</v>
      </c>
      <c r="L181" s="2">
        <f>+Tabla35678[[#This Row],[BALANCE INICIAL]]*Tabla35678[[#This Row],[PRECIO]]</f>
        <v>475</v>
      </c>
      <c r="M181" s="2">
        <f>+Tabla35678[[#This Row],[ENTRADAS]]*Tabla35678[[#This Row],[PRECIO]]</f>
        <v>0</v>
      </c>
      <c r="N181" s="2">
        <f>+Tabla35678[[#This Row],[SALIDAS]]*Tabla35678[[#This Row],[PRECIO]]</f>
        <v>0</v>
      </c>
      <c r="O181" s="2">
        <f>+Tabla35678[[#This Row],[BALANCE INICIAL2]]+Tabla35678[[#This Row],[ENTRADAS3]]-Tabla35678[[#This Row],[SALIDAS4]]</f>
        <v>475</v>
      </c>
    </row>
    <row r="182" spans="1:15" x14ac:dyDescent="0.25">
      <c r="A182" s="9" t="s">
        <v>29</v>
      </c>
      <c r="B182" s="17" t="s">
        <v>878</v>
      </c>
      <c r="C182" t="s">
        <v>72</v>
      </c>
      <c r="D182" t="s">
        <v>128</v>
      </c>
      <c r="F182" s="9" t="s">
        <v>827</v>
      </c>
      <c r="G182">
        <v>85</v>
      </c>
      <c r="H182">
        <v>234</v>
      </c>
      <c r="I182">
        <v>83</v>
      </c>
      <c r="J182">
        <f>+Tabla35678[[#This Row],[BALANCE INICIAL]]+Tabla35678[[#This Row],[ENTRADAS]]-Tabla35678[[#This Row],[SALIDAS]]</f>
        <v>236</v>
      </c>
      <c r="K182" s="2">
        <v>125</v>
      </c>
      <c r="L182" s="2">
        <f>+Tabla35678[[#This Row],[BALANCE INICIAL]]*Tabla35678[[#This Row],[PRECIO]]</f>
        <v>10625</v>
      </c>
      <c r="M182" s="2">
        <f>+Tabla35678[[#This Row],[ENTRADAS]]*Tabla35678[[#This Row],[PRECIO]]</f>
        <v>29250</v>
      </c>
      <c r="N182" s="2">
        <f>+Tabla35678[[#This Row],[SALIDAS]]*Tabla35678[[#This Row],[PRECIO]]</f>
        <v>10375</v>
      </c>
      <c r="O182" s="2">
        <f>+Tabla35678[[#This Row],[BALANCE INICIAL2]]+Tabla35678[[#This Row],[ENTRADAS3]]-Tabla35678[[#This Row],[SALIDAS4]]</f>
        <v>29500</v>
      </c>
    </row>
    <row r="183" spans="1:15" x14ac:dyDescent="0.25">
      <c r="A183" s="9" t="s">
        <v>29</v>
      </c>
      <c r="B183" s="17" t="s">
        <v>878</v>
      </c>
      <c r="C183" t="s">
        <v>79</v>
      </c>
      <c r="D183" t="s">
        <v>168</v>
      </c>
      <c r="F183" s="9" t="s">
        <v>827</v>
      </c>
      <c r="G183">
        <v>300</v>
      </c>
      <c r="H183">
        <v>440</v>
      </c>
      <c r="I183" s="27">
        <v>160</v>
      </c>
      <c r="J183">
        <f>+Tabla35678[[#This Row],[BALANCE INICIAL]]+Tabla35678[[#This Row],[ENTRADAS]]-Tabla35678[[#This Row],[SALIDAS]]</f>
        <v>580</v>
      </c>
      <c r="K183" s="2">
        <v>250</v>
      </c>
      <c r="L183" s="2">
        <f>+Tabla35678[[#This Row],[BALANCE INICIAL]]*Tabla35678[[#This Row],[PRECIO]]</f>
        <v>75000</v>
      </c>
      <c r="M183" s="2">
        <f>+Tabla35678[[#This Row],[ENTRADAS]]*Tabla35678[[#This Row],[PRECIO]]</f>
        <v>110000</v>
      </c>
      <c r="N183" s="2">
        <f>+Tabla35678[[#This Row],[SALIDAS]]*Tabla35678[[#This Row],[PRECIO]]</f>
        <v>40000</v>
      </c>
      <c r="O183" s="2">
        <f>+Tabla35678[[#This Row],[BALANCE INICIAL2]]+Tabla35678[[#This Row],[ENTRADAS3]]-Tabla35678[[#This Row],[SALIDAS4]]</f>
        <v>145000</v>
      </c>
    </row>
    <row r="184" spans="1:15" x14ac:dyDescent="0.25">
      <c r="A184" s="9" t="s">
        <v>982</v>
      </c>
      <c r="B184" s="10" t="s">
        <v>983</v>
      </c>
      <c r="C184" t="s">
        <v>981</v>
      </c>
      <c r="D184" t="s">
        <v>980</v>
      </c>
      <c r="E184" t="s">
        <v>984</v>
      </c>
      <c r="F184" s="9" t="s">
        <v>988</v>
      </c>
      <c r="G184">
        <v>0</v>
      </c>
      <c r="H184">
        <v>200</v>
      </c>
      <c r="I184">
        <v>0</v>
      </c>
      <c r="J184">
        <f>+Tabla35678[[#This Row],[BALANCE INICIAL]]+Tabla35678[[#This Row],[ENTRADAS]]-Tabla35678[[#This Row],[SALIDAS]]</f>
        <v>200</v>
      </c>
      <c r="K184" s="2">
        <v>1600</v>
      </c>
      <c r="L184" s="2">
        <f>+Tabla35678[[#This Row],[BALANCE INICIAL]]*Tabla35678[[#This Row],[PRECIO]]</f>
        <v>0</v>
      </c>
      <c r="M184" s="2">
        <f>+Tabla35678[[#This Row],[ENTRADAS]]*Tabla35678[[#This Row],[PRECIO]]</f>
        <v>320000</v>
      </c>
      <c r="N184" s="2">
        <f>+Tabla35678[[#This Row],[SALIDAS]]*Tabla35678[[#This Row],[PRECIO]]</f>
        <v>0</v>
      </c>
      <c r="O184" s="2">
        <f>+Tabla35678[[#This Row],[BALANCE INICIAL2]]+Tabla35678[[#This Row],[ENTRADAS3]]-Tabla35678[[#This Row],[SALIDAS4]]</f>
        <v>320000</v>
      </c>
    </row>
    <row r="185" spans="1:15" x14ac:dyDescent="0.25">
      <c r="A185" s="9" t="s">
        <v>29</v>
      </c>
      <c r="B185" s="17" t="s">
        <v>878</v>
      </c>
      <c r="C185" t="s">
        <v>79</v>
      </c>
      <c r="D185" t="s">
        <v>169</v>
      </c>
      <c r="F185" s="9" t="s">
        <v>834</v>
      </c>
      <c r="G185">
        <v>348</v>
      </c>
      <c r="I185">
        <v>348</v>
      </c>
      <c r="J185">
        <f>+Tabla35678[[#This Row],[BALANCE INICIAL]]+Tabla35678[[#This Row],[ENTRADAS]]-Tabla35678[[#This Row],[SALIDAS]]</f>
        <v>0</v>
      </c>
      <c r="K185" s="2">
        <v>341</v>
      </c>
      <c r="L185" s="2">
        <f>+Tabla35678[[#This Row],[BALANCE INICIAL]]*Tabla35678[[#This Row],[PRECIO]]</f>
        <v>118668</v>
      </c>
      <c r="M185" s="2">
        <f>+Tabla35678[[#This Row],[ENTRADAS]]*Tabla35678[[#This Row],[PRECIO]]</f>
        <v>0</v>
      </c>
      <c r="N185" s="2">
        <f>+Tabla35678[[#This Row],[SALIDAS]]*Tabla35678[[#This Row],[PRECIO]]</f>
        <v>118668</v>
      </c>
      <c r="O185" s="2">
        <f>+Tabla35678[[#This Row],[BALANCE INICIAL2]]+Tabla35678[[#This Row],[ENTRADAS3]]-Tabla35678[[#This Row],[SALIDAS4]]</f>
        <v>0</v>
      </c>
    </row>
    <row r="186" spans="1:15" x14ac:dyDescent="0.25">
      <c r="A186" s="9" t="s">
        <v>29</v>
      </c>
      <c r="B186" s="17" t="s">
        <v>878</v>
      </c>
      <c r="C186" t="s">
        <v>79</v>
      </c>
      <c r="D186" t="s">
        <v>170</v>
      </c>
      <c r="F186" s="9" t="s">
        <v>826</v>
      </c>
      <c r="H186">
        <v>20</v>
      </c>
      <c r="I186">
        <v>6</v>
      </c>
      <c r="J186">
        <f>+Tabla35678[[#This Row],[BALANCE INICIAL]]+Tabla35678[[#This Row],[ENTRADAS]]-Tabla35678[[#This Row],[SALIDAS]]</f>
        <v>14</v>
      </c>
      <c r="K186" s="2"/>
      <c r="L186" s="2">
        <f>+Tabla35678[[#This Row],[BALANCE INICIAL]]*Tabla35678[[#This Row],[PRECIO]]</f>
        <v>0</v>
      </c>
      <c r="M186" s="2">
        <f>+Tabla35678[[#This Row],[ENTRADAS]]*Tabla35678[[#This Row],[PRECIO]]</f>
        <v>0</v>
      </c>
      <c r="N186" s="2">
        <f>+Tabla35678[[#This Row],[SALIDAS]]*Tabla35678[[#This Row],[PRECIO]]</f>
        <v>0</v>
      </c>
      <c r="O186" s="2">
        <f>+Tabla35678[[#This Row],[BALANCE INICIAL2]]+Tabla35678[[#This Row],[ENTRADAS3]]-Tabla35678[[#This Row],[SALIDAS4]]</f>
        <v>0</v>
      </c>
    </row>
    <row r="187" spans="1:15" x14ac:dyDescent="0.25">
      <c r="A187" s="9" t="s">
        <v>34</v>
      </c>
      <c r="B187" t="s">
        <v>877</v>
      </c>
      <c r="C187" t="s">
        <v>80</v>
      </c>
      <c r="D187" t="s">
        <v>179</v>
      </c>
      <c r="F187" s="9" t="s">
        <v>833</v>
      </c>
      <c r="G187">
        <v>500</v>
      </c>
      <c r="J187">
        <f>+Tabla35678[[#This Row],[BALANCE INICIAL]]+Tabla35678[[#This Row],[ENTRADAS]]-Tabla35678[[#This Row],[SALIDAS]]</f>
        <v>500</v>
      </c>
      <c r="K187" s="2">
        <v>12.672000000000001</v>
      </c>
      <c r="L187" s="2">
        <f>+Tabla35678[[#This Row],[BALANCE INICIAL]]*Tabla35678[[#This Row],[PRECIO]]</f>
        <v>6336</v>
      </c>
      <c r="M187" s="2">
        <f>+Tabla35678[[#This Row],[ENTRADAS]]*Tabla35678[[#This Row],[PRECIO]]</f>
        <v>0</v>
      </c>
      <c r="N187" s="2">
        <f>+Tabla35678[[#This Row],[SALIDAS]]*Tabla35678[[#This Row],[PRECIO]]</f>
        <v>0</v>
      </c>
      <c r="O187" s="2">
        <f>+Tabla35678[[#This Row],[BALANCE INICIAL2]]+Tabla35678[[#This Row],[ENTRADAS3]]-Tabla35678[[#This Row],[SALIDAS4]]</f>
        <v>6336</v>
      </c>
    </row>
    <row r="188" spans="1:15" ht="19.5" customHeight="1" x14ac:dyDescent="0.25">
      <c r="A188" s="26" t="s">
        <v>42</v>
      </c>
      <c r="B188" s="25" t="s">
        <v>886</v>
      </c>
      <c r="C188" s="25" t="s">
        <v>88</v>
      </c>
      <c r="D188" t="s">
        <v>977</v>
      </c>
      <c r="E188" t="s">
        <v>979</v>
      </c>
      <c r="F188" s="9" t="s">
        <v>833</v>
      </c>
      <c r="G188">
        <v>0</v>
      </c>
      <c r="H188">
        <v>10</v>
      </c>
      <c r="J188">
        <f>+Tabla35678[[#This Row],[BALANCE INICIAL]]+Tabla35678[[#This Row],[ENTRADAS]]-Tabla35678[[#This Row],[SALIDAS]]</f>
        <v>10</v>
      </c>
      <c r="K188" s="2">
        <v>4491.53</v>
      </c>
      <c r="L188" s="2">
        <f>+Tabla35678[[#This Row],[BALANCE INICIAL]]*Tabla35678[[#This Row],[PRECIO]]</f>
        <v>0</v>
      </c>
      <c r="M188" s="2">
        <f>+Tabla35678[[#This Row],[ENTRADAS]]*Tabla35678[[#This Row],[PRECIO]]</f>
        <v>44915.299999999996</v>
      </c>
      <c r="N188" s="2">
        <f>+Tabla35678[[#This Row],[SALIDAS]]*Tabla35678[[#This Row],[PRECIO]]</f>
        <v>0</v>
      </c>
      <c r="O188" s="2">
        <f>+Tabla35678[[#This Row],[BALANCE INICIAL2]]+Tabla35678[[#This Row],[ENTRADAS3]]-Tabla35678[[#This Row],[SALIDAS4]]</f>
        <v>44915.299999999996</v>
      </c>
    </row>
    <row r="189" spans="1:15" ht="16.5" customHeight="1" x14ac:dyDescent="0.25">
      <c r="A189" s="26" t="s">
        <v>42</v>
      </c>
      <c r="B189" s="25" t="s">
        <v>886</v>
      </c>
      <c r="C189" s="25" t="s">
        <v>88</v>
      </c>
      <c r="D189" t="s">
        <v>978</v>
      </c>
      <c r="E189" t="s">
        <v>979</v>
      </c>
      <c r="F189" s="9" t="s">
        <v>833</v>
      </c>
      <c r="G189">
        <v>0</v>
      </c>
      <c r="H189">
        <v>3</v>
      </c>
      <c r="J189">
        <f>+Tabla35678[[#This Row],[BALANCE INICIAL]]+Tabla35678[[#This Row],[ENTRADAS]]-Tabla35678[[#This Row],[SALIDAS]]</f>
        <v>3</v>
      </c>
      <c r="K189" s="2">
        <v>4152.54</v>
      </c>
      <c r="L189" s="2">
        <f>+Tabla35678[[#This Row],[BALANCE INICIAL]]*Tabla35678[[#This Row],[PRECIO]]</f>
        <v>0</v>
      </c>
      <c r="M189" s="2">
        <f>+Tabla35678[[#This Row],[ENTRADAS]]*Tabla35678[[#This Row],[PRECIO]]</f>
        <v>12457.619999999999</v>
      </c>
      <c r="N189" s="2">
        <f>+Tabla35678[[#This Row],[SALIDAS]]*Tabla35678[[#This Row],[PRECIO]]</f>
        <v>0</v>
      </c>
      <c r="O189" s="2">
        <f>+Tabla35678[[#This Row],[BALANCE INICIAL2]]+Tabla35678[[#This Row],[ENTRADAS3]]-Tabla35678[[#This Row],[SALIDAS4]]</f>
        <v>12457.619999999999</v>
      </c>
    </row>
    <row r="190" spans="1:15" x14ac:dyDescent="0.25">
      <c r="A190" s="9" t="s">
        <v>34</v>
      </c>
      <c r="B190" t="s">
        <v>877</v>
      </c>
      <c r="C190" t="s">
        <v>80</v>
      </c>
      <c r="D190" t="s">
        <v>190</v>
      </c>
      <c r="F190" s="9" t="s">
        <v>820</v>
      </c>
      <c r="G190">
        <v>25</v>
      </c>
      <c r="I190">
        <v>1</v>
      </c>
      <c r="J190">
        <f>+Tabla35678[[#This Row],[BALANCE INICIAL]]+Tabla35678[[#This Row],[ENTRADAS]]-Tabla35678[[#This Row],[SALIDAS]]</f>
        <v>24</v>
      </c>
      <c r="K190" s="2">
        <v>132.41999999999999</v>
      </c>
      <c r="L190" s="2">
        <f>+Tabla35678[[#This Row],[BALANCE INICIAL]]*Tabla35678[[#This Row],[PRECIO]]</f>
        <v>3310.4999999999995</v>
      </c>
      <c r="M190" s="2">
        <f>+Tabla35678[[#This Row],[ENTRADAS]]*Tabla35678[[#This Row],[PRECIO]]</f>
        <v>0</v>
      </c>
      <c r="N190" s="2">
        <f>+Tabla35678[[#This Row],[SALIDAS]]*Tabla35678[[#This Row],[PRECIO]]</f>
        <v>132.41999999999999</v>
      </c>
      <c r="O190" s="2">
        <f>+Tabla35678[[#This Row],[BALANCE INICIAL2]]+Tabla35678[[#This Row],[ENTRADAS3]]-Tabla35678[[#This Row],[SALIDAS4]]</f>
        <v>3178.0799999999995</v>
      </c>
    </row>
    <row r="191" spans="1:15" x14ac:dyDescent="0.25">
      <c r="A191" s="9" t="s">
        <v>34</v>
      </c>
      <c r="B191" t="s">
        <v>877</v>
      </c>
      <c r="C191" t="s">
        <v>80</v>
      </c>
      <c r="D191" t="s">
        <v>191</v>
      </c>
      <c r="F191" s="9" t="s">
        <v>820</v>
      </c>
      <c r="G191">
        <v>30</v>
      </c>
      <c r="J191">
        <f>+Tabla35678[[#This Row],[BALANCE INICIAL]]+Tabla35678[[#This Row],[ENTRADAS]]-Tabla35678[[#This Row],[SALIDAS]]</f>
        <v>30</v>
      </c>
      <c r="K191" s="2">
        <v>215.04</v>
      </c>
      <c r="L191" s="2">
        <f>+Tabla35678[[#This Row],[BALANCE INICIAL]]*Tabla35678[[#This Row],[PRECIO]]</f>
        <v>6451.2</v>
      </c>
      <c r="M191" s="2">
        <f>+Tabla35678[[#This Row],[ENTRADAS]]*Tabla35678[[#This Row],[PRECIO]]</f>
        <v>0</v>
      </c>
      <c r="N191" s="2">
        <f>+Tabla35678[[#This Row],[SALIDAS]]*Tabla35678[[#This Row],[PRECIO]]</f>
        <v>0</v>
      </c>
      <c r="O191" s="2">
        <f>+Tabla35678[[#This Row],[BALANCE INICIAL2]]+Tabla35678[[#This Row],[ENTRADAS3]]-Tabla35678[[#This Row],[SALIDAS4]]</f>
        <v>6451.2</v>
      </c>
    </row>
    <row r="192" spans="1:15" x14ac:dyDescent="0.25">
      <c r="A192" s="9" t="s">
        <v>34</v>
      </c>
      <c r="B192" t="s">
        <v>877</v>
      </c>
      <c r="C192" t="s">
        <v>80</v>
      </c>
      <c r="D192" t="s">
        <v>255</v>
      </c>
      <c r="F192" s="9" t="s">
        <v>820</v>
      </c>
      <c r="G192">
        <v>83</v>
      </c>
      <c r="J192">
        <f>+Tabla35678[[#This Row],[BALANCE INICIAL]]+Tabla35678[[#This Row],[ENTRADAS]]-Tabla35678[[#This Row],[SALIDAS]]</f>
        <v>83</v>
      </c>
      <c r="K192" s="2">
        <v>245</v>
      </c>
      <c r="L192" s="2">
        <f>+Tabla35678[[#This Row],[BALANCE INICIAL]]*Tabla35678[[#This Row],[PRECIO]]</f>
        <v>20335</v>
      </c>
      <c r="M192" s="2">
        <f>+Tabla35678[[#This Row],[ENTRADAS]]*Tabla35678[[#This Row],[PRECIO]]</f>
        <v>0</v>
      </c>
      <c r="N192" s="2">
        <f>+Tabla35678[[#This Row],[SALIDAS]]*Tabla35678[[#This Row],[PRECIO]]</f>
        <v>0</v>
      </c>
      <c r="O192" s="2">
        <f>+Tabla35678[[#This Row],[BALANCE INICIAL2]]+Tabla35678[[#This Row],[ENTRADAS3]]-Tabla35678[[#This Row],[SALIDAS4]]</f>
        <v>20335</v>
      </c>
    </row>
    <row r="193" spans="1:15" x14ac:dyDescent="0.25">
      <c r="A193" s="9" t="s">
        <v>34</v>
      </c>
      <c r="B193" t="s">
        <v>877</v>
      </c>
      <c r="C193" t="s">
        <v>80</v>
      </c>
      <c r="D193" t="s">
        <v>361</v>
      </c>
      <c r="F193" s="9" t="s">
        <v>820</v>
      </c>
      <c r="G193">
        <v>12</v>
      </c>
      <c r="J193">
        <f>+Tabla35678[[#This Row],[BALANCE INICIAL]]+Tabla35678[[#This Row],[ENTRADAS]]-Tabla35678[[#This Row],[SALIDAS]]</f>
        <v>12</v>
      </c>
      <c r="K193" s="2">
        <v>25.37</v>
      </c>
      <c r="L193" s="2">
        <f>+Tabla35678[[#This Row],[BALANCE INICIAL]]*Tabla35678[[#This Row],[PRECIO]]</f>
        <v>304.44</v>
      </c>
      <c r="M193" s="2">
        <f>+Tabla35678[[#This Row],[ENTRADAS]]*Tabla35678[[#This Row],[PRECIO]]</f>
        <v>0</v>
      </c>
      <c r="N193" s="2">
        <f>+Tabla35678[[#This Row],[SALIDAS]]*Tabla35678[[#This Row],[PRECIO]]</f>
        <v>0</v>
      </c>
      <c r="O193" s="2">
        <f>+Tabla35678[[#This Row],[BALANCE INICIAL2]]+Tabla35678[[#This Row],[ENTRADAS3]]-Tabla35678[[#This Row],[SALIDAS4]]</f>
        <v>304.44</v>
      </c>
    </row>
    <row r="194" spans="1:15" x14ac:dyDescent="0.25">
      <c r="A194" s="9" t="s">
        <v>34</v>
      </c>
      <c r="B194" t="s">
        <v>877</v>
      </c>
      <c r="C194" t="s">
        <v>80</v>
      </c>
      <c r="D194" t="s">
        <v>362</v>
      </c>
      <c r="F194" s="9" t="s">
        <v>820</v>
      </c>
      <c r="G194">
        <v>12</v>
      </c>
      <c r="J194">
        <f>+Tabla35678[[#This Row],[BALANCE INICIAL]]+Tabla35678[[#This Row],[ENTRADAS]]-Tabla35678[[#This Row],[SALIDAS]]</f>
        <v>12</v>
      </c>
      <c r="K194" s="2">
        <v>227.75</v>
      </c>
      <c r="L194" s="2">
        <f>+Tabla35678[[#This Row],[BALANCE INICIAL]]*Tabla35678[[#This Row],[PRECIO]]</f>
        <v>2733</v>
      </c>
      <c r="M194" s="2">
        <f>+Tabla35678[[#This Row],[ENTRADAS]]*Tabla35678[[#This Row],[PRECIO]]</f>
        <v>0</v>
      </c>
      <c r="N194" s="2">
        <f>+Tabla35678[[#This Row],[SALIDAS]]*Tabla35678[[#This Row],[PRECIO]]</f>
        <v>0</v>
      </c>
      <c r="O194" s="2">
        <f>+Tabla35678[[#This Row],[BALANCE INICIAL2]]+Tabla35678[[#This Row],[ENTRADAS3]]-Tabla35678[[#This Row],[SALIDAS4]]</f>
        <v>2733</v>
      </c>
    </row>
    <row r="195" spans="1:15" x14ac:dyDescent="0.25">
      <c r="A195" s="9" t="s">
        <v>34</v>
      </c>
      <c r="B195" s="17" t="s">
        <v>877</v>
      </c>
      <c r="C195" t="s">
        <v>80</v>
      </c>
      <c r="D195" t="s">
        <v>386</v>
      </c>
      <c r="F195" s="9" t="s">
        <v>846</v>
      </c>
      <c r="G195">
        <v>130</v>
      </c>
      <c r="I195">
        <v>45</v>
      </c>
      <c r="J195">
        <f>+Tabla35678[[#This Row],[BALANCE INICIAL]]+Tabla35678[[#This Row],[ENTRADAS]]-Tabla35678[[#This Row],[SALIDAS]]</f>
        <v>85</v>
      </c>
      <c r="K195" s="2">
        <v>290</v>
      </c>
      <c r="L195" s="2">
        <f>+Tabla35678[[#This Row],[BALANCE INICIAL]]*Tabla35678[[#This Row],[PRECIO]]</f>
        <v>37700</v>
      </c>
      <c r="M195" s="2">
        <f>+Tabla35678[[#This Row],[ENTRADAS]]*Tabla35678[[#This Row],[PRECIO]]</f>
        <v>0</v>
      </c>
      <c r="N195" s="2">
        <f>+Tabla35678[[#This Row],[SALIDAS]]*Tabla35678[[#This Row],[PRECIO]]</f>
        <v>13050</v>
      </c>
      <c r="O195" s="2">
        <f>+Tabla35678[[#This Row],[BALANCE INICIAL2]]+Tabla35678[[#This Row],[ENTRADAS3]]-Tabla35678[[#This Row],[SALIDAS4]]</f>
        <v>24650</v>
      </c>
    </row>
    <row r="196" spans="1:15" x14ac:dyDescent="0.25">
      <c r="A196" s="9" t="s">
        <v>34</v>
      </c>
      <c r="B196" s="17" t="s">
        <v>877</v>
      </c>
      <c r="C196" t="s">
        <v>80</v>
      </c>
      <c r="D196" t="s">
        <v>386</v>
      </c>
      <c r="F196" s="9" t="s">
        <v>820</v>
      </c>
      <c r="G196">
        <v>135</v>
      </c>
      <c r="I196">
        <v>35</v>
      </c>
      <c r="J196">
        <f>+Tabla35678[[#This Row],[BALANCE INICIAL]]+Tabla35678[[#This Row],[ENTRADAS]]-Tabla35678[[#This Row],[SALIDAS]]</f>
        <v>100</v>
      </c>
      <c r="K196" s="2">
        <v>420</v>
      </c>
      <c r="L196" s="2">
        <f>+Tabla35678[[#This Row],[BALANCE INICIAL]]*Tabla35678[[#This Row],[PRECIO]]</f>
        <v>56700</v>
      </c>
      <c r="M196" s="2">
        <f>+Tabla35678[[#This Row],[ENTRADAS]]*Tabla35678[[#This Row],[PRECIO]]</f>
        <v>0</v>
      </c>
      <c r="N196" s="2">
        <f>+Tabla35678[[#This Row],[SALIDAS]]*Tabla35678[[#This Row],[PRECIO]]</f>
        <v>14700</v>
      </c>
      <c r="O196" s="2">
        <f>+Tabla35678[[#This Row],[BALANCE INICIAL2]]+Tabla35678[[#This Row],[ENTRADAS3]]-Tabla35678[[#This Row],[SALIDAS4]]</f>
        <v>42000</v>
      </c>
    </row>
    <row r="197" spans="1:15" x14ac:dyDescent="0.25">
      <c r="A197" s="9" t="s">
        <v>34</v>
      </c>
      <c r="B197" s="17" t="s">
        <v>877</v>
      </c>
      <c r="C197" t="s">
        <v>80</v>
      </c>
      <c r="D197" t="s">
        <v>439</v>
      </c>
      <c r="F197" s="9" t="s">
        <v>820</v>
      </c>
      <c r="G197">
        <v>10</v>
      </c>
      <c r="I197">
        <v>1</v>
      </c>
      <c r="J197">
        <f>+Tabla35678[[#This Row],[BALANCE INICIAL]]+Tabla35678[[#This Row],[ENTRADAS]]-Tabla35678[[#This Row],[SALIDAS]]</f>
        <v>9</v>
      </c>
      <c r="K197" s="2">
        <v>128</v>
      </c>
      <c r="L197" s="2">
        <f>+Tabla35678[[#This Row],[BALANCE INICIAL]]*Tabla35678[[#This Row],[PRECIO]]</f>
        <v>1280</v>
      </c>
      <c r="M197" s="2">
        <f>+Tabla35678[[#This Row],[ENTRADAS]]*Tabla35678[[#This Row],[PRECIO]]</f>
        <v>0</v>
      </c>
      <c r="N197" s="2">
        <f>+Tabla35678[[#This Row],[SALIDAS]]*Tabla35678[[#This Row],[PRECIO]]</f>
        <v>128</v>
      </c>
      <c r="O197" s="2">
        <f>+Tabla35678[[#This Row],[BALANCE INICIAL2]]+Tabla35678[[#This Row],[ENTRADAS3]]-Tabla35678[[#This Row],[SALIDAS4]]</f>
        <v>1152</v>
      </c>
    </row>
    <row r="198" spans="1:15" x14ac:dyDescent="0.25">
      <c r="A198" s="9" t="s">
        <v>34</v>
      </c>
      <c r="B198" s="17" t="s">
        <v>877</v>
      </c>
      <c r="C198" t="s">
        <v>80</v>
      </c>
      <c r="D198" t="s">
        <v>440</v>
      </c>
      <c r="F198" s="9" t="s">
        <v>820</v>
      </c>
      <c r="G198">
        <v>14</v>
      </c>
      <c r="I198">
        <v>1</v>
      </c>
      <c r="J198">
        <f>+Tabla35678[[#This Row],[BALANCE INICIAL]]+Tabla35678[[#This Row],[ENTRADAS]]-Tabla35678[[#This Row],[SALIDAS]]</f>
        <v>13</v>
      </c>
      <c r="K198" s="2">
        <v>13.93</v>
      </c>
      <c r="L198" s="2">
        <f>+Tabla35678[[#This Row],[BALANCE INICIAL]]*Tabla35678[[#This Row],[PRECIO]]</f>
        <v>195.01999999999998</v>
      </c>
      <c r="M198" s="2">
        <f>+Tabla35678[[#This Row],[ENTRADAS]]*Tabla35678[[#This Row],[PRECIO]]</f>
        <v>0</v>
      </c>
      <c r="N198" s="2">
        <f>+Tabla35678[[#This Row],[SALIDAS]]*Tabla35678[[#This Row],[PRECIO]]</f>
        <v>13.93</v>
      </c>
      <c r="O198" s="2">
        <f>+Tabla35678[[#This Row],[BALANCE INICIAL2]]+Tabla35678[[#This Row],[ENTRADAS3]]-Tabla35678[[#This Row],[SALIDAS4]]</f>
        <v>181.08999999999997</v>
      </c>
    </row>
    <row r="199" spans="1:15" x14ac:dyDescent="0.25">
      <c r="A199" s="9" t="s">
        <v>34</v>
      </c>
      <c r="B199" s="17" t="s">
        <v>877</v>
      </c>
      <c r="C199" t="s">
        <v>80</v>
      </c>
      <c r="D199" t="s">
        <v>441</v>
      </c>
      <c r="F199" s="9" t="s">
        <v>826</v>
      </c>
      <c r="G199">
        <v>13</v>
      </c>
      <c r="J199">
        <f>+Tabla35678[[#This Row],[BALANCE INICIAL]]+Tabla35678[[#This Row],[ENTRADAS]]-Tabla35678[[#This Row],[SALIDAS]]</f>
        <v>13</v>
      </c>
      <c r="K199" s="2">
        <v>13.93</v>
      </c>
      <c r="L199" s="2">
        <f>+Tabla35678[[#This Row],[BALANCE INICIAL]]*Tabla35678[[#This Row],[PRECIO]]</f>
        <v>181.09</v>
      </c>
      <c r="M199" s="2">
        <f>+Tabla35678[[#This Row],[ENTRADAS]]*Tabla35678[[#This Row],[PRECIO]]</f>
        <v>0</v>
      </c>
      <c r="N199" s="2">
        <f>+Tabla35678[[#This Row],[SALIDAS]]*Tabla35678[[#This Row],[PRECIO]]</f>
        <v>0</v>
      </c>
      <c r="O199" s="2">
        <f>+Tabla35678[[#This Row],[BALANCE INICIAL2]]+Tabla35678[[#This Row],[ENTRADAS3]]-Tabla35678[[#This Row],[SALIDAS4]]</f>
        <v>181.09</v>
      </c>
    </row>
    <row r="200" spans="1:15" x14ac:dyDescent="0.25">
      <c r="A200" s="9" t="s">
        <v>34</v>
      </c>
      <c r="B200" s="17" t="s">
        <v>877</v>
      </c>
      <c r="C200" t="s">
        <v>80</v>
      </c>
      <c r="D200" t="s">
        <v>442</v>
      </c>
      <c r="F200" s="9" t="s">
        <v>820</v>
      </c>
      <c r="G200">
        <v>14</v>
      </c>
      <c r="J200">
        <f>+Tabla35678[[#This Row],[BALANCE INICIAL]]+Tabla35678[[#This Row],[ENTRADAS]]-Tabla35678[[#This Row],[SALIDAS]]</f>
        <v>14</v>
      </c>
      <c r="K200" s="2">
        <v>9.76</v>
      </c>
      <c r="L200" s="2">
        <f>+Tabla35678[[#This Row],[BALANCE INICIAL]]*Tabla35678[[#This Row],[PRECIO]]</f>
        <v>136.63999999999999</v>
      </c>
      <c r="M200" s="2">
        <f>+Tabla35678[[#This Row],[ENTRADAS]]*Tabla35678[[#This Row],[PRECIO]]</f>
        <v>0</v>
      </c>
      <c r="N200" s="2">
        <f>+Tabla35678[[#This Row],[SALIDAS]]*Tabla35678[[#This Row],[PRECIO]]</f>
        <v>0</v>
      </c>
      <c r="O200" s="2">
        <f>+Tabla35678[[#This Row],[BALANCE INICIAL2]]+Tabla35678[[#This Row],[ENTRADAS3]]-Tabla35678[[#This Row],[SALIDAS4]]</f>
        <v>136.63999999999999</v>
      </c>
    </row>
    <row r="201" spans="1:15" x14ac:dyDescent="0.25">
      <c r="A201" s="9" t="s">
        <v>34</v>
      </c>
      <c r="B201" s="17" t="s">
        <v>877</v>
      </c>
      <c r="C201" t="s">
        <v>80</v>
      </c>
      <c r="D201" t="s">
        <v>443</v>
      </c>
      <c r="F201" s="9" t="s">
        <v>826</v>
      </c>
      <c r="G201">
        <v>19</v>
      </c>
      <c r="J201">
        <f>+Tabla35678[[#This Row],[BALANCE INICIAL]]+Tabla35678[[#This Row],[ENTRADAS]]-Tabla35678[[#This Row],[SALIDAS]]</f>
        <v>19</v>
      </c>
      <c r="K201" s="2">
        <v>14.1</v>
      </c>
      <c r="L201" s="2">
        <f>+Tabla35678[[#This Row],[BALANCE INICIAL]]*Tabla35678[[#This Row],[PRECIO]]</f>
        <v>267.89999999999998</v>
      </c>
      <c r="M201" s="2">
        <f>+Tabla35678[[#This Row],[ENTRADAS]]*Tabla35678[[#This Row],[PRECIO]]</f>
        <v>0</v>
      </c>
      <c r="N201" s="2">
        <f>+Tabla35678[[#This Row],[SALIDAS]]*Tabla35678[[#This Row],[PRECIO]]</f>
        <v>0</v>
      </c>
      <c r="O201" s="2">
        <f>+Tabla35678[[#This Row],[BALANCE INICIAL2]]+Tabla35678[[#This Row],[ENTRADAS3]]-Tabla35678[[#This Row],[SALIDAS4]]</f>
        <v>267.89999999999998</v>
      </c>
    </row>
    <row r="202" spans="1:15" x14ac:dyDescent="0.25">
      <c r="A202" s="9" t="s">
        <v>34</v>
      </c>
      <c r="B202" s="17" t="s">
        <v>877</v>
      </c>
      <c r="C202" t="s">
        <v>80</v>
      </c>
      <c r="D202" t="s">
        <v>444</v>
      </c>
      <c r="F202" s="9" t="s">
        <v>820</v>
      </c>
      <c r="G202">
        <v>10</v>
      </c>
      <c r="J202">
        <f>+Tabla35678[[#This Row],[BALANCE INICIAL]]+Tabla35678[[#This Row],[ENTRADAS]]-Tabla35678[[#This Row],[SALIDAS]]</f>
        <v>10</v>
      </c>
      <c r="K202" s="2">
        <v>9.98</v>
      </c>
      <c r="L202" s="2">
        <f>+Tabla35678[[#This Row],[BALANCE INICIAL]]*Tabla35678[[#This Row],[PRECIO]]</f>
        <v>99.800000000000011</v>
      </c>
      <c r="M202" s="2">
        <f>+Tabla35678[[#This Row],[ENTRADAS]]*Tabla35678[[#This Row],[PRECIO]]</f>
        <v>0</v>
      </c>
      <c r="N202" s="2">
        <f>+Tabla35678[[#This Row],[SALIDAS]]*Tabla35678[[#This Row],[PRECIO]]</f>
        <v>0</v>
      </c>
      <c r="O202" s="2">
        <f>+Tabla35678[[#This Row],[BALANCE INICIAL2]]+Tabla35678[[#This Row],[ENTRADAS3]]-Tabla35678[[#This Row],[SALIDAS4]]</f>
        <v>99.800000000000011</v>
      </c>
    </row>
    <row r="203" spans="1:15" x14ac:dyDescent="0.25">
      <c r="A203" s="9" t="s">
        <v>34</v>
      </c>
      <c r="B203" s="17" t="s">
        <v>877</v>
      </c>
      <c r="C203" t="s">
        <v>80</v>
      </c>
      <c r="D203" t="s">
        <v>445</v>
      </c>
      <c r="F203" s="9" t="s">
        <v>820</v>
      </c>
      <c r="G203">
        <v>50</v>
      </c>
      <c r="J203">
        <f>+Tabla35678[[#This Row],[BALANCE INICIAL]]+Tabla35678[[#This Row],[ENTRADAS]]-Tabla35678[[#This Row],[SALIDAS]]</f>
        <v>50</v>
      </c>
      <c r="K203" s="2">
        <v>196.34</v>
      </c>
      <c r="L203" s="2">
        <f>+Tabla35678[[#This Row],[BALANCE INICIAL]]*Tabla35678[[#This Row],[PRECIO]]</f>
        <v>9817</v>
      </c>
      <c r="M203" s="2">
        <f>+Tabla35678[[#This Row],[ENTRADAS]]*Tabla35678[[#This Row],[PRECIO]]</f>
        <v>0</v>
      </c>
      <c r="N203" s="2">
        <f>+Tabla35678[[#This Row],[SALIDAS]]*Tabla35678[[#This Row],[PRECIO]]</f>
        <v>0</v>
      </c>
      <c r="O203" s="2">
        <f>+Tabla35678[[#This Row],[BALANCE INICIAL2]]+Tabla35678[[#This Row],[ENTRADAS3]]-Tabla35678[[#This Row],[SALIDAS4]]</f>
        <v>9817</v>
      </c>
    </row>
    <row r="204" spans="1:15" x14ac:dyDescent="0.25">
      <c r="A204" s="9" t="s">
        <v>34</v>
      </c>
      <c r="B204" s="17" t="s">
        <v>877</v>
      </c>
      <c r="C204" t="s">
        <v>80</v>
      </c>
      <c r="D204" t="s">
        <v>446</v>
      </c>
      <c r="F204" s="9" t="s">
        <v>820</v>
      </c>
      <c r="G204">
        <v>7</v>
      </c>
      <c r="J204">
        <f>+Tabla35678[[#This Row],[BALANCE INICIAL]]+Tabla35678[[#This Row],[ENTRADAS]]-Tabla35678[[#This Row],[SALIDAS]]</f>
        <v>7</v>
      </c>
      <c r="K204" s="2">
        <v>190</v>
      </c>
      <c r="L204" s="2">
        <f>+Tabla35678[[#This Row],[BALANCE INICIAL]]*Tabla35678[[#This Row],[PRECIO]]</f>
        <v>1330</v>
      </c>
      <c r="M204" s="2">
        <f>+Tabla35678[[#This Row],[ENTRADAS]]*Tabla35678[[#This Row],[PRECIO]]</f>
        <v>0</v>
      </c>
      <c r="N204" s="2">
        <f>+Tabla35678[[#This Row],[SALIDAS]]*Tabla35678[[#This Row],[PRECIO]]</f>
        <v>0</v>
      </c>
      <c r="O204" s="2">
        <f>+Tabla35678[[#This Row],[BALANCE INICIAL2]]+Tabla35678[[#This Row],[ENTRADAS3]]-Tabla35678[[#This Row],[SALIDAS4]]</f>
        <v>1330</v>
      </c>
    </row>
    <row r="205" spans="1:15" x14ac:dyDescent="0.25">
      <c r="A205" s="9" t="s">
        <v>34</v>
      </c>
      <c r="B205" s="17" t="s">
        <v>877</v>
      </c>
      <c r="C205" t="s">
        <v>80</v>
      </c>
      <c r="D205" t="s">
        <v>447</v>
      </c>
      <c r="F205" s="9" t="s">
        <v>820</v>
      </c>
      <c r="G205">
        <v>3</v>
      </c>
      <c r="J205">
        <f>+Tabla35678[[#This Row],[BALANCE INICIAL]]+Tabla35678[[#This Row],[ENTRADAS]]-Tabla35678[[#This Row],[SALIDAS]]</f>
        <v>3</v>
      </c>
      <c r="K205" s="2">
        <v>1348</v>
      </c>
      <c r="L205" s="2">
        <f>+Tabla35678[[#This Row],[BALANCE INICIAL]]*Tabla35678[[#This Row],[PRECIO]]</f>
        <v>4044</v>
      </c>
      <c r="M205" s="2">
        <f>+Tabla35678[[#This Row],[ENTRADAS]]*Tabla35678[[#This Row],[PRECIO]]</f>
        <v>0</v>
      </c>
      <c r="N205" s="2">
        <f>+Tabla35678[[#This Row],[SALIDAS]]*Tabla35678[[#This Row],[PRECIO]]</f>
        <v>0</v>
      </c>
      <c r="O205" s="2">
        <f>+Tabla35678[[#This Row],[BALANCE INICIAL2]]+Tabla35678[[#This Row],[ENTRADAS3]]-Tabla35678[[#This Row],[SALIDAS4]]</f>
        <v>4044</v>
      </c>
    </row>
    <row r="206" spans="1:15" x14ac:dyDescent="0.25">
      <c r="A206" s="9" t="s">
        <v>34</v>
      </c>
      <c r="B206" s="17" t="s">
        <v>877</v>
      </c>
      <c r="C206" t="s">
        <v>80</v>
      </c>
      <c r="D206" t="s">
        <v>448</v>
      </c>
      <c r="F206" s="9" t="s">
        <v>820</v>
      </c>
      <c r="G206">
        <v>9</v>
      </c>
      <c r="J206">
        <f>+Tabla35678[[#This Row],[BALANCE INICIAL]]+Tabla35678[[#This Row],[ENTRADAS]]-Tabla35678[[#This Row],[SALIDAS]]</f>
        <v>9</v>
      </c>
      <c r="K206" s="2">
        <v>3655</v>
      </c>
      <c r="L206" s="2">
        <f>+Tabla35678[[#This Row],[BALANCE INICIAL]]*Tabla35678[[#This Row],[PRECIO]]</f>
        <v>32895</v>
      </c>
      <c r="M206" s="2">
        <f>+Tabla35678[[#This Row],[ENTRADAS]]*Tabla35678[[#This Row],[PRECIO]]</f>
        <v>0</v>
      </c>
      <c r="N206" s="2">
        <f>+Tabla35678[[#This Row],[SALIDAS]]*Tabla35678[[#This Row],[PRECIO]]</f>
        <v>0</v>
      </c>
      <c r="O206" s="2">
        <f>+Tabla35678[[#This Row],[BALANCE INICIAL2]]+Tabla35678[[#This Row],[ENTRADAS3]]-Tabla35678[[#This Row],[SALIDAS4]]</f>
        <v>32895</v>
      </c>
    </row>
    <row r="207" spans="1:15" x14ac:dyDescent="0.25">
      <c r="A207" s="9" t="s">
        <v>34</v>
      </c>
      <c r="B207" s="17" t="s">
        <v>877</v>
      </c>
      <c r="C207" t="s">
        <v>80</v>
      </c>
      <c r="D207" t="s">
        <v>449</v>
      </c>
      <c r="F207" s="9" t="s">
        <v>861</v>
      </c>
      <c r="G207">
        <v>373</v>
      </c>
      <c r="J207">
        <f>+Tabla35678[[#This Row],[BALANCE INICIAL]]+Tabla35678[[#This Row],[ENTRADAS]]-Tabla35678[[#This Row],[SALIDAS]]</f>
        <v>373</v>
      </c>
      <c r="K207" s="2">
        <v>949</v>
      </c>
      <c r="L207" s="2">
        <f>+Tabla35678[[#This Row],[BALANCE INICIAL]]*Tabla35678[[#This Row],[PRECIO]]</f>
        <v>353977</v>
      </c>
      <c r="M207" s="2">
        <f>+Tabla35678[[#This Row],[ENTRADAS]]*Tabla35678[[#This Row],[PRECIO]]</f>
        <v>0</v>
      </c>
      <c r="N207" s="2">
        <f>+Tabla35678[[#This Row],[SALIDAS]]*Tabla35678[[#This Row],[PRECIO]]</f>
        <v>0</v>
      </c>
      <c r="O207" s="2">
        <f>+Tabla35678[[#This Row],[BALANCE INICIAL2]]+Tabla35678[[#This Row],[ENTRADAS3]]-Tabla35678[[#This Row],[SALIDAS4]]</f>
        <v>353977</v>
      </c>
    </row>
    <row r="208" spans="1:15" x14ac:dyDescent="0.25">
      <c r="A208" s="9" t="s">
        <v>34</v>
      </c>
      <c r="B208" s="17" t="s">
        <v>877</v>
      </c>
      <c r="C208" t="s">
        <v>80</v>
      </c>
      <c r="D208" t="s">
        <v>450</v>
      </c>
      <c r="F208" s="9" t="s">
        <v>820</v>
      </c>
      <c r="G208">
        <v>3</v>
      </c>
      <c r="J208">
        <f>+Tabla35678[[#This Row],[BALANCE INICIAL]]+Tabla35678[[#This Row],[ENTRADAS]]-Tabla35678[[#This Row],[SALIDAS]]</f>
        <v>3</v>
      </c>
      <c r="K208" s="2">
        <v>426.17</v>
      </c>
      <c r="L208" s="2">
        <f>+Tabla35678[[#This Row],[BALANCE INICIAL]]*Tabla35678[[#This Row],[PRECIO]]</f>
        <v>1278.51</v>
      </c>
      <c r="M208" s="2">
        <f>+Tabla35678[[#This Row],[ENTRADAS]]*Tabla35678[[#This Row],[PRECIO]]</f>
        <v>0</v>
      </c>
      <c r="N208" s="2">
        <f>+Tabla35678[[#This Row],[SALIDAS]]*Tabla35678[[#This Row],[PRECIO]]</f>
        <v>0</v>
      </c>
      <c r="O208" s="2">
        <f>+Tabla35678[[#This Row],[BALANCE INICIAL2]]+Tabla35678[[#This Row],[ENTRADAS3]]-Tabla35678[[#This Row],[SALIDAS4]]</f>
        <v>1278.51</v>
      </c>
    </row>
    <row r="209" spans="1:15" x14ac:dyDescent="0.25">
      <c r="A209" s="9" t="s">
        <v>34</v>
      </c>
      <c r="B209" s="17" t="s">
        <v>877</v>
      </c>
      <c r="C209" t="s">
        <v>80</v>
      </c>
      <c r="D209" t="s">
        <v>451</v>
      </c>
      <c r="F209" s="9" t="s">
        <v>820</v>
      </c>
      <c r="G209">
        <v>6</v>
      </c>
      <c r="J209">
        <f>+Tabla35678[[#This Row],[BALANCE INICIAL]]+Tabla35678[[#This Row],[ENTRADAS]]-Tabla35678[[#This Row],[SALIDAS]]</f>
        <v>6</v>
      </c>
      <c r="K209" s="2">
        <v>230</v>
      </c>
      <c r="L209" s="2">
        <f>+Tabla35678[[#This Row],[BALANCE INICIAL]]*Tabla35678[[#This Row],[PRECIO]]</f>
        <v>1380</v>
      </c>
      <c r="M209" s="2">
        <f>+Tabla35678[[#This Row],[ENTRADAS]]*Tabla35678[[#This Row],[PRECIO]]</f>
        <v>0</v>
      </c>
      <c r="N209" s="2">
        <f>+Tabla35678[[#This Row],[SALIDAS]]*Tabla35678[[#This Row],[PRECIO]]</f>
        <v>0</v>
      </c>
      <c r="O209" s="2">
        <f>+Tabla35678[[#This Row],[BALANCE INICIAL2]]+Tabla35678[[#This Row],[ENTRADAS3]]-Tabla35678[[#This Row],[SALIDAS4]]</f>
        <v>1380</v>
      </c>
    </row>
    <row r="210" spans="1:15" x14ac:dyDescent="0.25">
      <c r="A210" s="9" t="s">
        <v>34</v>
      </c>
      <c r="B210" s="17" t="s">
        <v>877</v>
      </c>
      <c r="C210" t="s">
        <v>80</v>
      </c>
      <c r="D210" t="s">
        <v>452</v>
      </c>
      <c r="F210" s="9" t="s">
        <v>862</v>
      </c>
      <c r="G210">
        <v>200</v>
      </c>
      <c r="J210">
        <f>+Tabla35678[[#This Row],[BALANCE INICIAL]]+Tabla35678[[#This Row],[ENTRADAS]]-Tabla35678[[#This Row],[SALIDAS]]</f>
        <v>200</v>
      </c>
      <c r="K210" s="2">
        <v>890</v>
      </c>
      <c r="L210" s="2">
        <f>+Tabla35678[[#This Row],[BALANCE INICIAL]]*Tabla35678[[#This Row],[PRECIO]]</f>
        <v>178000</v>
      </c>
      <c r="M210" s="2">
        <f>+Tabla35678[[#This Row],[ENTRADAS]]*Tabla35678[[#This Row],[PRECIO]]</f>
        <v>0</v>
      </c>
      <c r="N210" s="2">
        <f>+Tabla35678[[#This Row],[SALIDAS]]*Tabla35678[[#This Row],[PRECIO]]</f>
        <v>0</v>
      </c>
      <c r="O210" s="2">
        <f>+Tabla35678[[#This Row],[BALANCE INICIAL2]]+Tabla35678[[#This Row],[ENTRADAS3]]-Tabla35678[[#This Row],[SALIDAS4]]</f>
        <v>178000</v>
      </c>
    </row>
    <row r="211" spans="1:15" x14ac:dyDescent="0.25">
      <c r="A211" s="9" t="s">
        <v>34</v>
      </c>
      <c r="B211" s="17" t="s">
        <v>877</v>
      </c>
      <c r="C211" t="s">
        <v>80</v>
      </c>
      <c r="D211" t="s">
        <v>453</v>
      </c>
      <c r="F211" s="9" t="s">
        <v>820</v>
      </c>
      <c r="G211">
        <v>15</v>
      </c>
      <c r="J211">
        <f>+Tabla35678[[#This Row],[BALANCE INICIAL]]+Tabla35678[[#This Row],[ENTRADAS]]-Tabla35678[[#This Row],[SALIDAS]]</f>
        <v>15</v>
      </c>
      <c r="K211" s="2">
        <v>15</v>
      </c>
      <c r="L211" s="2">
        <f>+Tabla35678[[#This Row],[BALANCE INICIAL]]*Tabla35678[[#This Row],[PRECIO]]</f>
        <v>225</v>
      </c>
      <c r="M211" s="2">
        <f>+Tabla35678[[#This Row],[ENTRADAS]]*Tabla35678[[#This Row],[PRECIO]]</f>
        <v>0</v>
      </c>
      <c r="N211" s="2">
        <f>+Tabla35678[[#This Row],[SALIDAS]]*Tabla35678[[#This Row],[PRECIO]]</f>
        <v>0</v>
      </c>
      <c r="O211" s="2">
        <f>+Tabla35678[[#This Row],[BALANCE INICIAL2]]+Tabla35678[[#This Row],[ENTRADAS3]]-Tabla35678[[#This Row],[SALIDAS4]]</f>
        <v>225</v>
      </c>
    </row>
    <row r="212" spans="1:15" x14ac:dyDescent="0.25">
      <c r="A212" s="9" t="s">
        <v>34</v>
      </c>
      <c r="B212" s="17" t="s">
        <v>877</v>
      </c>
      <c r="C212" t="s">
        <v>80</v>
      </c>
      <c r="D212" t="s">
        <v>454</v>
      </c>
      <c r="F212" s="9" t="s">
        <v>820</v>
      </c>
      <c r="H212">
        <v>20</v>
      </c>
      <c r="I212">
        <v>2</v>
      </c>
      <c r="J212">
        <f>+Tabla35678[[#This Row],[BALANCE INICIAL]]+Tabla35678[[#This Row],[ENTRADAS]]-Tabla35678[[#This Row],[SALIDAS]]</f>
        <v>18</v>
      </c>
      <c r="K212" s="2">
        <v>109</v>
      </c>
      <c r="L212" s="2">
        <f>+Tabla35678[[#This Row],[BALANCE INICIAL]]*Tabla35678[[#This Row],[PRECIO]]</f>
        <v>0</v>
      </c>
      <c r="M212" s="2">
        <f>+Tabla35678[[#This Row],[ENTRADAS]]*Tabla35678[[#This Row],[PRECIO]]</f>
        <v>2180</v>
      </c>
      <c r="N212" s="2">
        <f>+Tabla35678[[#This Row],[SALIDAS]]*Tabla35678[[#This Row],[PRECIO]]</f>
        <v>218</v>
      </c>
      <c r="O212" s="2">
        <f>+Tabla35678[[#This Row],[BALANCE INICIAL2]]+Tabla35678[[#This Row],[ENTRADAS3]]-Tabla35678[[#This Row],[SALIDAS4]]</f>
        <v>1962</v>
      </c>
    </row>
    <row r="213" spans="1:15" x14ac:dyDescent="0.25">
      <c r="A213" s="9" t="s">
        <v>34</v>
      </c>
      <c r="B213" s="17" t="s">
        <v>877</v>
      </c>
      <c r="C213" t="s">
        <v>80</v>
      </c>
      <c r="D213" t="s">
        <v>455</v>
      </c>
      <c r="F213" s="9" t="s">
        <v>820</v>
      </c>
      <c r="H213">
        <v>20</v>
      </c>
      <c r="J213">
        <f>+Tabla35678[[#This Row],[BALANCE INICIAL]]+Tabla35678[[#This Row],[ENTRADAS]]-Tabla35678[[#This Row],[SALIDAS]]</f>
        <v>20</v>
      </c>
      <c r="K213" s="2">
        <v>6.3</v>
      </c>
      <c r="L213" s="2">
        <f>+Tabla35678[[#This Row],[BALANCE INICIAL]]*Tabla35678[[#This Row],[PRECIO]]</f>
        <v>0</v>
      </c>
      <c r="M213" s="2">
        <f>+Tabla35678[[#This Row],[ENTRADAS]]*Tabla35678[[#This Row],[PRECIO]]</f>
        <v>126</v>
      </c>
      <c r="N213" s="2">
        <f>+Tabla35678[[#This Row],[SALIDAS]]*Tabla35678[[#This Row],[PRECIO]]</f>
        <v>0</v>
      </c>
      <c r="O213" s="2">
        <f>+Tabla35678[[#This Row],[BALANCE INICIAL2]]+Tabla35678[[#This Row],[ENTRADAS3]]-Tabla35678[[#This Row],[SALIDAS4]]</f>
        <v>126</v>
      </c>
    </row>
    <row r="214" spans="1:15" x14ac:dyDescent="0.25">
      <c r="A214" s="9" t="s">
        <v>34</v>
      </c>
      <c r="B214" s="17" t="s">
        <v>877</v>
      </c>
      <c r="C214" t="s">
        <v>80</v>
      </c>
      <c r="D214" t="s">
        <v>456</v>
      </c>
      <c r="F214" s="9" t="s">
        <v>820</v>
      </c>
      <c r="H214">
        <v>50</v>
      </c>
      <c r="J214">
        <f>+Tabla35678[[#This Row],[BALANCE INICIAL]]+Tabla35678[[#This Row],[ENTRADAS]]-Tabla35678[[#This Row],[SALIDAS]]</f>
        <v>50</v>
      </c>
      <c r="K214" s="2">
        <v>6.2</v>
      </c>
      <c r="L214" s="2">
        <f>+Tabla35678[[#This Row],[BALANCE INICIAL]]*Tabla35678[[#This Row],[PRECIO]]</f>
        <v>0</v>
      </c>
      <c r="M214" s="2">
        <f>+Tabla35678[[#This Row],[ENTRADAS]]*Tabla35678[[#This Row],[PRECIO]]</f>
        <v>310</v>
      </c>
      <c r="N214" s="2">
        <f>+Tabla35678[[#This Row],[SALIDAS]]*Tabla35678[[#This Row],[PRECIO]]</f>
        <v>0</v>
      </c>
      <c r="O214" s="2">
        <f>+Tabla35678[[#This Row],[BALANCE INICIAL2]]+Tabla35678[[#This Row],[ENTRADAS3]]-Tabla35678[[#This Row],[SALIDAS4]]</f>
        <v>310</v>
      </c>
    </row>
    <row r="215" spans="1:15" x14ac:dyDescent="0.25">
      <c r="A215" s="9" t="s">
        <v>34</v>
      </c>
      <c r="B215" s="17" t="s">
        <v>877</v>
      </c>
      <c r="C215" t="s">
        <v>80</v>
      </c>
      <c r="D215" t="s">
        <v>457</v>
      </c>
      <c r="F215" s="9" t="s">
        <v>820</v>
      </c>
      <c r="H215">
        <v>4</v>
      </c>
      <c r="J215">
        <f>+Tabla35678[[#This Row],[BALANCE INICIAL]]+Tabla35678[[#This Row],[ENTRADAS]]-Tabla35678[[#This Row],[SALIDAS]]</f>
        <v>4</v>
      </c>
      <c r="K215" s="2">
        <v>126</v>
      </c>
      <c r="L215" s="2">
        <f>+Tabla35678[[#This Row],[BALANCE INICIAL]]*Tabla35678[[#This Row],[PRECIO]]</f>
        <v>0</v>
      </c>
      <c r="M215" s="2">
        <f>+Tabla35678[[#This Row],[ENTRADAS]]*Tabla35678[[#This Row],[PRECIO]]</f>
        <v>504</v>
      </c>
      <c r="N215" s="2">
        <f>+Tabla35678[[#This Row],[SALIDAS]]*Tabla35678[[#This Row],[PRECIO]]</f>
        <v>0</v>
      </c>
      <c r="O215" s="2">
        <f>+Tabla35678[[#This Row],[BALANCE INICIAL2]]+Tabla35678[[#This Row],[ENTRADAS3]]-Tabla35678[[#This Row],[SALIDAS4]]</f>
        <v>504</v>
      </c>
    </row>
    <row r="216" spans="1:15" x14ac:dyDescent="0.25">
      <c r="A216" s="9" t="s">
        <v>34</v>
      </c>
      <c r="B216" s="17" t="s">
        <v>877</v>
      </c>
      <c r="C216" t="s">
        <v>80</v>
      </c>
      <c r="D216" t="s">
        <v>458</v>
      </c>
      <c r="F216" s="9" t="s">
        <v>820</v>
      </c>
      <c r="H216">
        <v>20</v>
      </c>
      <c r="J216">
        <f>+Tabla35678[[#This Row],[BALANCE INICIAL]]+Tabla35678[[#This Row],[ENTRADAS]]-Tabla35678[[#This Row],[SALIDAS]]</f>
        <v>20</v>
      </c>
      <c r="K216" s="2">
        <v>428</v>
      </c>
      <c r="L216" s="2">
        <f>+Tabla35678[[#This Row],[BALANCE INICIAL]]*Tabla35678[[#This Row],[PRECIO]]</f>
        <v>0</v>
      </c>
      <c r="M216" s="2">
        <f>+Tabla35678[[#This Row],[ENTRADAS]]*Tabla35678[[#This Row],[PRECIO]]</f>
        <v>8560</v>
      </c>
      <c r="N216" s="2">
        <f>+Tabla35678[[#This Row],[SALIDAS]]*Tabla35678[[#This Row],[PRECIO]]</f>
        <v>0</v>
      </c>
      <c r="O216" s="2">
        <f>+Tabla35678[[#This Row],[BALANCE INICIAL2]]+Tabla35678[[#This Row],[ENTRADAS3]]-Tabla35678[[#This Row],[SALIDAS4]]</f>
        <v>8560</v>
      </c>
    </row>
    <row r="217" spans="1:15" x14ac:dyDescent="0.25">
      <c r="A217" s="9" t="s">
        <v>34</v>
      </c>
      <c r="B217" s="17" t="s">
        <v>877</v>
      </c>
      <c r="C217" t="s">
        <v>80</v>
      </c>
      <c r="D217" t="s">
        <v>459</v>
      </c>
      <c r="F217" s="9" t="s">
        <v>820</v>
      </c>
      <c r="H217">
        <v>20</v>
      </c>
      <c r="J217">
        <f>+Tabla35678[[#This Row],[BALANCE INICIAL]]+Tabla35678[[#This Row],[ENTRADAS]]-Tabla35678[[#This Row],[SALIDAS]]</f>
        <v>20</v>
      </c>
      <c r="K217" s="2">
        <v>23</v>
      </c>
      <c r="L217" s="2">
        <f>+Tabla35678[[#This Row],[BALANCE INICIAL]]*Tabla35678[[#This Row],[PRECIO]]</f>
        <v>0</v>
      </c>
      <c r="M217" s="2">
        <f>+Tabla35678[[#This Row],[ENTRADAS]]*Tabla35678[[#This Row],[PRECIO]]</f>
        <v>460</v>
      </c>
      <c r="N217" s="2">
        <f>+Tabla35678[[#This Row],[SALIDAS]]*Tabla35678[[#This Row],[PRECIO]]</f>
        <v>0</v>
      </c>
      <c r="O217" s="2">
        <f>+Tabla35678[[#This Row],[BALANCE INICIAL2]]+Tabla35678[[#This Row],[ENTRADAS3]]-Tabla35678[[#This Row],[SALIDAS4]]</f>
        <v>460</v>
      </c>
    </row>
    <row r="218" spans="1:15" x14ac:dyDescent="0.25">
      <c r="A218" s="9" t="s">
        <v>34</v>
      </c>
      <c r="B218" s="17" t="s">
        <v>877</v>
      </c>
      <c r="C218" t="s">
        <v>80</v>
      </c>
      <c r="D218" t="s">
        <v>460</v>
      </c>
      <c r="F218" s="9" t="s">
        <v>820</v>
      </c>
      <c r="H218">
        <v>10</v>
      </c>
      <c r="J218">
        <f>+Tabla35678[[#This Row],[BALANCE INICIAL]]+Tabla35678[[#This Row],[ENTRADAS]]-Tabla35678[[#This Row],[SALIDAS]]</f>
        <v>10</v>
      </c>
      <c r="K218" s="2">
        <v>297</v>
      </c>
      <c r="L218" s="2">
        <f>+Tabla35678[[#This Row],[BALANCE INICIAL]]*Tabla35678[[#This Row],[PRECIO]]</f>
        <v>0</v>
      </c>
      <c r="M218" s="2">
        <f>+Tabla35678[[#This Row],[ENTRADAS]]*Tabla35678[[#This Row],[PRECIO]]</f>
        <v>2970</v>
      </c>
      <c r="N218" s="2">
        <f>+Tabla35678[[#This Row],[SALIDAS]]*Tabla35678[[#This Row],[PRECIO]]</f>
        <v>0</v>
      </c>
      <c r="O218" s="2">
        <f>+Tabla35678[[#This Row],[BALANCE INICIAL2]]+Tabla35678[[#This Row],[ENTRADAS3]]-Tabla35678[[#This Row],[SALIDAS4]]</f>
        <v>2970</v>
      </c>
    </row>
    <row r="219" spans="1:15" x14ac:dyDescent="0.25">
      <c r="A219" s="9" t="s">
        <v>34</v>
      </c>
      <c r="B219" s="17" t="s">
        <v>877</v>
      </c>
      <c r="C219" t="s">
        <v>80</v>
      </c>
      <c r="D219" t="s">
        <v>461</v>
      </c>
      <c r="F219" s="9" t="s">
        <v>820</v>
      </c>
      <c r="H219">
        <v>1</v>
      </c>
      <c r="J219">
        <f>+Tabla35678[[#This Row],[BALANCE INICIAL]]+Tabla35678[[#This Row],[ENTRADAS]]-Tabla35678[[#This Row],[SALIDAS]]</f>
        <v>1</v>
      </c>
      <c r="K219" s="2">
        <v>335</v>
      </c>
      <c r="L219" s="2">
        <f>+Tabla35678[[#This Row],[BALANCE INICIAL]]*Tabla35678[[#This Row],[PRECIO]]</f>
        <v>0</v>
      </c>
      <c r="M219" s="2">
        <f>+Tabla35678[[#This Row],[ENTRADAS]]*Tabla35678[[#This Row],[PRECIO]]</f>
        <v>335</v>
      </c>
      <c r="N219" s="2">
        <f>+Tabla35678[[#This Row],[SALIDAS]]*Tabla35678[[#This Row],[PRECIO]]</f>
        <v>0</v>
      </c>
      <c r="O219" s="2">
        <f>+Tabla35678[[#This Row],[BALANCE INICIAL2]]+Tabla35678[[#This Row],[ENTRADAS3]]-Tabla35678[[#This Row],[SALIDAS4]]</f>
        <v>335</v>
      </c>
    </row>
    <row r="220" spans="1:15" x14ac:dyDescent="0.25">
      <c r="A220" s="9" t="s">
        <v>34</v>
      </c>
      <c r="B220" s="17" t="s">
        <v>877</v>
      </c>
      <c r="C220" t="s">
        <v>80</v>
      </c>
      <c r="D220" t="s">
        <v>462</v>
      </c>
      <c r="F220" s="9" t="s">
        <v>820</v>
      </c>
      <c r="H220">
        <v>3</v>
      </c>
      <c r="J220">
        <f>+Tabla35678[[#This Row],[BALANCE INICIAL]]+Tabla35678[[#This Row],[ENTRADAS]]-Tabla35678[[#This Row],[SALIDAS]]</f>
        <v>3</v>
      </c>
      <c r="K220" s="2">
        <v>4626</v>
      </c>
      <c r="L220" s="2">
        <f>+Tabla35678[[#This Row],[BALANCE INICIAL]]*Tabla35678[[#This Row],[PRECIO]]</f>
        <v>0</v>
      </c>
      <c r="M220" s="2">
        <f>+Tabla35678[[#This Row],[ENTRADAS]]*Tabla35678[[#This Row],[PRECIO]]</f>
        <v>13878</v>
      </c>
      <c r="N220" s="2">
        <f>+Tabla35678[[#This Row],[SALIDAS]]*Tabla35678[[#This Row],[PRECIO]]</f>
        <v>0</v>
      </c>
      <c r="O220" s="2">
        <f>+Tabla35678[[#This Row],[BALANCE INICIAL2]]+Tabla35678[[#This Row],[ENTRADAS3]]-Tabla35678[[#This Row],[SALIDAS4]]</f>
        <v>13878</v>
      </c>
    </row>
    <row r="221" spans="1:15" x14ac:dyDescent="0.25">
      <c r="A221" s="9" t="s">
        <v>34</v>
      </c>
      <c r="B221" s="17" t="s">
        <v>877</v>
      </c>
      <c r="C221" t="s">
        <v>80</v>
      </c>
      <c r="D221" t="s">
        <v>463</v>
      </c>
      <c r="F221" s="9" t="s">
        <v>820</v>
      </c>
      <c r="H221">
        <v>10</v>
      </c>
      <c r="J221">
        <f>+Tabla35678[[#This Row],[BALANCE INICIAL]]+Tabla35678[[#This Row],[ENTRADAS]]-Tabla35678[[#This Row],[SALIDAS]]</f>
        <v>10</v>
      </c>
      <c r="K221" s="2">
        <v>416</v>
      </c>
      <c r="L221" s="2">
        <f>+Tabla35678[[#This Row],[BALANCE INICIAL]]*Tabla35678[[#This Row],[PRECIO]]</f>
        <v>0</v>
      </c>
      <c r="M221" s="2">
        <f>+Tabla35678[[#This Row],[ENTRADAS]]*Tabla35678[[#This Row],[PRECIO]]</f>
        <v>4160</v>
      </c>
      <c r="N221" s="2">
        <f>+Tabla35678[[#This Row],[SALIDAS]]*Tabla35678[[#This Row],[PRECIO]]</f>
        <v>0</v>
      </c>
      <c r="O221" s="2">
        <f>+Tabla35678[[#This Row],[BALANCE INICIAL2]]+Tabla35678[[#This Row],[ENTRADAS3]]-Tabla35678[[#This Row],[SALIDAS4]]</f>
        <v>4160</v>
      </c>
    </row>
    <row r="222" spans="1:15" x14ac:dyDescent="0.25">
      <c r="A222" s="30" t="s">
        <v>24</v>
      </c>
      <c r="B222" s="28" t="s">
        <v>875</v>
      </c>
      <c r="C222" s="29" t="s">
        <v>64</v>
      </c>
      <c r="D222" t="s">
        <v>991</v>
      </c>
      <c r="E222" t="s">
        <v>993</v>
      </c>
      <c r="F222" s="9" t="s">
        <v>820</v>
      </c>
      <c r="H222">
        <v>12</v>
      </c>
      <c r="I222">
        <v>1</v>
      </c>
      <c r="J222">
        <f>+Tabla35678[[#This Row],[BALANCE INICIAL]]+Tabla35678[[#This Row],[ENTRADAS]]-Tabla35678[[#This Row],[SALIDAS]]</f>
        <v>11</v>
      </c>
      <c r="K222" s="2">
        <v>281.36</v>
      </c>
      <c r="L222" s="2">
        <f>+Tabla35678[[#This Row],[BALANCE INICIAL]]*Tabla35678[[#This Row],[PRECIO]]</f>
        <v>0</v>
      </c>
      <c r="M222" s="2">
        <f>+Tabla35678[[#This Row],[ENTRADAS]]*Tabla35678[[#This Row],[PRECIO]]</f>
        <v>3376.32</v>
      </c>
      <c r="N222" s="2">
        <f>+Tabla35678[[#This Row],[SALIDAS]]*Tabla35678[[#This Row],[PRECIO]]</f>
        <v>281.36</v>
      </c>
      <c r="O222" s="2">
        <f>+Tabla35678[[#This Row],[BALANCE INICIAL2]]+Tabla35678[[#This Row],[ENTRADAS3]]-Tabla35678[[#This Row],[SALIDAS4]]</f>
        <v>3094.96</v>
      </c>
    </row>
    <row r="223" spans="1:15" x14ac:dyDescent="0.25">
      <c r="A223" s="30" t="s">
        <v>24</v>
      </c>
      <c r="B223" s="28" t="s">
        <v>875</v>
      </c>
      <c r="C223" s="29" t="s">
        <v>64</v>
      </c>
      <c r="D223" t="s">
        <v>992</v>
      </c>
      <c r="E223" t="s">
        <v>993</v>
      </c>
      <c r="F223" s="9" t="s">
        <v>820</v>
      </c>
      <c r="H223">
        <v>18</v>
      </c>
      <c r="I223">
        <v>6</v>
      </c>
      <c r="J223">
        <f>+Tabla35678[[#This Row],[BALANCE INICIAL]]+Tabla35678[[#This Row],[ENTRADAS]]-Tabla35678[[#This Row],[SALIDAS]]</f>
        <v>12</v>
      </c>
      <c r="K223" s="2">
        <v>1494.07</v>
      </c>
      <c r="L223" s="2">
        <f>+Tabla35678[[#This Row],[BALANCE INICIAL]]*Tabla35678[[#This Row],[PRECIO]]</f>
        <v>0</v>
      </c>
      <c r="M223" s="2">
        <f>+Tabla35678[[#This Row],[ENTRADAS]]*Tabla35678[[#This Row],[PRECIO]]</f>
        <v>26893.26</v>
      </c>
      <c r="N223" s="2">
        <f>+Tabla35678[[#This Row],[SALIDAS]]*Tabla35678[[#This Row],[PRECIO]]</f>
        <v>8964.42</v>
      </c>
      <c r="O223" s="2">
        <f>+Tabla35678[[#This Row],[BALANCE INICIAL2]]+Tabla35678[[#This Row],[ENTRADAS3]]-Tabla35678[[#This Row],[SALIDAS4]]</f>
        <v>17928.839999999997</v>
      </c>
    </row>
    <row r="224" spans="1:15" x14ac:dyDescent="0.25">
      <c r="A224" s="9" t="s">
        <v>34</v>
      </c>
      <c r="B224" s="17" t="s">
        <v>877</v>
      </c>
      <c r="C224" t="s">
        <v>80</v>
      </c>
      <c r="D224" t="s">
        <v>465</v>
      </c>
      <c r="F224" s="9" t="s">
        <v>820</v>
      </c>
      <c r="G224">
        <v>11</v>
      </c>
      <c r="I224">
        <v>1</v>
      </c>
      <c r="J224">
        <f>+Tabla35678[[#This Row],[BALANCE INICIAL]]+Tabla35678[[#This Row],[ENTRADAS]]-Tabla35678[[#This Row],[SALIDAS]]</f>
        <v>10</v>
      </c>
      <c r="K224" s="2">
        <v>310.39999999999998</v>
      </c>
      <c r="L224" s="2">
        <f>+Tabla35678[[#This Row],[BALANCE INICIAL]]*Tabla35678[[#This Row],[PRECIO]]</f>
        <v>3414.3999999999996</v>
      </c>
      <c r="M224" s="2">
        <f>+Tabla35678[[#This Row],[ENTRADAS]]*Tabla35678[[#This Row],[PRECIO]]</f>
        <v>0</v>
      </c>
      <c r="N224" s="2">
        <f>+Tabla35678[[#This Row],[SALIDAS]]*Tabla35678[[#This Row],[PRECIO]]</f>
        <v>310.39999999999998</v>
      </c>
      <c r="O224" s="2">
        <f>+Tabla35678[[#This Row],[BALANCE INICIAL2]]+Tabla35678[[#This Row],[ENTRADAS3]]-Tabla35678[[#This Row],[SALIDAS4]]</f>
        <v>3103.9999999999995</v>
      </c>
    </row>
    <row r="225" spans="1:15" x14ac:dyDescent="0.25">
      <c r="A225" s="9" t="s">
        <v>34</v>
      </c>
      <c r="B225" s="17" t="s">
        <v>877</v>
      </c>
      <c r="C225" t="s">
        <v>80</v>
      </c>
      <c r="D225" t="s">
        <v>466</v>
      </c>
      <c r="F225" s="9" t="s">
        <v>820</v>
      </c>
      <c r="G225">
        <v>8</v>
      </c>
      <c r="J225">
        <f>+Tabla35678[[#This Row],[BALANCE INICIAL]]+Tabla35678[[#This Row],[ENTRADAS]]-Tabla35678[[#This Row],[SALIDAS]]</f>
        <v>8</v>
      </c>
      <c r="K225" s="2">
        <v>310.39999999999998</v>
      </c>
      <c r="L225" s="2">
        <f>+Tabla35678[[#This Row],[BALANCE INICIAL]]*Tabla35678[[#This Row],[PRECIO]]</f>
        <v>2483.1999999999998</v>
      </c>
      <c r="M225" s="2">
        <f>+Tabla35678[[#This Row],[ENTRADAS]]*Tabla35678[[#This Row],[PRECIO]]</f>
        <v>0</v>
      </c>
      <c r="N225" s="2">
        <f>+Tabla35678[[#This Row],[SALIDAS]]*Tabla35678[[#This Row],[PRECIO]]</f>
        <v>0</v>
      </c>
      <c r="O225" s="2">
        <f>+Tabla35678[[#This Row],[BALANCE INICIAL2]]+Tabla35678[[#This Row],[ENTRADAS3]]-Tabla35678[[#This Row],[SALIDAS4]]</f>
        <v>2483.1999999999998</v>
      </c>
    </row>
    <row r="226" spans="1:15" x14ac:dyDescent="0.25">
      <c r="A226" s="9" t="s">
        <v>34</v>
      </c>
      <c r="B226" s="17" t="s">
        <v>877</v>
      </c>
      <c r="C226" t="s">
        <v>80</v>
      </c>
      <c r="D226" t="s">
        <v>467</v>
      </c>
      <c r="F226" s="9" t="s">
        <v>820</v>
      </c>
      <c r="G226">
        <v>2</v>
      </c>
      <c r="J226">
        <f>+Tabla35678[[#This Row],[BALANCE INICIAL]]+Tabla35678[[#This Row],[ENTRADAS]]-Tabla35678[[#This Row],[SALIDAS]]</f>
        <v>2</v>
      </c>
      <c r="K226" s="2">
        <v>675</v>
      </c>
      <c r="L226" s="2">
        <f>+Tabla35678[[#This Row],[BALANCE INICIAL]]*Tabla35678[[#This Row],[PRECIO]]</f>
        <v>1350</v>
      </c>
      <c r="M226" s="2">
        <f>+Tabla35678[[#This Row],[ENTRADAS]]*Tabla35678[[#This Row],[PRECIO]]</f>
        <v>0</v>
      </c>
      <c r="N226" s="2">
        <f>+Tabla35678[[#This Row],[SALIDAS]]*Tabla35678[[#This Row],[PRECIO]]</f>
        <v>0</v>
      </c>
      <c r="O226" s="2">
        <f>+Tabla35678[[#This Row],[BALANCE INICIAL2]]+Tabla35678[[#This Row],[ENTRADAS3]]-Tabla35678[[#This Row],[SALIDAS4]]</f>
        <v>1350</v>
      </c>
    </row>
    <row r="227" spans="1:15" x14ac:dyDescent="0.25">
      <c r="A227" s="9" t="s">
        <v>34</v>
      </c>
      <c r="B227" s="17" t="s">
        <v>877</v>
      </c>
      <c r="C227" t="s">
        <v>80</v>
      </c>
      <c r="D227" t="s">
        <v>468</v>
      </c>
      <c r="F227" s="9" t="s">
        <v>826</v>
      </c>
      <c r="G227">
        <v>50</v>
      </c>
      <c r="J227">
        <f>+Tabla35678[[#This Row],[BALANCE INICIAL]]+Tabla35678[[#This Row],[ENTRADAS]]-Tabla35678[[#This Row],[SALIDAS]]</f>
        <v>50</v>
      </c>
      <c r="K227" s="2">
        <v>70.510000000000005</v>
      </c>
      <c r="L227" s="2">
        <f>+Tabla35678[[#This Row],[BALANCE INICIAL]]*Tabla35678[[#This Row],[PRECIO]]</f>
        <v>3525.5000000000005</v>
      </c>
      <c r="M227" s="2">
        <f>+Tabla35678[[#This Row],[ENTRADAS]]*Tabla35678[[#This Row],[PRECIO]]</f>
        <v>0</v>
      </c>
      <c r="N227" s="2">
        <f>+Tabla35678[[#This Row],[SALIDAS]]*Tabla35678[[#This Row],[PRECIO]]</f>
        <v>0</v>
      </c>
      <c r="O227" s="2">
        <f>+Tabla35678[[#This Row],[BALANCE INICIAL2]]+Tabla35678[[#This Row],[ENTRADAS3]]-Tabla35678[[#This Row],[SALIDAS4]]</f>
        <v>3525.5000000000005</v>
      </c>
    </row>
    <row r="228" spans="1:15" x14ac:dyDescent="0.25">
      <c r="A228" s="9" t="s">
        <v>34</v>
      </c>
      <c r="B228" s="17" t="s">
        <v>877</v>
      </c>
      <c r="C228" t="s">
        <v>80</v>
      </c>
      <c r="D228" t="s">
        <v>469</v>
      </c>
      <c r="F228" s="9" t="s">
        <v>820</v>
      </c>
      <c r="G228">
        <v>30</v>
      </c>
      <c r="I228">
        <v>2</v>
      </c>
      <c r="J228">
        <f>+Tabla35678[[#This Row],[BALANCE INICIAL]]+Tabla35678[[#This Row],[ENTRADAS]]-Tabla35678[[#This Row],[SALIDAS]]</f>
        <v>28</v>
      </c>
      <c r="K228" s="2">
        <v>336.37</v>
      </c>
      <c r="L228" s="2">
        <f>+Tabla35678[[#This Row],[BALANCE INICIAL]]*Tabla35678[[#This Row],[PRECIO]]</f>
        <v>10091.1</v>
      </c>
      <c r="M228" s="2">
        <f>+Tabla35678[[#This Row],[ENTRADAS]]*Tabla35678[[#This Row],[PRECIO]]</f>
        <v>0</v>
      </c>
      <c r="N228" s="2">
        <f>+Tabla35678[[#This Row],[SALIDAS]]*Tabla35678[[#This Row],[PRECIO]]</f>
        <v>672.74</v>
      </c>
      <c r="O228" s="2">
        <f>+Tabla35678[[#This Row],[BALANCE INICIAL2]]+Tabla35678[[#This Row],[ENTRADAS3]]-Tabla35678[[#This Row],[SALIDAS4]]</f>
        <v>9418.36</v>
      </c>
    </row>
    <row r="229" spans="1:15" x14ac:dyDescent="0.25">
      <c r="A229" s="9" t="s">
        <v>34</v>
      </c>
      <c r="B229" s="17" t="s">
        <v>877</v>
      </c>
      <c r="C229" t="s">
        <v>80</v>
      </c>
      <c r="D229" t="s">
        <v>470</v>
      </c>
      <c r="F229" s="9" t="s">
        <v>826</v>
      </c>
      <c r="G229">
        <v>23</v>
      </c>
      <c r="J229">
        <f>+Tabla35678[[#This Row],[BALANCE INICIAL]]+Tabla35678[[#This Row],[ENTRADAS]]-Tabla35678[[#This Row],[SALIDAS]]</f>
        <v>23</v>
      </c>
      <c r="K229" s="2">
        <v>142.38</v>
      </c>
      <c r="L229" s="2">
        <f>+Tabla35678[[#This Row],[BALANCE INICIAL]]*Tabla35678[[#This Row],[PRECIO]]</f>
        <v>3274.74</v>
      </c>
      <c r="M229" s="2">
        <f>+Tabla35678[[#This Row],[ENTRADAS]]*Tabla35678[[#This Row],[PRECIO]]</f>
        <v>0</v>
      </c>
      <c r="N229" s="2">
        <f>+Tabla35678[[#This Row],[SALIDAS]]*Tabla35678[[#This Row],[PRECIO]]</f>
        <v>0</v>
      </c>
      <c r="O229" s="2">
        <f>+Tabla35678[[#This Row],[BALANCE INICIAL2]]+Tabla35678[[#This Row],[ENTRADAS3]]-Tabla35678[[#This Row],[SALIDAS4]]</f>
        <v>3274.74</v>
      </c>
    </row>
    <row r="230" spans="1:15" x14ac:dyDescent="0.25">
      <c r="A230" s="9" t="s">
        <v>34</v>
      </c>
      <c r="B230" s="17" t="s">
        <v>877</v>
      </c>
      <c r="C230" t="s">
        <v>104</v>
      </c>
      <c r="D230" t="s">
        <v>497</v>
      </c>
      <c r="F230" s="9" t="s">
        <v>826</v>
      </c>
      <c r="G230">
        <v>0</v>
      </c>
      <c r="J230">
        <f>+Tabla35678[[#This Row],[BALANCE INICIAL]]+Tabla35678[[#This Row],[ENTRADAS]]-Tabla35678[[#This Row],[SALIDAS]]</f>
        <v>0</v>
      </c>
      <c r="K230" s="2">
        <v>8</v>
      </c>
      <c r="L230" s="2">
        <f>+Tabla35678[[#This Row],[BALANCE INICIAL]]*Tabla35678[[#This Row],[PRECIO]]</f>
        <v>0</v>
      </c>
      <c r="M230" s="2">
        <f>+Tabla35678[[#This Row],[ENTRADAS]]*Tabla35678[[#This Row],[PRECIO]]</f>
        <v>0</v>
      </c>
      <c r="N230" s="2">
        <f>+Tabla35678[[#This Row],[SALIDAS]]*Tabla35678[[#This Row],[PRECIO]]</f>
        <v>0</v>
      </c>
      <c r="O230" s="2">
        <f>+Tabla35678[[#This Row],[BALANCE INICIAL2]]+Tabla35678[[#This Row],[ENTRADAS3]]-Tabla35678[[#This Row],[SALIDAS4]]</f>
        <v>0</v>
      </c>
    </row>
    <row r="231" spans="1:15" x14ac:dyDescent="0.25">
      <c r="A231" s="9" t="s">
        <v>29</v>
      </c>
      <c r="B231" t="s">
        <v>878</v>
      </c>
      <c r="C231" t="s">
        <v>104</v>
      </c>
      <c r="D231" t="s">
        <v>504</v>
      </c>
      <c r="F231" s="9" t="s">
        <v>826</v>
      </c>
      <c r="G231">
        <v>0</v>
      </c>
      <c r="J231">
        <f>+Tabla35678[[#This Row],[BALANCE INICIAL]]+Tabla35678[[#This Row],[ENTRADAS]]-Tabla35678[[#This Row],[SALIDAS]]</f>
        <v>0</v>
      </c>
      <c r="K231" s="2">
        <v>18</v>
      </c>
      <c r="L231" s="2">
        <f>+Tabla35678[[#This Row],[BALANCE INICIAL]]*Tabla35678[[#This Row],[PRECIO]]</f>
        <v>0</v>
      </c>
      <c r="M231" s="2">
        <f>+Tabla35678[[#This Row],[ENTRADAS]]*Tabla35678[[#This Row],[PRECIO]]</f>
        <v>0</v>
      </c>
      <c r="N231" s="2">
        <f>+Tabla35678[[#This Row],[SALIDAS]]*Tabla35678[[#This Row],[PRECIO]]</f>
        <v>0</v>
      </c>
      <c r="O231" s="2">
        <f>+Tabla35678[[#This Row],[BALANCE INICIAL2]]+Tabla35678[[#This Row],[ENTRADAS3]]-Tabla35678[[#This Row],[SALIDAS4]]</f>
        <v>0</v>
      </c>
    </row>
    <row r="232" spans="1:15" x14ac:dyDescent="0.25">
      <c r="A232" s="9" t="s">
        <v>34</v>
      </c>
      <c r="B232" t="s">
        <v>877</v>
      </c>
      <c r="C232" t="s">
        <v>104</v>
      </c>
      <c r="D232" t="s">
        <v>531</v>
      </c>
      <c r="F232" s="9" t="s">
        <v>826</v>
      </c>
      <c r="G232">
        <v>0</v>
      </c>
      <c r="J232">
        <f>+Tabla35678[[#This Row],[BALANCE INICIAL]]+Tabla35678[[#This Row],[ENTRADAS]]-Tabla35678[[#This Row],[SALIDAS]]</f>
        <v>0</v>
      </c>
      <c r="K232" s="2">
        <v>138</v>
      </c>
      <c r="L232" s="2">
        <f>+Tabla35678[[#This Row],[BALANCE INICIAL]]*Tabla35678[[#This Row],[PRECIO]]</f>
        <v>0</v>
      </c>
      <c r="M232" s="2">
        <f>+Tabla35678[[#This Row],[ENTRADAS]]*Tabla35678[[#This Row],[PRECIO]]</f>
        <v>0</v>
      </c>
      <c r="N232" s="2">
        <f>+Tabla35678[[#This Row],[SALIDAS]]*Tabla35678[[#This Row],[PRECIO]]</f>
        <v>0</v>
      </c>
      <c r="O232" s="2">
        <f>+Tabla35678[[#This Row],[BALANCE INICIAL2]]+Tabla35678[[#This Row],[ENTRADAS3]]-Tabla35678[[#This Row],[SALIDAS4]]</f>
        <v>0</v>
      </c>
    </row>
    <row r="233" spans="1:15" x14ac:dyDescent="0.25">
      <c r="A233" s="9" t="s">
        <v>34</v>
      </c>
      <c r="B233" t="s">
        <v>877</v>
      </c>
      <c r="C233" t="s">
        <v>104</v>
      </c>
      <c r="D233" t="s">
        <v>532</v>
      </c>
      <c r="F233" s="9" t="s">
        <v>826</v>
      </c>
      <c r="G233">
        <v>0</v>
      </c>
      <c r="J233">
        <f>+Tabla35678[[#This Row],[BALANCE INICIAL]]+Tabla35678[[#This Row],[ENTRADAS]]-Tabla35678[[#This Row],[SALIDAS]]</f>
        <v>0</v>
      </c>
      <c r="K233" s="2">
        <v>74</v>
      </c>
      <c r="L233" s="2">
        <f>+Tabla35678[[#This Row],[BALANCE INICIAL]]*Tabla35678[[#This Row],[PRECIO]]</f>
        <v>0</v>
      </c>
      <c r="M233" s="2">
        <f>+Tabla35678[[#This Row],[ENTRADAS]]*Tabla35678[[#This Row],[PRECIO]]</f>
        <v>0</v>
      </c>
      <c r="N233" s="2">
        <f>+Tabla35678[[#This Row],[SALIDAS]]*Tabla35678[[#This Row],[PRECIO]]</f>
        <v>0</v>
      </c>
      <c r="O233" s="2">
        <f>+Tabla35678[[#This Row],[BALANCE INICIAL2]]+Tabla35678[[#This Row],[ENTRADAS3]]-Tabla35678[[#This Row],[SALIDAS4]]</f>
        <v>0</v>
      </c>
    </row>
    <row r="234" spans="1:15" x14ac:dyDescent="0.25">
      <c r="A234" s="15" t="s">
        <v>34</v>
      </c>
      <c r="B234" s="17" t="s">
        <v>877</v>
      </c>
      <c r="C234" s="18" t="s">
        <v>80</v>
      </c>
      <c r="D234" t="s">
        <v>544</v>
      </c>
      <c r="F234" s="9" t="s">
        <v>834</v>
      </c>
      <c r="G234">
        <v>1</v>
      </c>
      <c r="J234">
        <f>+Tabla35678[[#This Row],[BALANCE INICIAL]]+Tabla35678[[#This Row],[ENTRADAS]]-Tabla35678[[#This Row],[SALIDAS]]</f>
        <v>1</v>
      </c>
      <c r="K234" s="2">
        <v>225</v>
      </c>
      <c r="L234" s="2">
        <f>+Tabla35678[[#This Row],[BALANCE INICIAL]]*Tabla35678[[#This Row],[PRECIO]]</f>
        <v>225</v>
      </c>
      <c r="M234" s="2">
        <f>+Tabla35678[[#This Row],[ENTRADAS]]*Tabla35678[[#This Row],[PRECIO]]</f>
        <v>0</v>
      </c>
      <c r="N234" s="2">
        <f>+Tabla35678[[#This Row],[SALIDAS]]*Tabla35678[[#This Row],[PRECIO]]</f>
        <v>0</v>
      </c>
      <c r="O234" s="2">
        <f>+Tabla35678[[#This Row],[BALANCE INICIAL2]]+Tabla35678[[#This Row],[ENTRADAS3]]-Tabla35678[[#This Row],[SALIDAS4]]</f>
        <v>225</v>
      </c>
    </row>
    <row r="235" spans="1:15" x14ac:dyDescent="0.25">
      <c r="A235" s="9" t="s">
        <v>35</v>
      </c>
      <c r="B235" s="10" t="s">
        <v>883</v>
      </c>
      <c r="C235" t="s">
        <v>81</v>
      </c>
      <c r="D235" t="s">
        <v>181</v>
      </c>
      <c r="F235" s="9" t="s">
        <v>820</v>
      </c>
      <c r="G235">
        <v>22</v>
      </c>
      <c r="J235">
        <f>+Tabla35678[[#This Row],[BALANCE INICIAL]]+Tabla35678[[#This Row],[ENTRADAS]]-Tabla35678[[#This Row],[SALIDAS]]</f>
        <v>22</v>
      </c>
      <c r="K235" s="2">
        <v>50</v>
      </c>
      <c r="L235" s="2">
        <f>+Tabla35678[[#This Row],[BALANCE INICIAL]]*Tabla35678[[#This Row],[PRECIO]]</f>
        <v>1100</v>
      </c>
      <c r="M235" s="2">
        <f>+Tabla35678[[#This Row],[ENTRADAS]]*Tabla35678[[#This Row],[PRECIO]]</f>
        <v>0</v>
      </c>
      <c r="N235" s="2">
        <f>+Tabla35678[[#This Row],[SALIDAS]]*Tabla35678[[#This Row],[PRECIO]]</f>
        <v>0</v>
      </c>
      <c r="O235" s="2">
        <f>+Tabla35678[[#This Row],[BALANCE INICIAL2]]+Tabla35678[[#This Row],[ENTRADAS3]]-Tabla35678[[#This Row],[SALIDAS4]]</f>
        <v>1100</v>
      </c>
    </row>
    <row r="236" spans="1:15" x14ac:dyDescent="0.25">
      <c r="A236" s="9" t="s">
        <v>35</v>
      </c>
      <c r="B236" s="10" t="s">
        <v>883</v>
      </c>
      <c r="C236" t="s">
        <v>81</v>
      </c>
      <c r="D236" t="s">
        <v>433</v>
      </c>
      <c r="F236" s="9" t="s">
        <v>826</v>
      </c>
      <c r="G236">
        <v>48</v>
      </c>
      <c r="J236">
        <f>+Tabla35678[[#This Row],[BALANCE INICIAL]]+Tabla35678[[#This Row],[ENTRADAS]]-Tabla35678[[#This Row],[SALIDAS]]</f>
        <v>48</v>
      </c>
      <c r="K236" s="2">
        <v>813.56</v>
      </c>
      <c r="L236" s="2">
        <f>+Tabla35678[[#This Row],[BALANCE INICIAL]]*Tabla35678[[#This Row],[PRECIO]]</f>
        <v>39050.879999999997</v>
      </c>
      <c r="M236" s="2">
        <f>+Tabla35678[[#This Row],[ENTRADAS]]*Tabla35678[[#This Row],[PRECIO]]</f>
        <v>0</v>
      </c>
      <c r="N236" s="2">
        <f>+Tabla35678[[#This Row],[SALIDAS]]*Tabla35678[[#This Row],[PRECIO]]</f>
        <v>0</v>
      </c>
      <c r="O236" s="2">
        <f>+Tabla35678[[#This Row],[BALANCE INICIAL2]]+Tabla35678[[#This Row],[ENTRADAS3]]-Tabla35678[[#This Row],[SALIDAS4]]</f>
        <v>39050.879999999997</v>
      </c>
    </row>
    <row r="237" spans="1:15" x14ac:dyDescent="0.25">
      <c r="A237" s="9" t="s">
        <v>35</v>
      </c>
      <c r="B237" s="10" t="s">
        <v>883</v>
      </c>
      <c r="C237" t="s">
        <v>81</v>
      </c>
      <c r="D237" t="s">
        <v>434</v>
      </c>
      <c r="F237" s="9" t="s">
        <v>820</v>
      </c>
      <c r="G237">
        <v>30</v>
      </c>
      <c r="J237">
        <f>+Tabla35678[[#This Row],[BALANCE INICIAL]]+Tabla35678[[#This Row],[ENTRADAS]]-Tabla35678[[#This Row],[SALIDAS]]</f>
        <v>30</v>
      </c>
      <c r="K237" s="2">
        <v>80.930000000000007</v>
      </c>
      <c r="L237" s="2">
        <f>+Tabla35678[[#This Row],[BALANCE INICIAL]]*Tabla35678[[#This Row],[PRECIO]]</f>
        <v>2427.9</v>
      </c>
      <c r="M237" s="2">
        <f>+Tabla35678[[#This Row],[ENTRADAS]]*Tabla35678[[#This Row],[PRECIO]]</f>
        <v>0</v>
      </c>
      <c r="N237" s="2">
        <f>+Tabla35678[[#This Row],[SALIDAS]]*Tabla35678[[#This Row],[PRECIO]]</f>
        <v>0</v>
      </c>
      <c r="O237" s="2">
        <f>+Tabla35678[[#This Row],[BALANCE INICIAL2]]+Tabla35678[[#This Row],[ENTRADAS3]]-Tabla35678[[#This Row],[SALIDAS4]]</f>
        <v>2427.9</v>
      </c>
    </row>
    <row r="238" spans="1:15" x14ac:dyDescent="0.25">
      <c r="A238" s="9" t="s">
        <v>35</v>
      </c>
      <c r="B238" s="10" t="s">
        <v>883</v>
      </c>
      <c r="C238" t="s">
        <v>81</v>
      </c>
      <c r="D238" t="s">
        <v>435</v>
      </c>
      <c r="F238" s="9" t="s">
        <v>826</v>
      </c>
      <c r="G238">
        <v>1</v>
      </c>
      <c r="J238">
        <f>+Tabla35678[[#This Row],[BALANCE INICIAL]]+Tabla35678[[#This Row],[ENTRADAS]]-Tabla35678[[#This Row],[SALIDAS]]</f>
        <v>1</v>
      </c>
      <c r="K238" s="2">
        <v>466.44</v>
      </c>
      <c r="L238" s="2">
        <f>+Tabla35678[[#This Row],[BALANCE INICIAL]]*Tabla35678[[#This Row],[PRECIO]]</f>
        <v>466.44</v>
      </c>
      <c r="M238" s="2">
        <f>+Tabla35678[[#This Row],[ENTRADAS]]*Tabla35678[[#This Row],[PRECIO]]</f>
        <v>0</v>
      </c>
      <c r="N238" s="2">
        <f>+Tabla35678[[#This Row],[SALIDAS]]*Tabla35678[[#This Row],[PRECIO]]</f>
        <v>0</v>
      </c>
      <c r="O238" s="2">
        <f>+Tabla35678[[#This Row],[BALANCE INICIAL2]]+Tabla35678[[#This Row],[ENTRADAS3]]-Tabla35678[[#This Row],[SALIDAS4]]</f>
        <v>466.44</v>
      </c>
    </row>
    <row r="239" spans="1:15" x14ac:dyDescent="0.25">
      <c r="A239" s="9" t="s">
        <v>35</v>
      </c>
      <c r="B239" s="10" t="s">
        <v>883</v>
      </c>
      <c r="C239" t="s">
        <v>81</v>
      </c>
      <c r="D239" t="s">
        <v>436</v>
      </c>
      <c r="F239" s="9" t="s">
        <v>820</v>
      </c>
      <c r="G239">
        <v>8</v>
      </c>
      <c r="J239">
        <f>+Tabla35678[[#This Row],[BALANCE INICIAL]]+Tabla35678[[#This Row],[ENTRADAS]]-Tabla35678[[#This Row],[SALIDAS]]</f>
        <v>8</v>
      </c>
      <c r="K239" s="2">
        <v>103.05</v>
      </c>
      <c r="L239" s="2">
        <f>+Tabla35678[[#This Row],[BALANCE INICIAL]]*Tabla35678[[#This Row],[PRECIO]]</f>
        <v>824.4</v>
      </c>
      <c r="M239" s="2">
        <f>+Tabla35678[[#This Row],[ENTRADAS]]*Tabla35678[[#This Row],[PRECIO]]</f>
        <v>0</v>
      </c>
      <c r="N239" s="2">
        <f>+Tabla35678[[#This Row],[SALIDAS]]*Tabla35678[[#This Row],[PRECIO]]</f>
        <v>0</v>
      </c>
      <c r="O239" s="2">
        <f>+Tabla35678[[#This Row],[BALANCE INICIAL2]]+Tabla35678[[#This Row],[ENTRADAS3]]-Tabla35678[[#This Row],[SALIDAS4]]</f>
        <v>824.4</v>
      </c>
    </row>
    <row r="240" spans="1:15" x14ac:dyDescent="0.25">
      <c r="A240" s="9" t="s">
        <v>35</v>
      </c>
      <c r="B240" s="10" t="s">
        <v>883</v>
      </c>
      <c r="C240" t="s">
        <v>81</v>
      </c>
      <c r="D240" t="s">
        <v>437</v>
      </c>
      <c r="F240" s="9" t="s">
        <v>820</v>
      </c>
      <c r="G240">
        <v>22</v>
      </c>
      <c r="J240">
        <f>+Tabla35678[[#This Row],[BALANCE INICIAL]]+Tabla35678[[#This Row],[ENTRADAS]]-Tabla35678[[#This Row],[SALIDAS]]</f>
        <v>22</v>
      </c>
      <c r="K240" s="2">
        <v>19.53</v>
      </c>
      <c r="L240" s="2">
        <f>+Tabla35678[[#This Row],[BALANCE INICIAL]]*Tabla35678[[#This Row],[PRECIO]]</f>
        <v>429.66</v>
      </c>
      <c r="M240" s="2">
        <f>+Tabla35678[[#This Row],[ENTRADAS]]*Tabla35678[[#This Row],[PRECIO]]</f>
        <v>0</v>
      </c>
      <c r="N240" s="2">
        <f>+Tabla35678[[#This Row],[SALIDAS]]*Tabla35678[[#This Row],[PRECIO]]</f>
        <v>0</v>
      </c>
      <c r="O240" s="2">
        <f>+Tabla35678[[#This Row],[BALANCE INICIAL2]]+Tabla35678[[#This Row],[ENTRADAS3]]-Tabla35678[[#This Row],[SALIDAS4]]</f>
        <v>429.66</v>
      </c>
    </row>
    <row r="241" spans="1:15" x14ac:dyDescent="0.25">
      <c r="A241" s="9" t="s">
        <v>35</v>
      </c>
      <c r="B241" s="10" t="s">
        <v>883</v>
      </c>
      <c r="C241" t="s">
        <v>81</v>
      </c>
      <c r="D241" t="s">
        <v>438</v>
      </c>
      <c r="F241" s="9" t="s">
        <v>826</v>
      </c>
      <c r="G241">
        <v>6</v>
      </c>
      <c r="J241">
        <f>+Tabla35678[[#This Row],[BALANCE INICIAL]]+Tabla35678[[#This Row],[ENTRADAS]]-Tabla35678[[#This Row],[SALIDAS]]</f>
        <v>6</v>
      </c>
      <c r="K241" s="2">
        <v>151.86000000000001</v>
      </c>
      <c r="L241" s="2">
        <f>+Tabla35678[[#This Row],[BALANCE INICIAL]]*Tabla35678[[#This Row],[PRECIO]]</f>
        <v>911.16000000000008</v>
      </c>
      <c r="M241" s="2">
        <f>+Tabla35678[[#This Row],[ENTRADAS]]*Tabla35678[[#This Row],[PRECIO]]</f>
        <v>0</v>
      </c>
      <c r="N241" s="2">
        <f>+Tabla35678[[#This Row],[SALIDAS]]*Tabla35678[[#This Row],[PRECIO]]</f>
        <v>0</v>
      </c>
      <c r="O241" s="2">
        <f>+Tabla35678[[#This Row],[BALANCE INICIAL2]]+Tabla35678[[#This Row],[ENTRADAS3]]-Tabla35678[[#This Row],[SALIDAS4]]</f>
        <v>911.16000000000008</v>
      </c>
    </row>
    <row r="242" spans="1:15" x14ac:dyDescent="0.25">
      <c r="A242" s="9" t="s">
        <v>60</v>
      </c>
      <c r="B242" s="10" t="s">
        <v>885</v>
      </c>
      <c r="C242" t="s">
        <v>108</v>
      </c>
      <c r="D242" t="s">
        <v>652</v>
      </c>
      <c r="F242" s="9" t="s">
        <v>820</v>
      </c>
      <c r="G242">
        <v>1</v>
      </c>
      <c r="J242">
        <f>+Tabla35678[[#This Row],[BALANCE INICIAL]]+Tabla35678[[#This Row],[ENTRADAS]]-Tabla35678[[#This Row],[SALIDAS]]</f>
        <v>1</v>
      </c>
      <c r="K242" s="2">
        <v>18500</v>
      </c>
      <c r="L242" s="2">
        <f>+Tabla35678[[#This Row],[BALANCE INICIAL]]*Tabla35678[[#This Row],[PRECIO]]</f>
        <v>18500</v>
      </c>
      <c r="M242" s="2">
        <f>+Tabla35678[[#This Row],[ENTRADAS]]*Tabla35678[[#This Row],[PRECIO]]</f>
        <v>0</v>
      </c>
      <c r="N242" s="2">
        <f>+Tabla35678[[#This Row],[SALIDAS]]*Tabla35678[[#This Row],[PRECIO]]</f>
        <v>0</v>
      </c>
      <c r="O242" s="2">
        <f>+Tabla35678[[#This Row],[BALANCE INICIAL2]]+Tabla35678[[#This Row],[ENTRADAS3]]-Tabla35678[[#This Row],[SALIDAS4]]</f>
        <v>18500</v>
      </c>
    </row>
    <row r="243" spans="1:15" x14ac:dyDescent="0.25">
      <c r="A243" s="9" t="s">
        <v>60</v>
      </c>
      <c r="B243" s="10" t="s">
        <v>885</v>
      </c>
      <c r="C243" t="s">
        <v>108</v>
      </c>
      <c r="D243" t="s">
        <v>703</v>
      </c>
      <c r="F243" s="9" t="s">
        <v>820</v>
      </c>
      <c r="G243">
        <v>1</v>
      </c>
      <c r="J243">
        <f>+Tabla35678[[#This Row],[BALANCE INICIAL]]+Tabla35678[[#This Row],[ENTRADAS]]-Tabla35678[[#This Row],[SALIDAS]]</f>
        <v>1</v>
      </c>
      <c r="K243" s="2">
        <v>3499.99</v>
      </c>
      <c r="L243" s="2">
        <f>+Tabla35678[[#This Row],[BALANCE INICIAL]]*Tabla35678[[#This Row],[PRECIO]]</f>
        <v>3499.99</v>
      </c>
      <c r="M243" s="2">
        <f>+Tabla35678[[#This Row],[ENTRADAS]]*Tabla35678[[#This Row],[PRECIO]]</f>
        <v>0</v>
      </c>
      <c r="N243" s="2">
        <f>+Tabla35678[[#This Row],[SALIDAS]]*Tabla35678[[#This Row],[PRECIO]]</f>
        <v>0</v>
      </c>
      <c r="O243" s="2">
        <f>+Tabla35678[[#This Row],[BALANCE INICIAL2]]+Tabla35678[[#This Row],[ENTRADAS3]]-Tabla35678[[#This Row],[SALIDAS4]]</f>
        <v>3499.99</v>
      </c>
    </row>
    <row r="244" spans="1:15" x14ac:dyDescent="0.25">
      <c r="A244" s="9" t="s">
        <v>60</v>
      </c>
      <c r="B244" s="10" t="s">
        <v>885</v>
      </c>
      <c r="C244" t="s">
        <v>108</v>
      </c>
      <c r="D244" t="s">
        <v>706</v>
      </c>
      <c r="F244" s="9" t="s">
        <v>820</v>
      </c>
      <c r="G244">
        <v>1</v>
      </c>
      <c r="J244">
        <f>+Tabla35678[[#This Row],[BALANCE INICIAL]]+Tabla35678[[#This Row],[ENTRADAS]]-Tabla35678[[#This Row],[SALIDAS]]</f>
        <v>1</v>
      </c>
      <c r="K244" s="2">
        <v>8544</v>
      </c>
      <c r="L244" s="2">
        <f>+Tabla35678[[#This Row],[BALANCE INICIAL]]*Tabla35678[[#This Row],[PRECIO]]</f>
        <v>8544</v>
      </c>
      <c r="M244" s="2">
        <f>+Tabla35678[[#This Row],[ENTRADAS]]*Tabla35678[[#This Row],[PRECIO]]</f>
        <v>0</v>
      </c>
      <c r="N244" s="2">
        <f>+Tabla35678[[#This Row],[SALIDAS]]*Tabla35678[[#This Row],[PRECIO]]</f>
        <v>0</v>
      </c>
      <c r="O244" s="2">
        <f>+Tabla35678[[#This Row],[BALANCE INICIAL2]]+Tabla35678[[#This Row],[ENTRADAS3]]-Tabla35678[[#This Row],[SALIDAS4]]</f>
        <v>8544</v>
      </c>
    </row>
    <row r="245" spans="1:15" x14ac:dyDescent="0.25">
      <c r="A245" s="9" t="s">
        <v>60</v>
      </c>
      <c r="B245" s="10" t="s">
        <v>885</v>
      </c>
      <c r="C245" t="s">
        <v>108</v>
      </c>
      <c r="D245" t="s">
        <v>720</v>
      </c>
      <c r="F245" s="9" t="s">
        <v>820</v>
      </c>
      <c r="G245">
        <v>1</v>
      </c>
      <c r="J245">
        <f>+Tabla35678[[#This Row],[BALANCE INICIAL]]+Tabla35678[[#This Row],[ENTRADAS]]-Tabla35678[[#This Row],[SALIDAS]]</f>
        <v>1</v>
      </c>
      <c r="K245" s="2">
        <v>9450</v>
      </c>
      <c r="L245" s="2">
        <f>+Tabla35678[[#This Row],[BALANCE INICIAL]]*Tabla35678[[#This Row],[PRECIO]]</f>
        <v>9450</v>
      </c>
      <c r="M245" s="2">
        <f>+Tabla35678[[#This Row],[ENTRADAS]]*Tabla35678[[#This Row],[PRECIO]]</f>
        <v>0</v>
      </c>
      <c r="N245" s="2">
        <f>+Tabla35678[[#This Row],[SALIDAS]]*Tabla35678[[#This Row],[PRECIO]]</f>
        <v>0</v>
      </c>
      <c r="O245" s="2">
        <f>+Tabla35678[[#This Row],[BALANCE INICIAL2]]+Tabla35678[[#This Row],[ENTRADAS3]]-Tabla35678[[#This Row],[SALIDAS4]]</f>
        <v>9450</v>
      </c>
    </row>
    <row r="246" spans="1:15" x14ac:dyDescent="0.25">
      <c r="A246" s="9" t="s">
        <v>60</v>
      </c>
      <c r="B246" s="10" t="s">
        <v>885</v>
      </c>
      <c r="C246" t="s">
        <v>108</v>
      </c>
      <c r="D246" t="s">
        <v>808</v>
      </c>
      <c r="F246" s="9" t="s">
        <v>820</v>
      </c>
      <c r="G246">
        <v>1</v>
      </c>
      <c r="J246">
        <f>+Tabla35678[[#This Row],[BALANCE INICIAL]]+Tabla35678[[#This Row],[ENTRADAS]]-Tabla35678[[#This Row],[SALIDAS]]</f>
        <v>1</v>
      </c>
      <c r="K246" s="2">
        <v>645</v>
      </c>
      <c r="L246" s="2">
        <f>+Tabla35678[[#This Row],[BALANCE INICIAL]]*Tabla35678[[#This Row],[PRECIO]]</f>
        <v>645</v>
      </c>
      <c r="M246" s="2">
        <f>+Tabla35678[[#This Row],[ENTRADAS]]*Tabla35678[[#This Row],[PRECIO]]</f>
        <v>0</v>
      </c>
      <c r="N246" s="2">
        <f>+Tabla35678[[#This Row],[SALIDAS]]*Tabla35678[[#This Row],[PRECIO]]</f>
        <v>0</v>
      </c>
      <c r="O246" s="2">
        <f>+Tabla35678[[#This Row],[BALANCE INICIAL2]]+Tabla35678[[#This Row],[ENTRADAS3]]-Tabla35678[[#This Row],[SALIDAS4]]</f>
        <v>645</v>
      </c>
    </row>
    <row r="247" spans="1:15" x14ac:dyDescent="0.25">
      <c r="A247" s="9" t="s">
        <v>37</v>
      </c>
      <c r="B247" s="10" t="s">
        <v>886</v>
      </c>
      <c r="C247" t="s">
        <v>83</v>
      </c>
      <c r="D247" t="s">
        <v>192</v>
      </c>
      <c r="F247" s="9" t="s">
        <v>820</v>
      </c>
      <c r="G247">
        <v>10</v>
      </c>
      <c r="J247">
        <f>+Tabla35678[[#This Row],[BALANCE INICIAL]]+Tabla35678[[#This Row],[ENTRADAS]]-Tabla35678[[#This Row],[SALIDAS]]</f>
        <v>10</v>
      </c>
      <c r="K247" s="2">
        <v>105.93</v>
      </c>
      <c r="L247" s="2">
        <f>+Tabla35678[[#This Row],[BALANCE INICIAL]]*Tabla35678[[#This Row],[PRECIO]]</f>
        <v>1059.3000000000002</v>
      </c>
      <c r="M247" s="2">
        <f>+Tabla35678[[#This Row],[ENTRADAS]]*Tabla35678[[#This Row],[PRECIO]]</f>
        <v>0</v>
      </c>
      <c r="N247" s="2">
        <f>+Tabla35678[[#This Row],[SALIDAS]]*Tabla35678[[#This Row],[PRECIO]]</f>
        <v>0</v>
      </c>
      <c r="O247" s="2">
        <f>+Tabla35678[[#This Row],[BALANCE INICIAL2]]+Tabla35678[[#This Row],[ENTRADAS3]]-Tabla35678[[#This Row],[SALIDAS4]]</f>
        <v>1059.3000000000002</v>
      </c>
    </row>
    <row r="248" spans="1:15" x14ac:dyDescent="0.25">
      <c r="A248" s="9" t="s">
        <v>37</v>
      </c>
      <c r="B248" s="10" t="s">
        <v>886</v>
      </c>
      <c r="C248" t="s">
        <v>83</v>
      </c>
      <c r="D248" t="s">
        <v>193</v>
      </c>
      <c r="F248" s="9" t="s">
        <v>820</v>
      </c>
      <c r="G248">
        <v>10</v>
      </c>
      <c r="J248">
        <f>+Tabla35678[[#This Row],[BALANCE INICIAL]]+Tabla35678[[#This Row],[ENTRADAS]]-Tabla35678[[#This Row],[SALIDAS]]</f>
        <v>10</v>
      </c>
      <c r="K248" s="2">
        <v>132.41999999999999</v>
      </c>
      <c r="L248" s="2">
        <f>+Tabla35678[[#This Row],[BALANCE INICIAL]]*Tabla35678[[#This Row],[PRECIO]]</f>
        <v>1324.1999999999998</v>
      </c>
      <c r="M248" s="2">
        <f>+Tabla35678[[#This Row],[ENTRADAS]]*Tabla35678[[#This Row],[PRECIO]]</f>
        <v>0</v>
      </c>
      <c r="N248" s="2">
        <f>+Tabla35678[[#This Row],[SALIDAS]]*Tabla35678[[#This Row],[PRECIO]]</f>
        <v>0</v>
      </c>
      <c r="O248" s="2">
        <f>+Tabla35678[[#This Row],[BALANCE INICIAL2]]+Tabla35678[[#This Row],[ENTRADAS3]]-Tabla35678[[#This Row],[SALIDAS4]]</f>
        <v>1324.1999999999998</v>
      </c>
    </row>
    <row r="249" spans="1:15" x14ac:dyDescent="0.25">
      <c r="A249" s="9" t="s">
        <v>37</v>
      </c>
      <c r="B249" s="10" t="s">
        <v>886</v>
      </c>
      <c r="C249" t="s">
        <v>83</v>
      </c>
      <c r="D249" t="s">
        <v>289</v>
      </c>
      <c r="F249" s="9" t="s">
        <v>820</v>
      </c>
      <c r="G249">
        <v>84</v>
      </c>
      <c r="I249">
        <v>4</v>
      </c>
      <c r="J249">
        <f>+Tabla35678[[#This Row],[BALANCE INICIAL]]+Tabla35678[[#This Row],[ENTRADAS]]-Tabla35678[[#This Row],[SALIDAS]]</f>
        <v>80</v>
      </c>
      <c r="K249" s="2">
        <v>99</v>
      </c>
      <c r="L249" s="2">
        <f>+Tabla35678[[#This Row],[BALANCE INICIAL]]*Tabla35678[[#This Row],[PRECIO]]</f>
        <v>8316</v>
      </c>
      <c r="M249" s="2">
        <f>+Tabla35678[[#This Row],[ENTRADAS]]*Tabla35678[[#This Row],[PRECIO]]</f>
        <v>0</v>
      </c>
      <c r="N249" s="2">
        <f>+Tabla35678[[#This Row],[SALIDAS]]*Tabla35678[[#This Row],[PRECIO]]</f>
        <v>396</v>
      </c>
      <c r="O249" s="2">
        <f>+Tabla35678[[#This Row],[BALANCE INICIAL2]]+Tabla35678[[#This Row],[ENTRADAS3]]-Tabla35678[[#This Row],[SALIDAS4]]</f>
        <v>7920</v>
      </c>
    </row>
    <row r="250" spans="1:15" x14ac:dyDescent="0.25">
      <c r="A250" s="9" t="s">
        <v>37</v>
      </c>
      <c r="B250" s="10" t="s">
        <v>886</v>
      </c>
      <c r="C250" t="s">
        <v>83</v>
      </c>
      <c r="D250" t="s">
        <v>295</v>
      </c>
      <c r="F250" s="9" t="s">
        <v>826</v>
      </c>
      <c r="G250">
        <v>40</v>
      </c>
      <c r="I250">
        <v>16</v>
      </c>
      <c r="J250">
        <f>+Tabla35678[[#This Row],[BALANCE INICIAL]]+Tabla35678[[#This Row],[ENTRADAS]]-Tabla35678[[#This Row],[SALIDAS]]</f>
        <v>24</v>
      </c>
      <c r="K250" s="2">
        <v>106</v>
      </c>
      <c r="L250" s="2">
        <f>+Tabla35678[[#This Row],[BALANCE INICIAL]]*Tabla35678[[#This Row],[PRECIO]]</f>
        <v>4240</v>
      </c>
      <c r="M250" s="2">
        <f>+Tabla35678[[#This Row],[ENTRADAS]]*Tabla35678[[#This Row],[PRECIO]]</f>
        <v>0</v>
      </c>
      <c r="N250" s="2">
        <f>+Tabla35678[[#This Row],[SALIDAS]]*Tabla35678[[#This Row],[PRECIO]]</f>
        <v>1696</v>
      </c>
      <c r="O250" s="2">
        <f>+Tabla35678[[#This Row],[BALANCE INICIAL2]]+Tabla35678[[#This Row],[ENTRADAS3]]-Tabla35678[[#This Row],[SALIDAS4]]</f>
        <v>2544</v>
      </c>
    </row>
    <row r="251" spans="1:15" x14ac:dyDescent="0.25">
      <c r="A251" s="9" t="s">
        <v>37</v>
      </c>
      <c r="B251" s="10" t="s">
        <v>886</v>
      </c>
      <c r="C251" t="s">
        <v>83</v>
      </c>
      <c r="D251" t="s">
        <v>296</v>
      </c>
      <c r="F251" s="9" t="s">
        <v>826</v>
      </c>
      <c r="G251">
        <v>92</v>
      </c>
      <c r="I251">
        <v>12</v>
      </c>
      <c r="J251">
        <f>+Tabla35678[[#This Row],[BALANCE INICIAL]]+Tabla35678[[#This Row],[ENTRADAS]]-Tabla35678[[#This Row],[SALIDAS]]</f>
        <v>80</v>
      </c>
      <c r="K251" s="2">
        <v>162.54</v>
      </c>
      <c r="L251" s="2">
        <f>+Tabla35678[[#This Row],[BALANCE INICIAL]]*Tabla35678[[#This Row],[PRECIO]]</f>
        <v>14953.679999999998</v>
      </c>
      <c r="M251" s="2">
        <f>+Tabla35678[[#This Row],[ENTRADAS]]*Tabla35678[[#This Row],[PRECIO]]</f>
        <v>0</v>
      </c>
      <c r="N251" s="2">
        <f>+Tabla35678[[#This Row],[SALIDAS]]*Tabla35678[[#This Row],[PRECIO]]</f>
        <v>1950.48</v>
      </c>
      <c r="O251" s="2">
        <f>+Tabla35678[[#This Row],[BALANCE INICIAL2]]+Tabla35678[[#This Row],[ENTRADAS3]]-Tabla35678[[#This Row],[SALIDAS4]]</f>
        <v>13003.199999999999</v>
      </c>
    </row>
    <row r="252" spans="1:15" x14ac:dyDescent="0.25">
      <c r="A252" s="9" t="s">
        <v>37</v>
      </c>
      <c r="B252" s="10" t="s">
        <v>886</v>
      </c>
      <c r="C252" t="s">
        <v>83</v>
      </c>
      <c r="D252" t="s">
        <v>297</v>
      </c>
      <c r="F252" s="9" t="s">
        <v>826</v>
      </c>
      <c r="G252">
        <v>10</v>
      </c>
      <c r="J252">
        <f>+Tabla35678[[#This Row],[BALANCE INICIAL]]+Tabla35678[[#This Row],[ENTRADAS]]-Tabla35678[[#This Row],[SALIDAS]]</f>
        <v>10</v>
      </c>
      <c r="K252" s="2">
        <v>193.22</v>
      </c>
      <c r="L252" s="2">
        <f>+Tabla35678[[#This Row],[BALANCE INICIAL]]*Tabla35678[[#This Row],[PRECIO]]</f>
        <v>1932.2</v>
      </c>
      <c r="M252" s="2">
        <f>+Tabla35678[[#This Row],[ENTRADAS]]*Tabla35678[[#This Row],[PRECIO]]</f>
        <v>0</v>
      </c>
      <c r="N252" s="2">
        <f>+Tabla35678[[#This Row],[SALIDAS]]*Tabla35678[[#This Row],[PRECIO]]</f>
        <v>0</v>
      </c>
      <c r="O252" s="2">
        <f>+Tabla35678[[#This Row],[BALANCE INICIAL2]]+Tabla35678[[#This Row],[ENTRADAS3]]-Tabla35678[[#This Row],[SALIDAS4]]</f>
        <v>1932.2</v>
      </c>
    </row>
    <row r="253" spans="1:15" x14ac:dyDescent="0.25">
      <c r="A253" s="9" t="s">
        <v>37</v>
      </c>
      <c r="B253" s="10" t="s">
        <v>886</v>
      </c>
      <c r="C253" t="s">
        <v>83</v>
      </c>
      <c r="D253" t="s">
        <v>315</v>
      </c>
      <c r="F253" s="9" t="s">
        <v>857</v>
      </c>
      <c r="G253">
        <v>6</v>
      </c>
      <c r="J253">
        <f>+Tabla35678[[#This Row],[BALANCE INICIAL]]+Tabla35678[[#This Row],[ENTRADAS]]-Tabla35678[[#This Row],[SALIDAS]]</f>
        <v>6</v>
      </c>
      <c r="K253" s="2">
        <v>200</v>
      </c>
      <c r="L253" s="2">
        <f>+Tabla35678[[#This Row],[BALANCE INICIAL]]*Tabla35678[[#This Row],[PRECIO]]</f>
        <v>1200</v>
      </c>
      <c r="M253" s="2">
        <f>+Tabla35678[[#This Row],[ENTRADAS]]*Tabla35678[[#This Row],[PRECIO]]</f>
        <v>0</v>
      </c>
      <c r="N253" s="2">
        <f>+Tabla35678[[#This Row],[SALIDAS]]*Tabla35678[[#This Row],[PRECIO]]</f>
        <v>0</v>
      </c>
      <c r="O253" s="2">
        <f>+Tabla35678[[#This Row],[BALANCE INICIAL2]]+Tabla35678[[#This Row],[ENTRADAS3]]-Tabla35678[[#This Row],[SALIDAS4]]</f>
        <v>1200</v>
      </c>
    </row>
    <row r="254" spans="1:15" x14ac:dyDescent="0.25">
      <c r="A254" s="9" t="s">
        <v>37</v>
      </c>
      <c r="B254" s="10" t="s">
        <v>886</v>
      </c>
      <c r="C254" t="s">
        <v>83</v>
      </c>
      <c r="D254" t="s">
        <v>316</v>
      </c>
      <c r="F254" s="9" t="s">
        <v>821</v>
      </c>
      <c r="G254">
        <v>6</v>
      </c>
      <c r="J254">
        <f>+Tabla35678[[#This Row],[BALANCE INICIAL]]+Tabla35678[[#This Row],[ENTRADAS]]-Tabla35678[[#This Row],[SALIDAS]]</f>
        <v>6</v>
      </c>
      <c r="K254" s="2">
        <v>520</v>
      </c>
      <c r="L254" s="2">
        <f>+Tabla35678[[#This Row],[BALANCE INICIAL]]*Tabla35678[[#This Row],[PRECIO]]</f>
        <v>3120</v>
      </c>
      <c r="M254" s="2">
        <f>+Tabla35678[[#This Row],[ENTRADAS]]*Tabla35678[[#This Row],[PRECIO]]</f>
        <v>0</v>
      </c>
      <c r="N254" s="2">
        <f>+Tabla35678[[#This Row],[SALIDAS]]*Tabla35678[[#This Row],[PRECIO]]</f>
        <v>0</v>
      </c>
      <c r="O254" s="2">
        <f>+Tabla35678[[#This Row],[BALANCE INICIAL2]]+Tabla35678[[#This Row],[ENTRADAS3]]-Tabla35678[[#This Row],[SALIDAS4]]</f>
        <v>3120</v>
      </c>
    </row>
    <row r="255" spans="1:15" x14ac:dyDescent="0.25">
      <c r="A255" s="9" t="s">
        <v>37</v>
      </c>
      <c r="B255" s="10" t="s">
        <v>886</v>
      </c>
      <c r="C255" t="s">
        <v>83</v>
      </c>
      <c r="D255" t="s">
        <v>318</v>
      </c>
      <c r="F255" s="9" t="s">
        <v>821</v>
      </c>
      <c r="G255">
        <v>1</v>
      </c>
      <c r="J255">
        <f>+Tabla35678[[#This Row],[BALANCE INICIAL]]+Tabla35678[[#This Row],[ENTRADAS]]-Tabla35678[[#This Row],[SALIDAS]]</f>
        <v>1</v>
      </c>
      <c r="K255" s="2">
        <v>510</v>
      </c>
      <c r="L255" s="2">
        <f>+Tabla35678[[#This Row],[BALANCE INICIAL]]*Tabla35678[[#This Row],[PRECIO]]</f>
        <v>510</v>
      </c>
      <c r="M255" s="2">
        <f>+Tabla35678[[#This Row],[ENTRADAS]]*Tabla35678[[#This Row],[PRECIO]]</f>
        <v>0</v>
      </c>
      <c r="N255" s="2">
        <f>+Tabla35678[[#This Row],[SALIDAS]]*Tabla35678[[#This Row],[PRECIO]]</f>
        <v>0</v>
      </c>
      <c r="O255" s="2">
        <f>+Tabla35678[[#This Row],[BALANCE INICIAL2]]+Tabla35678[[#This Row],[ENTRADAS3]]-Tabla35678[[#This Row],[SALIDAS4]]</f>
        <v>510</v>
      </c>
    </row>
    <row r="256" spans="1:15" x14ac:dyDescent="0.25">
      <c r="A256" s="9" t="s">
        <v>37</v>
      </c>
      <c r="B256" s="10" t="s">
        <v>886</v>
      </c>
      <c r="C256" t="s">
        <v>83</v>
      </c>
      <c r="D256" t="s">
        <v>321</v>
      </c>
      <c r="F256" s="9" t="s">
        <v>820</v>
      </c>
      <c r="G256">
        <v>4</v>
      </c>
      <c r="J256">
        <f>+Tabla35678[[#This Row],[BALANCE INICIAL]]+Tabla35678[[#This Row],[ENTRADAS]]-Tabla35678[[#This Row],[SALIDAS]]</f>
        <v>4</v>
      </c>
      <c r="K256" s="2">
        <v>485.17</v>
      </c>
      <c r="L256" s="2">
        <f>+Tabla35678[[#This Row],[BALANCE INICIAL]]*Tabla35678[[#This Row],[PRECIO]]</f>
        <v>1940.68</v>
      </c>
      <c r="M256" s="2">
        <f>+Tabla35678[[#This Row],[ENTRADAS]]*Tabla35678[[#This Row],[PRECIO]]</f>
        <v>0</v>
      </c>
      <c r="N256" s="2">
        <f>+Tabla35678[[#This Row],[SALIDAS]]*Tabla35678[[#This Row],[PRECIO]]</f>
        <v>0</v>
      </c>
      <c r="O256" s="2">
        <f>+Tabla35678[[#This Row],[BALANCE INICIAL2]]+Tabla35678[[#This Row],[ENTRADAS3]]-Tabla35678[[#This Row],[SALIDAS4]]</f>
        <v>1940.68</v>
      </c>
    </row>
    <row r="257" spans="1:15" x14ac:dyDescent="0.25">
      <c r="A257" s="9" t="s">
        <v>37</v>
      </c>
      <c r="B257" s="10" t="s">
        <v>886</v>
      </c>
      <c r="C257" t="s">
        <v>83</v>
      </c>
      <c r="D257" t="s">
        <v>322</v>
      </c>
      <c r="F257" s="9" t="s">
        <v>820</v>
      </c>
      <c r="G257">
        <v>5</v>
      </c>
      <c r="I257">
        <v>3</v>
      </c>
      <c r="J257">
        <f>+Tabla35678[[#This Row],[BALANCE INICIAL]]+Tabla35678[[#This Row],[ENTRADAS]]-Tabla35678[[#This Row],[SALIDAS]]</f>
        <v>2</v>
      </c>
      <c r="K257" s="2">
        <v>325</v>
      </c>
      <c r="L257" s="2">
        <f>+Tabla35678[[#This Row],[BALANCE INICIAL]]*Tabla35678[[#This Row],[PRECIO]]</f>
        <v>1625</v>
      </c>
      <c r="M257" s="2">
        <f>+Tabla35678[[#This Row],[ENTRADAS]]*Tabla35678[[#This Row],[PRECIO]]</f>
        <v>0</v>
      </c>
      <c r="N257" s="2">
        <f>+Tabla35678[[#This Row],[SALIDAS]]*Tabla35678[[#This Row],[PRECIO]]</f>
        <v>975</v>
      </c>
      <c r="O257" s="2">
        <f>+Tabla35678[[#This Row],[BALANCE INICIAL2]]+Tabla35678[[#This Row],[ENTRADAS3]]-Tabla35678[[#This Row],[SALIDAS4]]</f>
        <v>650</v>
      </c>
    </row>
    <row r="258" spans="1:15" x14ac:dyDescent="0.25">
      <c r="A258" s="9" t="s">
        <v>26</v>
      </c>
      <c r="B258" s="16" t="s">
        <v>887</v>
      </c>
      <c r="C258" t="s">
        <v>77</v>
      </c>
      <c r="D258" t="s">
        <v>164</v>
      </c>
      <c r="F258" s="9" t="s">
        <v>826</v>
      </c>
      <c r="G258">
        <v>1</v>
      </c>
      <c r="J258">
        <f>+Tabla35678[[#This Row],[BALANCE INICIAL]]+Tabla35678[[#This Row],[ENTRADAS]]-Tabla35678[[#This Row],[SALIDAS]]</f>
        <v>1</v>
      </c>
      <c r="K258" s="2">
        <v>39000</v>
      </c>
      <c r="L258" s="2">
        <f>+Tabla35678[[#This Row],[BALANCE INICIAL]]*Tabla35678[[#This Row],[PRECIO]]</f>
        <v>39000</v>
      </c>
      <c r="M258" s="2">
        <f>+Tabla35678[[#This Row],[ENTRADAS]]*Tabla35678[[#This Row],[PRECIO]]</f>
        <v>0</v>
      </c>
      <c r="N258" s="2">
        <f>+Tabla35678[[#This Row],[SALIDAS]]*Tabla35678[[#This Row],[PRECIO]]</f>
        <v>0</v>
      </c>
      <c r="O258" s="2">
        <f>+Tabla35678[[#This Row],[BALANCE INICIAL2]]+Tabla35678[[#This Row],[ENTRADAS3]]-Tabla35678[[#This Row],[SALIDAS4]]</f>
        <v>39000</v>
      </c>
    </row>
    <row r="259" spans="1:15" x14ac:dyDescent="0.25">
      <c r="A259" s="9" t="s">
        <v>26</v>
      </c>
      <c r="B259" s="16" t="s">
        <v>887</v>
      </c>
      <c r="C259" t="s">
        <v>70</v>
      </c>
      <c r="D259" t="s">
        <v>166</v>
      </c>
      <c r="F259" s="9" t="s">
        <v>833</v>
      </c>
      <c r="G259">
        <v>2</v>
      </c>
      <c r="J259">
        <f>+Tabla35678[[#This Row],[BALANCE INICIAL]]+Tabla35678[[#This Row],[ENTRADAS]]-Tabla35678[[#This Row],[SALIDAS]]</f>
        <v>2</v>
      </c>
      <c r="K259" s="2">
        <v>6000</v>
      </c>
      <c r="L259" s="2">
        <f>+Tabla35678[[#This Row],[BALANCE INICIAL]]*Tabla35678[[#This Row],[PRECIO]]</f>
        <v>12000</v>
      </c>
      <c r="M259" s="2">
        <f>+Tabla35678[[#This Row],[ENTRADAS]]*Tabla35678[[#This Row],[PRECIO]]</f>
        <v>0</v>
      </c>
      <c r="N259" s="2">
        <f>+Tabla35678[[#This Row],[SALIDAS]]*Tabla35678[[#This Row],[PRECIO]]</f>
        <v>0</v>
      </c>
      <c r="O259" s="2">
        <f>+Tabla35678[[#This Row],[BALANCE INICIAL2]]+Tabla35678[[#This Row],[ENTRADAS3]]-Tabla35678[[#This Row],[SALIDAS4]]</f>
        <v>12000</v>
      </c>
    </row>
    <row r="260" spans="1:15" x14ac:dyDescent="0.25">
      <c r="A260" s="9" t="s">
        <v>26</v>
      </c>
      <c r="B260" s="16" t="s">
        <v>887</v>
      </c>
      <c r="C260" t="s">
        <v>70</v>
      </c>
      <c r="D260" t="s">
        <v>217</v>
      </c>
      <c r="F260" s="9" t="s">
        <v>826</v>
      </c>
      <c r="G260">
        <v>4</v>
      </c>
      <c r="I260">
        <v>1</v>
      </c>
      <c r="J260">
        <f>+Tabla35678[[#This Row],[BALANCE INICIAL]]+Tabla35678[[#This Row],[ENTRADAS]]-Tabla35678[[#This Row],[SALIDAS]]</f>
        <v>3</v>
      </c>
      <c r="K260" s="2">
        <v>900</v>
      </c>
      <c r="L260" s="2">
        <f>+Tabla35678[[#This Row],[BALANCE INICIAL]]*Tabla35678[[#This Row],[PRECIO]]</f>
        <v>3600</v>
      </c>
      <c r="M260" s="2">
        <f>+Tabla35678[[#This Row],[ENTRADAS]]*Tabla35678[[#This Row],[PRECIO]]</f>
        <v>0</v>
      </c>
      <c r="N260" s="2">
        <f>+Tabla35678[[#This Row],[SALIDAS]]*Tabla35678[[#This Row],[PRECIO]]</f>
        <v>900</v>
      </c>
      <c r="O260" s="2">
        <f>+Tabla35678[[#This Row],[BALANCE INICIAL2]]+Tabla35678[[#This Row],[ENTRADAS3]]-Tabla35678[[#This Row],[SALIDAS4]]</f>
        <v>2700</v>
      </c>
    </row>
    <row r="261" spans="1:15" x14ac:dyDescent="0.25">
      <c r="A261" s="9" t="s">
        <v>26</v>
      </c>
      <c r="B261" s="16" t="s">
        <v>887</v>
      </c>
      <c r="C261" t="s">
        <v>70</v>
      </c>
      <c r="D261" t="s">
        <v>220</v>
      </c>
      <c r="F261" s="9" t="s">
        <v>820</v>
      </c>
      <c r="G261">
        <v>16</v>
      </c>
      <c r="J261">
        <f>+Tabla35678[[#This Row],[BALANCE INICIAL]]+Tabla35678[[#This Row],[ENTRADAS]]-Tabla35678[[#This Row],[SALIDAS]]</f>
        <v>16</v>
      </c>
      <c r="K261" s="2">
        <v>380</v>
      </c>
      <c r="L261" s="2">
        <f>+Tabla35678[[#This Row],[BALANCE INICIAL]]*Tabla35678[[#This Row],[PRECIO]]</f>
        <v>6080</v>
      </c>
      <c r="M261" s="2">
        <f>+Tabla35678[[#This Row],[ENTRADAS]]*Tabla35678[[#This Row],[PRECIO]]</f>
        <v>0</v>
      </c>
      <c r="N261" s="2">
        <f>+Tabla35678[[#This Row],[SALIDAS]]*Tabla35678[[#This Row],[PRECIO]]</f>
        <v>0</v>
      </c>
      <c r="O261" s="2">
        <f>+Tabla35678[[#This Row],[BALANCE INICIAL2]]+Tabla35678[[#This Row],[ENTRADAS3]]-Tabla35678[[#This Row],[SALIDAS4]]</f>
        <v>6080</v>
      </c>
    </row>
    <row r="262" spans="1:15" x14ac:dyDescent="0.25">
      <c r="A262" s="9" t="s">
        <v>26</v>
      </c>
      <c r="B262" s="16" t="s">
        <v>887</v>
      </c>
      <c r="C262" t="s">
        <v>70</v>
      </c>
      <c r="D262" t="s">
        <v>221</v>
      </c>
      <c r="F262" s="9" t="s">
        <v>820</v>
      </c>
      <c r="G262">
        <v>3</v>
      </c>
      <c r="J262">
        <f>+Tabla35678[[#This Row],[BALANCE INICIAL]]+Tabla35678[[#This Row],[ENTRADAS]]-Tabla35678[[#This Row],[SALIDAS]]</f>
        <v>3</v>
      </c>
      <c r="K262" s="2">
        <v>350</v>
      </c>
      <c r="L262" s="2">
        <f>+Tabla35678[[#This Row],[BALANCE INICIAL]]*Tabla35678[[#This Row],[PRECIO]]</f>
        <v>1050</v>
      </c>
      <c r="M262" s="2">
        <f>+Tabla35678[[#This Row],[ENTRADAS]]*Tabla35678[[#This Row],[PRECIO]]</f>
        <v>0</v>
      </c>
      <c r="N262" s="2">
        <f>+Tabla35678[[#This Row],[SALIDAS]]*Tabla35678[[#This Row],[PRECIO]]</f>
        <v>0</v>
      </c>
      <c r="O262" s="2">
        <f>+Tabla35678[[#This Row],[BALANCE INICIAL2]]+Tabla35678[[#This Row],[ENTRADAS3]]-Tabla35678[[#This Row],[SALIDAS4]]</f>
        <v>1050</v>
      </c>
    </row>
    <row r="263" spans="1:15" x14ac:dyDescent="0.25">
      <c r="A263" s="9" t="s">
        <v>26</v>
      </c>
      <c r="B263" s="16" t="s">
        <v>887</v>
      </c>
      <c r="C263" t="s">
        <v>70</v>
      </c>
      <c r="D263" t="s">
        <v>245</v>
      </c>
      <c r="F263" s="9" t="s">
        <v>821</v>
      </c>
      <c r="G263">
        <v>1</v>
      </c>
      <c r="J263">
        <f>+Tabla35678[[#This Row],[BALANCE INICIAL]]+Tabla35678[[#This Row],[ENTRADAS]]-Tabla35678[[#This Row],[SALIDAS]]</f>
        <v>1</v>
      </c>
      <c r="K263" s="2">
        <v>5800</v>
      </c>
      <c r="L263" s="2">
        <f>+Tabla35678[[#This Row],[BALANCE INICIAL]]*Tabla35678[[#This Row],[PRECIO]]</f>
        <v>5800</v>
      </c>
      <c r="M263" s="2">
        <f>+Tabla35678[[#This Row],[ENTRADAS]]*Tabla35678[[#This Row],[PRECIO]]</f>
        <v>0</v>
      </c>
      <c r="N263" s="2">
        <f>+Tabla35678[[#This Row],[SALIDAS]]*Tabla35678[[#This Row],[PRECIO]]</f>
        <v>0</v>
      </c>
      <c r="O263" s="2">
        <f>+Tabla35678[[#This Row],[BALANCE INICIAL2]]+Tabla35678[[#This Row],[ENTRADAS3]]-Tabla35678[[#This Row],[SALIDAS4]]</f>
        <v>5800</v>
      </c>
    </row>
    <row r="264" spans="1:15" x14ac:dyDescent="0.25">
      <c r="A264" s="9" t="s">
        <v>26</v>
      </c>
      <c r="B264" s="16" t="s">
        <v>887</v>
      </c>
      <c r="C264" t="s">
        <v>70</v>
      </c>
      <c r="D264" t="s">
        <v>246</v>
      </c>
      <c r="F264" s="9" t="s">
        <v>821</v>
      </c>
      <c r="G264">
        <v>1</v>
      </c>
      <c r="J264">
        <f>+Tabla35678[[#This Row],[BALANCE INICIAL]]+Tabla35678[[#This Row],[ENTRADAS]]-Tabla35678[[#This Row],[SALIDAS]]</f>
        <v>1</v>
      </c>
      <c r="K264" s="2">
        <v>20300</v>
      </c>
      <c r="L264" s="2">
        <f>+Tabla35678[[#This Row],[BALANCE INICIAL]]*Tabla35678[[#This Row],[PRECIO]]</f>
        <v>20300</v>
      </c>
      <c r="M264" s="2">
        <f>+Tabla35678[[#This Row],[ENTRADAS]]*Tabla35678[[#This Row],[PRECIO]]</f>
        <v>0</v>
      </c>
      <c r="N264" s="2">
        <f>+Tabla35678[[#This Row],[SALIDAS]]*Tabla35678[[#This Row],[PRECIO]]</f>
        <v>0</v>
      </c>
      <c r="O264" s="2">
        <f>+Tabla35678[[#This Row],[BALANCE INICIAL2]]+Tabla35678[[#This Row],[ENTRADAS3]]-Tabla35678[[#This Row],[SALIDAS4]]</f>
        <v>20300</v>
      </c>
    </row>
    <row r="265" spans="1:15" x14ac:dyDescent="0.25">
      <c r="A265" s="9" t="s">
        <v>26</v>
      </c>
      <c r="B265" s="16" t="s">
        <v>887</v>
      </c>
      <c r="C265" t="s">
        <v>70</v>
      </c>
      <c r="D265" t="s">
        <v>247</v>
      </c>
      <c r="F265" s="9" t="s">
        <v>821</v>
      </c>
      <c r="G265">
        <v>1</v>
      </c>
      <c r="J265">
        <f>+Tabla35678[[#This Row],[BALANCE INICIAL]]+Tabla35678[[#This Row],[ENTRADAS]]-Tabla35678[[#This Row],[SALIDAS]]</f>
        <v>1</v>
      </c>
      <c r="K265" s="2">
        <v>2150</v>
      </c>
      <c r="L265" s="2">
        <f>+Tabla35678[[#This Row],[BALANCE INICIAL]]*Tabla35678[[#This Row],[PRECIO]]</f>
        <v>2150</v>
      </c>
      <c r="M265" s="2">
        <f>+Tabla35678[[#This Row],[ENTRADAS]]*Tabla35678[[#This Row],[PRECIO]]</f>
        <v>0</v>
      </c>
      <c r="N265" s="2">
        <f>+Tabla35678[[#This Row],[SALIDAS]]*Tabla35678[[#This Row],[PRECIO]]</f>
        <v>0</v>
      </c>
      <c r="O265" s="2">
        <f>+Tabla35678[[#This Row],[BALANCE INICIAL2]]+Tabla35678[[#This Row],[ENTRADAS3]]-Tabla35678[[#This Row],[SALIDAS4]]</f>
        <v>2150</v>
      </c>
    </row>
    <row r="266" spans="1:15" x14ac:dyDescent="0.25">
      <c r="A266" s="9" t="s">
        <v>26</v>
      </c>
      <c r="B266" s="16" t="s">
        <v>887</v>
      </c>
      <c r="C266" t="s">
        <v>70</v>
      </c>
      <c r="D266" t="s">
        <v>248</v>
      </c>
      <c r="F266" s="9" t="s">
        <v>821</v>
      </c>
      <c r="G266">
        <v>1</v>
      </c>
      <c r="J266">
        <f>+Tabla35678[[#This Row],[BALANCE INICIAL]]+Tabla35678[[#This Row],[ENTRADAS]]-Tabla35678[[#This Row],[SALIDAS]]</f>
        <v>1</v>
      </c>
      <c r="K266" s="2">
        <v>2750</v>
      </c>
      <c r="L266" s="2">
        <f>+Tabla35678[[#This Row],[BALANCE INICIAL]]*Tabla35678[[#This Row],[PRECIO]]</f>
        <v>2750</v>
      </c>
      <c r="M266" s="2">
        <f>+Tabla35678[[#This Row],[ENTRADAS]]*Tabla35678[[#This Row],[PRECIO]]</f>
        <v>0</v>
      </c>
      <c r="N266" s="2">
        <f>+Tabla35678[[#This Row],[SALIDAS]]*Tabla35678[[#This Row],[PRECIO]]</f>
        <v>0</v>
      </c>
      <c r="O266" s="2">
        <f>+Tabla35678[[#This Row],[BALANCE INICIAL2]]+Tabla35678[[#This Row],[ENTRADAS3]]-Tabla35678[[#This Row],[SALIDAS4]]</f>
        <v>2750</v>
      </c>
    </row>
    <row r="267" spans="1:15" x14ac:dyDescent="0.25">
      <c r="A267" s="9" t="s">
        <v>26</v>
      </c>
      <c r="B267" s="16" t="s">
        <v>887</v>
      </c>
      <c r="C267" t="s">
        <v>70</v>
      </c>
      <c r="D267" t="s">
        <v>249</v>
      </c>
      <c r="F267" s="9" t="s">
        <v>821</v>
      </c>
      <c r="G267">
        <v>4</v>
      </c>
      <c r="J267">
        <f>+Tabla35678[[#This Row],[BALANCE INICIAL]]+Tabla35678[[#This Row],[ENTRADAS]]-Tabla35678[[#This Row],[SALIDAS]]</f>
        <v>4</v>
      </c>
      <c r="K267" s="2">
        <v>1885</v>
      </c>
      <c r="L267" s="2">
        <f>+Tabla35678[[#This Row],[BALANCE INICIAL]]*Tabla35678[[#This Row],[PRECIO]]</f>
        <v>7540</v>
      </c>
      <c r="M267" s="2">
        <f>+Tabla35678[[#This Row],[ENTRADAS]]*Tabla35678[[#This Row],[PRECIO]]</f>
        <v>0</v>
      </c>
      <c r="N267" s="2">
        <f>+Tabla35678[[#This Row],[SALIDAS]]*Tabla35678[[#This Row],[PRECIO]]</f>
        <v>0</v>
      </c>
      <c r="O267" s="2">
        <f>+Tabla35678[[#This Row],[BALANCE INICIAL2]]+Tabla35678[[#This Row],[ENTRADAS3]]-Tabla35678[[#This Row],[SALIDAS4]]</f>
        <v>7540</v>
      </c>
    </row>
    <row r="268" spans="1:15" x14ac:dyDescent="0.25">
      <c r="A268" s="9" t="s">
        <v>26</v>
      </c>
      <c r="B268" s="16" t="s">
        <v>887</v>
      </c>
      <c r="C268" t="s">
        <v>70</v>
      </c>
      <c r="D268" t="s">
        <v>250</v>
      </c>
      <c r="F268" s="9" t="s">
        <v>821</v>
      </c>
      <c r="G268">
        <v>4</v>
      </c>
      <c r="J268">
        <f>+Tabla35678[[#This Row],[BALANCE INICIAL]]+Tabla35678[[#This Row],[ENTRADAS]]-Tabla35678[[#This Row],[SALIDAS]]</f>
        <v>4</v>
      </c>
      <c r="K268" s="2">
        <v>1350</v>
      </c>
      <c r="L268" s="2">
        <f>+Tabla35678[[#This Row],[BALANCE INICIAL]]*Tabla35678[[#This Row],[PRECIO]]</f>
        <v>5400</v>
      </c>
      <c r="M268" s="2">
        <f>+Tabla35678[[#This Row],[ENTRADAS]]*Tabla35678[[#This Row],[PRECIO]]</f>
        <v>0</v>
      </c>
      <c r="N268" s="2">
        <f>+Tabla35678[[#This Row],[SALIDAS]]*Tabla35678[[#This Row],[PRECIO]]</f>
        <v>0</v>
      </c>
      <c r="O268" s="2">
        <f>+Tabla35678[[#This Row],[BALANCE INICIAL2]]+Tabla35678[[#This Row],[ENTRADAS3]]-Tabla35678[[#This Row],[SALIDAS4]]</f>
        <v>5400</v>
      </c>
    </row>
    <row r="269" spans="1:15" x14ac:dyDescent="0.25">
      <c r="A269" s="9" t="s">
        <v>26</v>
      </c>
      <c r="B269" s="16" t="s">
        <v>887</v>
      </c>
      <c r="C269" t="s">
        <v>70</v>
      </c>
      <c r="D269" t="s">
        <v>251</v>
      </c>
      <c r="F269" s="9" t="s">
        <v>821</v>
      </c>
      <c r="G269">
        <v>4</v>
      </c>
      <c r="J269">
        <f>+Tabla35678[[#This Row],[BALANCE INICIAL]]+Tabla35678[[#This Row],[ENTRADAS]]-Tabla35678[[#This Row],[SALIDAS]]</f>
        <v>4</v>
      </c>
      <c r="K269" s="2">
        <v>1450</v>
      </c>
      <c r="L269" s="2">
        <f>+Tabla35678[[#This Row],[BALANCE INICIAL]]*Tabla35678[[#This Row],[PRECIO]]</f>
        <v>5800</v>
      </c>
      <c r="M269" s="2">
        <f>+Tabla35678[[#This Row],[ENTRADAS]]*Tabla35678[[#This Row],[PRECIO]]</f>
        <v>0</v>
      </c>
      <c r="N269" s="2">
        <f>+Tabla35678[[#This Row],[SALIDAS]]*Tabla35678[[#This Row],[PRECIO]]</f>
        <v>0</v>
      </c>
      <c r="O269" s="2">
        <f>+Tabla35678[[#This Row],[BALANCE INICIAL2]]+Tabla35678[[#This Row],[ENTRADAS3]]-Tabla35678[[#This Row],[SALIDAS4]]</f>
        <v>5800</v>
      </c>
    </row>
    <row r="270" spans="1:15" x14ac:dyDescent="0.25">
      <c r="A270" s="9" t="s">
        <v>38</v>
      </c>
      <c r="B270" s="16" t="s">
        <v>904</v>
      </c>
      <c r="C270" t="s">
        <v>84</v>
      </c>
      <c r="D270" t="s">
        <v>226</v>
      </c>
      <c r="F270" s="9" t="s">
        <v>839</v>
      </c>
      <c r="G270">
        <v>4</v>
      </c>
      <c r="J270">
        <f>+Tabla35678[[#This Row],[BALANCE INICIAL]]+Tabla35678[[#This Row],[ENTRADAS]]-Tabla35678[[#This Row],[SALIDAS]]</f>
        <v>4</v>
      </c>
      <c r="K270" s="2">
        <v>12500</v>
      </c>
      <c r="L270" s="2">
        <f>+Tabla35678[[#This Row],[BALANCE INICIAL]]*Tabla35678[[#This Row],[PRECIO]]</f>
        <v>50000</v>
      </c>
      <c r="M270" s="2">
        <f>+Tabla35678[[#This Row],[ENTRADAS]]*Tabla35678[[#This Row],[PRECIO]]</f>
        <v>0</v>
      </c>
      <c r="N270" s="2">
        <f>+Tabla35678[[#This Row],[SALIDAS]]*Tabla35678[[#This Row],[PRECIO]]</f>
        <v>0</v>
      </c>
      <c r="O270" s="2">
        <f>+Tabla35678[[#This Row],[BALANCE INICIAL2]]+Tabla35678[[#This Row],[ENTRADAS3]]-Tabla35678[[#This Row],[SALIDAS4]]</f>
        <v>50000</v>
      </c>
    </row>
    <row r="271" spans="1:15" x14ac:dyDescent="0.25">
      <c r="A271" s="9" t="s">
        <v>55</v>
      </c>
      <c r="B271" s="16" t="s">
        <v>905</v>
      </c>
      <c r="C271" t="s">
        <v>103</v>
      </c>
      <c r="D271" t="s">
        <v>464</v>
      </c>
      <c r="F271" s="9" t="s">
        <v>861</v>
      </c>
      <c r="G271">
        <v>500</v>
      </c>
      <c r="J271">
        <f>+Tabla35678[[#This Row],[BALANCE INICIAL]]+Tabla35678[[#This Row],[ENTRADAS]]-Tabla35678[[#This Row],[SALIDAS]]</f>
        <v>500</v>
      </c>
      <c r="K271" s="2">
        <v>2.4</v>
      </c>
      <c r="L271" s="2">
        <f>+Tabla35678[[#This Row],[BALANCE INICIAL]]*Tabla35678[[#This Row],[PRECIO]]</f>
        <v>1200</v>
      </c>
      <c r="M271" s="2">
        <f>+Tabla35678[[#This Row],[ENTRADAS]]*Tabla35678[[#This Row],[PRECIO]]</f>
        <v>0</v>
      </c>
      <c r="N271" s="2">
        <f>+Tabla35678[[#This Row],[SALIDAS]]*Tabla35678[[#This Row],[PRECIO]]</f>
        <v>0</v>
      </c>
      <c r="O271" s="2">
        <f>+Tabla35678[[#This Row],[BALANCE INICIAL2]]+Tabla35678[[#This Row],[ENTRADAS3]]-Tabla35678[[#This Row],[SALIDAS4]]</f>
        <v>1200</v>
      </c>
    </row>
    <row r="272" spans="1:15" x14ac:dyDescent="0.25">
      <c r="A272" s="11" t="s">
        <v>912</v>
      </c>
      <c r="B272" s="10" t="s">
        <v>913</v>
      </c>
      <c r="C272" s="12" t="s">
        <v>914</v>
      </c>
      <c r="D272" t="s">
        <v>906</v>
      </c>
      <c r="F272" s="9" t="s">
        <v>820</v>
      </c>
      <c r="G272">
        <v>1</v>
      </c>
      <c r="J272">
        <f>+Tabla35678[[#This Row],[BALANCE INICIAL]]+Tabla35678[[#This Row],[ENTRADAS]]-Tabla35678[[#This Row],[SALIDAS]]</f>
        <v>1</v>
      </c>
      <c r="K272" s="2">
        <v>259.52999999999997</v>
      </c>
      <c r="L272" s="2">
        <f>+Tabla35678[[#This Row],[BALANCE INICIAL]]*Tabla35678[[#This Row],[PRECIO]]</f>
        <v>259.52999999999997</v>
      </c>
      <c r="M272" s="2">
        <f>+Tabla35678[[#This Row],[ENTRADAS]]*Tabla35678[[#This Row],[PRECIO]]</f>
        <v>0</v>
      </c>
      <c r="N272" s="2">
        <f>+Tabla35678[[#This Row],[SALIDAS]]*Tabla35678[[#This Row],[PRECIO]]</f>
        <v>0</v>
      </c>
      <c r="O272" s="2">
        <f>+Tabla35678[[#This Row],[BALANCE INICIAL2]]+Tabla35678[[#This Row],[ENTRADAS3]]-Tabla35678[[#This Row],[SALIDAS4]]</f>
        <v>259.52999999999997</v>
      </c>
    </row>
    <row r="273" spans="1:15" x14ac:dyDescent="0.25">
      <c r="A273" s="9" t="s">
        <v>40</v>
      </c>
      <c r="B273" s="16" t="s">
        <v>900</v>
      </c>
      <c r="C273" t="s">
        <v>86</v>
      </c>
      <c r="D273" t="s">
        <v>260</v>
      </c>
      <c r="F273" s="9" t="s">
        <v>820</v>
      </c>
      <c r="G273">
        <v>21</v>
      </c>
      <c r="H273">
        <v>100</v>
      </c>
      <c r="I273">
        <v>36</v>
      </c>
      <c r="J273">
        <f>+Tabla35678[[#This Row],[BALANCE INICIAL]]+Tabla35678[[#This Row],[ENTRADAS]]-Tabla35678[[#This Row],[SALIDAS]]</f>
        <v>85</v>
      </c>
      <c r="K273" s="2">
        <v>98</v>
      </c>
      <c r="L273" s="2">
        <f>+Tabla35678[[#This Row],[BALANCE INICIAL]]*Tabla35678[[#This Row],[PRECIO]]</f>
        <v>2058</v>
      </c>
      <c r="M273" s="2">
        <f>+Tabla35678[[#This Row],[ENTRADAS]]*Tabla35678[[#This Row],[PRECIO]]</f>
        <v>9800</v>
      </c>
      <c r="N273" s="2">
        <f>+Tabla35678[[#This Row],[SALIDAS]]*Tabla35678[[#This Row],[PRECIO]]</f>
        <v>3528</v>
      </c>
      <c r="O273" s="2">
        <f>+Tabla35678[[#This Row],[BALANCE INICIAL2]]+Tabla35678[[#This Row],[ENTRADAS3]]-Tabla35678[[#This Row],[SALIDAS4]]</f>
        <v>8330</v>
      </c>
    </row>
    <row r="274" spans="1:15" x14ac:dyDescent="0.25">
      <c r="A274" s="9" t="s">
        <v>40</v>
      </c>
      <c r="B274" s="16" t="s">
        <v>900</v>
      </c>
      <c r="C274" t="s">
        <v>86</v>
      </c>
      <c r="D274" t="s">
        <v>990</v>
      </c>
      <c r="F274" s="9" t="s">
        <v>820</v>
      </c>
      <c r="G274">
        <v>70</v>
      </c>
      <c r="J274">
        <f>+Tabla35678[[#This Row],[BALANCE INICIAL]]+Tabla35678[[#This Row],[ENTRADAS]]-Tabla35678[[#This Row],[SALIDAS]]</f>
        <v>70</v>
      </c>
      <c r="K274" s="2">
        <v>81.63</v>
      </c>
      <c r="L274" s="2">
        <f>+Tabla35678[[#This Row],[BALANCE INICIAL]]*Tabla35678[[#This Row],[PRECIO]]</f>
        <v>5714.0999999999995</v>
      </c>
      <c r="M274" s="2">
        <f>+Tabla35678[[#This Row],[ENTRADAS]]*Tabla35678[[#This Row],[PRECIO]]</f>
        <v>0</v>
      </c>
      <c r="N274" s="2">
        <f>+Tabla35678[[#This Row],[SALIDAS]]*Tabla35678[[#This Row],[PRECIO]]</f>
        <v>0</v>
      </c>
      <c r="O274" s="2">
        <f>+Tabla35678[[#This Row],[BALANCE INICIAL2]]+Tabla35678[[#This Row],[ENTRADAS3]]-Tabla35678[[#This Row],[SALIDAS4]]</f>
        <v>5714.0999999999995</v>
      </c>
    </row>
    <row r="275" spans="1:15" x14ac:dyDescent="0.25">
      <c r="A275" s="9" t="s">
        <v>40</v>
      </c>
      <c r="B275" s="16" t="s">
        <v>900</v>
      </c>
      <c r="C275" t="s">
        <v>86</v>
      </c>
      <c r="D275" t="s">
        <v>271</v>
      </c>
      <c r="F275" s="9" t="s">
        <v>820</v>
      </c>
      <c r="G275">
        <v>8</v>
      </c>
      <c r="J275">
        <f>+Tabla35678[[#This Row],[BALANCE INICIAL]]+Tabla35678[[#This Row],[ENTRADAS]]-Tabla35678[[#This Row],[SALIDAS]]</f>
        <v>8</v>
      </c>
      <c r="K275" s="2">
        <v>34.5</v>
      </c>
      <c r="L275" s="2">
        <f>+Tabla35678[[#This Row],[BALANCE INICIAL]]*Tabla35678[[#This Row],[PRECIO]]</f>
        <v>276</v>
      </c>
      <c r="M275" s="2">
        <f>+Tabla35678[[#This Row],[ENTRADAS]]*Tabla35678[[#This Row],[PRECIO]]</f>
        <v>0</v>
      </c>
      <c r="N275" s="2">
        <f>+Tabla35678[[#This Row],[SALIDAS]]*Tabla35678[[#This Row],[PRECIO]]</f>
        <v>0</v>
      </c>
      <c r="O275" s="2">
        <f>+Tabla35678[[#This Row],[BALANCE INICIAL2]]+Tabla35678[[#This Row],[ENTRADAS3]]-Tabla35678[[#This Row],[SALIDAS4]]</f>
        <v>276</v>
      </c>
    </row>
    <row r="276" spans="1:15" x14ac:dyDescent="0.25">
      <c r="A276" s="9" t="s">
        <v>40</v>
      </c>
      <c r="B276" s="16" t="s">
        <v>900</v>
      </c>
      <c r="C276" t="s">
        <v>86</v>
      </c>
      <c r="D276" t="s">
        <v>298</v>
      </c>
      <c r="F276" s="9" t="s">
        <v>826</v>
      </c>
      <c r="G276">
        <v>3</v>
      </c>
      <c r="J276">
        <f>+Tabla35678[[#This Row],[BALANCE INICIAL]]+Tabla35678[[#This Row],[ENTRADAS]]-Tabla35678[[#This Row],[SALIDAS]]</f>
        <v>3</v>
      </c>
      <c r="K276" s="2">
        <v>650.5</v>
      </c>
      <c r="L276" s="2">
        <f>+Tabla35678[[#This Row],[BALANCE INICIAL]]*Tabla35678[[#This Row],[PRECIO]]</f>
        <v>1951.5</v>
      </c>
      <c r="M276" s="2">
        <f>+Tabla35678[[#This Row],[ENTRADAS]]*Tabla35678[[#This Row],[PRECIO]]</f>
        <v>0</v>
      </c>
      <c r="N276" s="2">
        <f>+Tabla35678[[#This Row],[SALIDAS]]*Tabla35678[[#This Row],[PRECIO]]</f>
        <v>0</v>
      </c>
      <c r="O276" s="2">
        <f>+Tabla35678[[#This Row],[BALANCE INICIAL2]]+Tabla35678[[#This Row],[ENTRADAS3]]-Tabla35678[[#This Row],[SALIDAS4]]</f>
        <v>1951.5</v>
      </c>
    </row>
    <row r="277" spans="1:15" x14ac:dyDescent="0.25">
      <c r="A277" s="9" t="s">
        <v>49</v>
      </c>
      <c r="B277" t="s">
        <v>899</v>
      </c>
      <c r="C277" t="s">
        <v>98</v>
      </c>
      <c r="D277" t="s">
        <v>387</v>
      </c>
      <c r="F277" s="9" t="s">
        <v>820</v>
      </c>
      <c r="G277">
        <v>2</v>
      </c>
      <c r="J277">
        <f>+Tabla35678[[#This Row],[BALANCE INICIAL]]+Tabla35678[[#This Row],[ENTRADAS]]-Tabla35678[[#This Row],[SALIDAS]]</f>
        <v>2</v>
      </c>
      <c r="K277" s="2">
        <v>9157</v>
      </c>
      <c r="L277" s="2">
        <f>+Tabla35678[[#This Row],[BALANCE INICIAL]]*Tabla35678[[#This Row],[PRECIO]]</f>
        <v>18314</v>
      </c>
      <c r="M277" s="2">
        <f>+Tabla35678[[#This Row],[ENTRADAS]]*Tabla35678[[#This Row],[PRECIO]]</f>
        <v>0</v>
      </c>
      <c r="N277" s="2">
        <f>+Tabla35678[[#This Row],[SALIDAS]]*Tabla35678[[#This Row],[PRECIO]]</f>
        <v>0</v>
      </c>
      <c r="O277" s="2">
        <f>+Tabla35678[[#This Row],[BALANCE INICIAL2]]+Tabla35678[[#This Row],[ENTRADAS3]]-Tabla35678[[#This Row],[SALIDAS4]]</f>
        <v>18314</v>
      </c>
    </row>
    <row r="278" spans="1:15" x14ac:dyDescent="0.25">
      <c r="A278" s="9" t="s">
        <v>49</v>
      </c>
      <c r="B278" t="s">
        <v>899</v>
      </c>
      <c r="C278" t="s">
        <v>98</v>
      </c>
      <c r="D278" t="s">
        <v>388</v>
      </c>
      <c r="F278" s="9" t="s">
        <v>820</v>
      </c>
      <c r="G278">
        <v>4</v>
      </c>
      <c r="J278">
        <f>+Tabla35678[[#This Row],[BALANCE INICIAL]]+Tabla35678[[#This Row],[ENTRADAS]]-Tabla35678[[#This Row],[SALIDAS]]</f>
        <v>4</v>
      </c>
      <c r="K278" s="2">
        <v>6750</v>
      </c>
      <c r="L278" s="2">
        <f>+Tabla35678[[#This Row],[BALANCE INICIAL]]*Tabla35678[[#This Row],[PRECIO]]</f>
        <v>27000</v>
      </c>
      <c r="M278" s="2">
        <f>+Tabla35678[[#This Row],[ENTRADAS]]*Tabla35678[[#This Row],[PRECIO]]</f>
        <v>0</v>
      </c>
      <c r="N278" s="2">
        <f>+Tabla35678[[#This Row],[SALIDAS]]*Tabla35678[[#This Row],[PRECIO]]</f>
        <v>0</v>
      </c>
      <c r="O278" s="2">
        <f>+Tabla35678[[#This Row],[BALANCE INICIAL2]]+Tabla35678[[#This Row],[ENTRADAS3]]-Tabla35678[[#This Row],[SALIDAS4]]</f>
        <v>27000</v>
      </c>
    </row>
    <row r="279" spans="1:15" x14ac:dyDescent="0.25">
      <c r="A279" s="9" t="s">
        <v>49</v>
      </c>
      <c r="B279" t="s">
        <v>899</v>
      </c>
      <c r="C279" t="s">
        <v>98</v>
      </c>
      <c r="D279" t="s">
        <v>389</v>
      </c>
      <c r="F279" s="9" t="s">
        <v>820</v>
      </c>
      <c r="G279">
        <v>6</v>
      </c>
      <c r="J279">
        <f>+Tabla35678[[#This Row],[BALANCE INICIAL]]+Tabla35678[[#This Row],[ENTRADAS]]-Tabla35678[[#This Row],[SALIDAS]]</f>
        <v>6</v>
      </c>
      <c r="K279" s="2">
        <v>8430</v>
      </c>
      <c r="L279" s="2">
        <f>+Tabla35678[[#This Row],[BALANCE INICIAL]]*Tabla35678[[#This Row],[PRECIO]]</f>
        <v>50580</v>
      </c>
      <c r="M279" s="2">
        <f>+Tabla35678[[#This Row],[ENTRADAS]]*Tabla35678[[#This Row],[PRECIO]]</f>
        <v>0</v>
      </c>
      <c r="N279" s="2">
        <f>+Tabla35678[[#This Row],[SALIDAS]]*Tabla35678[[#This Row],[PRECIO]]</f>
        <v>0</v>
      </c>
      <c r="O279" s="2">
        <f>+Tabla35678[[#This Row],[BALANCE INICIAL2]]+Tabla35678[[#This Row],[ENTRADAS3]]-Tabla35678[[#This Row],[SALIDAS4]]</f>
        <v>50580</v>
      </c>
    </row>
    <row r="280" spans="1:15" x14ac:dyDescent="0.25">
      <c r="A280" s="9" t="s">
        <v>53</v>
      </c>
      <c r="B280" s="16" t="s">
        <v>898</v>
      </c>
      <c r="C280" t="s">
        <v>101</v>
      </c>
      <c r="D280" t="s">
        <v>392</v>
      </c>
      <c r="F280" s="9" t="s">
        <v>826</v>
      </c>
      <c r="G280">
        <v>5</v>
      </c>
      <c r="J280">
        <f>+Tabla35678[[#This Row],[BALANCE INICIAL]]+Tabla35678[[#This Row],[ENTRADAS]]-Tabla35678[[#This Row],[SALIDAS]]</f>
        <v>5</v>
      </c>
      <c r="K280" s="2">
        <v>380</v>
      </c>
      <c r="L280" s="2">
        <f>+Tabla35678[[#This Row],[BALANCE INICIAL]]*Tabla35678[[#This Row],[PRECIO]]</f>
        <v>1900</v>
      </c>
      <c r="M280" s="2">
        <f>+Tabla35678[[#This Row],[ENTRADAS]]*Tabla35678[[#This Row],[PRECIO]]</f>
        <v>0</v>
      </c>
      <c r="N280" s="2">
        <f>+Tabla35678[[#This Row],[SALIDAS]]*Tabla35678[[#This Row],[PRECIO]]</f>
        <v>0</v>
      </c>
      <c r="O280" s="2">
        <f>+Tabla35678[[#This Row],[BALANCE INICIAL2]]+Tabla35678[[#This Row],[ENTRADAS3]]-Tabla35678[[#This Row],[SALIDAS4]]</f>
        <v>1900</v>
      </c>
    </row>
    <row r="281" spans="1:15" x14ac:dyDescent="0.25">
      <c r="A281" s="9" t="s">
        <v>48</v>
      </c>
      <c r="B281" s="16" t="s">
        <v>886</v>
      </c>
      <c r="C281" t="s">
        <v>95</v>
      </c>
      <c r="D281" t="s">
        <v>360</v>
      </c>
      <c r="F281" s="9" t="s">
        <v>826</v>
      </c>
      <c r="G281">
        <v>1</v>
      </c>
      <c r="I281">
        <v>1</v>
      </c>
      <c r="J281">
        <f>+Tabla35678[[#This Row],[BALANCE INICIAL]]+Tabla35678[[#This Row],[ENTRADAS]]-Tabla35678[[#This Row],[SALIDAS]]</f>
        <v>0</v>
      </c>
      <c r="K281" s="2">
        <v>2616.63</v>
      </c>
      <c r="L281" s="2">
        <f>+Tabla35678[[#This Row],[BALANCE INICIAL]]*Tabla35678[[#This Row],[PRECIO]]</f>
        <v>2616.63</v>
      </c>
      <c r="M281" s="2">
        <f>+Tabla35678[[#This Row],[ENTRADAS]]*Tabla35678[[#This Row],[PRECIO]]</f>
        <v>0</v>
      </c>
      <c r="N281" s="2">
        <f>+Tabla35678[[#This Row],[SALIDAS]]*Tabla35678[[#This Row],[PRECIO]]</f>
        <v>2616.63</v>
      </c>
      <c r="O281" s="2">
        <f>+Tabla35678[[#This Row],[BALANCE INICIAL2]]+Tabla35678[[#This Row],[ENTRADAS3]]-Tabla35678[[#This Row],[SALIDAS4]]</f>
        <v>0</v>
      </c>
    </row>
    <row r="282" spans="1:15" x14ac:dyDescent="0.25">
      <c r="A282" s="9" t="s">
        <v>48</v>
      </c>
      <c r="B282" s="16" t="s">
        <v>886</v>
      </c>
      <c r="C282" t="s">
        <v>95</v>
      </c>
      <c r="D282" t="s">
        <v>719</v>
      </c>
      <c r="F282" s="9" t="s">
        <v>820</v>
      </c>
      <c r="G282">
        <v>2</v>
      </c>
      <c r="J282">
        <f>+Tabla35678[[#This Row],[BALANCE INICIAL]]+Tabla35678[[#This Row],[ENTRADAS]]-Tabla35678[[#This Row],[SALIDAS]]</f>
        <v>2</v>
      </c>
      <c r="K282" s="2">
        <v>3399</v>
      </c>
      <c r="L282" s="2">
        <f>+Tabla35678[[#This Row],[BALANCE INICIAL]]*Tabla35678[[#This Row],[PRECIO]]</f>
        <v>6798</v>
      </c>
      <c r="M282" s="2">
        <f>+Tabla35678[[#This Row],[ENTRADAS]]*Tabla35678[[#This Row],[PRECIO]]</f>
        <v>0</v>
      </c>
      <c r="N282" s="2">
        <f>+Tabla35678[[#This Row],[SALIDAS]]*Tabla35678[[#This Row],[PRECIO]]</f>
        <v>0</v>
      </c>
      <c r="O282" s="2">
        <f>+Tabla35678[[#This Row],[BALANCE INICIAL2]]+Tabla35678[[#This Row],[ENTRADAS3]]-Tabla35678[[#This Row],[SALIDAS4]]</f>
        <v>6798</v>
      </c>
    </row>
    <row r="283" spans="1:15" x14ac:dyDescent="0.25">
      <c r="A283" s="9" t="s">
        <v>31</v>
      </c>
      <c r="B283" t="s">
        <v>897</v>
      </c>
      <c r="C283" t="s">
        <v>69</v>
      </c>
      <c r="D283" t="s">
        <v>123</v>
      </c>
      <c r="F283" s="9" t="s">
        <v>825</v>
      </c>
      <c r="G283">
        <v>61</v>
      </c>
      <c r="I283">
        <v>4</v>
      </c>
      <c r="J283">
        <f>+Tabla35678[[#This Row],[BALANCE INICIAL]]+Tabla35678[[#This Row],[ENTRADAS]]-Tabla35678[[#This Row],[SALIDAS]]</f>
        <v>57</v>
      </c>
      <c r="K283" s="2">
        <v>125</v>
      </c>
      <c r="L283" s="2">
        <f>+Tabla35678[[#This Row],[BALANCE INICIAL]]*Tabla35678[[#This Row],[PRECIO]]</f>
        <v>7625</v>
      </c>
      <c r="M283" s="2">
        <f>+Tabla35678[[#This Row],[ENTRADAS]]*Tabla35678[[#This Row],[PRECIO]]</f>
        <v>0</v>
      </c>
      <c r="N283" s="2">
        <f>+Tabla35678[[#This Row],[SALIDAS]]*Tabla35678[[#This Row],[PRECIO]]</f>
        <v>500</v>
      </c>
      <c r="O283" s="2">
        <f>+Tabla35678[[#This Row],[BALANCE INICIAL2]]+Tabla35678[[#This Row],[ENTRADAS3]]-Tabla35678[[#This Row],[SALIDAS4]]</f>
        <v>7125</v>
      </c>
    </row>
    <row r="284" spans="1:15" x14ac:dyDescent="0.25">
      <c r="A284" s="9" t="s">
        <v>31</v>
      </c>
      <c r="B284" t="s">
        <v>897</v>
      </c>
      <c r="C284" t="s">
        <v>69</v>
      </c>
      <c r="D284" t="s">
        <v>124</v>
      </c>
      <c r="F284" s="9" t="s">
        <v>820</v>
      </c>
      <c r="G284">
        <v>17</v>
      </c>
      <c r="H284">
        <v>0</v>
      </c>
      <c r="I284">
        <v>17</v>
      </c>
      <c r="J284">
        <f>+Tabla35678[[#This Row],[BALANCE INICIAL]]+Tabla35678[[#This Row],[ENTRADAS]]-Tabla35678[[#This Row],[SALIDAS]]</f>
        <v>0</v>
      </c>
      <c r="K284" s="2">
        <v>85</v>
      </c>
      <c r="L284" s="2">
        <f>+Tabla35678[[#This Row],[BALANCE INICIAL]]*Tabla35678[[#This Row],[PRECIO]]</f>
        <v>1445</v>
      </c>
      <c r="M284" s="2">
        <f>+Tabla35678[[#This Row],[ENTRADAS]]*Tabla35678[[#This Row],[PRECIO]]</f>
        <v>0</v>
      </c>
      <c r="N284" s="2">
        <f>+Tabla35678[[#This Row],[SALIDAS]]*Tabla35678[[#This Row],[PRECIO]]</f>
        <v>1445</v>
      </c>
      <c r="O284" s="2">
        <f>+Tabla35678[[#This Row],[BALANCE INICIAL2]]+Tabla35678[[#This Row],[ENTRADAS3]]-Tabla35678[[#This Row],[SALIDAS4]]</f>
        <v>0</v>
      </c>
    </row>
    <row r="285" spans="1:15" x14ac:dyDescent="0.25">
      <c r="A285" s="9" t="s">
        <v>31</v>
      </c>
      <c r="B285" t="s">
        <v>897</v>
      </c>
      <c r="C285" t="s">
        <v>75</v>
      </c>
      <c r="D285" t="s">
        <v>159</v>
      </c>
      <c r="F285" s="9" t="s">
        <v>820</v>
      </c>
      <c r="G285">
        <v>70</v>
      </c>
      <c r="H285">
        <v>125</v>
      </c>
      <c r="I285">
        <v>50</v>
      </c>
      <c r="J285">
        <f>+Tabla35678[[#This Row],[BALANCE INICIAL]]+Tabla35678[[#This Row],[ENTRADAS]]-Tabla35678[[#This Row],[SALIDAS]]</f>
        <v>145</v>
      </c>
      <c r="K285" s="2">
        <v>13.18</v>
      </c>
      <c r="L285" s="2">
        <f>+Tabla35678[[#This Row],[BALANCE INICIAL]]*Tabla35678[[#This Row],[PRECIO]]</f>
        <v>922.6</v>
      </c>
      <c r="M285" s="2">
        <f>+Tabla35678[[#This Row],[ENTRADAS]]*Tabla35678[[#This Row],[PRECIO]]</f>
        <v>1647.5</v>
      </c>
      <c r="N285" s="2">
        <f>+Tabla35678[[#This Row],[SALIDAS]]*Tabla35678[[#This Row],[PRECIO]]</f>
        <v>659</v>
      </c>
      <c r="O285" s="2">
        <f>+Tabla35678[[#This Row],[BALANCE INICIAL2]]+Tabla35678[[#This Row],[ENTRADAS3]]-Tabla35678[[#This Row],[SALIDAS4]]</f>
        <v>1911.1</v>
      </c>
    </row>
    <row r="286" spans="1:15" x14ac:dyDescent="0.25">
      <c r="A286" s="9" t="s">
        <v>31</v>
      </c>
      <c r="B286" t="s">
        <v>897</v>
      </c>
      <c r="C286" t="s">
        <v>75</v>
      </c>
      <c r="D286" t="s">
        <v>160</v>
      </c>
      <c r="F286" s="9" t="s">
        <v>820</v>
      </c>
      <c r="G286">
        <v>40</v>
      </c>
      <c r="H286">
        <v>125</v>
      </c>
      <c r="I286">
        <v>20</v>
      </c>
      <c r="J286">
        <f>+Tabla35678[[#This Row],[BALANCE INICIAL]]+Tabla35678[[#This Row],[ENTRADAS]]-Tabla35678[[#This Row],[SALIDAS]]</f>
        <v>145</v>
      </c>
      <c r="K286" s="2">
        <v>10</v>
      </c>
      <c r="L286" s="2">
        <f>+Tabla35678[[#This Row],[BALANCE INICIAL]]*Tabla35678[[#This Row],[PRECIO]]</f>
        <v>400</v>
      </c>
      <c r="M286" s="2">
        <f>+Tabla35678[[#This Row],[ENTRADAS]]*Tabla35678[[#This Row],[PRECIO]]</f>
        <v>1250</v>
      </c>
      <c r="N286" s="2">
        <f>+Tabla35678[[#This Row],[SALIDAS]]*Tabla35678[[#This Row],[PRECIO]]</f>
        <v>200</v>
      </c>
      <c r="O286" s="2">
        <f>+Tabla35678[[#This Row],[BALANCE INICIAL2]]+Tabla35678[[#This Row],[ENTRADAS3]]-Tabla35678[[#This Row],[SALIDAS4]]</f>
        <v>1450</v>
      </c>
    </row>
    <row r="287" spans="1:15" x14ac:dyDescent="0.25">
      <c r="A287" s="9" t="s">
        <v>31</v>
      </c>
      <c r="B287" t="s">
        <v>897</v>
      </c>
      <c r="C287" t="s">
        <v>75</v>
      </c>
      <c r="D287" t="s">
        <v>161</v>
      </c>
      <c r="F287" s="9" t="s">
        <v>820</v>
      </c>
      <c r="G287">
        <v>106</v>
      </c>
      <c r="H287">
        <v>100</v>
      </c>
      <c r="I287">
        <v>50</v>
      </c>
      <c r="J287">
        <f>+Tabla35678[[#This Row],[BALANCE INICIAL]]+Tabla35678[[#This Row],[ENTRADAS]]-Tabla35678[[#This Row],[SALIDAS]]</f>
        <v>156</v>
      </c>
      <c r="K287" s="2">
        <v>17.62</v>
      </c>
      <c r="L287" s="2">
        <f>+Tabla35678[[#This Row],[BALANCE INICIAL]]*Tabla35678[[#This Row],[PRECIO]]</f>
        <v>1867.72</v>
      </c>
      <c r="M287" s="2">
        <f>+Tabla35678[[#This Row],[ENTRADAS]]*Tabla35678[[#This Row],[PRECIO]]</f>
        <v>1762</v>
      </c>
      <c r="N287" s="2">
        <f>+Tabla35678[[#This Row],[SALIDAS]]*Tabla35678[[#This Row],[PRECIO]]</f>
        <v>881</v>
      </c>
      <c r="O287" s="2">
        <f>+Tabla35678[[#This Row],[BALANCE INICIAL2]]+Tabla35678[[#This Row],[ENTRADAS3]]-Tabla35678[[#This Row],[SALIDAS4]]</f>
        <v>2748.7200000000003</v>
      </c>
    </row>
    <row r="288" spans="1:15" x14ac:dyDescent="0.25">
      <c r="A288" s="9" t="s">
        <v>31</v>
      </c>
      <c r="B288" t="s">
        <v>897</v>
      </c>
      <c r="C288" t="s">
        <v>75</v>
      </c>
      <c r="D288" t="s">
        <v>189</v>
      </c>
      <c r="F288" s="9" t="s">
        <v>825</v>
      </c>
      <c r="G288">
        <v>78</v>
      </c>
      <c r="H288">
        <v>200</v>
      </c>
      <c r="I288">
        <v>96</v>
      </c>
      <c r="J288">
        <f>+Tabla35678[[#This Row],[BALANCE INICIAL]]+Tabla35678[[#This Row],[ENTRADAS]]-Tabla35678[[#This Row],[SALIDAS]]</f>
        <v>182</v>
      </c>
      <c r="K288" s="2">
        <v>52</v>
      </c>
      <c r="L288" s="2">
        <f>+Tabla35678[[#This Row],[BALANCE INICIAL]]*Tabla35678[[#This Row],[PRECIO]]</f>
        <v>4056</v>
      </c>
      <c r="M288" s="2">
        <f>+Tabla35678[[#This Row],[ENTRADAS]]*Tabla35678[[#This Row],[PRECIO]]</f>
        <v>10400</v>
      </c>
      <c r="N288" s="2">
        <f>+Tabla35678[[#This Row],[SALIDAS]]*Tabla35678[[#This Row],[PRECIO]]</f>
        <v>4992</v>
      </c>
      <c r="O288" s="2">
        <f>+Tabla35678[[#This Row],[BALANCE INICIAL2]]+Tabla35678[[#This Row],[ENTRADAS3]]-Tabla35678[[#This Row],[SALIDAS4]]</f>
        <v>9464</v>
      </c>
    </row>
    <row r="289" spans="1:15" x14ac:dyDescent="0.25">
      <c r="A289" s="9" t="s">
        <v>31</v>
      </c>
      <c r="B289" t="s">
        <v>897</v>
      </c>
      <c r="C289" t="s">
        <v>75</v>
      </c>
      <c r="D289" t="s">
        <v>987</v>
      </c>
      <c r="F289" s="9" t="s">
        <v>820</v>
      </c>
      <c r="G289">
        <v>16</v>
      </c>
      <c r="I289">
        <v>2</v>
      </c>
      <c r="J289">
        <f>+Tabla35678[[#This Row],[BALANCE INICIAL]]+Tabla35678[[#This Row],[ENTRADAS]]-Tabla35678[[#This Row],[SALIDAS]]</f>
        <v>14</v>
      </c>
      <c r="K289" s="2">
        <v>2261.25</v>
      </c>
      <c r="L289" s="2">
        <f>+Tabla35678[[#This Row],[BALANCE INICIAL]]*Tabla35678[[#This Row],[PRECIO]]</f>
        <v>36180</v>
      </c>
      <c r="M289" s="2">
        <f>+Tabla35678[[#This Row],[ENTRADAS]]*Tabla35678[[#This Row],[PRECIO]]</f>
        <v>0</v>
      </c>
      <c r="N289" s="2">
        <f>+Tabla35678[[#This Row],[SALIDAS]]*Tabla35678[[#This Row],[PRECIO]]</f>
        <v>4522.5</v>
      </c>
      <c r="O289" s="2">
        <f>+Tabla35678[[#This Row],[BALANCE INICIAL2]]+Tabla35678[[#This Row],[ENTRADAS3]]-Tabla35678[[#This Row],[SALIDAS4]]</f>
        <v>31657.5</v>
      </c>
    </row>
    <row r="290" spans="1:15" x14ac:dyDescent="0.25">
      <c r="A290" s="9" t="s">
        <v>31</v>
      </c>
      <c r="B290" t="s">
        <v>897</v>
      </c>
      <c r="C290" t="s">
        <v>75</v>
      </c>
      <c r="D290" t="s">
        <v>194</v>
      </c>
      <c r="F290" s="9" t="s">
        <v>824</v>
      </c>
      <c r="G290">
        <v>7</v>
      </c>
      <c r="J290">
        <f>+Tabla35678[[#This Row],[BALANCE INICIAL]]+Tabla35678[[#This Row],[ENTRADAS]]-Tabla35678[[#This Row],[SALIDAS]]</f>
        <v>7</v>
      </c>
      <c r="K290" s="2">
        <v>270</v>
      </c>
      <c r="L290" s="2">
        <f>+Tabla35678[[#This Row],[BALANCE INICIAL]]*Tabla35678[[#This Row],[PRECIO]]</f>
        <v>1890</v>
      </c>
      <c r="M290" s="2">
        <f>+Tabla35678[[#This Row],[ENTRADAS]]*Tabla35678[[#This Row],[PRECIO]]</f>
        <v>0</v>
      </c>
      <c r="N290" s="2">
        <f>+Tabla35678[[#This Row],[SALIDAS]]*Tabla35678[[#This Row],[PRECIO]]</f>
        <v>0</v>
      </c>
      <c r="O290" s="2">
        <f>+Tabla35678[[#This Row],[BALANCE INICIAL2]]+Tabla35678[[#This Row],[ENTRADAS3]]-Tabla35678[[#This Row],[SALIDAS4]]</f>
        <v>1890</v>
      </c>
    </row>
    <row r="291" spans="1:15" x14ac:dyDescent="0.25">
      <c r="A291" s="9" t="s">
        <v>31</v>
      </c>
      <c r="B291" t="s">
        <v>897</v>
      </c>
      <c r="C291" t="s">
        <v>75</v>
      </c>
      <c r="D291" t="s">
        <v>195</v>
      </c>
      <c r="F291" s="9" t="s">
        <v>840</v>
      </c>
      <c r="G291">
        <v>193</v>
      </c>
      <c r="H291">
        <v>150</v>
      </c>
      <c r="I291">
        <v>193</v>
      </c>
      <c r="J291">
        <f>+Tabla35678[[#This Row],[BALANCE INICIAL]]+Tabla35678[[#This Row],[ENTRADAS]]-Tabla35678[[#This Row],[SALIDAS]]</f>
        <v>150</v>
      </c>
      <c r="K291" s="2">
        <v>74</v>
      </c>
      <c r="L291" s="2">
        <f>+Tabla35678[[#This Row],[BALANCE INICIAL]]*Tabla35678[[#This Row],[PRECIO]]</f>
        <v>14282</v>
      </c>
      <c r="M291" s="2">
        <f>+Tabla35678[[#This Row],[ENTRADAS]]*Tabla35678[[#This Row],[PRECIO]]</f>
        <v>11100</v>
      </c>
      <c r="N291" s="2">
        <f>+Tabla35678[[#This Row],[SALIDAS]]*Tabla35678[[#This Row],[PRECIO]]</f>
        <v>14282</v>
      </c>
      <c r="O291" s="2">
        <f>+Tabla35678[[#This Row],[BALANCE INICIAL2]]+Tabla35678[[#This Row],[ENTRADAS3]]-Tabla35678[[#This Row],[SALIDAS4]]</f>
        <v>11100</v>
      </c>
    </row>
    <row r="292" spans="1:15" x14ac:dyDescent="0.25">
      <c r="A292" s="9" t="s">
        <v>31</v>
      </c>
      <c r="B292" t="s">
        <v>897</v>
      </c>
      <c r="C292" t="s">
        <v>75</v>
      </c>
      <c r="D292" t="s">
        <v>196</v>
      </c>
      <c r="F292" s="9" t="s">
        <v>841</v>
      </c>
      <c r="G292">
        <v>10</v>
      </c>
      <c r="I292">
        <v>1</v>
      </c>
      <c r="J292">
        <f>+Tabla35678[[#This Row],[BALANCE INICIAL]]+Tabla35678[[#This Row],[ENTRADAS]]-Tabla35678[[#This Row],[SALIDAS]]</f>
        <v>9</v>
      </c>
      <c r="K292" s="2">
        <v>810</v>
      </c>
      <c r="L292" s="2">
        <f>+Tabla35678[[#This Row],[BALANCE INICIAL]]*Tabla35678[[#This Row],[PRECIO]]</f>
        <v>8100</v>
      </c>
      <c r="M292" s="2">
        <f>+Tabla35678[[#This Row],[ENTRADAS]]*Tabla35678[[#This Row],[PRECIO]]</f>
        <v>0</v>
      </c>
      <c r="N292" s="2">
        <f>+Tabla35678[[#This Row],[SALIDAS]]*Tabla35678[[#This Row],[PRECIO]]</f>
        <v>810</v>
      </c>
      <c r="O292" s="2">
        <f>+Tabla35678[[#This Row],[BALANCE INICIAL2]]+Tabla35678[[#This Row],[ENTRADAS3]]-Tabla35678[[#This Row],[SALIDAS4]]</f>
        <v>7290</v>
      </c>
    </row>
    <row r="293" spans="1:15" x14ac:dyDescent="0.25">
      <c r="A293" s="9" t="s">
        <v>31</v>
      </c>
      <c r="B293" t="s">
        <v>897</v>
      </c>
      <c r="C293" t="s">
        <v>75</v>
      </c>
      <c r="D293" t="s">
        <v>197</v>
      </c>
      <c r="F293" s="9" t="s">
        <v>820</v>
      </c>
      <c r="G293">
        <v>100</v>
      </c>
      <c r="I293">
        <v>10</v>
      </c>
      <c r="J293">
        <f>+Tabla35678[[#This Row],[BALANCE INICIAL]]+Tabla35678[[#This Row],[ENTRADAS]]-Tabla35678[[#This Row],[SALIDAS]]</f>
        <v>90</v>
      </c>
      <c r="K293" s="2">
        <v>170</v>
      </c>
      <c r="L293" s="2">
        <f>+Tabla35678[[#This Row],[BALANCE INICIAL]]*Tabla35678[[#This Row],[PRECIO]]</f>
        <v>17000</v>
      </c>
      <c r="M293" s="2">
        <f>+Tabla35678[[#This Row],[ENTRADAS]]*Tabla35678[[#This Row],[PRECIO]]</f>
        <v>0</v>
      </c>
      <c r="N293" s="2">
        <f>+Tabla35678[[#This Row],[SALIDAS]]*Tabla35678[[#This Row],[PRECIO]]</f>
        <v>1700</v>
      </c>
      <c r="O293" s="2">
        <f>+Tabla35678[[#This Row],[BALANCE INICIAL2]]+Tabla35678[[#This Row],[ENTRADAS3]]-Tabla35678[[#This Row],[SALIDAS4]]</f>
        <v>15300</v>
      </c>
    </row>
    <row r="294" spans="1:15" x14ac:dyDescent="0.25">
      <c r="A294" s="9" t="s">
        <v>31</v>
      </c>
      <c r="B294" t="s">
        <v>897</v>
      </c>
      <c r="C294" t="s">
        <v>75</v>
      </c>
      <c r="D294" t="s">
        <v>198</v>
      </c>
      <c r="F294" s="9" t="s">
        <v>820</v>
      </c>
      <c r="G294">
        <v>73</v>
      </c>
      <c r="J294">
        <f>+Tabla35678[[#This Row],[BALANCE INICIAL]]+Tabla35678[[#This Row],[ENTRADAS]]-Tabla35678[[#This Row],[SALIDAS]]</f>
        <v>73</v>
      </c>
      <c r="K294" s="2">
        <v>189.61</v>
      </c>
      <c r="L294" s="2">
        <f>+Tabla35678[[#This Row],[BALANCE INICIAL]]*Tabla35678[[#This Row],[PRECIO]]</f>
        <v>13841.53</v>
      </c>
      <c r="M294" s="2">
        <f>+Tabla35678[[#This Row],[ENTRADAS]]*Tabla35678[[#This Row],[PRECIO]]</f>
        <v>0</v>
      </c>
      <c r="N294" s="2">
        <f>+Tabla35678[[#This Row],[SALIDAS]]*Tabla35678[[#This Row],[PRECIO]]</f>
        <v>0</v>
      </c>
      <c r="O294" s="2">
        <f>+Tabla35678[[#This Row],[BALANCE INICIAL2]]+Tabla35678[[#This Row],[ENTRADAS3]]-Tabla35678[[#This Row],[SALIDAS4]]</f>
        <v>13841.53</v>
      </c>
    </row>
    <row r="295" spans="1:15" x14ac:dyDescent="0.25">
      <c r="A295" s="9" t="s">
        <v>31</v>
      </c>
      <c r="B295" t="s">
        <v>897</v>
      </c>
      <c r="C295" t="s">
        <v>75</v>
      </c>
      <c r="D295" t="s">
        <v>199</v>
      </c>
      <c r="F295" s="9" t="s">
        <v>820</v>
      </c>
      <c r="G295">
        <v>8</v>
      </c>
      <c r="I295">
        <v>8</v>
      </c>
      <c r="J295">
        <f>+Tabla35678[[#This Row],[BALANCE INICIAL]]+Tabla35678[[#This Row],[ENTRADAS]]-Tabla35678[[#This Row],[SALIDAS]]</f>
        <v>0</v>
      </c>
      <c r="K295" s="2">
        <v>850</v>
      </c>
      <c r="L295" s="2">
        <f>+Tabla35678[[#This Row],[BALANCE INICIAL]]*Tabla35678[[#This Row],[PRECIO]]</f>
        <v>6800</v>
      </c>
      <c r="M295" s="2">
        <f>+Tabla35678[[#This Row],[ENTRADAS]]*Tabla35678[[#This Row],[PRECIO]]</f>
        <v>0</v>
      </c>
      <c r="N295" s="2">
        <f>+Tabla35678[[#This Row],[SALIDAS]]*Tabla35678[[#This Row],[PRECIO]]</f>
        <v>6800</v>
      </c>
      <c r="O295" s="2">
        <f>+Tabla35678[[#This Row],[BALANCE INICIAL2]]+Tabla35678[[#This Row],[ENTRADAS3]]-Tabla35678[[#This Row],[SALIDAS4]]</f>
        <v>0</v>
      </c>
    </row>
    <row r="296" spans="1:15" x14ac:dyDescent="0.25">
      <c r="A296" s="9" t="s">
        <v>31</v>
      </c>
      <c r="B296" t="s">
        <v>897</v>
      </c>
      <c r="C296" t="s">
        <v>75</v>
      </c>
      <c r="D296" t="s">
        <v>202</v>
      </c>
      <c r="F296" s="9" t="s">
        <v>820</v>
      </c>
      <c r="G296">
        <v>46</v>
      </c>
      <c r="H296">
        <v>125</v>
      </c>
      <c r="I296">
        <v>30</v>
      </c>
      <c r="J296">
        <f>+Tabla35678[[#This Row],[BALANCE INICIAL]]+Tabla35678[[#This Row],[ENTRADAS]]-Tabla35678[[#This Row],[SALIDAS]]</f>
        <v>141</v>
      </c>
      <c r="K296" s="2">
        <v>129.80000000000001</v>
      </c>
      <c r="L296" s="2">
        <f>+Tabla35678[[#This Row],[BALANCE INICIAL]]*Tabla35678[[#This Row],[PRECIO]]</f>
        <v>5970.8</v>
      </c>
      <c r="M296" s="2">
        <f>+Tabla35678[[#This Row],[ENTRADAS]]*Tabla35678[[#This Row],[PRECIO]]</f>
        <v>16225.000000000002</v>
      </c>
      <c r="N296" s="2">
        <f>+Tabla35678[[#This Row],[SALIDAS]]*Tabla35678[[#This Row],[PRECIO]]</f>
        <v>3894.0000000000005</v>
      </c>
      <c r="O296" s="2">
        <f>+Tabla35678[[#This Row],[BALANCE INICIAL2]]+Tabla35678[[#This Row],[ENTRADAS3]]-Tabla35678[[#This Row],[SALIDAS4]]</f>
        <v>18301.800000000003</v>
      </c>
    </row>
    <row r="297" spans="1:15" x14ac:dyDescent="0.25">
      <c r="A297" s="9" t="s">
        <v>31</v>
      </c>
      <c r="B297" t="s">
        <v>897</v>
      </c>
      <c r="C297" t="s">
        <v>75</v>
      </c>
      <c r="D297" t="s">
        <v>203</v>
      </c>
      <c r="F297" s="9" t="s">
        <v>842</v>
      </c>
      <c r="G297">
        <v>115</v>
      </c>
      <c r="J297">
        <f>+Tabla35678[[#This Row],[BALANCE INICIAL]]+Tabla35678[[#This Row],[ENTRADAS]]-Tabla35678[[#This Row],[SALIDAS]]</f>
        <v>115</v>
      </c>
      <c r="K297" s="2">
        <v>71.5</v>
      </c>
      <c r="L297" s="2">
        <f>+Tabla35678[[#This Row],[BALANCE INICIAL]]*Tabla35678[[#This Row],[PRECIO]]</f>
        <v>8222.5</v>
      </c>
      <c r="M297" s="2">
        <f>+Tabla35678[[#This Row],[ENTRADAS]]*Tabla35678[[#This Row],[PRECIO]]</f>
        <v>0</v>
      </c>
      <c r="N297" s="2">
        <f>+Tabla35678[[#This Row],[SALIDAS]]*Tabla35678[[#This Row],[PRECIO]]</f>
        <v>0</v>
      </c>
      <c r="O297" s="2">
        <f>+Tabla35678[[#This Row],[BALANCE INICIAL2]]+Tabla35678[[#This Row],[ENTRADAS3]]-Tabla35678[[#This Row],[SALIDAS4]]</f>
        <v>8222.5</v>
      </c>
    </row>
    <row r="298" spans="1:15" x14ac:dyDescent="0.25">
      <c r="A298" s="9" t="s">
        <v>31</v>
      </c>
      <c r="B298" t="s">
        <v>897</v>
      </c>
      <c r="C298" t="s">
        <v>75</v>
      </c>
      <c r="D298" t="s">
        <v>204</v>
      </c>
      <c r="F298" s="9" t="s">
        <v>820</v>
      </c>
      <c r="G298">
        <v>6</v>
      </c>
      <c r="J298">
        <f>+Tabla35678[[#This Row],[BALANCE INICIAL]]+Tabla35678[[#This Row],[ENTRADAS]]-Tabla35678[[#This Row],[SALIDAS]]</f>
        <v>6</v>
      </c>
      <c r="K298" s="2">
        <v>500</v>
      </c>
      <c r="L298" s="2">
        <f>+Tabla35678[[#This Row],[BALANCE INICIAL]]*Tabla35678[[#This Row],[PRECIO]]</f>
        <v>3000</v>
      </c>
      <c r="M298" s="2">
        <f>+Tabla35678[[#This Row],[ENTRADAS]]*Tabla35678[[#This Row],[PRECIO]]</f>
        <v>0</v>
      </c>
      <c r="N298" s="2">
        <f>+Tabla35678[[#This Row],[SALIDAS]]*Tabla35678[[#This Row],[PRECIO]]</f>
        <v>0</v>
      </c>
      <c r="O298" s="2">
        <f>+Tabla35678[[#This Row],[BALANCE INICIAL2]]+Tabla35678[[#This Row],[ENTRADAS3]]-Tabla35678[[#This Row],[SALIDAS4]]</f>
        <v>3000</v>
      </c>
    </row>
    <row r="299" spans="1:15" x14ac:dyDescent="0.25">
      <c r="A299" s="9" t="s">
        <v>31</v>
      </c>
      <c r="B299" t="s">
        <v>897</v>
      </c>
      <c r="C299" t="s">
        <v>75</v>
      </c>
      <c r="D299" t="s">
        <v>215</v>
      </c>
      <c r="F299" s="9" t="s">
        <v>844</v>
      </c>
      <c r="G299">
        <v>8</v>
      </c>
      <c r="J299">
        <f>+Tabla35678[[#This Row],[BALANCE INICIAL]]+Tabla35678[[#This Row],[ENTRADAS]]-Tabla35678[[#This Row],[SALIDAS]]</f>
        <v>8</v>
      </c>
      <c r="K299" s="2">
        <v>345</v>
      </c>
      <c r="L299" s="2">
        <f>+Tabla35678[[#This Row],[BALANCE INICIAL]]*Tabla35678[[#This Row],[PRECIO]]</f>
        <v>2760</v>
      </c>
      <c r="M299" s="2">
        <f>+Tabla35678[[#This Row],[ENTRADAS]]*Tabla35678[[#This Row],[PRECIO]]</f>
        <v>0</v>
      </c>
      <c r="N299" s="2">
        <f>+Tabla35678[[#This Row],[SALIDAS]]*Tabla35678[[#This Row],[PRECIO]]</f>
        <v>0</v>
      </c>
      <c r="O299" s="2">
        <f>+Tabla35678[[#This Row],[BALANCE INICIAL2]]+Tabla35678[[#This Row],[ENTRADAS3]]-Tabla35678[[#This Row],[SALIDAS4]]</f>
        <v>2760</v>
      </c>
    </row>
    <row r="300" spans="1:15" x14ac:dyDescent="0.25">
      <c r="A300" s="9" t="s">
        <v>31</v>
      </c>
      <c r="B300" t="s">
        <v>897</v>
      </c>
      <c r="C300" t="s">
        <v>75</v>
      </c>
      <c r="D300" t="s">
        <v>228</v>
      </c>
      <c r="F300" s="9" t="s">
        <v>820</v>
      </c>
      <c r="G300">
        <v>46</v>
      </c>
      <c r="J300">
        <f>+Tabla35678[[#This Row],[BALANCE INICIAL]]+Tabla35678[[#This Row],[ENTRADAS]]-Tabla35678[[#This Row],[SALIDAS]]</f>
        <v>46</v>
      </c>
      <c r="K300" s="2">
        <v>170</v>
      </c>
      <c r="L300" s="2">
        <f>+Tabla35678[[#This Row],[BALANCE INICIAL]]*Tabla35678[[#This Row],[PRECIO]]</f>
        <v>7820</v>
      </c>
      <c r="M300" s="2">
        <f>+Tabla35678[[#This Row],[ENTRADAS]]*Tabla35678[[#This Row],[PRECIO]]</f>
        <v>0</v>
      </c>
      <c r="N300" s="2">
        <f>+Tabla35678[[#This Row],[SALIDAS]]*Tabla35678[[#This Row],[PRECIO]]</f>
        <v>0</v>
      </c>
      <c r="O300" s="2">
        <f>+Tabla35678[[#This Row],[BALANCE INICIAL2]]+Tabla35678[[#This Row],[ENTRADAS3]]-Tabla35678[[#This Row],[SALIDAS4]]</f>
        <v>7820</v>
      </c>
    </row>
    <row r="301" spans="1:15" x14ac:dyDescent="0.25">
      <c r="A301" s="9" t="s">
        <v>31</v>
      </c>
      <c r="B301" t="s">
        <v>897</v>
      </c>
      <c r="C301" t="s">
        <v>75</v>
      </c>
      <c r="D301" t="s">
        <v>234</v>
      </c>
      <c r="F301" s="9" t="s">
        <v>848</v>
      </c>
      <c r="G301">
        <v>48</v>
      </c>
      <c r="I301">
        <v>24</v>
      </c>
      <c r="J301">
        <f>+Tabla35678[[#This Row],[BALANCE INICIAL]]+Tabla35678[[#This Row],[ENTRADAS]]-Tabla35678[[#This Row],[SALIDAS]]</f>
        <v>24</v>
      </c>
      <c r="K301" s="2">
        <v>546</v>
      </c>
      <c r="L301" s="2">
        <f>+Tabla35678[[#This Row],[BALANCE INICIAL]]*Tabla35678[[#This Row],[PRECIO]]</f>
        <v>26208</v>
      </c>
      <c r="M301" s="2">
        <f>+Tabla35678[[#This Row],[ENTRADAS]]*Tabla35678[[#This Row],[PRECIO]]</f>
        <v>0</v>
      </c>
      <c r="N301" s="2">
        <f>+Tabla35678[[#This Row],[SALIDAS]]*Tabla35678[[#This Row],[PRECIO]]</f>
        <v>13104</v>
      </c>
      <c r="O301" s="2">
        <f>+Tabla35678[[#This Row],[BALANCE INICIAL2]]+Tabla35678[[#This Row],[ENTRADAS3]]-Tabla35678[[#This Row],[SALIDAS4]]</f>
        <v>13104</v>
      </c>
    </row>
    <row r="302" spans="1:15" x14ac:dyDescent="0.25">
      <c r="A302" s="9" t="s">
        <v>31</v>
      </c>
      <c r="B302" t="s">
        <v>897</v>
      </c>
      <c r="C302" t="s">
        <v>75</v>
      </c>
      <c r="D302" t="s">
        <v>236</v>
      </c>
      <c r="F302" s="9" t="s">
        <v>848</v>
      </c>
      <c r="G302">
        <v>36</v>
      </c>
      <c r="I302">
        <v>12</v>
      </c>
      <c r="J302">
        <f>+Tabla35678[[#This Row],[BALANCE INICIAL]]+Tabla35678[[#This Row],[ENTRADAS]]-Tabla35678[[#This Row],[SALIDAS]]</f>
        <v>24</v>
      </c>
      <c r="K302" s="2">
        <v>175</v>
      </c>
      <c r="L302" s="2">
        <f>+Tabla35678[[#This Row],[BALANCE INICIAL]]*Tabla35678[[#This Row],[PRECIO]]</f>
        <v>6300</v>
      </c>
      <c r="M302" s="2">
        <f>+Tabla35678[[#This Row],[ENTRADAS]]*Tabla35678[[#This Row],[PRECIO]]</f>
        <v>0</v>
      </c>
      <c r="N302" s="2">
        <f>+Tabla35678[[#This Row],[SALIDAS]]*Tabla35678[[#This Row],[PRECIO]]</f>
        <v>2100</v>
      </c>
      <c r="O302" s="2">
        <f>+Tabla35678[[#This Row],[BALANCE INICIAL2]]+Tabla35678[[#This Row],[ENTRADAS3]]-Tabla35678[[#This Row],[SALIDAS4]]</f>
        <v>4200</v>
      </c>
    </row>
    <row r="303" spans="1:15" x14ac:dyDescent="0.25">
      <c r="A303" s="9" t="s">
        <v>31</v>
      </c>
      <c r="B303" t="s">
        <v>897</v>
      </c>
      <c r="C303" t="s">
        <v>75</v>
      </c>
      <c r="D303" t="s">
        <v>237</v>
      </c>
      <c r="F303" s="9" t="s">
        <v>837</v>
      </c>
      <c r="G303">
        <v>1</v>
      </c>
      <c r="J303">
        <f>+Tabla35678[[#This Row],[BALANCE INICIAL]]+Tabla35678[[#This Row],[ENTRADAS]]-Tabla35678[[#This Row],[SALIDAS]]</f>
        <v>1</v>
      </c>
      <c r="K303" s="2">
        <v>400</v>
      </c>
      <c r="L303" s="2">
        <f>+Tabla35678[[#This Row],[BALANCE INICIAL]]*Tabla35678[[#This Row],[PRECIO]]</f>
        <v>400</v>
      </c>
      <c r="M303" s="2">
        <f>+Tabla35678[[#This Row],[ENTRADAS]]*Tabla35678[[#This Row],[PRECIO]]</f>
        <v>0</v>
      </c>
      <c r="N303" s="2">
        <f>+Tabla35678[[#This Row],[SALIDAS]]*Tabla35678[[#This Row],[PRECIO]]</f>
        <v>0</v>
      </c>
      <c r="O303" s="2">
        <f>+Tabla35678[[#This Row],[BALANCE INICIAL2]]+Tabla35678[[#This Row],[ENTRADAS3]]-Tabla35678[[#This Row],[SALIDAS4]]</f>
        <v>400</v>
      </c>
    </row>
    <row r="304" spans="1:15" x14ac:dyDescent="0.25">
      <c r="A304" s="9" t="s">
        <v>31</v>
      </c>
      <c r="B304" t="s">
        <v>897</v>
      </c>
      <c r="C304" t="s">
        <v>75</v>
      </c>
      <c r="D304" t="s">
        <v>241</v>
      </c>
      <c r="F304" s="9" t="s">
        <v>840</v>
      </c>
      <c r="G304">
        <v>156</v>
      </c>
      <c r="H304">
        <v>140</v>
      </c>
      <c r="I304">
        <v>57</v>
      </c>
      <c r="J304">
        <f>+Tabla35678[[#This Row],[BALANCE INICIAL]]+Tabla35678[[#This Row],[ENTRADAS]]-Tabla35678[[#This Row],[SALIDAS]]</f>
        <v>239</v>
      </c>
      <c r="K304" s="2">
        <v>93</v>
      </c>
      <c r="L304" s="2">
        <f>+Tabla35678[[#This Row],[BALANCE INICIAL]]*Tabla35678[[#This Row],[PRECIO]]</f>
        <v>14508</v>
      </c>
      <c r="M304" s="2">
        <f>+Tabla35678[[#This Row],[ENTRADAS]]*Tabla35678[[#This Row],[PRECIO]]</f>
        <v>13020</v>
      </c>
      <c r="N304" s="2">
        <f>+Tabla35678[[#This Row],[SALIDAS]]*Tabla35678[[#This Row],[PRECIO]]</f>
        <v>5301</v>
      </c>
      <c r="O304" s="2">
        <f>+Tabla35678[[#This Row],[BALANCE INICIAL2]]+Tabla35678[[#This Row],[ENTRADAS3]]-Tabla35678[[#This Row],[SALIDAS4]]</f>
        <v>22227</v>
      </c>
    </row>
    <row r="305" spans="1:15" x14ac:dyDescent="0.25">
      <c r="A305" s="9" t="s">
        <v>31</v>
      </c>
      <c r="B305" t="s">
        <v>897</v>
      </c>
      <c r="C305" t="s">
        <v>75</v>
      </c>
      <c r="D305" t="s">
        <v>242</v>
      </c>
      <c r="F305" s="9" t="s">
        <v>825</v>
      </c>
      <c r="G305">
        <v>350</v>
      </c>
      <c r="I305">
        <v>163</v>
      </c>
      <c r="J305">
        <f>+Tabla35678[[#This Row],[BALANCE INICIAL]]+Tabla35678[[#This Row],[ENTRADAS]]-Tabla35678[[#This Row],[SALIDAS]]</f>
        <v>187</v>
      </c>
      <c r="K305" s="2">
        <v>93</v>
      </c>
      <c r="L305" s="2">
        <f>+Tabla35678[[#This Row],[BALANCE INICIAL]]*Tabla35678[[#This Row],[PRECIO]]</f>
        <v>32550</v>
      </c>
      <c r="M305" s="2">
        <f>+Tabla35678[[#This Row],[ENTRADAS]]*Tabla35678[[#This Row],[PRECIO]]</f>
        <v>0</v>
      </c>
      <c r="N305" s="2">
        <f>+Tabla35678[[#This Row],[SALIDAS]]*Tabla35678[[#This Row],[PRECIO]]</f>
        <v>15159</v>
      </c>
      <c r="O305" s="2">
        <f>+Tabla35678[[#This Row],[BALANCE INICIAL2]]+Tabla35678[[#This Row],[ENTRADAS3]]-Tabla35678[[#This Row],[SALIDAS4]]</f>
        <v>17391</v>
      </c>
    </row>
    <row r="306" spans="1:15" x14ac:dyDescent="0.25">
      <c r="A306" s="9" t="s">
        <v>31</v>
      </c>
      <c r="B306" t="s">
        <v>897</v>
      </c>
      <c r="C306" t="s">
        <v>75</v>
      </c>
      <c r="D306" t="s">
        <v>243</v>
      </c>
      <c r="F306" s="9" t="s">
        <v>821</v>
      </c>
      <c r="G306">
        <v>11</v>
      </c>
      <c r="I306">
        <v>2</v>
      </c>
      <c r="J306">
        <f>+Tabla35678[[#This Row],[BALANCE INICIAL]]+Tabla35678[[#This Row],[ENTRADAS]]-Tabla35678[[#This Row],[SALIDAS]]</f>
        <v>9</v>
      </c>
      <c r="K306" s="2">
        <v>1950</v>
      </c>
      <c r="L306" s="2">
        <f>+Tabla35678[[#This Row],[BALANCE INICIAL]]*Tabla35678[[#This Row],[PRECIO]]</f>
        <v>21450</v>
      </c>
      <c r="M306" s="2">
        <f>+Tabla35678[[#This Row],[ENTRADAS]]*Tabla35678[[#This Row],[PRECIO]]</f>
        <v>0</v>
      </c>
      <c r="N306" s="2">
        <f>+Tabla35678[[#This Row],[SALIDAS]]*Tabla35678[[#This Row],[PRECIO]]</f>
        <v>3900</v>
      </c>
      <c r="O306" s="2">
        <f>+Tabla35678[[#This Row],[BALANCE INICIAL2]]+Tabla35678[[#This Row],[ENTRADAS3]]-Tabla35678[[#This Row],[SALIDAS4]]</f>
        <v>17550</v>
      </c>
    </row>
    <row r="307" spans="1:15" x14ac:dyDescent="0.25">
      <c r="A307" s="9" t="s">
        <v>31</v>
      </c>
      <c r="B307" t="s">
        <v>897</v>
      </c>
      <c r="C307" t="s">
        <v>75</v>
      </c>
      <c r="D307" t="s">
        <v>256</v>
      </c>
      <c r="F307" s="9" t="s">
        <v>825</v>
      </c>
      <c r="G307">
        <v>153</v>
      </c>
      <c r="J307">
        <f>+Tabla35678[[#This Row],[BALANCE INICIAL]]+Tabla35678[[#This Row],[ENTRADAS]]-Tabla35678[[#This Row],[SALIDAS]]</f>
        <v>153</v>
      </c>
      <c r="K307" s="2">
        <v>188.24</v>
      </c>
      <c r="L307" s="2">
        <f>+Tabla35678[[#This Row],[BALANCE INICIAL]]*Tabla35678[[#This Row],[PRECIO]]</f>
        <v>28800.720000000001</v>
      </c>
      <c r="M307" s="2">
        <f>+Tabla35678[[#This Row],[ENTRADAS]]*Tabla35678[[#This Row],[PRECIO]]</f>
        <v>0</v>
      </c>
      <c r="N307" s="2">
        <f>+Tabla35678[[#This Row],[SALIDAS]]*Tabla35678[[#This Row],[PRECIO]]</f>
        <v>0</v>
      </c>
      <c r="O307" s="2">
        <f>+Tabla35678[[#This Row],[BALANCE INICIAL2]]+Tabla35678[[#This Row],[ENTRADAS3]]-Tabla35678[[#This Row],[SALIDAS4]]</f>
        <v>28800.720000000001</v>
      </c>
    </row>
    <row r="308" spans="1:15" x14ac:dyDescent="0.25">
      <c r="A308" s="9" t="s">
        <v>31</v>
      </c>
      <c r="B308" t="s">
        <v>897</v>
      </c>
      <c r="C308" t="s">
        <v>75</v>
      </c>
      <c r="D308" t="s">
        <v>257</v>
      </c>
      <c r="F308" s="9" t="s">
        <v>851</v>
      </c>
      <c r="G308">
        <v>60</v>
      </c>
      <c r="J308">
        <f>+Tabla35678[[#This Row],[BALANCE INICIAL]]+Tabla35678[[#This Row],[ENTRADAS]]-Tabla35678[[#This Row],[SALIDAS]]</f>
        <v>60</v>
      </c>
      <c r="K308" s="2">
        <v>95.8</v>
      </c>
      <c r="L308" s="2">
        <f>+Tabla35678[[#This Row],[BALANCE INICIAL]]*Tabla35678[[#This Row],[PRECIO]]</f>
        <v>5748</v>
      </c>
      <c r="M308" s="2">
        <f>+Tabla35678[[#This Row],[ENTRADAS]]*Tabla35678[[#This Row],[PRECIO]]</f>
        <v>0</v>
      </c>
      <c r="N308" s="2">
        <f>+Tabla35678[[#This Row],[SALIDAS]]*Tabla35678[[#This Row],[PRECIO]]</f>
        <v>0</v>
      </c>
      <c r="O308" s="2">
        <f>+Tabla35678[[#This Row],[BALANCE INICIAL2]]+Tabla35678[[#This Row],[ENTRADAS3]]-Tabla35678[[#This Row],[SALIDAS4]]</f>
        <v>5748</v>
      </c>
    </row>
    <row r="309" spans="1:15" x14ac:dyDescent="0.25">
      <c r="A309" s="9" t="s">
        <v>31</v>
      </c>
      <c r="B309" t="s">
        <v>897</v>
      </c>
      <c r="C309" t="s">
        <v>111</v>
      </c>
      <c r="D309" t="s">
        <v>718</v>
      </c>
      <c r="F309" s="9" t="s">
        <v>820</v>
      </c>
      <c r="G309">
        <v>4</v>
      </c>
      <c r="J309">
        <f>+Tabla35678[[#This Row],[BALANCE INICIAL]]+Tabla35678[[#This Row],[ENTRADAS]]-Tabla35678[[#This Row],[SALIDAS]]</f>
        <v>4</v>
      </c>
      <c r="K309" s="2">
        <v>85</v>
      </c>
      <c r="L309" s="2">
        <f>+Tabla35678[[#This Row],[BALANCE INICIAL]]*Tabla35678[[#This Row],[PRECIO]]</f>
        <v>340</v>
      </c>
      <c r="M309" s="2">
        <f>+Tabla35678[[#This Row],[ENTRADAS]]*Tabla35678[[#This Row],[PRECIO]]</f>
        <v>0</v>
      </c>
      <c r="N309" s="2">
        <f>+Tabla35678[[#This Row],[SALIDAS]]*Tabla35678[[#This Row],[PRECIO]]</f>
        <v>0</v>
      </c>
      <c r="O309" s="2">
        <f>+Tabla35678[[#This Row],[BALANCE INICIAL2]]+Tabla35678[[#This Row],[ENTRADAS3]]-Tabla35678[[#This Row],[SALIDAS4]]</f>
        <v>340</v>
      </c>
    </row>
    <row r="310" spans="1:15" x14ac:dyDescent="0.25">
      <c r="A310" s="9" t="s">
        <v>39</v>
      </c>
      <c r="B310" t="s">
        <v>896</v>
      </c>
      <c r="C310" t="s">
        <v>85</v>
      </c>
      <c r="D310" t="s">
        <v>230</v>
      </c>
      <c r="F310" s="9" t="s">
        <v>820</v>
      </c>
      <c r="G310">
        <v>2</v>
      </c>
      <c r="I310">
        <v>7</v>
      </c>
      <c r="J310">
        <f>+Tabla35678[[#This Row],[BALANCE INICIAL]]+Tabla35678[[#This Row],[ENTRADAS]]-Tabla35678[[#This Row],[SALIDAS]]</f>
        <v>-5</v>
      </c>
      <c r="K310" s="2">
        <v>512</v>
      </c>
      <c r="L310" s="2">
        <f>+Tabla35678[[#This Row],[BALANCE INICIAL]]*Tabla35678[[#This Row],[PRECIO]]</f>
        <v>1024</v>
      </c>
      <c r="M310" s="2">
        <f>+Tabla35678[[#This Row],[ENTRADAS]]*Tabla35678[[#This Row],[PRECIO]]</f>
        <v>0</v>
      </c>
      <c r="N310" s="2">
        <f>+Tabla35678[[#This Row],[SALIDAS]]*Tabla35678[[#This Row],[PRECIO]]</f>
        <v>3584</v>
      </c>
      <c r="O310" s="2">
        <f>+Tabla35678[[#This Row],[BALANCE INICIAL2]]+Tabla35678[[#This Row],[ENTRADAS3]]-Tabla35678[[#This Row],[SALIDAS4]]</f>
        <v>-2560</v>
      </c>
    </row>
    <row r="311" spans="1:15" x14ac:dyDescent="0.25">
      <c r="A311" s="9" t="s">
        <v>33</v>
      </c>
      <c r="B311" s="10" t="s">
        <v>879</v>
      </c>
      <c r="C311" t="s">
        <v>78</v>
      </c>
      <c r="D311" t="s">
        <v>165</v>
      </c>
      <c r="F311" s="9" t="s">
        <v>832</v>
      </c>
      <c r="G311">
        <v>15</v>
      </c>
      <c r="J311">
        <f>+Tabla35678[[#This Row],[BALANCE INICIAL]]+Tabla35678[[#This Row],[ENTRADAS]]-Tabla35678[[#This Row],[SALIDAS]]</f>
        <v>15</v>
      </c>
      <c r="K311" s="2">
        <v>1600</v>
      </c>
      <c r="L311" s="2">
        <f>+Tabla35678[[#This Row],[BALANCE INICIAL]]*Tabla35678[[#This Row],[PRECIO]]</f>
        <v>24000</v>
      </c>
      <c r="M311" s="2">
        <f>+Tabla35678[[#This Row],[ENTRADAS]]*Tabla35678[[#This Row],[PRECIO]]</f>
        <v>0</v>
      </c>
      <c r="N311" s="2">
        <f>+Tabla35678[[#This Row],[SALIDAS]]*Tabla35678[[#This Row],[PRECIO]]</f>
        <v>0</v>
      </c>
      <c r="O311" s="2">
        <f>+Tabla35678[[#This Row],[BALANCE INICIAL2]]+Tabla35678[[#This Row],[ENTRADAS3]]-Tabla35678[[#This Row],[SALIDAS4]]</f>
        <v>24000</v>
      </c>
    </row>
    <row r="312" spans="1:15" x14ac:dyDescent="0.25">
      <c r="A312" s="9" t="s">
        <v>33</v>
      </c>
      <c r="B312" s="10" t="s">
        <v>879</v>
      </c>
      <c r="C312" t="s">
        <v>78</v>
      </c>
      <c r="D312" t="s">
        <v>173</v>
      </c>
      <c r="F312" s="9" t="s">
        <v>835</v>
      </c>
      <c r="G312">
        <v>2</v>
      </c>
      <c r="J312">
        <f>+Tabla35678[[#This Row],[BALANCE INICIAL]]+Tabla35678[[#This Row],[ENTRADAS]]-Tabla35678[[#This Row],[SALIDAS]]</f>
        <v>2</v>
      </c>
      <c r="K312" s="2">
        <v>199</v>
      </c>
      <c r="L312" s="2">
        <f>+Tabla35678[[#This Row],[BALANCE INICIAL]]*Tabla35678[[#This Row],[PRECIO]]</f>
        <v>398</v>
      </c>
      <c r="M312" s="2">
        <f>+Tabla35678[[#This Row],[ENTRADAS]]*Tabla35678[[#This Row],[PRECIO]]</f>
        <v>0</v>
      </c>
      <c r="N312" s="2">
        <f>+Tabla35678[[#This Row],[SALIDAS]]*Tabla35678[[#This Row],[PRECIO]]</f>
        <v>0</v>
      </c>
      <c r="O312" s="2">
        <f>+Tabla35678[[#This Row],[BALANCE INICIAL2]]+Tabla35678[[#This Row],[ENTRADAS3]]-Tabla35678[[#This Row],[SALIDAS4]]</f>
        <v>398</v>
      </c>
    </row>
    <row r="313" spans="1:15" x14ac:dyDescent="0.25">
      <c r="A313" s="9" t="s">
        <v>33</v>
      </c>
      <c r="B313" s="10" t="s">
        <v>879</v>
      </c>
      <c r="C313" t="s">
        <v>78</v>
      </c>
      <c r="D313" t="s">
        <v>306</v>
      </c>
      <c r="F313" s="9" t="s">
        <v>823</v>
      </c>
      <c r="G313">
        <v>94</v>
      </c>
      <c r="J313">
        <f>+Tabla35678[[#This Row],[BALANCE INICIAL]]+Tabla35678[[#This Row],[ENTRADAS]]-Tabla35678[[#This Row],[SALIDAS]]</f>
        <v>94</v>
      </c>
      <c r="K313" s="2">
        <v>25</v>
      </c>
      <c r="L313" s="2">
        <f>+Tabla35678[[#This Row],[BALANCE INICIAL]]*Tabla35678[[#This Row],[PRECIO]]</f>
        <v>2350</v>
      </c>
      <c r="M313" s="2">
        <f>+Tabla35678[[#This Row],[ENTRADAS]]*Tabla35678[[#This Row],[PRECIO]]</f>
        <v>0</v>
      </c>
      <c r="N313" s="2">
        <f>+Tabla35678[[#This Row],[SALIDAS]]*Tabla35678[[#This Row],[PRECIO]]</f>
        <v>0</v>
      </c>
      <c r="O313" s="2">
        <f>+Tabla35678[[#This Row],[BALANCE INICIAL2]]+Tabla35678[[#This Row],[ENTRADAS3]]-Tabla35678[[#This Row],[SALIDAS4]]</f>
        <v>2350</v>
      </c>
    </row>
    <row r="314" spans="1:15" x14ac:dyDescent="0.25">
      <c r="A314" s="9" t="s">
        <v>33</v>
      </c>
      <c r="B314" s="10" t="s">
        <v>879</v>
      </c>
      <c r="C314" t="s">
        <v>78</v>
      </c>
      <c r="D314" t="s">
        <v>323</v>
      </c>
      <c r="F314" s="9" t="s">
        <v>820</v>
      </c>
      <c r="G314">
        <v>35</v>
      </c>
      <c r="J314">
        <f>+Tabla35678[[#This Row],[BALANCE INICIAL]]+Tabla35678[[#This Row],[ENTRADAS]]-Tabla35678[[#This Row],[SALIDAS]]</f>
        <v>35</v>
      </c>
      <c r="K314" s="2">
        <v>2440</v>
      </c>
      <c r="L314" s="2">
        <f>+Tabla35678[[#This Row],[BALANCE INICIAL]]*Tabla35678[[#This Row],[PRECIO]]</f>
        <v>85400</v>
      </c>
      <c r="M314" s="2">
        <f>+Tabla35678[[#This Row],[ENTRADAS]]*Tabla35678[[#This Row],[PRECIO]]</f>
        <v>0</v>
      </c>
      <c r="N314" s="2">
        <f>+Tabla35678[[#This Row],[SALIDAS]]*Tabla35678[[#This Row],[PRECIO]]</f>
        <v>0</v>
      </c>
      <c r="O314" s="2">
        <f>+Tabla35678[[#This Row],[BALANCE INICIAL2]]+Tabla35678[[#This Row],[ENTRADAS3]]-Tabla35678[[#This Row],[SALIDAS4]]</f>
        <v>85400</v>
      </c>
    </row>
    <row r="315" spans="1:15" x14ac:dyDescent="0.25">
      <c r="A315" s="9" t="s">
        <v>33</v>
      </c>
      <c r="B315" s="10" t="s">
        <v>879</v>
      </c>
      <c r="C315" t="s">
        <v>78</v>
      </c>
      <c r="D315" t="s">
        <v>324</v>
      </c>
      <c r="F315" s="9" t="s">
        <v>826</v>
      </c>
      <c r="G315">
        <v>6</v>
      </c>
      <c r="J315">
        <f>+Tabla35678[[#This Row],[BALANCE INICIAL]]+Tabla35678[[#This Row],[ENTRADAS]]-Tabla35678[[#This Row],[SALIDAS]]</f>
        <v>6</v>
      </c>
      <c r="K315" s="2">
        <v>1650</v>
      </c>
      <c r="L315" s="2">
        <f>+Tabla35678[[#This Row],[BALANCE INICIAL]]*Tabla35678[[#This Row],[PRECIO]]</f>
        <v>9900</v>
      </c>
      <c r="M315" s="2">
        <f>+Tabla35678[[#This Row],[ENTRADAS]]*Tabla35678[[#This Row],[PRECIO]]</f>
        <v>0</v>
      </c>
      <c r="N315" s="2">
        <f>+Tabla35678[[#This Row],[SALIDAS]]*Tabla35678[[#This Row],[PRECIO]]</f>
        <v>0</v>
      </c>
      <c r="O315" s="2">
        <f>+Tabla35678[[#This Row],[BALANCE INICIAL2]]+Tabla35678[[#This Row],[ENTRADAS3]]-Tabla35678[[#This Row],[SALIDAS4]]</f>
        <v>9900</v>
      </c>
    </row>
    <row r="316" spans="1:15" x14ac:dyDescent="0.25">
      <c r="A316" s="9" t="s">
        <v>33</v>
      </c>
      <c r="B316" s="10" t="s">
        <v>879</v>
      </c>
      <c r="C316" t="s">
        <v>78</v>
      </c>
      <c r="D316" t="s">
        <v>325</v>
      </c>
      <c r="F316" s="9" t="s">
        <v>833</v>
      </c>
      <c r="G316">
        <v>5</v>
      </c>
      <c r="I316">
        <v>2</v>
      </c>
      <c r="J316">
        <f>+Tabla35678[[#This Row],[BALANCE INICIAL]]+Tabla35678[[#This Row],[ENTRADAS]]-Tabla35678[[#This Row],[SALIDAS]]</f>
        <v>3</v>
      </c>
      <c r="K316" s="2">
        <v>3311.77</v>
      </c>
      <c r="L316" s="2">
        <f>+Tabla35678[[#This Row],[BALANCE INICIAL]]*Tabla35678[[#This Row],[PRECIO]]</f>
        <v>16558.849999999999</v>
      </c>
      <c r="M316" s="2">
        <f>+Tabla35678[[#This Row],[ENTRADAS]]*Tabla35678[[#This Row],[PRECIO]]</f>
        <v>0</v>
      </c>
      <c r="N316" s="2">
        <f>+Tabla35678[[#This Row],[SALIDAS]]*Tabla35678[[#This Row],[PRECIO]]</f>
        <v>6623.54</v>
      </c>
      <c r="O316" s="2">
        <f>+Tabla35678[[#This Row],[BALANCE INICIAL2]]+Tabla35678[[#This Row],[ENTRADAS3]]-Tabla35678[[#This Row],[SALIDAS4]]</f>
        <v>9935.3099999999977</v>
      </c>
    </row>
    <row r="317" spans="1:15" x14ac:dyDescent="0.25">
      <c r="A317" s="9" t="s">
        <v>33</v>
      </c>
      <c r="B317" s="10" t="s">
        <v>879</v>
      </c>
      <c r="C317" t="s">
        <v>78</v>
      </c>
      <c r="D317" t="s">
        <v>326</v>
      </c>
      <c r="F317" s="9" t="s">
        <v>833</v>
      </c>
      <c r="G317">
        <v>6</v>
      </c>
      <c r="I317">
        <v>2</v>
      </c>
      <c r="J317">
        <f>+Tabla35678[[#This Row],[BALANCE INICIAL]]+Tabla35678[[#This Row],[ENTRADAS]]-Tabla35678[[#This Row],[SALIDAS]]</f>
        <v>4</v>
      </c>
      <c r="K317" s="2">
        <v>3875.46</v>
      </c>
      <c r="L317" s="2">
        <f>+Tabla35678[[#This Row],[BALANCE INICIAL]]*Tabla35678[[#This Row],[PRECIO]]</f>
        <v>23252.760000000002</v>
      </c>
      <c r="M317" s="2">
        <f>+Tabla35678[[#This Row],[ENTRADAS]]*Tabla35678[[#This Row],[PRECIO]]</f>
        <v>0</v>
      </c>
      <c r="N317" s="2">
        <f>+Tabla35678[[#This Row],[SALIDAS]]*Tabla35678[[#This Row],[PRECIO]]</f>
        <v>7750.92</v>
      </c>
      <c r="O317" s="2">
        <f>+Tabla35678[[#This Row],[BALANCE INICIAL2]]+Tabla35678[[#This Row],[ENTRADAS3]]-Tabla35678[[#This Row],[SALIDAS4]]</f>
        <v>15501.840000000002</v>
      </c>
    </row>
    <row r="318" spans="1:15" x14ac:dyDescent="0.25">
      <c r="A318" s="9" t="s">
        <v>33</v>
      </c>
      <c r="B318" s="10" t="s">
        <v>879</v>
      </c>
      <c r="C318" t="s">
        <v>78</v>
      </c>
      <c r="D318" t="s">
        <v>327</v>
      </c>
      <c r="F318" s="9" t="s">
        <v>833</v>
      </c>
      <c r="G318">
        <v>6</v>
      </c>
      <c r="I318">
        <v>2</v>
      </c>
      <c r="J318">
        <f>+Tabla35678[[#This Row],[BALANCE INICIAL]]+Tabla35678[[#This Row],[ENTRADAS]]-Tabla35678[[#This Row],[SALIDAS]]</f>
        <v>4</v>
      </c>
      <c r="K318" s="2">
        <v>3875.46</v>
      </c>
      <c r="L318" s="2">
        <f>+Tabla35678[[#This Row],[BALANCE INICIAL]]*Tabla35678[[#This Row],[PRECIO]]</f>
        <v>23252.760000000002</v>
      </c>
      <c r="M318" s="2">
        <f>+Tabla35678[[#This Row],[ENTRADAS]]*Tabla35678[[#This Row],[PRECIO]]</f>
        <v>0</v>
      </c>
      <c r="N318" s="2">
        <f>+Tabla35678[[#This Row],[SALIDAS]]*Tabla35678[[#This Row],[PRECIO]]</f>
        <v>7750.92</v>
      </c>
      <c r="O318" s="2">
        <f>+Tabla35678[[#This Row],[BALANCE INICIAL2]]+Tabla35678[[#This Row],[ENTRADAS3]]-Tabla35678[[#This Row],[SALIDAS4]]</f>
        <v>15501.840000000002</v>
      </c>
    </row>
    <row r="319" spans="1:15" x14ac:dyDescent="0.25">
      <c r="A319" s="9" t="s">
        <v>33</v>
      </c>
      <c r="B319" s="10" t="s">
        <v>879</v>
      </c>
      <c r="C319" t="s">
        <v>78</v>
      </c>
      <c r="D319" t="s">
        <v>328</v>
      </c>
      <c r="F319" s="9" t="s">
        <v>833</v>
      </c>
      <c r="G319">
        <v>0</v>
      </c>
      <c r="H319">
        <v>7</v>
      </c>
      <c r="J319">
        <f>+Tabla35678[[#This Row],[BALANCE INICIAL]]+Tabla35678[[#This Row],[ENTRADAS]]-Tabla35678[[#This Row],[SALIDAS]]</f>
        <v>7</v>
      </c>
      <c r="K319" s="2">
        <v>5302</v>
      </c>
      <c r="L319" s="2">
        <f>+Tabla35678[[#This Row],[BALANCE INICIAL]]*Tabla35678[[#This Row],[PRECIO]]</f>
        <v>0</v>
      </c>
      <c r="M319" s="2">
        <f>+Tabla35678[[#This Row],[ENTRADAS]]*Tabla35678[[#This Row],[PRECIO]]</f>
        <v>37114</v>
      </c>
      <c r="N319" s="2">
        <f>+Tabla35678[[#This Row],[SALIDAS]]*Tabla35678[[#This Row],[PRECIO]]</f>
        <v>0</v>
      </c>
      <c r="O319" s="2">
        <f>+Tabla35678[[#This Row],[BALANCE INICIAL2]]+Tabla35678[[#This Row],[ENTRADAS3]]-Tabla35678[[#This Row],[SALIDAS4]]</f>
        <v>37114</v>
      </c>
    </row>
    <row r="320" spans="1:15" x14ac:dyDescent="0.25">
      <c r="A320" s="9" t="s">
        <v>33</v>
      </c>
      <c r="B320" s="10" t="s">
        <v>879</v>
      </c>
      <c r="C320" t="s">
        <v>78</v>
      </c>
      <c r="D320" t="s">
        <v>329</v>
      </c>
      <c r="F320" s="9" t="s">
        <v>833</v>
      </c>
      <c r="G320">
        <v>0</v>
      </c>
      <c r="H320">
        <v>7</v>
      </c>
      <c r="J320">
        <f>+Tabla35678[[#This Row],[BALANCE INICIAL]]+Tabla35678[[#This Row],[ENTRADAS]]-Tabla35678[[#This Row],[SALIDAS]]</f>
        <v>7</v>
      </c>
      <c r="K320" s="2">
        <v>6848</v>
      </c>
      <c r="L320" s="2">
        <f>+Tabla35678[[#This Row],[BALANCE INICIAL]]*Tabla35678[[#This Row],[PRECIO]]</f>
        <v>0</v>
      </c>
      <c r="M320" s="2">
        <f>+Tabla35678[[#This Row],[ENTRADAS]]*Tabla35678[[#This Row],[PRECIO]]</f>
        <v>47936</v>
      </c>
      <c r="N320" s="2">
        <f>+Tabla35678[[#This Row],[SALIDAS]]*Tabla35678[[#This Row],[PRECIO]]</f>
        <v>0</v>
      </c>
      <c r="O320" s="2">
        <f>+Tabla35678[[#This Row],[BALANCE INICIAL2]]+Tabla35678[[#This Row],[ENTRADAS3]]-Tabla35678[[#This Row],[SALIDAS4]]</f>
        <v>47936</v>
      </c>
    </row>
    <row r="321" spans="1:15" x14ac:dyDescent="0.25">
      <c r="A321" s="9" t="s">
        <v>33</v>
      </c>
      <c r="B321" s="10" t="s">
        <v>879</v>
      </c>
      <c r="C321" t="s">
        <v>78</v>
      </c>
      <c r="D321" t="s">
        <v>330</v>
      </c>
      <c r="F321" s="9" t="s">
        <v>833</v>
      </c>
      <c r="G321">
        <v>0</v>
      </c>
      <c r="H321">
        <v>7</v>
      </c>
      <c r="J321">
        <f>+Tabla35678[[#This Row],[BALANCE INICIAL]]+Tabla35678[[#This Row],[ENTRADAS]]-Tabla35678[[#This Row],[SALIDAS]]</f>
        <v>7</v>
      </c>
      <c r="K321" s="2">
        <v>6848</v>
      </c>
      <c r="L321" s="2">
        <f>+Tabla35678[[#This Row],[BALANCE INICIAL]]*Tabla35678[[#This Row],[PRECIO]]</f>
        <v>0</v>
      </c>
      <c r="M321" s="2">
        <f>+Tabla35678[[#This Row],[ENTRADAS]]*Tabla35678[[#This Row],[PRECIO]]</f>
        <v>47936</v>
      </c>
      <c r="N321" s="2">
        <f>+Tabla35678[[#This Row],[SALIDAS]]*Tabla35678[[#This Row],[PRECIO]]</f>
        <v>0</v>
      </c>
      <c r="O321" s="2">
        <f>+Tabla35678[[#This Row],[BALANCE INICIAL2]]+Tabla35678[[#This Row],[ENTRADAS3]]-Tabla35678[[#This Row],[SALIDAS4]]</f>
        <v>47936</v>
      </c>
    </row>
    <row r="322" spans="1:15" x14ac:dyDescent="0.25">
      <c r="A322" s="9" t="s">
        <v>33</v>
      </c>
      <c r="B322" s="10" t="s">
        <v>879</v>
      </c>
      <c r="C322" t="s">
        <v>78</v>
      </c>
      <c r="D322" t="s">
        <v>331</v>
      </c>
      <c r="F322" s="9" t="s">
        <v>833</v>
      </c>
      <c r="G322">
        <v>0</v>
      </c>
      <c r="H322">
        <v>7</v>
      </c>
      <c r="J322">
        <f>+Tabla35678[[#This Row],[BALANCE INICIAL]]+Tabla35678[[#This Row],[ENTRADAS]]-Tabla35678[[#This Row],[SALIDAS]]</f>
        <v>7</v>
      </c>
      <c r="K322" s="2">
        <v>6848</v>
      </c>
      <c r="L322" s="2">
        <f>+Tabla35678[[#This Row],[BALANCE INICIAL]]*Tabla35678[[#This Row],[PRECIO]]</f>
        <v>0</v>
      </c>
      <c r="M322" s="2">
        <f>+Tabla35678[[#This Row],[ENTRADAS]]*Tabla35678[[#This Row],[PRECIO]]</f>
        <v>47936</v>
      </c>
      <c r="N322" s="2">
        <f>+Tabla35678[[#This Row],[SALIDAS]]*Tabla35678[[#This Row],[PRECIO]]</f>
        <v>0</v>
      </c>
      <c r="O322" s="2">
        <f>+Tabla35678[[#This Row],[BALANCE INICIAL2]]+Tabla35678[[#This Row],[ENTRADAS3]]-Tabla35678[[#This Row],[SALIDAS4]]</f>
        <v>47936</v>
      </c>
    </row>
    <row r="323" spans="1:15" x14ac:dyDescent="0.25">
      <c r="A323" s="9" t="s">
        <v>33</v>
      </c>
      <c r="B323" s="10" t="s">
        <v>879</v>
      </c>
      <c r="C323" t="s">
        <v>78</v>
      </c>
      <c r="D323" t="s">
        <v>332</v>
      </c>
      <c r="F323" s="9" t="s">
        <v>833</v>
      </c>
      <c r="G323">
        <v>15</v>
      </c>
      <c r="I323">
        <v>12</v>
      </c>
      <c r="J323">
        <f>+Tabla35678[[#This Row],[BALANCE INICIAL]]+Tabla35678[[#This Row],[ENTRADAS]]-Tabla35678[[#This Row],[SALIDAS]]</f>
        <v>3</v>
      </c>
      <c r="K323" s="2">
        <v>9043</v>
      </c>
      <c r="L323" s="2">
        <f>+Tabla35678[[#This Row],[BALANCE INICIAL]]*Tabla35678[[#This Row],[PRECIO]]</f>
        <v>135645</v>
      </c>
      <c r="M323" s="2">
        <f>+Tabla35678[[#This Row],[ENTRADAS]]*Tabla35678[[#This Row],[PRECIO]]</f>
        <v>0</v>
      </c>
      <c r="N323" s="2">
        <f>+Tabla35678[[#This Row],[SALIDAS]]*Tabla35678[[#This Row],[PRECIO]]</f>
        <v>108516</v>
      </c>
      <c r="O323" s="2">
        <f>+Tabla35678[[#This Row],[BALANCE INICIAL2]]+Tabla35678[[#This Row],[ENTRADAS3]]-Tabla35678[[#This Row],[SALIDAS4]]</f>
        <v>27129</v>
      </c>
    </row>
    <row r="324" spans="1:15" x14ac:dyDescent="0.25">
      <c r="A324" s="9" t="s">
        <v>33</v>
      </c>
      <c r="B324" s="10" t="s">
        <v>879</v>
      </c>
      <c r="C324" t="s">
        <v>78</v>
      </c>
      <c r="D324" t="s">
        <v>333</v>
      </c>
      <c r="F324" s="9" t="s">
        <v>833</v>
      </c>
      <c r="G324">
        <v>9</v>
      </c>
      <c r="H324">
        <v>8</v>
      </c>
      <c r="I324">
        <v>2</v>
      </c>
      <c r="J324">
        <f>+Tabla35678[[#This Row],[BALANCE INICIAL]]+Tabla35678[[#This Row],[ENTRADAS]]-Tabla35678[[#This Row],[SALIDAS]]</f>
        <v>15</v>
      </c>
      <c r="K324" s="2">
        <v>16380.95</v>
      </c>
      <c r="L324" s="2">
        <f>+Tabla35678[[#This Row],[BALANCE INICIAL]]*Tabla35678[[#This Row],[PRECIO]]</f>
        <v>147428.55000000002</v>
      </c>
      <c r="M324" s="2">
        <f>+Tabla35678[[#This Row],[ENTRADAS]]*Tabla35678[[#This Row],[PRECIO]]</f>
        <v>131047.6</v>
      </c>
      <c r="N324" s="2">
        <f>+Tabla35678[[#This Row],[SALIDAS]]*Tabla35678[[#This Row],[PRECIO]]</f>
        <v>32761.9</v>
      </c>
      <c r="O324" s="2">
        <f>+Tabla35678[[#This Row],[BALANCE INICIAL2]]+Tabla35678[[#This Row],[ENTRADAS3]]-Tabla35678[[#This Row],[SALIDAS4]]</f>
        <v>245714.25000000003</v>
      </c>
    </row>
    <row r="325" spans="1:15" x14ac:dyDescent="0.25">
      <c r="A325" s="9" t="s">
        <v>33</v>
      </c>
      <c r="B325" s="10" t="s">
        <v>879</v>
      </c>
      <c r="C325" t="s">
        <v>78</v>
      </c>
      <c r="D325" t="s">
        <v>985</v>
      </c>
      <c r="F325" s="9" t="s">
        <v>833</v>
      </c>
      <c r="G325">
        <v>6</v>
      </c>
      <c r="H325">
        <v>25</v>
      </c>
      <c r="I325">
        <v>13</v>
      </c>
      <c r="J325">
        <f>+Tabla35678[[#This Row],[BALANCE INICIAL]]+Tabla35678[[#This Row],[ENTRADAS]]-Tabla35678[[#This Row],[SALIDAS]]</f>
        <v>18</v>
      </c>
      <c r="K325" s="2">
        <v>3898.31</v>
      </c>
      <c r="L325" s="2">
        <f>+Tabla35678[[#This Row],[BALANCE INICIAL]]*Tabla35678[[#This Row],[PRECIO]]</f>
        <v>23389.86</v>
      </c>
      <c r="M325" s="2">
        <f>+Tabla35678[[#This Row],[ENTRADAS]]*Tabla35678[[#This Row],[PRECIO]]</f>
        <v>97457.75</v>
      </c>
      <c r="N325" s="2">
        <f>+Tabla35678[[#This Row],[SALIDAS]]*Tabla35678[[#This Row],[PRECIO]]</f>
        <v>50678.03</v>
      </c>
      <c r="O325" s="2">
        <f>+Tabla35678[[#This Row],[BALANCE INICIAL2]]+Tabla35678[[#This Row],[ENTRADAS3]]-Tabla35678[[#This Row],[SALIDAS4]]</f>
        <v>70169.58</v>
      </c>
    </row>
    <row r="326" spans="1:15" x14ac:dyDescent="0.25">
      <c r="A326" s="9" t="s">
        <v>33</v>
      </c>
      <c r="B326" s="10" t="s">
        <v>879</v>
      </c>
      <c r="C326" t="s">
        <v>78</v>
      </c>
      <c r="D326" t="s">
        <v>986</v>
      </c>
      <c r="F326" s="9" t="s">
        <v>820</v>
      </c>
      <c r="G326">
        <v>4</v>
      </c>
      <c r="H326">
        <v>10</v>
      </c>
      <c r="I326">
        <v>8</v>
      </c>
      <c r="J326">
        <f>+Tabla35678[[#This Row],[BALANCE INICIAL]]+Tabla35678[[#This Row],[ENTRADAS]]-Tabla35678[[#This Row],[SALIDAS]]</f>
        <v>6</v>
      </c>
      <c r="K326" s="2">
        <v>6093</v>
      </c>
      <c r="L326" s="2">
        <f>+Tabla35678[[#This Row],[BALANCE INICIAL]]*Tabla35678[[#This Row],[PRECIO]]</f>
        <v>24372</v>
      </c>
      <c r="M326" s="2">
        <f>+Tabla35678[[#This Row],[ENTRADAS]]*Tabla35678[[#This Row],[PRECIO]]</f>
        <v>60930</v>
      </c>
      <c r="N326" s="2">
        <f>+Tabla35678[[#This Row],[SALIDAS]]*Tabla35678[[#This Row],[PRECIO]]</f>
        <v>48744</v>
      </c>
      <c r="O326" s="2">
        <f>+Tabla35678[[#This Row],[BALANCE INICIAL2]]+Tabla35678[[#This Row],[ENTRADAS3]]-Tabla35678[[#This Row],[SALIDAS4]]</f>
        <v>36558</v>
      </c>
    </row>
    <row r="327" spans="1:15" x14ac:dyDescent="0.25">
      <c r="A327" s="9" t="s">
        <v>33</v>
      </c>
      <c r="B327" s="10" t="s">
        <v>879</v>
      </c>
      <c r="C327" t="s">
        <v>78</v>
      </c>
      <c r="D327" t="s">
        <v>334</v>
      </c>
      <c r="F327" s="9" t="s">
        <v>820</v>
      </c>
      <c r="G327">
        <v>2</v>
      </c>
      <c r="J327">
        <f>+Tabla35678[[#This Row],[BALANCE INICIAL]]+Tabla35678[[#This Row],[ENTRADAS]]-Tabla35678[[#This Row],[SALIDAS]]</f>
        <v>2</v>
      </c>
      <c r="K327" s="2">
        <v>5500</v>
      </c>
      <c r="L327" s="2">
        <f>+Tabla35678[[#This Row],[BALANCE INICIAL]]*Tabla35678[[#This Row],[PRECIO]]</f>
        <v>11000</v>
      </c>
      <c r="M327" s="2">
        <f>+Tabla35678[[#This Row],[ENTRADAS]]*Tabla35678[[#This Row],[PRECIO]]</f>
        <v>0</v>
      </c>
      <c r="N327" s="2">
        <f>+Tabla35678[[#This Row],[SALIDAS]]*Tabla35678[[#This Row],[PRECIO]]</f>
        <v>0</v>
      </c>
      <c r="O327" s="2">
        <f>+Tabla35678[[#This Row],[BALANCE INICIAL2]]+Tabla35678[[#This Row],[ENTRADAS3]]-Tabla35678[[#This Row],[SALIDAS4]]</f>
        <v>11000</v>
      </c>
    </row>
    <row r="328" spans="1:15" x14ac:dyDescent="0.25">
      <c r="A328" s="9" t="s">
        <v>33</v>
      </c>
      <c r="B328" s="10" t="s">
        <v>879</v>
      </c>
      <c r="C328" t="s">
        <v>78</v>
      </c>
      <c r="D328" t="s">
        <v>335</v>
      </c>
      <c r="F328" s="9" t="s">
        <v>820</v>
      </c>
      <c r="G328">
        <v>2</v>
      </c>
      <c r="J328">
        <f>+Tabla35678[[#This Row],[BALANCE INICIAL]]+Tabla35678[[#This Row],[ENTRADAS]]-Tabla35678[[#This Row],[SALIDAS]]</f>
        <v>2</v>
      </c>
      <c r="K328" s="2">
        <v>5500</v>
      </c>
      <c r="L328" s="2">
        <f>+Tabla35678[[#This Row],[BALANCE INICIAL]]*Tabla35678[[#This Row],[PRECIO]]</f>
        <v>11000</v>
      </c>
      <c r="M328" s="2">
        <f>+Tabla35678[[#This Row],[ENTRADAS]]*Tabla35678[[#This Row],[PRECIO]]</f>
        <v>0</v>
      </c>
      <c r="N328" s="2">
        <f>+Tabla35678[[#This Row],[SALIDAS]]*Tabla35678[[#This Row],[PRECIO]]</f>
        <v>0</v>
      </c>
      <c r="O328" s="2">
        <f>+Tabla35678[[#This Row],[BALANCE INICIAL2]]+Tabla35678[[#This Row],[ENTRADAS3]]-Tabla35678[[#This Row],[SALIDAS4]]</f>
        <v>11000</v>
      </c>
    </row>
    <row r="329" spans="1:15" x14ac:dyDescent="0.25">
      <c r="A329" s="9" t="s">
        <v>33</v>
      </c>
      <c r="B329" s="10" t="s">
        <v>879</v>
      </c>
      <c r="C329" t="s">
        <v>78</v>
      </c>
      <c r="D329" t="s">
        <v>336</v>
      </c>
      <c r="F329" s="9" t="s">
        <v>820</v>
      </c>
      <c r="G329">
        <v>9</v>
      </c>
      <c r="J329">
        <f>+Tabla35678[[#This Row],[BALANCE INICIAL]]+Tabla35678[[#This Row],[ENTRADAS]]-Tabla35678[[#This Row],[SALIDAS]]</f>
        <v>9</v>
      </c>
      <c r="K329" s="2">
        <v>2440</v>
      </c>
      <c r="L329" s="2">
        <f>+Tabla35678[[#This Row],[BALANCE INICIAL]]*Tabla35678[[#This Row],[PRECIO]]</f>
        <v>21960</v>
      </c>
      <c r="M329" s="2">
        <f>+Tabla35678[[#This Row],[ENTRADAS]]*Tabla35678[[#This Row],[PRECIO]]</f>
        <v>0</v>
      </c>
      <c r="N329" s="2">
        <f>+Tabla35678[[#This Row],[SALIDAS]]*Tabla35678[[#This Row],[PRECIO]]</f>
        <v>0</v>
      </c>
      <c r="O329" s="2">
        <f>+Tabla35678[[#This Row],[BALANCE INICIAL2]]+Tabla35678[[#This Row],[ENTRADAS3]]-Tabla35678[[#This Row],[SALIDAS4]]</f>
        <v>21960</v>
      </c>
    </row>
    <row r="330" spans="1:15" x14ac:dyDescent="0.25">
      <c r="A330" s="9" t="s">
        <v>33</v>
      </c>
      <c r="B330" s="10" t="s">
        <v>879</v>
      </c>
      <c r="C330" t="s">
        <v>78</v>
      </c>
      <c r="D330" t="s">
        <v>337</v>
      </c>
      <c r="F330" s="9" t="s">
        <v>820</v>
      </c>
      <c r="G330">
        <v>11</v>
      </c>
      <c r="J330">
        <f>+Tabla35678[[#This Row],[BALANCE INICIAL]]+Tabla35678[[#This Row],[ENTRADAS]]-Tabla35678[[#This Row],[SALIDAS]]</f>
        <v>11</v>
      </c>
      <c r="K330" s="2">
        <v>2440</v>
      </c>
      <c r="L330" s="2">
        <f>+Tabla35678[[#This Row],[BALANCE INICIAL]]*Tabla35678[[#This Row],[PRECIO]]</f>
        <v>26840</v>
      </c>
      <c r="M330" s="2">
        <f>+Tabla35678[[#This Row],[ENTRADAS]]*Tabla35678[[#This Row],[PRECIO]]</f>
        <v>0</v>
      </c>
      <c r="N330" s="2">
        <f>+Tabla35678[[#This Row],[SALIDAS]]*Tabla35678[[#This Row],[PRECIO]]</f>
        <v>0</v>
      </c>
      <c r="O330" s="2">
        <f>+Tabla35678[[#This Row],[BALANCE INICIAL2]]+Tabla35678[[#This Row],[ENTRADAS3]]-Tabla35678[[#This Row],[SALIDAS4]]</f>
        <v>26840</v>
      </c>
    </row>
    <row r="331" spans="1:15" x14ac:dyDescent="0.25">
      <c r="A331" s="9" t="s">
        <v>33</v>
      </c>
      <c r="B331" s="10" t="s">
        <v>879</v>
      </c>
      <c r="C331" t="s">
        <v>78</v>
      </c>
      <c r="D331" t="s">
        <v>338</v>
      </c>
      <c r="F331" s="9" t="s">
        <v>820</v>
      </c>
      <c r="G331">
        <v>11</v>
      </c>
      <c r="J331">
        <f>+Tabla35678[[#This Row],[BALANCE INICIAL]]+Tabla35678[[#This Row],[ENTRADAS]]-Tabla35678[[#This Row],[SALIDAS]]</f>
        <v>11</v>
      </c>
      <c r="K331" s="2">
        <v>23021</v>
      </c>
      <c r="L331" s="2">
        <f>+Tabla35678[[#This Row],[BALANCE INICIAL]]*Tabla35678[[#This Row],[PRECIO]]</f>
        <v>253231</v>
      </c>
      <c r="M331" s="2">
        <f>+Tabla35678[[#This Row],[ENTRADAS]]*Tabla35678[[#This Row],[PRECIO]]</f>
        <v>0</v>
      </c>
      <c r="N331" s="2">
        <f>+Tabla35678[[#This Row],[SALIDAS]]*Tabla35678[[#This Row],[PRECIO]]</f>
        <v>0</v>
      </c>
      <c r="O331" s="2">
        <f>+Tabla35678[[#This Row],[BALANCE INICIAL2]]+Tabla35678[[#This Row],[ENTRADAS3]]-Tabla35678[[#This Row],[SALIDAS4]]</f>
        <v>253231</v>
      </c>
    </row>
    <row r="332" spans="1:15" x14ac:dyDescent="0.25">
      <c r="A332" s="9" t="s">
        <v>33</v>
      </c>
      <c r="B332" s="10" t="s">
        <v>879</v>
      </c>
      <c r="C332" t="s">
        <v>78</v>
      </c>
      <c r="D332" t="s">
        <v>339</v>
      </c>
      <c r="F332" s="9" t="s">
        <v>820</v>
      </c>
      <c r="H332">
        <v>4</v>
      </c>
      <c r="I332">
        <v>1</v>
      </c>
      <c r="J332">
        <f>+Tabla35678[[#This Row],[BALANCE INICIAL]]+Tabla35678[[#This Row],[ENTRADAS]]-Tabla35678[[#This Row],[SALIDAS]]</f>
        <v>3</v>
      </c>
      <c r="K332" s="2">
        <v>3731</v>
      </c>
      <c r="L332" s="2">
        <f>+Tabla35678[[#This Row],[BALANCE INICIAL]]*Tabla35678[[#This Row],[PRECIO]]</f>
        <v>0</v>
      </c>
      <c r="M332" s="2">
        <f>+Tabla35678[[#This Row],[ENTRADAS]]*Tabla35678[[#This Row],[PRECIO]]</f>
        <v>14924</v>
      </c>
      <c r="N332" s="2">
        <f>+Tabla35678[[#This Row],[SALIDAS]]*Tabla35678[[#This Row],[PRECIO]]</f>
        <v>3731</v>
      </c>
      <c r="O332" s="2">
        <f>+Tabla35678[[#This Row],[BALANCE INICIAL2]]+Tabla35678[[#This Row],[ENTRADAS3]]-Tabla35678[[#This Row],[SALIDAS4]]</f>
        <v>11193</v>
      </c>
    </row>
    <row r="333" spans="1:15" x14ac:dyDescent="0.25">
      <c r="A333" s="9" t="s">
        <v>33</v>
      </c>
      <c r="B333" s="10" t="s">
        <v>879</v>
      </c>
      <c r="C333" t="s">
        <v>78</v>
      </c>
      <c r="D333" t="s">
        <v>340</v>
      </c>
      <c r="F333" s="9" t="s">
        <v>820</v>
      </c>
      <c r="H333">
        <v>4</v>
      </c>
      <c r="I333">
        <v>1</v>
      </c>
      <c r="J333">
        <f>+Tabla35678[[#This Row],[BALANCE INICIAL]]+Tabla35678[[#This Row],[ENTRADAS]]-Tabla35678[[#This Row],[SALIDAS]]</f>
        <v>3</v>
      </c>
      <c r="K333" s="2">
        <v>4399</v>
      </c>
      <c r="L333" s="2">
        <f>+Tabla35678[[#This Row],[BALANCE INICIAL]]*Tabla35678[[#This Row],[PRECIO]]</f>
        <v>0</v>
      </c>
      <c r="M333" s="2">
        <f>+Tabla35678[[#This Row],[ENTRADAS]]*Tabla35678[[#This Row],[PRECIO]]</f>
        <v>17596</v>
      </c>
      <c r="N333" s="2">
        <f>+Tabla35678[[#This Row],[SALIDAS]]*Tabla35678[[#This Row],[PRECIO]]</f>
        <v>4399</v>
      </c>
      <c r="O333" s="2">
        <f>+Tabla35678[[#This Row],[BALANCE INICIAL2]]+Tabla35678[[#This Row],[ENTRADAS3]]-Tabla35678[[#This Row],[SALIDAS4]]</f>
        <v>13197</v>
      </c>
    </row>
    <row r="334" spans="1:15" x14ac:dyDescent="0.25">
      <c r="A334" s="9" t="s">
        <v>33</v>
      </c>
      <c r="B334" s="10" t="s">
        <v>879</v>
      </c>
      <c r="C334" t="s">
        <v>78</v>
      </c>
      <c r="D334" t="s">
        <v>341</v>
      </c>
      <c r="F334" s="9" t="s">
        <v>820</v>
      </c>
      <c r="H334">
        <v>4</v>
      </c>
      <c r="I334">
        <v>1</v>
      </c>
      <c r="J334">
        <f>+Tabla35678[[#This Row],[BALANCE INICIAL]]+Tabla35678[[#This Row],[ENTRADAS]]-Tabla35678[[#This Row],[SALIDAS]]</f>
        <v>3</v>
      </c>
      <c r="K334" s="2">
        <v>4399</v>
      </c>
      <c r="L334" s="2">
        <f>+Tabla35678[[#This Row],[BALANCE INICIAL]]*Tabla35678[[#This Row],[PRECIO]]</f>
        <v>0</v>
      </c>
      <c r="M334" s="2">
        <f>+Tabla35678[[#This Row],[ENTRADAS]]*Tabla35678[[#This Row],[PRECIO]]</f>
        <v>17596</v>
      </c>
      <c r="N334" s="2">
        <f>+Tabla35678[[#This Row],[SALIDAS]]*Tabla35678[[#This Row],[PRECIO]]</f>
        <v>4399</v>
      </c>
      <c r="O334" s="2">
        <f>+Tabla35678[[#This Row],[BALANCE INICIAL2]]+Tabla35678[[#This Row],[ENTRADAS3]]-Tabla35678[[#This Row],[SALIDAS4]]</f>
        <v>13197</v>
      </c>
    </row>
    <row r="335" spans="1:15" x14ac:dyDescent="0.25">
      <c r="A335" s="9" t="s">
        <v>33</v>
      </c>
      <c r="B335" s="10" t="s">
        <v>879</v>
      </c>
      <c r="C335" t="s">
        <v>78</v>
      </c>
      <c r="D335" t="s">
        <v>342</v>
      </c>
      <c r="F335" s="9" t="s">
        <v>820</v>
      </c>
      <c r="H335">
        <v>4</v>
      </c>
      <c r="I335">
        <v>1</v>
      </c>
      <c r="J335">
        <f>+Tabla35678[[#This Row],[BALANCE INICIAL]]+Tabla35678[[#This Row],[ENTRADAS]]-Tabla35678[[#This Row],[SALIDAS]]</f>
        <v>3</v>
      </c>
      <c r="K335" s="2">
        <v>4399</v>
      </c>
      <c r="L335" s="2">
        <f>+Tabla35678[[#This Row],[BALANCE INICIAL]]*Tabla35678[[#This Row],[PRECIO]]</f>
        <v>0</v>
      </c>
      <c r="M335" s="2">
        <f>+Tabla35678[[#This Row],[ENTRADAS]]*Tabla35678[[#This Row],[PRECIO]]</f>
        <v>17596</v>
      </c>
      <c r="N335" s="2">
        <f>+Tabla35678[[#This Row],[SALIDAS]]*Tabla35678[[#This Row],[PRECIO]]</f>
        <v>4399</v>
      </c>
      <c r="O335" s="2">
        <f>+Tabla35678[[#This Row],[BALANCE INICIAL2]]+Tabla35678[[#This Row],[ENTRADAS3]]-Tabla35678[[#This Row],[SALIDAS4]]</f>
        <v>13197</v>
      </c>
    </row>
    <row r="336" spans="1:15" x14ac:dyDescent="0.25">
      <c r="A336" s="9" t="s">
        <v>33</v>
      </c>
      <c r="B336" s="10" t="s">
        <v>879</v>
      </c>
      <c r="C336" t="s">
        <v>78</v>
      </c>
      <c r="D336" t="s">
        <v>343</v>
      </c>
      <c r="F336" s="9" t="s">
        <v>820</v>
      </c>
      <c r="G336">
        <v>7</v>
      </c>
      <c r="J336">
        <f>+Tabla35678[[#This Row],[BALANCE INICIAL]]+Tabla35678[[#This Row],[ENTRADAS]]-Tabla35678[[#This Row],[SALIDAS]]</f>
        <v>7</v>
      </c>
      <c r="K336" s="2">
        <v>23021</v>
      </c>
      <c r="L336" s="2">
        <f>+Tabla35678[[#This Row],[BALANCE INICIAL]]*Tabla35678[[#This Row],[PRECIO]]</f>
        <v>161147</v>
      </c>
      <c r="M336" s="2">
        <f>+Tabla35678[[#This Row],[ENTRADAS]]*Tabla35678[[#This Row],[PRECIO]]</f>
        <v>0</v>
      </c>
      <c r="N336" s="2">
        <f>+Tabla35678[[#This Row],[SALIDAS]]*Tabla35678[[#This Row],[PRECIO]]</f>
        <v>0</v>
      </c>
      <c r="O336" s="2">
        <f>+Tabla35678[[#This Row],[BALANCE INICIAL2]]+Tabla35678[[#This Row],[ENTRADAS3]]-Tabla35678[[#This Row],[SALIDAS4]]</f>
        <v>161147</v>
      </c>
    </row>
    <row r="337" spans="1:15" x14ac:dyDescent="0.25">
      <c r="A337" s="9" t="s">
        <v>33</v>
      </c>
      <c r="B337" s="10" t="s">
        <v>879</v>
      </c>
      <c r="C337" t="s">
        <v>78</v>
      </c>
      <c r="D337" t="s">
        <v>344</v>
      </c>
      <c r="F337" s="9" t="s">
        <v>820</v>
      </c>
      <c r="G337">
        <v>5</v>
      </c>
      <c r="J337">
        <f>+Tabla35678[[#This Row],[BALANCE INICIAL]]+Tabla35678[[#This Row],[ENTRADAS]]-Tabla35678[[#This Row],[SALIDAS]]</f>
        <v>5</v>
      </c>
      <c r="K337" s="2">
        <v>1499</v>
      </c>
      <c r="L337" s="2">
        <f>+Tabla35678[[#This Row],[BALANCE INICIAL]]*Tabla35678[[#This Row],[PRECIO]]</f>
        <v>7495</v>
      </c>
      <c r="M337" s="2">
        <f>+Tabla35678[[#This Row],[ENTRADAS]]*Tabla35678[[#This Row],[PRECIO]]</f>
        <v>0</v>
      </c>
      <c r="N337" s="2">
        <f>+Tabla35678[[#This Row],[SALIDAS]]*Tabla35678[[#This Row],[PRECIO]]</f>
        <v>0</v>
      </c>
      <c r="O337" s="2">
        <f>+Tabla35678[[#This Row],[BALANCE INICIAL2]]+Tabla35678[[#This Row],[ENTRADAS3]]-Tabla35678[[#This Row],[SALIDAS4]]</f>
        <v>7495</v>
      </c>
    </row>
    <row r="338" spans="1:15" x14ac:dyDescent="0.25">
      <c r="A338" s="9" t="s">
        <v>33</v>
      </c>
      <c r="B338" s="10" t="s">
        <v>879</v>
      </c>
      <c r="C338" t="s">
        <v>78</v>
      </c>
      <c r="D338" t="s">
        <v>345</v>
      </c>
      <c r="F338" s="9" t="s">
        <v>842</v>
      </c>
      <c r="G338">
        <v>2</v>
      </c>
      <c r="J338">
        <f>+Tabla35678[[#This Row],[BALANCE INICIAL]]+Tabla35678[[#This Row],[ENTRADAS]]-Tabla35678[[#This Row],[SALIDAS]]</f>
        <v>2</v>
      </c>
      <c r="K338" s="2">
        <v>1900</v>
      </c>
      <c r="L338" s="2">
        <f>+Tabla35678[[#This Row],[BALANCE INICIAL]]*Tabla35678[[#This Row],[PRECIO]]</f>
        <v>3800</v>
      </c>
      <c r="M338" s="2">
        <f>+Tabla35678[[#This Row],[ENTRADAS]]*Tabla35678[[#This Row],[PRECIO]]</f>
        <v>0</v>
      </c>
      <c r="N338" s="2">
        <f>+Tabla35678[[#This Row],[SALIDAS]]*Tabla35678[[#This Row],[PRECIO]]</f>
        <v>0</v>
      </c>
      <c r="O338" s="2">
        <f>+Tabla35678[[#This Row],[BALANCE INICIAL2]]+Tabla35678[[#This Row],[ENTRADAS3]]-Tabla35678[[#This Row],[SALIDAS4]]</f>
        <v>3800</v>
      </c>
    </row>
    <row r="339" spans="1:15" x14ac:dyDescent="0.25">
      <c r="A339" s="9" t="s">
        <v>33</v>
      </c>
      <c r="B339" s="10" t="s">
        <v>879</v>
      </c>
      <c r="C339" t="s">
        <v>78</v>
      </c>
      <c r="D339" t="s">
        <v>346</v>
      </c>
      <c r="F339" s="9" t="s">
        <v>820</v>
      </c>
      <c r="G339">
        <v>10</v>
      </c>
      <c r="J339">
        <f>+Tabla35678[[#This Row],[BALANCE INICIAL]]+Tabla35678[[#This Row],[ENTRADAS]]-Tabla35678[[#This Row],[SALIDAS]]</f>
        <v>10</v>
      </c>
      <c r="K339" s="2">
        <v>1850</v>
      </c>
      <c r="L339" s="2">
        <f>+Tabla35678[[#This Row],[BALANCE INICIAL]]*Tabla35678[[#This Row],[PRECIO]]</f>
        <v>18500</v>
      </c>
      <c r="M339" s="2">
        <f>+Tabla35678[[#This Row],[ENTRADAS]]*Tabla35678[[#This Row],[PRECIO]]</f>
        <v>0</v>
      </c>
      <c r="N339" s="2">
        <f>+Tabla35678[[#This Row],[SALIDAS]]*Tabla35678[[#This Row],[PRECIO]]</f>
        <v>0</v>
      </c>
      <c r="O339" s="2">
        <f>+Tabla35678[[#This Row],[BALANCE INICIAL2]]+Tabla35678[[#This Row],[ENTRADAS3]]-Tabla35678[[#This Row],[SALIDAS4]]</f>
        <v>18500</v>
      </c>
    </row>
    <row r="340" spans="1:15" x14ac:dyDescent="0.25">
      <c r="A340" s="9" t="s">
        <v>33</v>
      </c>
      <c r="B340" s="10" t="s">
        <v>879</v>
      </c>
      <c r="C340" t="s">
        <v>78</v>
      </c>
      <c r="D340" t="s">
        <v>347</v>
      </c>
      <c r="F340" s="9" t="s">
        <v>820</v>
      </c>
      <c r="G340">
        <v>8</v>
      </c>
      <c r="J340">
        <f>+Tabla35678[[#This Row],[BALANCE INICIAL]]+Tabla35678[[#This Row],[ENTRADAS]]-Tabla35678[[#This Row],[SALIDAS]]</f>
        <v>8</v>
      </c>
      <c r="K340" s="2">
        <v>1490</v>
      </c>
      <c r="L340" s="2">
        <f>+Tabla35678[[#This Row],[BALANCE INICIAL]]*Tabla35678[[#This Row],[PRECIO]]</f>
        <v>11920</v>
      </c>
      <c r="M340" s="2">
        <f>+Tabla35678[[#This Row],[ENTRADAS]]*Tabla35678[[#This Row],[PRECIO]]</f>
        <v>0</v>
      </c>
      <c r="N340" s="2">
        <f>+Tabla35678[[#This Row],[SALIDAS]]*Tabla35678[[#This Row],[PRECIO]]</f>
        <v>0</v>
      </c>
      <c r="O340" s="2">
        <f>+Tabla35678[[#This Row],[BALANCE INICIAL2]]+Tabla35678[[#This Row],[ENTRADAS3]]-Tabla35678[[#This Row],[SALIDAS4]]</f>
        <v>11920</v>
      </c>
    </row>
    <row r="341" spans="1:15" x14ac:dyDescent="0.25">
      <c r="A341" s="9" t="s">
        <v>33</v>
      </c>
      <c r="B341" s="10" t="s">
        <v>879</v>
      </c>
      <c r="C341" t="s">
        <v>78</v>
      </c>
      <c r="D341" t="s">
        <v>348</v>
      </c>
      <c r="F341" s="9" t="s">
        <v>820</v>
      </c>
      <c r="G341">
        <v>3</v>
      </c>
      <c r="J341">
        <f>+Tabla35678[[#This Row],[BALANCE INICIAL]]+Tabla35678[[#This Row],[ENTRADAS]]-Tabla35678[[#This Row],[SALIDAS]]</f>
        <v>3</v>
      </c>
      <c r="K341" s="2">
        <v>1800</v>
      </c>
      <c r="L341" s="2">
        <f>+Tabla35678[[#This Row],[BALANCE INICIAL]]*Tabla35678[[#This Row],[PRECIO]]</f>
        <v>5400</v>
      </c>
      <c r="M341" s="2">
        <f>+Tabla35678[[#This Row],[ENTRADAS]]*Tabla35678[[#This Row],[PRECIO]]</f>
        <v>0</v>
      </c>
      <c r="N341" s="2">
        <f>+Tabla35678[[#This Row],[SALIDAS]]*Tabla35678[[#This Row],[PRECIO]]</f>
        <v>0</v>
      </c>
      <c r="O341" s="2">
        <f>+Tabla35678[[#This Row],[BALANCE INICIAL2]]+Tabla35678[[#This Row],[ENTRADAS3]]-Tabla35678[[#This Row],[SALIDAS4]]</f>
        <v>5400</v>
      </c>
    </row>
    <row r="342" spans="1:15" x14ac:dyDescent="0.25">
      <c r="A342" s="9" t="s">
        <v>33</v>
      </c>
      <c r="B342" s="10" t="s">
        <v>879</v>
      </c>
      <c r="C342" t="s">
        <v>78</v>
      </c>
      <c r="D342" t="s">
        <v>349</v>
      </c>
      <c r="F342" s="9" t="s">
        <v>820</v>
      </c>
      <c r="G342">
        <v>1</v>
      </c>
      <c r="J342">
        <f>+Tabla35678[[#This Row],[BALANCE INICIAL]]+Tabla35678[[#This Row],[ENTRADAS]]-Tabla35678[[#This Row],[SALIDAS]]</f>
        <v>1</v>
      </c>
      <c r="K342" s="2">
        <v>1995</v>
      </c>
      <c r="L342" s="2">
        <f>+Tabla35678[[#This Row],[BALANCE INICIAL]]*Tabla35678[[#This Row],[PRECIO]]</f>
        <v>1995</v>
      </c>
      <c r="M342" s="2">
        <f>+Tabla35678[[#This Row],[ENTRADAS]]*Tabla35678[[#This Row],[PRECIO]]</f>
        <v>0</v>
      </c>
      <c r="N342" s="2">
        <f>+Tabla35678[[#This Row],[SALIDAS]]*Tabla35678[[#This Row],[PRECIO]]</f>
        <v>0</v>
      </c>
      <c r="O342" s="2">
        <f>+Tabla35678[[#This Row],[BALANCE INICIAL2]]+Tabla35678[[#This Row],[ENTRADAS3]]-Tabla35678[[#This Row],[SALIDAS4]]</f>
        <v>1995</v>
      </c>
    </row>
    <row r="343" spans="1:15" x14ac:dyDescent="0.25">
      <c r="A343" s="9" t="s">
        <v>33</v>
      </c>
      <c r="B343" s="10" t="s">
        <v>879</v>
      </c>
      <c r="C343" t="s">
        <v>78</v>
      </c>
      <c r="D343" t="s">
        <v>350</v>
      </c>
      <c r="F343" s="9" t="s">
        <v>820</v>
      </c>
      <c r="H343">
        <v>5</v>
      </c>
      <c r="J343">
        <f>+Tabla35678[[#This Row],[BALANCE INICIAL]]+Tabla35678[[#This Row],[ENTRADAS]]-Tabla35678[[#This Row],[SALIDAS]]</f>
        <v>5</v>
      </c>
      <c r="K343" s="2">
        <v>7662</v>
      </c>
      <c r="L343" s="2">
        <f>+Tabla35678[[#This Row],[BALANCE INICIAL]]*Tabla35678[[#This Row],[PRECIO]]</f>
        <v>0</v>
      </c>
      <c r="M343" s="2">
        <f>+Tabla35678[[#This Row],[ENTRADAS]]*Tabla35678[[#This Row],[PRECIO]]</f>
        <v>38310</v>
      </c>
      <c r="N343" s="2">
        <f>+Tabla35678[[#This Row],[SALIDAS]]*Tabla35678[[#This Row],[PRECIO]]</f>
        <v>0</v>
      </c>
      <c r="O343" s="2">
        <f>+Tabla35678[[#This Row],[BALANCE INICIAL2]]+Tabla35678[[#This Row],[ENTRADAS3]]-Tabla35678[[#This Row],[SALIDAS4]]</f>
        <v>38310</v>
      </c>
    </row>
    <row r="344" spans="1:15" x14ac:dyDescent="0.25">
      <c r="A344" s="9" t="s">
        <v>33</v>
      </c>
      <c r="B344" s="10" t="s">
        <v>879</v>
      </c>
      <c r="C344" t="s">
        <v>78</v>
      </c>
      <c r="D344" t="s">
        <v>351</v>
      </c>
      <c r="F344" s="9" t="s">
        <v>820</v>
      </c>
      <c r="H344">
        <v>5</v>
      </c>
      <c r="J344">
        <f>+Tabla35678[[#This Row],[BALANCE INICIAL]]+Tabla35678[[#This Row],[ENTRADAS]]-Tabla35678[[#This Row],[SALIDAS]]</f>
        <v>5</v>
      </c>
      <c r="K344" s="2">
        <v>7662</v>
      </c>
      <c r="L344" s="2">
        <f>+Tabla35678[[#This Row],[BALANCE INICIAL]]*Tabla35678[[#This Row],[PRECIO]]</f>
        <v>0</v>
      </c>
      <c r="M344" s="2">
        <f>+Tabla35678[[#This Row],[ENTRADAS]]*Tabla35678[[#This Row],[PRECIO]]</f>
        <v>38310</v>
      </c>
      <c r="N344" s="2">
        <f>+Tabla35678[[#This Row],[SALIDAS]]*Tabla35678[[#This Row],[PRECIO]]</f>
        <v>0</v>
      </c>
      <c r="O344" s="2">
        <f>+Tabla35678[[#This Row],[BALANCE INICIAL2]]+Tabla35678[[#This Row],[ENTRADAS3]]-Tabla35678[[#This Row],[SALIDAS4]]</f>
        <v>38310</v>
      </c>
    </row>
    <row r="345" spans="1:15" x14ac:dyDescent="0.25">
      <c r="A345" s="9" t="s">
        <v>33</v>
      </c>
      <c r="B345" s="10" t="s">
        <v>879</v>
      </c>
      <c r="C345" t="s">
        <v>78</v>
      </c>
      <c r="D345" t="s">
        <v>352</v>
      </c>
      <c r="F345" s="9" t="s">
        <v>820</v>
      </c>
      <c r="H345">
        <v>5</v>
      </c>
      <c r="J345">
        <f>+Tabla35678[[#This Row],[BALANCE INICIAL]]+Tabla35678[[#This Row],[ENTRADAS]]-Tabla35678[[#This Row],[SALIDAS]]</f>
        <v>5</v>
      </c>
      <c r="K345" s="2">
        <v>7662</v>
      </c>
      <c r="L345" s="2">
        <f>+Tabla35678[[#This Row],[BALANCE INICIAL]]*Tabla35678[[#This Row],[PRECIO]]</f>
        <v>0</v>
      </c>
      <c r="M345" s="2">
        <f>+Tabla35678[[#This Row],[ENTRADAS]]*Tabla35678[[#This Row],[PRECIO]]</f>
        <v>38310</v>
      </c>
      <c r="N345" s="2">
        <f>+Tabla35678[[#This Row],[SALIDAS]]*Tabla35678[[#This Row],[PRECIO]]</f>
        <v>0</v>
      </c>
      <c r="O345" s="2">
        <f>+Tabla35678[[#This Row],[BALANCE INICIAL2]]+Tabla35678[[#This Row],[ENTRADAS3]]-Tabla35678[[#This Row],[SALIDAS4]]</f>
        <v>38310</v>
      </c>
    </row>
    <row r="346" spans="1:15" x14ac:dyDescent="0.25">
      <c r="A346" s="9" t="s">
        <v>33</v>
      </c>
      <c r="B346" s="10" t="s">
        <v>879</v>
      </c>
      <c r="C346" t="s">
        <v>78</v>
      </c>
      <c r="D346" t="s">
        <v>353</v>
      </c>
      <c r="F346" s="9" t="s">
        <v>820</v>
      </c>
      <c r="H346">
        <v>5</v>
      </c>
      <c r="J346">
        <f>+Tabla35678[[#This Row],[BALANCE INICIAL]]+Tabla35678[[#This Row],[ENTRADAS]]-Tabla35678[[#This Row],[SALIDAS]]</f>
        <v>5</v>
      </c>
      <c r="K346" s="2">
        <v>7662</v>
      </c>
      <c r="L346" s="2">
        <f>+Tabla35678[[#This Row],[BALANCE INICIAL]]*Tabla35678[[#This Row],[PRECIO]]</f>
        <v>0</v>
      </c>
      <c r="M346" s="2">
        <f>+Tabla35678[[#This Row],[ENTRADAS]]*Tabla35678[[#This Row],[PRECIO]]</f>
        <v>38310</v>
      </c>
      <c r="N346" s="2">
        <f>+Tabla35678[[#This Row],[SALIDAS]]*Tabla35678[[#This Row],[PRECIO]]</f>
        <v>0</v>
      </c>
      <c r="O346" s="2">
        <f>+Tabla35678[[#This Row],[BALANCE INICIAL2]]+Tabla35678[[#This Row],[ENTRADAS3]]-Tabla35678[[#This Row],[SALIDAS4]]</f>
        <v>38310</v>
      </c>
    </row>
    <row r="347" spans="1:15" x14ac:dyDescent="0.25">
      <c r="A347" s="9" t="s">
        <v>33</v>
      </c>
      <c r="B347" s="10" t="s">
        <v>879</v>
      </c>
      <c r="C347" t="s">
        <v>78</v>
      </c>
      <c r="D347" t="s">
        <v>354</v>
      </c>
      <c r="F347" s="9" t="s">
        <v>820</v>
      </c>
      <c r="G347">
        <v>15</v>
      </c>
      <c r="J347">
        <f>+Tabla35678[[#This Row],[BALANCE INICIAL]]+Tabla35678[[#This Row],[ENTRADAS]]-Tabla35678[[#This Row],[SALIDAS]]</f>
        <v>15</v>
      </c>
      <c r="K347" s="2">
        <v>1850</v>
      </c>
      <c r="L347" s="2">
        <f>+Tabla35678[[#This Row],[BALANCE INICIAL]]*Tabla35678[[#This Row],[PRECIO]]</f>
        <v>27750</v>
      </c>
      <c r="M347" s="2">
        <f>+Tabla35678[[#This Row],[ENTRADAS]]*Tabla35678[[#This Row],[PRECIO]]</f>
        <v>0</v>
      </c>
      <c r="N347" s="2">
        <f>+Tabla35678[[#This Row],[SALIDAS]]*Tabla35678[[#This Row],[PRECIO]]</f>
        <v>0</v>
      </c>
      <c r="O347" s="2">
        <f>+Tabla35678[[#This Row],[BALANCE INICIAL2]]+Tabla35678[[#This Row],[ENTRADAS3]]-Tabla35678[[#This Row],[SALIDAS4]]</f>
        <v>27750</v>
      </c>
    </row>
    <row r="348" spans="1:15" x14ac:dyDescent="0.25">
      <c r="A348" s="9" t="s">
        <v>33</v>
      </c>
      <c r="B348" s="10" t="s">
        <v>879</v>
      </c>
      <c r="C348" t="s">
        <v>78</v>
      </c>
      <c r="D348" t="s">
        <v>355</v>
      </c>
      <c r="F348" s="9" t="s">
        <v>820</v>
      </c>
      <c r="G348">
        <v>5</v>
      </c>
      <c r="J348">
        <f>+Tabla35678[[#This Row],[BALANCE INICIAL]]+Tabla35678[[#This Row],[ENTRADAS]]-Tabla35678[[#This Row],[SALIDAS]]</f>
        <v>5</v>
      </c>
      <c r="K348" s="2">
        <v>1750</v>
      </c>
      <c r="L348" s="2">
        <f>+Tabla35678[[#This Row],[BALANCE INICIAL]]*Tabla35678[[#This Row],[PRECIO]]</f>
        <v>8750</v>
      </c>
      <c r="M348" s="2">
        <f>+Tabla35678[[#This Row],[ENTRADAS]]*Tabla35678[[#This Row],[PRECIO]]</f>
        <v>0</v>
      </c>
      <c r="N348" s="2">
        <f>+Tabla35678[[#This Row],[SALIDAS]]*Tabla35678[[#This Row],[PRECIO]]</f>
        <v>0</v>
      </c>
      <c r="O348" s="2">
        <f>+Tabla35678[[#This Row],[BALANCE INICIAL2]]+Tabla35678[[#This Row],[ENTRADAS3]]-Tabla35678[[#This Row],[SALIDAS4]]</f>
        <v>8750</v>
      </c>
    </row>
    <row r="349" spans="1:15" x14ac:dyDescent="0.25">
      <c r="A349" s="9" t="s">
        <v>33</v>
      </c>
      <c r="B349" s="10" t="s">
        <v>879</v>
      </c>
      <c r="C349" t="s">
        <v>78</v>
      </c>
      <c r="D349" t="s">
        <v>356</v>
      </c>
      <c r="F349" s="9" t="s">
        <v>820</v>
      </c>
      <c r="G349">
        <v>3</v>
      </c>
      <c r="J349">
        <f>+Tabla35678[[#This Row],[BALANCE INICIAL]]+Tabla35678[[#This Row],[ENTRADAS]]-Tabla35678[[#This Row],[SALIDAS]]</f>
        <v>3</v>
      </c>
      <c r="K349" s="2">
        <v>1890</v>
      </c>
      <c r="L349" s="2">
        <f>+Tabla35678[[#This Row],[BALANCE INICIAL]]*Tabla35678[[#This Row],[PRECIO]]</f>
        <v>5670</v>
      </c>
      <c r="M349" s="2">
        <f>+Tabla35678[[#This Row],[ENTRADAS]]*Tabla35678[[#This Row],[PRECIO]]</f>
        <v>0</v>
      </c>
      <c r="N349" s="2">
        <f>+Tabla35678[[#This Row],[SALIDAS]]*Tabla35678[[#This Row],[PRECIO]]</f>
        <v>0</v>
      </c>
      <c r="O349" s="2">
        <f>+Tabla35678[[#This Row],[BALANCE INICIAL2]]+Tabla35678[[#This Row],[ENTRADAS3]]-Tabla35678[[#This Row],[SALIDAS4]]</f>
        <v>5670</v>
      </c>
    </row>
    <row r="350" spans="1:15" x14ac:dyDescent="0.25">
      <c r="A350" s="9" t="s">
        <v>33</v>
      </c>
      <c r="B350" s="10" t="s">
        <v>879</v>
      </c>
      <c r="C350" t="s">
        <v>78</v>
      </c>
      <c r="D350" t="s">
        <v>357</v>
      </c>
      <c r="F350" s="9" t="s">
        <v>820</v>
      </c>
      <c r="G350">
        <v>1</v>
      </c>
      <c r="J350">
        <f>+Tabla35678[[#This Row],[BALANCE INICIAL]]+Tabla35678[[#This Row],[ENTRADAS]]-Tabla35678[[#This Row],[SALIDAS]]</f>
        <v>1</v>
      </c>
      <c r="K350" s="2">
        <v>1295</v>
      </c>
      <c r="L350" s="2">
        <f>+Tabla35678[[#This Row],[BALANCE INICIAL]]*Tabla35678[[#This Row],[PRECIO]]</f>
        <v>1295</v>
      </c>
      <c r="M350" s="2">
        <f>+Tabla35678[[#This Row],[ENTRADAS]]*Tabla35678[[#This Row],[PRECIO]]</f>
        <v>0</v>
      </c>
      <c r="N350" s="2">
        <f>+Tabla35678[[#This Row],[SALIDAS]]*Tabla35678[[#This Row],[PRECIO]]</f>
        <v>0</v>
      </c>
      <c r="O350" s="2">
        <f>+Tabla35678[[#This Row],[BALANCE INICIAL2]]+Tabla35678[[#This Row],[ENTRADAS3]]-Tabla35678[[#This Row],[SALIDAS4]]</f>
        <v>1295</v>
      </c>
    </row>
    <row r="351" spans="1:15" x14ac:dyDescent="0.25">
      <c r="A351" s="9" t="s">
        <v>33</v>
      </c>
      <c r="B351" s="10" t="s">
        <v>879</v>
      </c>
      <c r="C351" t="s">
        <v>78</v>
      </c>
      <c r="D351" t="s">
        <v>358</v>
      </c>
      <c r="F351" s="9" t="s">
        <v>820</v>
      </c>
      <c r="H351">
        <v>7</v>
      </c>
      <c r="I351">
        <v>2</v>
      </c>
      <c r="J351">
        <f>+Tabla35678[[#This Row],[BALANCE INICIAL]]+Tabla35678[[#This Row],[ENTRADAS]]-Tabla35678[[#This Row],[SALIDAS]]</f>
        <v>5</v>
      </c>
      <c r="K351" s="2">
        <v>2693</v>
      </c>
      <c r="L351" s="2">
        <f>+Tabla35678[[#This Row],[BALANCE INICIAL]]*Tabla35678[[#This Row],[PRECIO]]</f>
        <v>0</v>
      </c>
      <c r="M351" s="2">
        <f>+Tabla35678[[#This Row],[ENTRADAS]]*Tabla35678[[#This Row],[PRECIO]]</f>
        <v>18851</v>
      </c>
      <c r="N351" s="2">
        <f>+Tabla35678[[#This Row],[SALIDAS]]*Tabla35678[[#This Row],[PRECIO]]</f>
        <v>5386</v>
      </c>
      <c r="O351" s="2">
        <f>+Tabla35678[[#This Row],[BALANCE INICIAL2]]+Tabla35678[[#This Row],[ENTRADAS3]]-Tabla35678[[#This Row],[SALIDAS4]]</f>
        <v>13465</v>
      </c>
    </row>
    <row r="352" spans="1:15" x14ac:dyDescent="0.25">
      <c r="A352" s="9" t="s">
        <v>33</v>
      </c>
      <c r="B352" s="10" t="s">
        <v>879</v>
      </c>
      <c r="C352" t="s">
        <v>78</v>
      </c>
      <c r="D352" t="s">
        <v>359</v>
      </c>
      <c r="F352" s="9" t="s">
        <v>826</v>
      </c>
      <c r="G352">
        <v>2</v>
      </c>
      <c r="J352">
        <f>+Tabla35678[[#This Row],[BALANCE INICIAL]]+Tabla35678[[#This Row],[ENTRADAS]]-Tabla35678[[#This Row],[SALIDAS]]</f>
        <v>2</v>
      </c>
      <c r="K352" s="2">
        <v>2155.7199999999998</v>
      </c>
      <c r="L352" s="2">
        <f>+Tabla35678[[#This Row],[BALANCE INICIAL]]*Tabla35678[[#This Row],[PRECIO]]</f>
        <v>4311.4399999999996</v>
      </c>
      <c r="M352" s="2">
        <f>+Tabla35678[[#This Row],[ENTRADAS]]*Tabla35678[[#This Row],[PRECIO]]</f>
        <v>0</v>
      </c>
      <c r="N352" s="2">
        <f>+Tabla35678[[#This Row],[SALIDAS]]*Tabla35678[[#This Row],[PRECIO]]</f>
        <v>0</v>
      </c>
      <c r="O352" s="2">
        <f>+Tabla35678[[#This Row],[BALANCE INICIAL2]]+Tabla35678[[#This Row],[ENTRADAS3]]-Tabla35678[[#This Row],[SALIDAS4]]</f>
        <v>4311.4399999999996</v>
      </c>
    </row>
    <row r="353" spans="1:15" x14ac:dyDescent="0.25">
      <c r="A353" s="9" t="s">
        <v>33</v>
      </c>
      <c r="B353" s="10" t="s">
        <v>879</v>
      </c>
      <c r="C353" t="s">
        <v>78</v>
      </c>
      <c r="D353" t="s">
        <v>364</v>
      </c>
      <c r="F353" s="9" t="s">
        <v>826</v>
      </c>
      <c r="G353">
        <v>22</v>
      </c>
      <c r="I353">
        <v>13</v>
      </c>
      <c r="J353">
        <f>+Tabla35678[[#This Row],[BALANCE INICIAL]]+Tabla35678[[#This Row],[ENTRADAS]]-Tabla35678[[#This Row],[SALIDAS]]</f>
        <v>9</v>
      </c>
      <c r="K353" s="2">
        <v>9110.25</v>
      </c>
      <c r="L353" s="2">
        <f>+Tabla35678[[#This Row],[BALANCE INICIAL]]*Tabla35678[[#This Row],[PRECIO]]</f>
        <v>200425.5</v>
      </c>
      <c r="M353" s="2">
        <f>+Tabla35678[[#This Row],[ENTRADAS]]*Tabla35678[[#This Row],[PRECIO]]</f>
        <v>0</v>
      </c>
      <c r="N353" s="2">
        <f>+Tabla35678[[#This Row],[SALIDAS]]*Tabla35678[[#This Row],[PRECIO]]</f>
        <v>118433.25</v>
      </c>
      <c r="O353" s="2">
        <f>+Tabla35678[[#This Row],[BALANCE INICIAL2]]+Tabla35678[[#This Row],[ENTRADAS3]]-Tabla35678[[#This Row],[SALIDAS4]]</f>
        <v>81992.25</v>
      </c>
    </row>
    <row r="354" spans="1:15" x14ac:dyDescent="0.25">
      <c r="A354" s="9" t="s">
        <v>33</v>
      </c>
      <c r="B354" s="10" t="s">
        <v>879</v>
      </c>
      <c r="C354" t="s">
        <v>78</v>
      </c>
      <c r="D354" t="s">
        <v>365</v>
      </c>
      <c r="F354" s="9" t="s">
        <v>858</v>
      </c>
      <c r="G354">
        <v>4</v>
      </c>
      <c r="H354">
        <v>4</v>
      </c>
      <c r="J354">
        <f>+Tabla35678[[#This Row],[BALANCE INICIAL]]+Tabla35678[[#This Row],[ENTRADAS]]-Tabla35678[[#This Row],[SALIDAS]]</f>
        <v>8</v>
      </c>
      <c r="K354" s="2">
        <v>4829.71</v>
      </c>
      <c r="L354" s="2">
        <f>+Tabla35678[[#This Row],[BALANCE INICIAL]]*Tabla35678[[#This Row],[PRECIO]]</f>
        <v>19318.84</v>
      </c>
      <c r="M354" s="2">
        <f>+Tabla35678[[#This Row],[ENTRADAS]]*Tabla35678[[#This Row],[PRECIO]]</f>
        <v>19318.84</v>
      </c>
      <c r="N354" s="2">
        <f>+Tabla35678[[#This Row],[SALIDAS]]*Tabla35678[[#This Row],[PRECIO]]</f>
        <v>0</v>
      </c>
      <c r="O354" s="2">
        <f>+Tabla35678[[#This Row],[BALANCE INICIAL2]]+Tabla35678[[#This Row],[ENTRADAS3]]-Tabla35678[[#This Row],[SALIDAS4]]</f>
        <v>38637.68</v>
      </c>
    </row>
    <row r="355" spans="1:15" x14ac:dyDescent="0.25">
      <c r="A355" s="9" t="s">
        <v>33</v>
      </c>
      <c r="B355" s="10" t="s">
        <v>879</v>
      </c>
      <c r="C355" t="s">
        <v>78</v>
      </c>
      <c r="D355" t="s">
        <v>366</v>
      </c>
      <c r="F355" s="9" t="s">
        <v>858</v>
      </c>
      <c r="G355">
        <v>4</v>
      </c>
      <c r="H355">
        <v>4</v>
      </c>
      <c r="J355">
        <f>+Tabla35678[[#This Row],[BALANCE INICIAL]]+Tabla35678[[#This Row],[ENTRADAS]]-Tabla35678[[#This Row],[SALIDAS]]</f>
        <v>8</v>
      </c>
      <c r="K355" s="2">
        <v>6250.43</v>
      </c>
      <c r="L355" s="2">
        <f>+Tabla35678[[#This Row],[BALANCE INICIAL]]*Tabla35678[[#This Row],[PRECIO]]</f>
        <v>25001.72</v>
      </c>
      <c r="M355" s="2">
        <f>+Tabla35678[[#This Row],[ENTRADAS]]*Tabla35678[[#This Row],[PRECIO]]</f>
        <v>25001.72</v>
      </c>
      <c r="N355" s="2">
        <f>+Tabla35678[[#This Row],[SALIDAS]]*Tabla35678[[#This Row],[PRECIO]]</f>
        <v>0</v>
      </c>
      <c r="O355" s="2">
        <f>+Tabla35678[[#This Row],[BALANCE INICIAL2]]+Tabla35678[[#This Row],[ENTRADAS3]]-Tabla35678[[#This Row],[SALIDAS4]]</f>
        <v>50003.44</v>
      </c>
    </row>
    <row r="356" spans="1:15" x14ac:dyDescent="0.25">
      <c r="A356" s="9" t="s">
        <v>33</v>
      </c>
      <c r="B356" s="10" t="s">
        <v>879</v>
      </c>
      <c r="C356" t="s">
        <v>78</v>
      </c>
      <c r="D356" t="s">
        <v>367</v>
      </c>
      <c r="F356" s="9" t="s">
        <v>858</v>
      </c>
      <c r="G356">
        <v>4</v>
      </c>
      <c r="H356">
        <v>4</v>
      </c>
      <c r="J356">
        <f>+Tabla35678[[#This Row],[BALANCE INICIAL]]+Tabla35678[[#This Row],[ENTRADAS]]-Tabla35678[[#This Row],[SALIDAS]]</f>
        <v>8</v>
      </c>
      <c r="K356" s="2">
        <v>6250.43</v>
      </c>
      <c r="L356" s="2">
        <f>+Tabla35678[[#This Row],[BALANCE INICIAL]]*Tabla35678[[#This Row],[PRECIO]]</f>
        <v>25001.72</v>
      </c>
      <c r="M356" s="2">
        <f>+Tabla35678[[#This Row],[ENTRADAS]]*Tabla35678[[#This Row],[PRECIO]]</f>
        <v>25001.72</v>
      </c>
      <c r="N356" s="2">
        <f>+Tabla35678[[#This Row],[SALIDAS]]*Tabla35678[[#This Row],[PRECIO]]</f>
        <v>0</v>
      </c>
      <c r="O356" s="2">
        <f>+Tabla35678[[#This Row],[BALANCE INICIAL2]]+Tabla35678[[#This Row],[ENTRADAS3]]-Tabla35678[[#This Row],[SALIDAS4]]</f>
        <v>50003.44</v>
      </c>
    </row>
    <row r="357" spans="1:15" x14ac:dyDescent="0.25">
      <c r="A357" s="9" t="s">
        <v>33</v>
      </c>
      <c r="B357" s="10" t="s">
        <v>879</v>
      </c>
      <c r="C357" t="s">
        <v>78</v>
      </c>
      <c r="D357" t="s">
        <v>368</v>
      </c>
      <c r="F357" s="9" t="s">
        <v>858</v>
      </c>
      <c r="G357">
        <v>4</v>
      </c>
      <c r="H357">
        <v>4</v>
      </c>
      <c r="J357">
        <f>+Tabla35678[[#This Row],[BALANCE INICIAL]]+Tabla35678[[#This Row],[ENTRADAS]]-Tabla35678[[#This Row],[SALIDAS]]</f>
        <v>8</v>
      </c>
      <c r="K357" s="2">
        <v>6250.43</v>
      </c>
      <c r="L357" s="2">
        <f>+Tabla35678[[#This Row],[BALANCE INICIAL]]*Tabla35678[[#This Row],[PRECIO]]</f>
        <v>25001.72</v>
      </c>
      <c r="M357" s="2">
        <f>+Tabla35678[[#This Row],[ENTRADAS]]*Tabla35678[[#This Row],[PRECIO]]</f>
        <v>25001.72</v>
      </c>
      <c r="N357" s="2">
        <f>+Tabla35678[[#This Row],[SALIDAS]]*Tabla35678[[#This Row],[PRECIO]]</f>
        <v>0</v>
      </c>
      <c r="O357" s="2">
        <f>+Tabla35678[[#This Row],[BALANCE INICIAL2]]+Tabla35678[[#This Row],[ENTRADAS3]]-Tabla35678[[#This Row],[SALIDAS4]]</f>
        <v>50003.44</v>
      </c>
    </row>
    <row r="358" spans="1:15" x14ac:dyDescent="0.25">
      <c r="A358" s="9" t="s">
        <v>33</v>
      </c>
      <c r="B358" s="10" t="s">
        <v>879</v>
      </c>
      <c r="C358" t="s">
        <v>78</v>
      </c>
      <c r="D358" t="s">
        <v>369</v>
      </c>
      <c r="F358" s="9" t="s">
        <v>858</v>
      </c>
      <c r="G358">
        <v>4</v>
      </c>
      <c r="J358">
        <f>+Tabla35678[[#This Row],[BALANCE INICIAL]]+Tabla35678[[#This Row],[ENTRADAS]]-Tabla35678[[#This Row],[SALIDAS]]</f>
        <v>4</v>
      </c>
      <c r="K358" s="2">
        <v>3500</v>
      </c>
      <c r="L358" s="2">
        <f>+Tabla35678[[#This Row],[BALANCE INICIAL]]*Tabla35678[[#This Row],[PRECIO]]</f>
        <v>14000</v>
      </c>
      <c r="M358" s="2">
        <f>+Tabla35678[[#This Row],[ENTRADAS]]*Tabla35678[[#This Row],[PRECIO]]</f>
        <v>0</v>
      </c>
      <c r="N358" s="2">
        <f>+Tabla35678[[#This Row],[SALIDAS]]*Tabla35678[[#This Row],[PRECIO]]</f>
        <v>0</v>
      </c>
      <c r="O358" s="2">
        <f>+Tabla35678[[#This Row],[BALANCE INICIAL2]]+Tabla35678[[#This Row],[ENTRADAS3]]-Tabla35678[[#This Row],[SALIDAS4]]</f>
        <v>14000</v>
      </c>
    </row>
    <row r="359" spans="1:15" x14ac:dyDescent="0.25">
      <c r="A359" s="9" t="s">
        <v>33</v>
      </c>
      <c r="B359" s="10" t="s">
        <v>879</v>
      </c>
      <c r="C359" t="s">
        <v>78</v>
      </c>
      <c r="D359" t="s">
        <v>370</v>
      </c>
      <c r="F359" s="9" t="s">
        <v>858</v>
      </c>
      <c r="G359">
        <v>4</v>
      </c>
      <c r="J359">
        <f>+Tabla35678[[#This Row],[BALANCE INICIAL]]+Tabla35678[[#This Row],[ENTRADAS]]-Tabla35678[[#This Row],[SALIDAS]]</f>
        <v>4</v>
      </c>
      <c r="K359" s="2">
        <v>3500</v>
      </c>
      <c r="L359" s="2">
        <f>+Tabla35678[[#This Row],[BALANCE INICIAL]]*Tabla35678[[#This Row],[PRECIO]]</f>
        <v>14000</v>
      </c>
      <c r="M359" s="2">
        <f>+Tabla35678[[#This Row],[ENTRADAS]]*Tabla35678[[#This Row],[PRECIO]]</f>
        <v>0</v>
      </c>
      <c r="N359" s="2">
        <f>+Tabla35678[[#This Row],[SALIDAS]]*Tabla35678[[#This Row],[PRECIO]]</f>
        <v>0</v>
      </c>
      <c r="O359" s="2">
        <f>+Tabla35678[[#This Row],[BALANCE INICIAL2]]+Tabla35678[[#This Row],[ENTRADAS3]]-Tabla35678[[#This Row],[SALIDAS4]]</f>
        <v>14000</v>
      </c>
    </row>
    <row r="360" spans="1:15" x14ac:dyDescent="0.25">
      <c r="A360" s="9" t="s">
        <v>33</v>
      </c>
      <c r="B360" s="10" t="s">
        <v>879</v>
      </c>
      <c r="C360" t="s">
        <v>78</v>
      </c>
      <c r="D360" t="s">
        <v>371</v>
      </c>
      <c r="F360" s="9" t="s">
        <v>858</v>
      </c>
      <c r="G360">
        <v>4</v>
      </c>
      <c r="J360">
        <f>+Tabla35678[[#This Row],[BALANCE INICIAL]]+Tabla35678[[#This Row],[ENTRADAS]]-Tabla35678[[#This Row],[SALIDAS]]</f>
        <v>4</v>
      </c>
      <c r="K360" s="2">
        <v>3500</v>
      </c>
      <c r="L360" s="2">
        <f>+Tabla35678[[#This Row],[BALANCE INICIAL]]*Tabla35678[[#This Row],[PRECIO]]</f>
        <v>14000</v>
      </c>
      <c r="M360" s="2">
        <f>+Tabla35678[[#This Row],[ENTRADAS]]*Tabla35678[[#This Row],[PRECIO]]</f>
        <v>0</v>
      </c>
      <c r="N360" s="2">
        <f>+Tabla35678[[#This Row],[SALIDAS]]*Tabla35678[[#This Row],[PRECIO]]</f>
        <v>0</v>
      </c>
      <c r="O360" s="2">
        <f>+Tabla35678[[#This Row],[BALANCE INICIAL2]]+Tabla35678[[#This Row],[ENTRADAS3]]-Tabla35678[[#This Row],[SALIDAS4]]</f>
        <v>14000</v>
      </c>
    </row>
    <row r="361" spans="1:15" x14ac:dyDescent="0.25">
      <c r="A361" s="9" t="s">
        <v>33</v>
      </c>
      <c r="B361" s="10" t="s">
        <v>879</v>
      </c>
      <c r="C361" t="s">
        <v>78</v>
      </c>
      <c r="D361" t="s">
        <v>372</v>
      </c>
      <c r="F361" s="9" t="s">
        <v>858</v>
      </c>
      <c r="G361">
        <v>4</v>
      </c>
      <c r="J361">
        <f>+Tabla35678[[#This Row],[BALANCE INICIAL]]+Tabla35678[[#This Row],[ENTRADAS]]-Tabla35678[[#This Row],[SALIDAS]]</f>
        <v>4</v>
      </c>
      <c r="K361" s="2">
        <v>3500</v>
      </c>
      <c r="L361" s="2">
        <f>+Tabla35678[[#This Row],[BALANCE INICIAL]]*Tabla35678[[#This Row],[PRECIO]]</f>
        <v>14000</v>
      </c>
      <c r="M361" s="2">
        <f>+Tabla35678[[#This Row],[ENTRADAS]]*Tabla35678[[#This Row],[PRECIO]]</f>
        <v>0</v>
      </c>
      <c r="N361" s="2">
        <f>+Tabla35678[[#This Row],[SALIDAS]]*Tabla35678[[#This Row],[PRECIO]]</f>
        <v>0</v>
      </c>
      <c r="O361" s="2">
        <f>+Tabla35678[[#This Row],[BALANCE INICIAL2]]+Tabla35678[[#This Row],[ENTRADAS3]]-Tabla35678[[#This Row],[SALIDAS4]]</f>
        <v>14000</v>
      </c>
    </row>
    <row r="362" spans="1:15" x14ac:dyDescent="0.25">
      <c r="A362" s="9" t="s">
        <v>33</v>
      </c>
      <c r="B362" s="10" t="s">
        <v>879</v>
      </c>
      <c r="C362" t="s">
        <v>78</v>
      </c>
      <c r="D362" t="s">
        <v>373</v>
      </c>
      <c r="F362" s="9" t="s">
        <v>826</v>
      </c>
      <c r="H362">
        <v>3</v>
      </c>
      <c r="J362">
        <f>+Tabla35678[[#This Row],[BALANCE INICIAL]]+Tabla35678[[#This Row],[ENTRADAS]]-Tabla35678[[#This Row],[SALIDAS]]</f>
        <v>3</v>
      </c>
      <c r="K362" s="2">
        <v>7009.16</v>
      </c>
      <c r="L362" s="2">
        <f>+Tabla35678[[#This Row],[BALANCE INICIAL]]*Tabla35678[[#This Row],[PRECIO]]</f>
        <v>0</v>
      </c>
      <c r="M362" s="2">
        <f>+Tabla35678[[#This Row],[ENTRADAS]]*Tabla35678[[#This Row],[PRECIO]]</f>
        <v>21027.48</v>
      </c>
      <c r="N362" s="2">
        <f>+Tabla35678[[#This Row],[SALIDAS]]*Tabla35678[[#This Row],[PRECIO]]</f>
        <v>0</v>
      </c>
      <c r="O362" s="2">
        <f>+Tabla35678[[#This Row],[BALANCE INICIAL2]]+Tabla35678[[#This Row],[ENTRADAS3]]-Tabla35678[[#This Row],[SALIDAS4]]</f>
        <v>21027.48</v>
      </c>
    </row>
    <row r="363" spans="1:15" x14ac:dyDescent="0.25">
      <c r="A363" s="9" t="s">
        <v>33</v>
      </c>
      <c r="B363" s="10" t="s">
        <v>879</v>
      </c>
      <c r="C363" t="s">
        <v>78</v>
      </c>
      <c r="D363" t="s">
        <v>374</v>
      </c>
      <c r="F363" s="9" t="s">
        <v>820</v>
      </c>
      <c r="G363">
        <v>8</v>
      </c>
      <c r="J363">
        <f>+Tabla35678[[#This Row],[BALANCE INICIAL]]+Tabla35678[[#This Row],[ENTRADAS]]-Tabla35678[[#This Row],[SALIDAS]]</f>
        <v>8</v>
      </c>
      <c r="K363" s="2">
        <v>5984.4</v>
      </c>
      <c r="L363" s="2">
        <f>+Tabla35678[[#This Row],[BALANCE INICIAL]]*Tabla35678[[#This Row],[PRECIO]]</f>
        <v>47875.199999999997</v>
      </c>
      <c r="M363" s="2">
        <f>+Tabla35678[[#This Row],[ENTRADAS]]*Tabla35678[[#This Row],[PRECIO]]</f>
        <v>0</v>
      </c>
      <c r="N363" s="2">
        <f>+Tabla35678[[#This Row],[SALIDAS]]*Tabla35678[[#This Row],[PRECIO]]</f>
        <v>0</v>
      </c>
      <c r="O363" s="2">
        <f>+Tabla35678[[#This Row],[BALANCE INICIAL2]]+Tabla35678[[#This Row],[ENTRADAS3]]-Tabla35678[[#This Row],[SALIDAS4]]</f>
        <v>47875.199999999997</v>
      </c>
    </row>
    <row r="364" spans="1:15" x14ac:dyDescent="0.25">
      <c r="A364" s="9" t="s">
        <v>33</v>
      </c>
      <c r="B364" s="10" t="s">
        <v>879</v>
      </c>
      <c r="C364" t="s">
        <v>78</v>
      </c>
      <c r="D364" t="s">
        <v>471</v>
      </c>
      <c r="F364" s="9" t="s">
        <v>820</v>
      </c>
      <c r="G364">
        <v>2</v>
      </c>
      <c r="J364">
        <f>+Tabla35678[[#This Row],[BALANCE INICIAL]]+Tabla35678[[#This Row],[ENTRADAS]]-Tabla35678[[#This Row],[SALIDAS]]</f>
        <v>2</v>
      </c>
      <c r="K364" s="2">
        <v>1383.05</v>
      </c>
      <c r="L364" s="2">
        <f>+Tabla35678[[#This Row],[BALANCE INICIAL]]*Tabla35678[[#This Row],[PRECIO]]</f>
        <v>2766.1</v>
      </c>
      <c r="M364" s="2">
        <f>+Tabla35678[[#This Row],[ENTRADAS]]*Tabla35678[[#This Row],[PRECIO]]</f>
        <v>0</v>
      </c>
      <c r="N364" s="2">
        <f>+Tabla35678[[#This Row],[SALIDAS]]*Tabla35678[[#This Row],[PRECIO]]</f>
        <v>0</v>
      </c>
      <c r="O364" s="2">
        <f>+Tabla35678[[#This Row],[BALANCE INICIAL2]]+Tabla35678[[#This Row],[ENTRADAS3]]-Tabla35678[[#This Row],[SALIDAS4]]</f>
        <v>2766.1</v>
      </c>
    </row>
    <row r="365" spans="1:15" x14ac:dyDescent="0.25">
      <c r="A365" s="9" t="s">
        <v>26</v>
      </c>
      <c r="B365" s="16" t="s">
        <v>887</v>
      </c>
      <c r="C365" t="s">
        <v>66</v>
      </c>
      <c r="D365" t="s">
        <v>120</v>
      </c>
      <c r="F365" s="9" t="s">
        <v>820</v>
      </c>
      <c r="G365">
        <v>20</v>
      </c>
      <c r="J365">
        <f>+Tabla35678[[#This Row],[BALANCE INICIAL]]+Tabla35678[[#This Row],[ENTRADAS]]-Tabla35678[[#This Row],[SALIDAS]]</f>
        <v>20</v>
      </c>
      <c r="K365" s="2">
        <v>18.54</v>
      </c>
      <c r="L365" s="2">
        <f>+Tabla35678[[#This Row],[BALANCE INICIAL]]*Tabla35678[[#This Row],[PRECIO]]</f>
        <v>370.79999999999995</v>
      </c>
      <c r="M365" s="2">
        <f>+Tabla35678[[#This Row],[ENTRADAS]]*Tabla35678[[#This Row],[PRECIO]]</f>
        <v>0</v>
      </c>
      <c r="N365" s="2">
        <f>+Tabla35678[[#This Row],[SALIDAS]]*Tabla35678[[#This Row],[PRECIO]]</f>
        <v>0</v>
      </c>
      <c r="O365" s="2">
        <f>+Tabla35678[[#This Row],[BALANCE INICIAL2]]+Tabla35678[[#This Row],[ENTRADAS3]]-Tabla35678[[#This Row],[SALIDAS4]]</f>
        <v>370.79999999999995</v>
      </c>
    </row>
    <row r="366" spans="1:15" ht="26.25" x14ac:dyDescent="0.25">
      <c r="A366" s="11" t="s">
        <v>43</v>
      </c>
      <c r="B366" s="10" t="s">
        <v>954</v>
      </c>
      <c r="C366" s="12" t="s">
        <v>89</v>
      </c>
      <c r="D366" t="s">
        <v>955</v>
      </c>
      <c r="F366" s="9" t="s">
        <v>820</v>
      </c>
      <c r="H366">
        <v>200</v>
      </c>
      <c r="J366">
        <f>+Tabla35678[[#This Row],[BALANCE INICIAL]]+Tabla35678[[#This Row],[ENTRADAS]]-Tabla35678[[#This Row],[SALIDAS]]</f>
        <v>200</v>
      </c>
      <c r="K366" s="2">
        <v>60</v>
      </c>
      <c r="L366" s="2">
        <f>+Tabla35678[[#This Row],[BALANCE INICIAL]]*Tabla35678[[#This Row],[PRECIO]]</f>
        <v>0</v>
      </c>
      <c r="M366" s="2">
        <f>+Tabla35678[[#This Row],[ENTRADAS]]*Tabla35678[[#This Row],[PRECIO]]</f>
        <v>12000</v>
      </c>
      <c r="N366" s="2">
        <f>+Tabla35678[[#This Row],[SALIDAS]]*Tabla35678[[#This Row],[PRECIO]]</f>
        <v>0</v>
      </c>
      <c r="O366" s="2">
        <f>+Tabla35678[[#This Row],[BALANCE INICIAL2]]+Tabla35678[[#This Row],[ENTRADAS3]]-Tabla35678[[#This Row],[SALIDAS4]]</f>
        <v>12000</v>
      </c>
    </row>
    <row r="367" spans="1:15" ht="26.25" x14ac:dyDescent="0.25">
      <c r="A367" s="11" t="s">
        <v>43</v>
      </c>
      <c r="B367" s="10" t="s">
        <v>954</v>
      </c>
      <c r="C367" s="12" t="s">
        <v>89</v>
      </c>
      <c r="D367" t="s">
        <v>956</v>
      </c>
      <c r="F367" s="9" t="s">
        <v>820</v>
      </c>
      <c r="H367">
        <v>500</v>
      </c>
      <c r="J367">
        <f>+Tabla35678[[#This Row],[BALANCE INICIAL]]+Tabla35678[[#This Row],[ENTRADAS]]-Tabla35678[[#This Row],[SALIDAS]]</f>
        <v>500</v>
      </c>
      <c r="K367" s="2">
        <v>58</v>
      </c>
      <c r="L367" s="2">
        <f>+Tabla35678[[#This Row],[BALANCE INICIAL]]*Tabla35678[[#This Row],[PRECIO]]</f>
        <v>0</v>
      </c>
      <c r="M367" s="2">
        <f>+Tabla35678[[#This Row],[ENTRADAS]]*Tabla35678[[#This Row],[PRECIO]]</f>
        <v>29000</v>
      </c>
      <c r="N367" s="2">
        <f>+Tabla35678[[#This Row],[SALIDAS]]*Tabla35678[[#This Row],[PRECIO]]</f>
        <v>0</v>
      </c>
      <c r="O367" s="2">
        <f>+Tabla35678[[#This Row],[BALANCE INICIAL2]]+Tabla35678[[#This Row],[ENTRADAS3]]-Tabla35678[[#This Row],[SALIDAS4]]</f>
        <v>29000</v>
      </c>
    </row>
    <row r="368" spans="1:15" ht="26.25" x14ac:dyDescent="0.25">
      <c r="A368" s="11" t="s">
        <v>43</v>
      </c>
      <c r="B368" s="10" t="s">
        <v>954</v>
      </c>
      <c r="C368" s="12" t="s">
        <v>89</v>
      </c>
      <c r="D368" t="s">
        <v>957</v>
      </c>
      <c r="F368" s="9" t="s">
        <v>820</v>
      </c>
      <c r="H368">
        <v>3</v>
      </c>
      <c r="J368">
        <f>+Tabla35678[[#This Row],[BALANCE INICIAL]]+Tabla35678[[#This Row],[ENTRADAS]]-Tabla35678[[#This Row],[SALIDAS]]</f>
        <v>3</v>
      </c>
      <c r="K368" s="2">
        <v>1725</v>
      </c>
      <c r="L368" s="2">
        <f>+Tabla35678[[#This Row],[BALANCE INICIAL]]*Tabla35678[[#This Row],[PRECIO]]</f>
        <v>0</v>
      </c>
      <c r="M368" s="2">
        <f>+Tabla35678[[#This Row],[ENTRADAS]]*Tabla35678[[#This Row],[PRECIO]]</f>
        <v>5175</v>
      </c>
      <c r="N368" s="2">
        <f>+Tabla35678[[#This Row],[SALIDAS]]*Tabla35678[[#This Row],[PRECIO]]</f>
        <v>0</v>
      </c>
      <c r="O368" s="2">
        <f>+Tabla35678[[#This Row],[BALANCE INICIAL2]]+Tabla35678[[#This Row],[ENTRADAS3]]-Tabla35678[[#This Row],[SALIDAS4]]</f>
        <v>5175</v>
      </c>
    </row>
    <row r="369" spans="1:15" ht="26.25" x14ac:dyDescent="0.25">
      <c r="A369" s="11" t="s">
        <v>43</v>
      </c>
      <c r="B369" s="10" t="s">
        <v>954</v>
      </c>
      <c r="C369" s="12" t="s">
        <v>89</v>
      </c>
      <c r="D369" t="s">
        <v>958</v>
      </c>
      <c r="F369" s="9" t="s">
        <v>820</v>
      </c>
      <c r="H369">
        <v>16</v>
      </c>
      <c r="J369">
        <f>+Tabla35678[[#This Row],[BALANCE INICIAL]]+Tabla35678[[#This Row],[ENTRADAS]]-Tabla35678[[#This Row],[SALIDAS]]</f>
        <v>16</v>
      </c>
      <c r="K369" s="2">
        <v>441</v>
      </c>
      <c r="L369" s="2">
        <f>+Tabla35678[[#This Row],[BALANCE INICIAL]]*Tabla35678[[#This Row],[PRECIO]]</f>
        <v>0</v>
      </c>
      <c r="M369" s="2">
        <f>+Tabla35678[[#This Row],[ENTRADAS]]*Tabla35678[[#This Row],[PRECIO]]</f>
        <v>7056</v>
      </c>
      <c r="N369" s="2">
        <f>+Tabla35678[[#This Row],[SALIDAS]]*Tabla35678[[#This Row],[PRECIO]]</f>
        <v>0</v>
      </c>
      <c r="O369" s="2">
        <f>+Tabla35678[[#This Row],[BALANCE INICIAL2]]+Tabla35678[[#This Row],[ENTRADAS3]]-Tabla35678[[#This Row],[SALIDAS4]]</f>
        <v>7056</v>
      </c>
    </row>
    <row r="370" spans="1:15" ht="26.25" x14ac:dyDescent="0.25">
      <c r="A370" s="11" t="s">
        <v>43</v>
      </c>
      <c r="B370" s="10" t="s">
        <v>954</v>
      </c>
      <c r="C370" s="12" t="s">
        <v>89</v>
      </c>
      <c r="D370" t="s">
        <v>959</v>
      </c>
      <c r="F370" s="9" t="s">
        <v>820</v>
      </c>
      <c r="H370">
        <v>10</v>
      </c>
      <c r="J370">
        <f>+Tabla35678[[#This Row],[BALANCE INICIAL]]+Tabla35678[[#This Row],[ENTRADAS]]-Tabla35678[[#This Row],[SALIDAS]]</f>
        <v>10</v>
      </c>
      <c r="K370" s="2">
        <v>70</v>
      </c>
      <c r="L370" s="2">
        <f>+Tabla35678[[#This Row],[BALANCE INICIAL]]*Tabla35678[[#This Row],[PRECIO]]</f>
        <v>0</v>
      </c>
      <c r="M370" s="2">
        <f>+Tabla35678[[#This Row],[ENTRADAS]]*Tabla35678[[#This Row],[PRECIO]]</f>
        <v>700</v>
      </c>
      <c r="N370" s="2">
        <f>+Tabla35678[[#This Row],[SALIDAS]]*Tabla35678[[#This Row],[PRECIO]]</f>
        <v>0</v>
      </c>
      <c r="O370" s="2">
        <f>+Tabla35678[[#This Row],[BALANCE INICIAL2]]+Tabla35678[[#This Row],[ENTRADAS3]]-Tabla35678[[#This Row],[SALIDAS4]]</f>
        <v>700</v>
      </c>
    </row>
    <row r="371" spans="1:15" ht="26.25" x14ac:dyDescent="0.25">
      <c r="A371" s="11" t="s">
        <v>43</v>
      </c>
      <c r="B371" s="10" t="s">
        <v>954</v>
      </c>
      <c r="C371" s="12" t="s">
        <v>89</v>
      </c>
      <c r="D371" t="s">
        <v>960</v>
      </c>
      <c r="F371" s="9" t="s">
        <v>820</v>
      </c>
      <c r="H371">
        <v>50</v>
      </c>
      <c r="I371">
        <v>50</v>
      </c>
      <c r="J371">
        <f>+Tabla35678[[#This Row],[BALANCE INICIAL]]+Tabla35678[[#This Row],[ENTRADAS]]-Tabla35678[[#This Row],[SALIDAS]]</f>
        <v>0</v>
      </c>
      <c r="K371" s="2">
        <v>5.5</v>
      </c>
      <c r="L371" s="2">
        <f>+Tabla35678[[#This Row],[BALANCE INICIAL]]*Tabla35678[[#This Row],[PRECIO]]</f>
        <v>0</v>
      </c>
      <c r="M371" s="2">
        <f>+Tabla35678[[#This Row],[ENTRADAS]]*Tabla35678[[#This Row],[PRECIO]]</f>
        <v>275</v>
      </c>
      <c r="N371" s="2">
        <f>+Tabla35678[[#This Row],[SALIDAS]]*Tabla35678[[#This Row],[PRECIO]]</f>
        <v>275</v>
      </c>
      <c r="O371" s="2">
        <f>+Tabla35678[[#This Row],[BALANCE INICIAL2]]+Tabla35678[[#This Row],[ENTRADAS3]]-Tabla35678[[#This Row],[SALIDAS4]]</f>
        <v>0</v>
      </c>
    </row>
    <row r="372" spans="1:15" ht="26.25" x14ac:dyDescent="0.25">
      <c r="A372" s="11" t="s">
        <v>43</v>
      </c>
      <c r="B372" s="10" t="s">
        <v>954</v>
      </c>
      <c r="C372" s="12" t="s">
        <v>89</v>
      </c>
      <c r="D372" t="s">
        <v>961</v>
      </c>
      <c r="F372" s="9" t="s">
        <v>820</v>
      </c>
      <c r="H372">
        <v>200</v>
      </c>
      <c r="J372">
        <f>+Tabla35678[[#This Row],[BALANCE INICIAL]]+Tabla35678[[#This Row],[ENTRADAS]]-Tabla35678[[#This Row],[SALIDAS]]</f>
        <v>200</v>
      </c>
      <c r="K372" s="2">
        <v>40</v>
      </c>
      <c r="L372" s="2">
        <f>+Tabla35678[[#This Row],[BALANCE INICIAL]]*Tabla35678[[#This Row],[PRECIO]]</f>
        <v>0</v>
      </c>
      <c r="M372" s="2">
        <f>+Tabla35678[[#This Row],[ENTRADAS]]*Tabla35678[[#This Row],[PRECIO]]</f>
        <v>8000</v>
      </c>
      <c r="N372" s="2">
        <f>+Tabla35678[[#This Row],[SALIDAS]]*Tabla35678[[#This Row],[PRECIO]]</f>
        <v>0</v>
      </c>
      <c r="O372" s="2">
        <f>+Tabla35678[[#This Row],[BALANCE INICIAL2]]+Tabla35678[[#This Row],[ENTRADAS3]]-Tabla35678[[#This Row],[SALIDAS4]]</f>
        <v>8000</v>
      </c>
    </row>
    <row r="373" spans="1:15" ht="26.25" x14ac:dyDescent="0.25">
      <c r="A373" s="11" t="s">
        <v>43</v>
      </c>
      <c r="B373" s="10" t="s">
        <v>954</v>
      </c>
      <c r="C373" s="12" t="s">
        <v>89</v>
      </c>
      <c r="D373" t="s">
        <v>962</v>
      </c>
      <c r="F373" s="9" t="s">
        <v>820</v>
      </c>
      <c r="H373">
        <v>50</v>
      </c>
      <c r="I373">
        <v>50</v>
      </c>
      <c r="J373">
        <f>+Tabla35678[[#This Row],[BALANCE INICIAL]]+Tabla35678[[#This Row],[ENTRADAS]]-Tabla35678[[#This Row],[SALIDAS]]</f>
        <v>0</v>
      </c>
      <c r="K373" s="2">
        <v>5.7</v>
      </c>
      <c r="L373" s="2">
        <f>+Tabla35678[[#This Row],[BALANCE INICIAL]]*Tabla35678[[#This Row],[PRECIO]]</f>
        <v>0</v>
      </c>
      <c r="M373" s="2">
        <f>+Tabla35678[[#This Row],[ENTRADAS]]*Tabla35678[[#This Row],[PRECIO]]</f>
        <v>285</v>
      </c>
      <c r="N373" s="2">
        <f>+Tabla35678[[#This Row],[SALIDAS]]*Tabla35678[[#This Row],[PRECIO]]</f>
        <v>285</v>
      </c>
      <c r="O373" s="2">
        <f>+Tabla35678[[#This Row],[BALANCE INICIAL2]]+Tabla35678[[#This Row],[ENTRADAS3]]-Tabla35678[[#This Row],[SALIDAS4]]</f>
        <v>0</v>
      </c>
    </row>
    <row r="374" spans="1:15" ht="26.25" x14ac:dyDescent="0.25">
      <c r="A374" s="11" t="s">
        <v>43</v>
      </c>
      <c r="B374" s="10" t="s">
        <v>954</v>
      </c>
      <c r="C374" s="12" t="s">
        <v>89</v>
      </c>
      <c r="D374" t="s">
        <v>963</v>
      </c>
      <c r="F374" s="9" t="s">
        <v>820</v>
      </c>
      <c r="H374">
        <v>3</v>
      </c>
      <c r="J374">
        <f>+Tabla35678[[#This Row],[BALANCE INICIAL]]+Tabla35678[[#This Row],[ENTRADAS]]-Tabla35678[[#This Row],[SALIDAS]]</f>
        <v>3</v>
      </c>
      <c r="K374" s="2">
        <v>87</v>
      </c>
      <c r="L374" s="2">
        <f>+Tabla35678[[#This Row],[BALANCE INICIAL]]*Tabla35678[[#This Row],[PRECIO]]</f>
        <v>0</v>
      </c>
      <c r="M374" s="2">
        <f>+Tabla35678[[#This Row],[ENTRADAS]]*Tabla35678[[#This Row],[PRECIO]]</f>
        <v>261</v>
      </c>
      <c r="N374" s="2">
        <f>+Tabla35678[[#This Row],[SALIDAS]]*Tabla35678[[#This Row],[PRECIO]]</f>
        <v>0</v>
      </c>
      <c r="O374" s="2">
        <f>+Tabla35678[[#This Row],[BALANCE INICIAL2]]+Tabla35678[[#This Row],[ENTRADAS3]]-Tabla35678[[#This Row],[SALIDAS4]]</f>
        <v>261</v>
      </c>
    </row>
    <row r="375" spans="1:15" ht="26.25" x14ac:dyDescent="0.25">
      <c r="A375" s="11" t="s">
        <v>43</v>
      </c>
      <c r="B375" s="10" t="s">
        <v>954</v>
      </c>
      <c r="C375" s="12" t="s">
        <v>89</v>
      </c>
      <c r="D375" t="s">
        <v>964</v>
      </c>
      <c r="F375" s="9" t="s">
        <v>820</v>
      </c>
      <c r="H375">
        <v>100</v>
      </c>
      <c r="J375">
        <f>+Tabla35678[[#This Row],[BALANCE INICIAL]]+Tabla35678[[#This Row],[ENTRADAS]]-Tabla35678[[#This Row],[SALIDAS]]</f>
        <v>100</v>
      </c>
      <c r="K375" s="2">
        <v>50.4</v>
      </c>
      <c r="L375" s="2">
        <f>+Tabla35678[[#This Row],[BALANCE INICIAL]]*Tabla35678[[#This Row],[PRECIO]]</f>
        <v>0</v>
      </c>
      <c r="M375" s="2">
        <f>+Tabla35678[[#This Row],[ENTRADAS]]*Tabla35678[[#This Row],[PRECIO]]</f>
        <v>5040</v>
      </c>
      <c r="N375" s="2">
        <f>+Tabla35678[[#This Row],[SALIDAS]]*Tabla35678[[#This Row],[PRECIO]]</f>
        <v>0</v>
      </c>
      <c r="O375" s="2">
        <f>+Tabla35678[[#This Row],[BALANCE INICIAL2]]+Tabla35678[[#This Row],[ENTRADAS3]]-Tabla35678[[#This Row],[SALIDAS4]]</f>
        <v>5040</v>
      </c>
    </row>
    <row r="376" spans="1:15" ht="26.25" x14ac:dyDescent="0.25">
      <c r="A376" s="11" t="s">
        <v>43</v>
      </c>
      <c r="B376" s="10" t="s">
        <v>954</v>
      </c>
      <c r="C376" s="12" t="s">
        <v>89</v>
      </c>
      <c r="D376" t="s">
        <v>965</v>
      </c>
      <c r="F376" s="9" t="s">
        <v>820</v>
      </c>
      <c r="H376">
        <v>150</v>
      </c>
      <c r="J376">
        <f>+Tabla35678[[#This Row],[BALANCE INICIAL]]+Tabla35678[[#This Row],[ENTRADAS]]-Tabla35678[[#This Row],[SALIDAS]]</f>
        <v>150</v>
      </c>
      <c r="K376" s="2">
        <v>65.8</v>
      </c>
      <c r="L376" s="2">
        <f>+Tabla35678[[#This Row],[BALANCE INICIAL]]*Tabla35678[[#This Row],[PRECIO]]</f>
        <v>0</v>
      </c>
      <c r="M376" s="2">
        <f>+Tabla35678[[#This Row],[ENTRADAS]]*Tabla35678[[#This Row],[PRECIO]]</f>
        <v>9870</v>
      </c>
      <c r="N376" s="2">
        <f>+Tabla35678[[#This Row],[SALIDAS]]*Tabla35678[[#This Row],[PRECIO]]</f>
        <v>0</v>
      </c>
      <c r="O376" s="2">
        <f>+Tabla35678[[#This Row],[BALANCE INICIAL2]]+Tabla35678[[#This Row],[ENTRADAS3]]-Tabla35678[[#This Row],[SALIDAS4]]</f>
        <v>9870</v>
      </c>
    </row>
    <row r="377" spans="1:15" ht="26.25" x14ac:dyDescent="0.25">
      <c r="A377" s="11" t="s">
        <v>43</v>
      </c>
      <c r="B377" s="10" t="s">
        <v>954</v>
      </c>
      <c r="C377" s="12" t="s">
        <v>89</v>
      </c>
      <c r="D377" t="s">
        <v>966</v>
      </c>
      <c r="F377" s="9" t="s">
        <v>820</v>
      </c>
      <c r="H377">
        <v>1000</v>
      </c>
      <c r="J377">
        <f>+Tabla35678[[#This Row],[BALANCE INICIAL]]+Tabla35678[[#This Row],[ENTRADAS]]-Tabla35678[[#This Row],[SALIDAS]]</f>
        <v>1000</v>
      </c>
      <c r="K377" s="2">
        <v>7.28</v>
      </c>
      <c r="L377" s="2">
        <f>+Tabla35678[[#This Row],[BALANCE INICIAL]]*Tabla35678[[#This Row],[PRECIO]]</f>
        <v>0</v>
      </c>
      <c r="M377" s="2">
        <f>+Tabla35678[[#This Row],[ENTRADAS]]*Tabla35678[[#This Row],[PRECIO]]</f>
        <v>7280</v>
      </c>
      <c r="N377" s="2">
        <f>+Tabla35678[[#This Row],[SALIDAS]]*Tabla35678[[#This Row],[PRECIO]]</f>
        <v>0</v>
      </c>
      <c r="O377" s="2">
        <f>+Tabla35678[[#This Row],[BALANCE INICIAL2]]+Tabla35678[[#This Row],[ENTRADAS3]]-Tabla35678[[#This Row],[SALIDAS4]]</f>
        <v>7280</v>
      </c>
    </row>
    <row r="378" spans="1:15" ht="26.25" x14ac:dyDescent="0.25">
      <c r="A378" s="11" t="s">
        <v>43</v>
      </c>
      <c r="B378" s="10" t="s">
        <v>954</v>
      </c>
      <c r="C378" s="12" t="s">
        <v>89</v>
      </c>
      <c r="D378" t="s">
        <v>967</v>
      </c>
      <c r="F378" s="9" t="s">
        <v>820</v>
      </c>
      <c r="H378">
        <v>800</v>
      </c>
      <c r="J378">
        <f>+Tabla35678[[#This Row],[BALANCE INICIAL]]+Tabla35678[[#This Row],[ENTRADAS]]-Tabla35678[[#This Row],[SALIDAS]]</f>
        <v>800</v>
      </c>
      <c r="K378" s="2">
        <v>107.25</v>
      </c>
      <c r="L378" s="2">
        <f>+Tabla35678[[#This Row],[BALANCE INICIAL]]*Tabla35678[[#This Row],[PRECIO]]</f>
        <v>0</v>
      </c>
      <c r="M378" s="2">
        <f>+Tabla35678[[#This Row],[ENTRADAS]]*Tabla35678[[#This Row],[PRECIO]]</f>
        <v>85800</v>
      </c>
      <c r="N378" s="2">
        <f>+Tabla35678[[#This Row],[SALIDAS]]*Tabla35678[[#This Row],[PRECIO]]</f>
        <v>0</v>
      </c>
      <c r="O378" s="2">
        <f>+Tabla35678[[#This Row],[BALANCE INICIAL2]]+Tabla35678[[#This Row],[ENTRADAS3]]-Tabla35678[[#This Row],[SALIDAS4]]</f>
        <v>85800</v>
      </c>
    </row>
    <row r="379" spans="1:15" ht="26.25" x14ac:dyDescent="0.25">
      <c r="A379" s="11" t="s">
        <v>43</v>
      </c>
      <c r="B379" s="10" t="s">
        <v>954</v>
      </c>
      <c r="C379" s="12" t="s">
        <v>89</v>
      </c>
      <c r="D379" t="s">
        <v>968</v>
      </c>
      <c r="F379" s="9" t="s">
        <v>820</v>
      </c>
      <c r="H379">
        <v>25</v>
      </c>
      <c r="J379">
        <f>+Tabla35678[[#This Row],[BALANCE INICIAL]]+Tabla35678[[#This Row],[ENTRADAS]]-Tabla35678[[#This Row],[SALIDAS]]</f>
        <v>25</v>
      </c>
      <c r="K379" s="2">
        <v>81.2</v>
      </c>
      <c r="L379" s="2">
        <f>+Tabla35678[[#This Row],[BALANCE INICIAL]]*Tabla35678[[#This Row],[PRECIO]]</f>
        <v>0</v>
      </c>
      <c r="M379" s="2">
        <f>+Tabla35678[[#This Row],[ENTRADAS]]*Tabla35678[[#This Row],[PRECIO]]</f>
        <v>2030</v>
      </c>
      <c r="N379" s="2">
        <f>+Tabla35678[[#This Row],[SALIDAS]]*Tabla35678[[#This Row],[PRECIO]]</f>
        <v>0</v>
      </c>
      <c r="O379" s="2">
        <f>+Tabla35678[[#This Row],[BALANCE INICIAL2]]+Tabla35678[[#This Row],[ENTRADAS3]]-Tabla35678[[#This Row],[SALIDAS4]]</f>
        <v>2030</v>
      </c>
    </row>
    <row r="380" spans="1:15" ht="26.25" x14ac:dyDescent="0.25">
      <c r="A380" s="11" t="s">
        <v>43</v>
      </c>
      <c r="B380" s="10" t="s">
        <v>954</v>
      </c>
      <c r="C380" s="12" t="s">
        <v>89</v>
      </c>
      <c r="D380" t="s">
        <v>969</v>
      </c>
      <c r="F380" s="9" t="s">
        <v>820</v>
      </c>
      <c r="H380">
        <v>1000</v>
      </c>
      <c r="J380">
        <f>+Tabla35678[[#This Row],[BALANCE INICIAL]]+Tabla35678[[#This Row],[ENTRADAS]]-Tabla35678[[#This Row],[SALIDAS]]</f>
        <v>1000</v>
      </c>
      <c r="K380" s="2">
        <v>0.88</v>
      </c>
      <c r="L380" s="2">
        <f>+Tabla35678[[#This Row],[BALANCE INICIAL]]*Tabla35678[[#This Row],[PRECIO]]</f>
        <v>0</v>
      </c>
      <c r="M380" s="2">
        <f>+Tabla35678[[#This Row],[ENTRADAS]]*Tabla35678[[#This Row],[PRECIO]]</f>
        <v>880</v>
      </c>
      <c r="N380" s="2">
        <f>+Tabla35678[[#This Row],[SALIDAS]]*Tabla35678[[#This Row],[PRECIO]]</f>
        <v>0</v>
      </c>
      <c r="O380" s="2">
        <f>+Tabla35678[[#This Row],[BALANCE INICIAL2]]+Tabla35678[[#This Row],[ENTRADAS3]]-Tabla35678[[#This Row],[SALIDAS4]]</f>
        <v>880</v>
      </c>
    </row>
    <row r="381" spans="1:15" ht="26.25" x14ac:dyDescent="0.25">
      <c r="A381" s="11" t="s">
        <v>43</v>
      </c>
      <c r="B381" s="10" t="s">
        <v>954</v>
      </c>
      <c r="C381" s="12" t="s">
        <v>89</v>
      </c>
      <c r="D381" t="s">
        <v>970</v>
      </c>
      <c r="F381" s="9" t="s">
        <v>820</v>
      </c>
      <c r="H381">
        <v>1000</v>
      </c>
      <c r="J381">
        <f>+Tabla35678[[#This Row],[BALANCE INICIAL]]+Tabla35678[[#This Row],[ENTRADAS]]-Tabla35678[[#This Row],[SALIDAS]]</f>
        <v>1000</v>
      </c>
      <c r="K381" s="2">
        <v>2.7</v>
      </c>
      <c r="L381" s="2">
        <f>+Tabla35678[[#This Row],[BALANCE INICIAL]]*Tabla35678[[#This Row],[PRECIO]]</f>
        <v>0</v>
      </c>
      <c r="M381" s="2">
        <f>+Tabla35678[[#This Row],[ENTRADAS]]*Tabla35678[[#This Row],[PRECIO]]</f>
        <v>2700</v>
      </c>
      <c r="N381" s="2">
        <f>+Tabla35678[[#This Row],[SALIDAS]]*Tabla35678[[#This Row],[PRECIO]]</f>
        <v>0</v>
      </c>
      <c r="O381" s="2">
        <f>+Tabla35678[[#This Row],[BALANCE INICIAL2]]+Tabla35678[[#This Row],[ENTRADAS3]]-Tabla35678[[#This Row],[SALIDAS4]]</f>
        <v>2700</v>
      </c>
    </row>
    <row r="382" spans="1:15" ht="26.25" x14ac:dyDescent="0.25">
      <c r="A382" s="11" t="s">
        <v>43</v>
      </c>
      <c r="B382" s="10" t="s">
        <v>954</v>
      </c>
      <c r="C382" s="12" t="s">
        <v>89</v>
      </c>
      <c r="D382" t="s">
        <v>971</v>
      </c>
      <c r="F382" s="9" t="s">
        <v>820</v>
      </c>
      <c r="H382">
        <v>300</v>
      </c>
      <c r="J382">
        <f>+Tabla35678[[#This Row],[BALANCE INICIAL]]+Tabla35678[[#This Row],[ENTRADAS]]-Tabla35678[[#This Row],[SALIDAS]]</f>
        <v>300</v>
      </c>
      <c r="K382" s="2">
        <v>91</v>
      </c>
      <c r="L382" s="2">
        <f>+Tabla35678[[#This Row],[BALANCE INICIAL]]*Tabla35678[[#This Row],[PRECIO]]</f>
        <v>0</v>
      </c>
      <c r="M382" s="2">
        <f>+Tabla35678[[#This Row],[ENTRADAS]]*Tabla35678[[#This Row],[PRECIO]]</f>
        <v>27300</v>
      </c>
      <c r="N382" s="2">
        <f>+Tabla35678[[#This Row],[SALIDAS]]*Tabla35678[[#This Row],[PRECIO]]</f>
        <v>0</v>
      </c>
      <c r="O382" s="2">
        <f>+Tabla35678[[#This Row],[BALANCE INICIAL2]]+Tabla35678[[#This Row],[ENTRADAS3]]-Tabla35678[[#This Row],[SALIDAS4]]</f>
        <v>27300</v>
      </c>
    </row>
    <row r="383" spans="1:15" ht="26.25" x14ac:dyDescent="0.25">
      <c r="A383" s="11" t="s">
        <v>43</v>
      </c>
      <c r="B383" s="10" t="s">
        <v>954</v>
      </c>
      <c r="C383" s="12" t="s">
        <v>89</v>
      </c>
      <c r="D383" t="s">
        <v>972</v>
      </c>
      <c r="F383" s="9" t="s">
        <v>820</v>
      </c>
      <c r="H383">
        <v>200</v>
      </c>
      <c r="J383">
        <f>+Tabla35678[[#This Row],[BALANCE INICIAL]]+Tabla35678[[#This Row],[ENTRADAS]]-Tabla35678[[#This Row],[SALIDAS]]</f>
        <v>200</v>
      </c>
      <c r="K383" s="2">
        <v>119</v>
      </c>
      <c r="L383" s="2">
        <f>+Tabla35678[[#This Row],[BALANCE INICIAL]]*Tabla35678[[#This Row],[PRECIO]]</f>
        <v>0</v>
      </c>
      <c r="M383" s="2">
        <f>+Tabla35678[[#This Row],[ENTRADAS]]*Tabla35678[[#This Row],[PRECIO]]</f>
        <v>23800</v>
      </c>
      <c r="N383" s="2">
        <f>+Tabla35678[[#This Row],[SALIDAS]]*Tabla35678[[#This Row],[PRECIO]]</f>
        <v>0</v>
      </c>
      <c r="O383" s="2">
        <f>+Tabla35678[[#This Row],[BALANCE INICIAL2]]+Tabla35678[[#This Row],[ENTRADAS3]]-Tabla35678[[#This Row],[SALIDAS4]]</f>
        <v>23800</v>
      </c>
    </row>
    <row r="384" spans="1:15" x14ac:dyDescent="0.25">
      <c r="A384" s="9" t="s">
        <v>47</v>
      </c>
      <c r="B384" s="16" t="s">
        <v>893</v>
      </c>
      <c r="C384" t="s">
        <v>94</v>
      </c>
      <c r="D384" t="s">
        <v>320</v>
      </c>
      <c r="F384" s="9" t="s">
        <v>840</v>
      </c>
      <c r="G384">
        <v>60</v>
      </c>
      <c r="J384">
        <f>+Tabla35678[[#This Row],[BALANCE INICIAL]]+Tabla35678[[#This Row],[ENTRADAS]]-Tabla35678[[#This Row],[SALIDAS]]</f>
        <v>60</v>
      </c>
      <c r="K384" s="2">
        <v>2615</v>
      </c>
      <c r="L384" s="2">
        <f>+Tabla35678[[#This Row],[BALANCE INICIAL]]*Tabla35678[[#This Row],[PRECIO]]</f>
        <v>156900</v>
      </c>
      <c r="M384" s="2">
        <f>+Tabla35678[[#This Row],[ENTRADAS]]*Tabla35678[[#This Row],[PRECIO]]</f>
        <v>0</v>
      </c>
      <c r="N384" s="2">
        <f>+Tabla35678[[#This Row],[SALIDAS]]*Tabla35678[[#This Row],[PRECIO]]</f>
        <v>0</v>
      </c>
      <c r="O384" s="2">
        <f>+Tabla35678[[#This Row],[BALANCE INICIAL2]]+Tabla35678[[#This Row],[ENTRADAS3]]-Tabla35678[[#This Row],[SALIDAS4]]</f>
        <v>156900</v>
      </c>
    </row>
    <row r="385" spans="1:15" x14ac:dyDescent="0.25">
      <c r="A385" s="9" t="s">
        <v>47</v>
      </c>
      <c r="B385" s="16" t="s">
        <v>893</v>
      </c>
      <c r="C385" t="s">
        <v>94</v>
      </c>
      <c r="D385" t="s">
        <v>380</v>
      </c>
      <c r="F385" s="9" t="s">
        <v>825</v>
      </c>
      <c r="G385">
        <v>2</v>
      </c>
      <c r="J385">
        <f>+Tabla35678[[#This Row],[BALANCE INICIAL]]+Tabla35678[[#This Row],[ENTRADAS]]-Tabla35678[[#This Row],[SALIDAS]]</f>
        <v>2</v>
      </c>
      <c r="K385" s="2">
        <v>1089</v>
      </c>
      <c r="L385" s="2">
        <f>+Tabla35678[[#This Row],[BALANCE INICIAL]]*Tabla35678[[#This Row],[PRECIO]]</f>
        <v>2178</v>
      </c>
      <c r="M385" s="2">
        <f>+Tabla35678[[#This Row],[ENTRADAS]]*Tabla35678[[#This Row],[PRECIO]]</f>
        <v>0</v>
      </c>
      <c r="N385" s="2">
        <f>+Tabla35678[[#This Row],[SALIDAS]]*Tabla35678[[#This Row],[PRECIO]]</f>
        <v>0</v>
      </c>
      <c r="O385" s="2">
        <f>+Tabla35678[[#This Row],[BALANCE INICIAL2]]+Tabla35678[[#This Row],[ENTRADAS3]]-Tabla35678[[#This Row],[SALIDAS4]]</f>
        <v>2178</v>
      </c>
    </row>
    <row r="386" spans="1:15" x14ac:dyDescent="0.25">
      <c r="A386" s="9" t="s">
        <v>47</v>
      </c>
      <c r="B386" s="16" t="s">
        <v>893</v>
      </c>
      <c r="C386" t="s">
        <v>94</v>
      </c>
      <c r="D386" t="s">
        <v>381</v>
      </c>
      <c r="F386" s="9" t="s">
        <v>859</v>
      </c>
      <c r="G386">
        <v>6</v>
      </c>
      <c r="J386">
        <f>+Tabla35678[[#This Row],[BALANCE INICIAL]]+Tabla35678[[#This Row],[ENTRADAS]]-Tabla35678[[#This Row],[SALIDAS]]</f>
        <v>6</v>
      </c>
      <c r="K386" s="2">
        <v>3240</v>
      </c>
      <c r="L386" s="2">
        <f>+Tabla35678[[#This Row],[BALANCE INICIAL]]*Tabla35678[[#This Row],[PRECIO]]</f>
        <v>19440</v>
      </c>
      <c r="M386" s="2">
        <f>+Tabla35678[[#This Row],[ENTRADAS]]*Tabla35678[[#This Row],[PRECIO]]</f>
        <v>0</v>
      </c>
      <c r="N386" s="2">
        <f>+Tabla35678[[#This Row],[SALIDAS]]*Tabla35678[[#This Row],[PRECIO]]</f>
        <v>0</v>
      </c>
      <c r="O386" s="2">
        <f>+Tabla35678[[#This Row],[BALANCE INICIAL2]]+Tabla35678[[#This Row],[ENTRADAS3]]-Tabla35678[[#This Row],[SALIDAS4]]</f>
        <v>19440</v>
      </c>
    </row>
    <row r="387" spans="1:15" x14ac:dyDescent="0.25">
      <c r="A387" s="9" t="s">
        <v>47</v>
      </c>
      <c r="B387" s="16" t="s">
        <v>893</v>
      </c>
      <c r="C387" t="s">
        <v>94</v>
      </c>
      <c r="D387" t="s">
        <v>384</v>
      </c>
      <c r="F387" s="9" t="s">
        <v>859</v>
      </c>
      <c r="G387">
        <v>5</v>
      </c>
      <c r="J387">
        <f>+Tabla35678[[#This Row],[BALANCE INICIAL]]+Tabla35678[[#This Row],[ENTRADAS]]-Tabla35678[[#This Row],[SALIDAS]]</f>
        <v>5</v>
      </c>
      <c r="K387" s="2">
        <v>4850</v>
      </c>
      <c r="L387" s="2">
        <f>+Tabla35678[[#This Row],[BALANCE INICIAL]]*Tabla35678[[#This Row],[PRECIO]]</f>
        <v>24250</v>
      </c>
      <c r="M387" s="2">
        <f>+Tabla35678[[#This Row],[ENTRADAS]]*Tabla35678[[#This Row],[PRECIO]]</f>
        <v>0</v>
      </c>
      <c r="N387" s="2">
        <f>+Tabla35678[[#This Row],[SALIDAS]]*Tabla35678[[#This Row],[PRECIO]]</f>
        <v>0</v>
      </c>
      <c r="O387" s="2">
        <f>+Tabla35678[[#This Row],[BALANCE INICIAL2]]+Tabla35678[[#This Row],[ENTRADAS3]]-Tabla35678[[#This Row],[SALIDAS4]]</f>
        <v>24250</v>
      </c>
    </row>
    <row r="388" spans="1:15" x14ac:dyDescent="0.25">
      <c r="A388" s="9" t="s">
        <v>47</v>
      </c>
      <c r="B388" s="16" t="s">
        <v>893</v>
      </c>
      <c r="C388" t="s">
        <v>94</v>
      </c>
      <c r="D388" t="s">
        <v>385</v>
      </c>
      <c r="F388" s="9" t="s">
        <v>859</v>
      </c>
      <c r="G388">
        <v>5</v>
      </c>
      <c r="J388">
        <f>+Tabla35678[[#This Row],[BALANCE INICIAL]]+Tabla35678[[#This Row],[ENTRADAS]]-Tabla35678[[#This Row],[SALIDAS]]</f>
        <v>5</v>
      </c>
      <c r="K388" s="2">
        <v>3240</v>
      </c>
      <c r="L388" s="2">
        <f>+Tabla35678[[#This Row],[BALANCE INICIAL]]*Tabla35678[[#This Row],[PRECIO]]</f>
        <v>16200</v>
      </c>
      <c r="M388" s="2">
        <f>+Tabla35678[[#This Row],[ENTRADAS]]*Tabla35678[[#This Row],[PRECIO]]</f>
        <v>0</v>
      </c>
      <c r="N388" s="2">
        <f>+Tabla35678[[#This Row],[SALIDAS]]*Tabla35678[[#This Row],[PRECIO]]</f>
        <v>0</v>
      </c>
      <c r="O388" s="2">
        <f>+Tabla35678[[#This Row],[BALANCE INICIAL2]]+Tabla35678[[#This Row],[ENTRADAS3]]-Tabla35678[[#This Row],[SALIDAS4]]</f>
        <v>16200</v>
      </c>
    </row>
    <row r="389" spans="1:15" x14ac:dyDescent="0.25">
      <c r="A389" s="9" t="s">
        <v>47</v>
      </c>
      <c r="B389" s="16" t="s">
        <v>893</v>
      </c>
      <c r="C389" t="s">
        <v>94</v>
      </c>
      <c r="D389" t="s">
        <v>472</v>
      </c>
      <c r="F389" s="9" t="s">
        <v>863</v>
      </c>
      <c r="G389">
        <v>28</v>
      </c>
      <c r="I389">
        <v>9</v>
      </c>
      <c r="J389">
        <f>+Tabla35678[[#This Row],[BALANCE INICIAL]]+Tabla35678[[#This Row],[ENTRADAS]]-Tabla35678[[#This Row],[SALIDAS]]</f>
        <v>19</v>
      </c>
      <c r="K389" s="2">
        <v>3240</v>
      </c>
      <c r="L389" s="2">
        <f>+Tabla35678[[#This Row],[BALANCE INICIAL]]*Tabla35678[[#This Row],[PRECIO]]</f>
        <v>90720</v>
      </c>
      <c r="M389" s="2">
        <f>+Tabla35678[[#This Row],[ENTRADAS]]*Tabla35678[[#This Row],[PRECIO]]</f>
        <v>0</v>
      </c>
      <c r="N389" s="2">
        <f>+Tabla35678[[#This Row],[SALIDAS]]*Tabla35678[[#This Row],[PRECIO]]</f>
        <v>29160</v>
      </c>
      <c r="O389" s="2">
        <f>+Tabla35678[[#This Row],[BALANCE INICIAL2]]+Tabla35678[[#This Row],[ENTRADAS3]]-Tabla35678[[#This Row],[SALIDAS4]]</f>
        <v>61560</v>
      </c>
    </row>
    <row r="390" spans="1:15" x14ac:dyDescent="0.25">
      <c r="A390" s="9" t="s">
        <v>47</v>
      </c>
      <c r="B390" s="16" t="s">
        <v>893</v>
      </c>
      <c r="C390" t="s">
        <v>94</v>
      </c>
      <c r="D390" t="s">
        <v>473</v>
      </c>
      <c r="F390" s="9" t="s">
        <v>863</v>
      </c>
      <c r="G390">
        <v>6</v>
      </c>
      <c r="I390">
        <v>1</v>
      </c>
      <c r="J390">
        <f>+Tabla35678[[#This Row],[BALANCE INICIAL]]+Tabla35678[[#This Row],[ENTRADAS]]-Tabla35678[[#This Row],[SALIDAS]]</f>
        <v>5</v>
      </c>
      <c r="K390" s="2">
        <v>3698</v>
      </c>
      <c r="L390" s="2">
        <f>+Tabla35678[[#This Row],[BALANCE INICIAL]]*Tabla35678[[#This Row],[PRECIO]]</f>
        <v>22188</v>
      </c>
      <c r="M390" s="2">
        <f>+Tabla35678[[#This Row],[ENTRADAS]]*Tabla35678[[#This Row],[PRECIO]]</f>
        <v>0</v>
      </c>
      <c r="N390" s="2">
        <f>+Tabla35678[[#This Row],[SALIDAS]]*Tabla35678[[#This Row],[PRECIO]]</f>
        <v>3698</v>
      </c>
      <c r="O390" s="2">
        <f>+Tabla35678[[#This Row],[BALANCE INICIAL2]]+Tabla35678[[#This Row],[ENTRADAS3]]-Tabla35678[[#This Row],[SALIDAS4]]</f>
        <v>18490</v>
      </c>
    </row>
    <row r="391" spans="1:15" x14ac:dyDescent="0.25">
      <c r="A391" s="9" t="s">
        <v>47</v>
      </c>
      <c r="B391" s="16" t="s">
        <v>893</v>
      </c>
      <c r="C391" t="s">
        <v>94</v>
      </c>
      <c r="D391" t="s">
        <v>474</v>
      </c>
      <c r="F391" s="9" t="s">
        <v>825</v>
      </c>
      <c r="G391">
        <v>2</v>
      </c>
      <c r="J391">
        <f>+Tabla35678[[#This Row],[BALANCE INICIAL]]+Tabla35678[[#This Row],[ENTRADAS]]-Tabla35678[[#This Row],[SALIDAS]]</f>
        <v>2</v>
      </c>
      <c r="K391" s="2">
        <v>1089</v>
      </c>
      <c r="L391" s="2">
        <f>+Tabla35678[[#This Row],[BALANCE INICIAL]]*Tabla35678[[#This Row],[PRECIO]]</f>
        <v>2178</v>
      </c>
      <c r="M391" s="2">
        <f>+Tabla35678[[#This Row],[ENTRADAS]]*Tabla35678[[#This Row],[PRECIO]]</f>
        <v>0</v>
      </c>
      <c r="N391" s="2">
        <f>+Tabla35678[[#This Row],[SALIDAS]]*Tabla35678[[#This Row],[PRECIO]]</f>
        <v>0</v>
      </c>
      <c r="O391" s="2">
        <f>+Tabla35678[[#This Row],[BALANCE INICIAL2]]+Tabla35678[[#This Row],[ENTRADAS3]]-Tabla35678[[#This Row],[SALIDAS4]]</f>
        <v>2178</v>
      </c>
    </row>
    <row r="392" spans="1:15" x14ac:dyDescent="0.25">
      <c r="A392" s="9" t="s">
        <v>47</v>
      </c>
      <c r="B392" s="16" t="s">
        <v>893</v>
      </c>
      <c r="C392" t="s">
        <v>94</v>
      </c>
      <c r="D392" t="s">
        <v>475</v>
      </c>
      <c r="F392" s="9" t="s">
        <v>863</v>
      </c>
      <c r="G392">
        <v>5</v>
      </c>
      <c r="J392">
        <f>+Tabla35678[[#This Row],[BALANCE INICIAL]]+Tabla35678[[#This Row],[ENTRADAS]]-Tabla35678[[#This Row],[SALIDAS]]</f>
        <v>5</v>
      </c>
      <c r="K392" s="2">
        <v>3240</v>
      </c>
      <c r="L392" s="2">
        <f>+Tabla35678[[#This Row],[BALANCE INICIAL]]*Tabla35678[[#This Row],[PRECIO]]</f>
        <v>16200</v>
      </c>
      <c r="M392" s="2">
        <f>+Tabla35678[[#This Row],[ENTRADAS]]*Tabla35678[[#This Row],[PRECIO]]</f>
        <v>0</v>
      </c>
      <c r="N392" s="2">
        <f>+Tabla35678[[#This Row],[SALIDAS]]*Tabla35678[[#This Row],[PRECIO]]</f>
        <v>0</v>
      </c>
      <c r="O392" s="2">
        <f>+Tabla35678[[#This Row],[BALANCE INICIAL2]]+Tabla35678[[#This Row],[ENTRADAS3]]-Tabla35678[[#This Row],[SALIDAS4]]</f>
        <v>16200</v>
      </c>
    </row>
    <row r="393" spans="1:15" x14ac:dyDescent="0.25">
      <c r="A393" s="9" t="s">
        <v>47</v>
      </c>
      <c r="B393" s="16" t="s">
        <v>893</v>
      </c>
      <c r="C393" t="s">
        <v>94</v>
      </c>
      <c r="D393" t="s">
        <v>476</v>
      </c>
      <c r="F393" s="9" t="s">
        <v>863</v>
      </c>
      <c r="G393">
        <v>5</v>
      </c>
      <c r="J393">
        <f>+Tabla35678[[#This Row],[BALANCE INICIAL]]+Tabla35678[[#This Row],[ENTRADAS]]-Tabla35678[[#This Row],[SALIDAS]]</f>
        <v>5</v>
      </c>
      <c r="K393" s="2">
        <v>4500</v>
      </c>
      <c r="L393" s="2">
        <f>+Tabla35678[[#This Row],[BALANCE INICIAL]]*Tabla35678[[#This Row],[PRECIO]]</f>
        <v>22500</v>
      </c>
      <c r="M393" s="2">
        <f>+Tabla35678[[#This Row],[ENTRADAS]]*Tabla35678[[#This Row],[PRECIO]]</f>
        <v>0</v>
      </c>
      <c r="N393" s="2">
        <f>+Tabla35678[[#This Row],[SALIDAS]]*Tabla35678[[#This Row],[PRECIO]]</f>
        <v>0</v>
      </c>
      <c r="O393" s="2">
        <f>+Tabla35678[[#This Row],[BALANCE INICIAL2]]+Tabla35678[[#This Row],[ENTRADAS3]]-Tabla35678[[#This Row],[SALIDAS4]]</f>
        <v>22500</v>
      </c>
    </row>
    <row r="394" spans="1:15" x14ac:dyDescent="0.25">
      <c r="A394" s="9" t="s">
        <v>47</v>
      </c>
      <c r="B394" s="16" t="s">
        <v>893</v>
      </c>
      <c r="C394" t="s">
        <v>94</v>
      </c>
      <c r="D394" t="s">
        <v>477</v>
      </c>
      <c r="F394" s="9" t="s">
        <v>863</v>
      </c>
      <c r="G394">
        <v>8</v>
      </c>
      <c r="I394">
        <v>3</v>
      </c>
      <c r="J394">
        <f>+Tabla35678[[#This Row],[BALANCE INICIAL]]+Tabla35678[[#This Row],[ENTRADAS]]-Tabla35678[[#This Row],[SALIDAS]]</f>
        <v>5</v>
      </c>
      <c r="K394" s="2">
        <v>3240</v>
      </c>
      <c r="L394" s="2">
        <f>+Tabla35678[[#This Row],[BALANCE INICIAL]]*Tabla35678[[#This Row],[PRECIO]]</f>
        <v>25920</v>
      </c>
      <c r="M394" s="2">
        <f>+Tabla35678[[#This Row],[ENTRADAS]]*Tabla35678[[#This Row],[PRECIO]]</f>
        <v>0</v>
      </c>
      <c r="N394" s="2">
        <f>+Tabla35678[[#This Row],[SALIDAS]]*Tabla35678[[#This Row],[PRECIO]]</f>
        <v>9720</v>
      </c>
      <c r="O394" s="2">
        <f>+Tabla35678[[#This Row],[BALANCE INICIAL2]]+Tabla35678[[#This Row],[ENTRADAS3]]-Tabla35678[[#This Row],[SALIDAS4]]</f>
        <v>16200</v>
      </c>
    </row>
    <row r="395" spans="1:15" x14ac:dyDescent="0.25">
      <c r="A395" s="9" t="s">
        <v>47</v>
      </c>
      <c r="B395" s="16" t="s">
        <v>893</v>
      </c>
      <c r="C395" t="s">
        <v>94</v>
      </c>
      <c r="D395" t="s">
        <v>478</v>
      </c>
      <c r="F395" s="9" t="s">
        <v>863</v>
      </c>
      <c r="G395">
        <v>2</v>
      </c>
      <c r="J395">
        <f>+Tabla35678[[#This Row],[BALANCE INICIAL]]+Tabla35678[[#This Row],[ENTRADAS]]-Tabla35678[[#This Row],[SALIDAS]]</f>
        <v>2</v>
      </c>
      <c r="K395" s="2">
        <v>4850</v>
      </c>
      <c r="L395" s="2">
        <f>+Tabla35678[[#This Row],[BALANCE INICIAL]]*Tabla35678[[#This Row],[PRECIO]]</f>
        <v>9700</v>
      </c>
      <c r="M395" s="2">
        <f>+Tabla35678[[#This Row],[ENTRADAS]]*Tabla35678[[#This Row],[PRECIO]]</f>
        <v>0</v>
      </c>
      <c r="N395" s="2">
        <f>+Tabla35678[[#This Row],[SALIDAS]]*Tabla35678[[#This Row],[PRECIO]]</f>
        <v>0</v>
      </c>
      <c r="O395" s="2">
        <f>+Tabla35678[[#This Row],[BALANCE INICIAL2]]+Tabla35678[[#This Row],[ENTRADAS3]]-Tabla35678[[#This Row],[SALIDAS4]]</f>
        <v>9700</v>
      </c>
    </row>
    <row r="396" spans="1:15" x14ac:dyDescent="0.25">
      <c r="A396" s="9" t="s">
        <v>47</v>
      </c>
      <c r="B396" s="16" t="s">
        <v>893</v>
      </c>
      <c r="C396" t="s">
        <v>94</v>
      </c>
      <c r="D396" t="s">
        <v>479</v>
      </c>
      <c r="F396" s="9" t="s">
        <v>825</v>
      </c>
      <c r="G396">
        <v>2</v>
      </c>
      <c r="J396">
        <f>+Tabla35678[[#This Row],[BALANCE INICIAL]]+Tabla35678[[#This Row],[ENTRADAS]]-Tabla35678[[#This Row],[SALIDAS]]</f>
        <v>2</v>
      </c>
      <c r="K396" s="2">
        <v>3240</v>
      </c>
      <c r="L396" s="2">
        <f>+Tabla35678[[#This Row],[BALANCE INICIAL]]*Tabla35678[[#This Row],[PRECIO]]</f>
        <v>6480</v>
      </c>
      <c r="M396" s="2">
        <f>+Tabla35678[[#This Row],[ENTRADAS]]*Tabla35678[[#This Row],[PRECIO]]</f>
        <v>0</v>
      </c>
      <c r="N396" s="2">
        <f>+Tabla35678[[#This Row],[SALIDAS]]*Tabla35678[[#This Row],[PRECIO]]</f>
        <v>0</v>
      </c>
      <c r="O396" s="2">
        <f>+Tabla35678[[#This Row],[BALANCE INICIAL2]]+Tabla35678[[#This Row],[ENTRADAS3]]-Tabla35678[[#This Row],[SALIDAS4]]</f>
        <v>6480</v>
      </c>
    </row>
    <row r="397" spans="1:15" x14ac:dyDescent="0.25">
      <c r="A397" s="9" t="s">
        <v>61</v>
      </c>
      <c r="B397" s="16" t="s">
        <v>894</v>
      </c>
      <c r="C397" t="s">
        <v>109</v>
      </c>
      <c r="D397" t="s">
        <v>690</v>
      </c>
      <c r="F397" s="9" t="s">
        <v>820</v>
      </c>
      <c r="G397">
        <v>16</v>
      </c>
      <c r="J397">
        <f>+Tabla35678[[#This Row],[BALANCE INICIAL]]+Tabla35678[[#This Row],[ENTRADAS]]-Tabla35678[[#This Row],[SALIDAS]]</f>
        <v>16</v>
      </c>
      <c r="K397" s="2">
        <v>400</v>
      </c>
      <c r="L397" s="2">
        <f>+Tabla35678[[#This Row],[BALANCE INICIAL]]*Tabla35678[[#This Row],[PRECIO]]</f>
        <v>6400</v>
      </c>
      <c r="M397" s="2">
        <f>+Tabla35678[[#This Row],[ENTRADAS]]*Tabla35678[[#This Row],[PRECIO]]</f>
        <v>0</v>
      </c>
      <c r="N397" s="2">
        <f>+Tabla35678[[#This Row],[SALIDAS]]*Tabla35678[[#This Row],[PRECIO]]</f>
        <v>0</v>
      </c>
      <c r="O397" s="2">
        <f>+Tabla35678[[#This Row],[BALANCE INICIAL2]]+Tabla35678[[#This Row],[ENTRADAS3]]-Tabla35678[[#This Row],[SALIDAS4]]</f>
        <v>6400</v>
      </c>
    </row>
    <row r="398" spans="1:15" x14ac:dyDescent="0.25">
      <c r="A398" s="9" t="s">
        <v>36</v>
      </c>
      <c r="B398" s="16" t="s">
        <v>895</v>
      </c>
      <c r="C398" t="s">
        <v>82</v>
      </c>
      <c r="D398" t="s">
        <v>182</v>
      </c>
      <c r="F398" s="9" t="s">
        <v>820</v>
      </c>
      <c r="G398">
        <v>1</v>
      </c>
      <c r="J398">
        <f>+Tabla35678[[#This Row],[BALANCE INICIAL]]+Tabla35678[[#This Row],[ENTRADAS]]-Tabla35678[[#This Row],[SALIDAS]]</f>
        <v>1</v>
      </c>
      <c r="K398" s="2">
        <v>1900</v>
      </c>
      <c r="L398" s="2">
        <f>+Tabla35678[[#This Row],[BALANCE INICIAL]]*Tabla35678[[#This Row],[PRECIO]]</f>
        <v>1900</v>
      </c>
      <c r="M398" s="2">
        <f>+Tabla35678[[#This Row],[ENTRADAS]]*Tabla35678[[#This Row],[PRECIO]]</f>
        <v>0</v>
      </c>
      <c r="N398" s="2">
        <f>+Tabla35678[[#This Row],[SALIDAS]]*Tabla35678[[#This Row],[PRECIO]]</f>
        <v>0</v>
      </c>
      <c r="O398" s="2">
        <f>+Tabla35678[[#This Row],[BALANCE INICIAL2]]+Tabla35678[[#This Row],[ENTRADAS3]]-Tabla35678[[#This Row],[SALIDAS4]]</f>
        <v>1900</v>
      </c>
    </row>
    <row r="399" spans="1:15" x14ac:dyDescent="0.25">
      <c r="A399" s="9" t="s">
        <v>41</v>
      </c>
      <c r="B399" s="16" t="s">
        <v>890</v>
      </c>
      <c r="C399" t="s">
        <v>87</v>
      </c>
      <c r="D399" t="s">
        <v>267</v>
      </c>
      <c r="F399" s="9" t="s">
        <v>820</v>
      </c>
      <c r="G399">
        <v>88</v>
      </c>
      <c r="J399">
        <f>+Tabla35678[[#This Row],[BALANCE INICIAL]]+Tabla35678[[#This Row],[ENTRADAS]]-Tabla35678[[#This Row],[SALIDAS]]</f>
        <v>88</v>
      </c>
      <c r="K399" s="2">
        <v>218</v>
      </c>
      <c r="L399" s="2">
        <f>+Tabla35678[[#This Row],[BALANCE INICIAL]]*Tabla35678[[#This Row],[PRECIO]]</f>
        <v>19184</v>
      </c>
      <c r="M399" s="2">
        <f>+Tabla35678[[#This Row],[ENTRADAS]]*Tabla35678[[#This Row],[PRECIO]]</f>
        <v>0</v>
      </c>
      <c r="N399" s="2">
        <f>+Tabla35678[[#This Row],[SALIDAS]]*Tabla35678[[#This Row],[PRECIO]]</f>
        <v>0</v>
      </c>
      <c r="O399" s="2">
        <f>+Tabla35678[[#This Row],[BALANCE INICIAL2]]+Tabla35678[[#This Row],[ENTRADAS3]]-Tabla35678[[#This Row],[SALIDAS4]]</f>
        <v>19184</v>
      </c>
    </row>
    <row r="400" spans="1:15" x14ac:dyDescent="0.25">
      <c r="A400" s="9" t="s">
        <v>41</v>
      </c>
      <c r="B400" s="16" t="s">
        <v>890</v>
      </c>
      <c r="C400" t="s">
        <v>87</v>
      </c>
      <c r="D400" t="s">
        <v>273</v>
      </c>
      <c r="F400" s="9" t="s">
        <v>852</v>
      </c>
      <c r="G400">
        <v>84</v>
      </c>
      <c r="H400">
        <v>411</v>
      </c>
      <c r="J400">
        <f>+Tabla35678[[#This Row],[BALANCE INICIAL]]+Tabla35678[[#This Row],[ENTRADAS]]-Tabla35678[[#This Row],[SALIDAS]]</f>
        <v>495</v>
      </c>
      <c r="K400" s="2">
        <v>3450</v>
      </c>
      <c r="L400" s="2">
        <f>+Tabla35678[[#This Row],[BALANCE INICIAL]]*Tabla35678[[#This Row],[PRECIO]]</f>
        <v>289800</v>
      </c>
      <c r="M400" s="2">
        <f>+Tabla35678[[#This Row],[ENTRADAS]]*Tabla35678[[#This Row],[PRECIO]]</f>
        <v>1417950</v>
      </c>
      <c r="N400" s="2">
        <f>+Tabla35678[[#This Row],[SALIDAS]]*Tabla35678[[#This Row],[PRECIO]]</f>
        <v>0</v>
      </c>
      <c r="O400" s="2">
        <f>+Tabla35678[[#This Row],[BALANCE INICIAL2]]+Tabla35678[[#This Row],[ENTRADAS3]]-Tabla35678[[#This Row],[SALIDAS4]]</f>
        <v>1707750</v>
      </c>
    </row>
    <row r="401" spans="1:15" x14ac:dyDescent="0.25">
      <c r="A401" s="9" t="s">
        <v>41</v>
      </c>
      <c r="B401" s="16" t="s">
        <v>890</v>
      </c>
      <c r="C401" t="s">
        <v>87</v>
      </c>
      <c r="D401" t="s">
        <v>274</v>
      </c>
      <c r="F401" s="9" t="s">
        <v>852</v>
      </c>
      <c r="G401">
        <v>156</v>
      </c>
      <c r="H401">
        <v>390</v>
      </c>
      <c r="I401">
        <v>193</v>
      </c>
      <c r="J401">
        <f>+Tabla35678[[#This Row],[BALANCE INICIAL]]+Tabla35678[[#This Row],[ENTRADAS]]-Tabla35678[[#This Row],[SALIDAS]]</f>
        <v>353</v>
      </c>
      <c r="K401" s="2">
        <v>1747</v>
      </c>
      <c r="L401" s="2">
        <f>+Tabla35678[[#This Row],[BALANCE INICIAL]]*Tabla35678[[#This Row],[PRECIO]]</f>
        <v>272532</v>
      </c>
      <c r="M401" s="2">
        <f>+Tabla35678[[#This Row],[ENTRADAS]]*Tabla35678[[#This Row],[PRECIO]]</f>
        <v>681330</v>
      </c>
      <c r="N401" s="2">
        <f>+Tabla35678[[#This Row],[SALIDAS]]*Tabla35678[[#This Row],[PRECIO]]</f>
        <v>337171</v>
      </c>
      <c r="O401" s="2">
        <f>+Tabla35678[[#This Row],[BALANCE INICIAL2]]+Tabla35678[[#This Row],[ENTRADAS3]]-Tabla35678[[#This Row],[SALIDAS4]]</f>
        <v>616691</v>
      </c>
    </row>
    <row r="402" spans="1:15" x14ac:dyDescent="0.25">
      <c r="A402" s="9" t="s">
        <v>41</v>
      </c>
      <c r="B402" s="16" t="s">
        <v>890</v>
      </c>
      <c r="C402" t="s">
        <v>87</v>
      </c>
      <c r="D402" t="s">
        <v>275</v>
      </c>
      <c r="F402" s="9" t="s">
        <v>850</v>
      </c>
      <c r="G402">
        <v>13</v>
      </c>
      <c r="I402">
        <v>2</v>
      </c>
      <c r="J402">
        <f>+Tabla35678[[#This Row],[BALANCE INICIAL]]+Tabla35678[[#This Row],[ENTRADAS]]-Tabla35678[[#This Row],[SALIDAS]]</f>
        <v>11</v>
      </c>
      <c r="K402" s="2">
        <v>125</v>
      </c>
      <c r="L402" s="2">
        <f>+Tabla35678[[#This Row],[BALANCE INICIAL]]*Tabla35678[[#This Row],[PRECIO]]</f>
        <v>1625</v>
      </c>
      <c r="M402" s="2">
        <f>+Tabla35678[[#This Row],[ENTRADAS]]*Tabla35678[[#This Row],[PRECIO]]</f>
        <v>0</v>
      </c>
      <c r="N402" s="2">
        <f>+Tabla35678[[#This Row],[SALIDAS]]*Tabla35678[[#This Row],[PRECIO]]</f>
        <v>250</v>
      </c>
      <c r="O402" s="2">
        <f>+Tabla35678[[#This Row],[BALANCE INICIAL2]]+Tabla35678[[#This Row],[ENTRADAS3]]-Tabla35678[[#This Row],[SALIDAS4]]</f>
        <v>1375</v>
      </c>
    </row>
    <row r="403" spans="1:15" x14ac:dyDescent="0.25">
      <c r="A403" s="9" t="s">
        <v>41</v>
      </c>
      <c r="B403" s="16" t="s">
        <v>890</v>
      </c>
      <c r="C403" t="s">
        <v>87</v>
      </c>
      <c r="D403" t="s">
        <v>277</v>
      </c>
      <c r="F403" s="9" t="s">
        <v>854</v>
      </c>
      <c r="G403">
        <v>301</v>
      </c>
      <c r="H403">
        <v>800</v>
      </c>
      <c r="I403">
        <v>234</v>
      </c>
      <c r="J403">
        <f>+Tabla35678[[#This Row],[BALANCE INICIAL]]+Tabla35678[[#This Row],[ENTRADAS]]-Tabla35678[[#This Row],[SALIDAS]]</f>
        <v>867</v>
      </c>
      <c r="K403" s="2">
        <v>593</v>
      </c>
      <c r="L403" s="2">
        <f>+Tabla35678[[#This Row],[BALANCE INICIAL]]*Tabla35678[[#This Row],[PRECIO]]</f>
        <v>178493</v>
      </c>
      <c r="M403" s="2">
        <f>+Tabla35678[[#This Row],[ENTRADAS]]*Tabla35678[[#This Row],[PRECIO]]</f>
        <v>474400</v>
      </c>
      <c r="N403" s="2">
        <f>+Tabla35678[[#This Row],[SALIDAS]]*Tabla35678[[#This Row],[PRECIO]]</f>
        <v>138762</v>
      </c>
      <c r="O403" s="2">
        <f>+Tabla35678[[#This Row],[BALANCE INICIAL2]]+Tabla35678[[#This Row],[ENTRADAS3]]-Tabla35678[[#This Row],[SALIDAS4]]</f>
        <v>514131</v>
      </c>
    </row>
    <row r="404" spans="1:15" x14ac:dyDescent="0.25">
      <c r="A404" s="9" t="s">
        <v>41</v>
      </c>
      <c r="B404" s="16" t="s">
        <v>890</v>
      </c>
      <c r="C404" t="s">
        <v>87</v>
      </c>
      <c r="D404" t="s">
        <v>278</v>
      </c>
      <c r="F404" s="9" t="s">
        <v>854</v>
      </c>
      <c r="G404">
        <v>294</v>
      </c>
      <c r="H404">
        <v>500</v>
      </c>
      <c r="I404">
        <v>284</v>
      </c>
      <c r="J404">
        <f>+Tabla35678[[#This Row],[BALANCE INICIAL]]+Tabla35678[[#This Row],[ENTRADAS]]-Tabla35678[[#This Row],[SALIDAS]]</f>
        <v>510</v>
      </c>
      <c r="K404" s="2">
        <v>630</v>
      </c>
      <c r="L404" s="2">
        <f>+Tabla35678[[#This Row],[BALANCE INICIAL]]*Tabla35678[[#This Row],[PRECIO]]</f>
        <v>185220</v>
      </c>
      <c r="M404" s="2">
        <f>+Tabla35678[[#This Row],[ENTRADAS]]*Tabla35678[[#This Row],[PRECIO]]</f>
        <v>315000</v>
      </c>
      <c r="N404" s="2">
        <f>+Tabla35678[[#This Row],[SALIDAS]]*Tabla35678[[#This Row],[PRECIO]]</f>
        <v>178920</v>
      </c>
      <c r="O404" s="2">
        <f>+Tabla35678[[#This Row],[BALANCE INICIAL2]]+Tabla35678[[#This Row],[ENTRADAS3]]-Tabla35678[[#This Row],[SALIDAS4]]</f>
        <v>321300</v>
      </c>
    </row>
    <row r="405" spans="1:15" x14ac:dyDescent="0.25">
      <c r="A405" s="9" t="s">
        <v>41</v>
      </c>
      <c r="B405" s="16" t="s">
        <v>890</v>
      </c>
      <c r="C405" t="s">
        <v>87</v>
      </c>
      <c r="D405" t="s">
        <v>292</v>
      </c>
      <c r="F405" s="9" t="s">
        <v>820</v>
      </c>
      <c r="G405">
        <v>290</v>
      </c>
      <c r="J405">
        <f>+Tabla35678[[#This Row],[BALANCE INICIAL]]+Tabla35678[[#This Row],[ENTRADAS]]-Tabla35678[[#This Row],[SALIDAS]]</f>
        <v>290</v>
      </c>
      <c r="K405" s="2">
        <v>32</v>
      </c>
      <c r="L405" s="2">
        <f>+Tabla35678[[#This Row],[BALANCE INICIAL]]*Tabla35678[[#This Row],[PRECIO]]</f>
        <v>9280</v>
      </c>
      <c r="M405" s="2">
        <f>+Tabla35678[[#This Row],[ENTRADAS]]*Tabla35678[[#This Row],[PRECIO]]</f>
        <v>0</v>
      </c>
      <c r="N405" s="2">
        <f>+Tabla35678[[#This Row],[SALIDAS]]*Tabla35678[[#This Row],[PRECIO]]</f>
        <v>0</v>
      </c>
      <c r="O405" s="2">
        <f>+Tabla35678[[#This Row],[BALANCE INICIAL2]]+Tabla35678[[#This Row],[ENTRADAS3]]-Tabla35678[[#This Row],[SALIDAS4]]</f>
        <v>9280</v>
      </c>
    </row>
    <row r="406" spans="1:15" x14ac:dyDescent="0.25">
      <c r="A406" s="9" t="s">
        <v>41</v>
      </c>
      <c r="B406" s="16" t="s">
        <v>890</v>
      </c>
      <c r="C406" t="s">
        <v>87</v>
      </c>
      <c r="D406" t="s">
        <v>293</v>
      </c>
      <c r="F406" s="9" t="s">
        <v>826</v>
      </c>
      <c r="G406">
        <v>185</v>
      </c>
      <c r="I406">
        <v>25</v>
      </c>
      <c r="J406">
        <f>+Tabla35678[[#This Row],[BALANCE INICIAL]]+Tabla35678[[#This Row],[ENTRADAS]]-Tabla35678[[#This Row],[SALIDAS]]</f>
        <v>160</v>
      </c>
      <c r="K406" s="2">
        <v>219</v>
      </c>
      <c r="L406" s="2">
        <f>+Tabla35678[[#This Row],[BALANCE INICIAL]]*Tabla35678[[#This Row],[PRECIO]]</f>
        <v>40515</v>
      </c>
      <c r="M406" s="2">
        <f>+Tabla35678[[#This Row],[ENTRADAS]]*Tabla35678[[#This Row],[PRECIO]]</f>
        <v>0</v>
      </c>
      <c r="N406" s="2">
        <f>+Tabla35678[[#This Row],[SALIDAS]]*Tabla35678[[#This Row],[PRECIO]]</f>
        <v>5475</v>
      </c>
      <c r="O406" s="2">
        <f>+Tabla35678[[#This Row],[BALANCE INICIAL2]]+Tabla35678[[#This Row],[ENTRADAS3]]-Tabla35678[[#This Row],[SALIDAS4]]</f>
        <v>35040</v>
      </c>
    </row>
    <row r="407" spans="1:15" x14ac:dyDescent="0.25">
      <c r="A407" s="9" t="s">
        <v>41</v>
      </c>
      <c r="B407" s="16" t="s">
        <v>890</v>
      </c>
      <c r="C407" t="s">
        <v>87</v>
      </c>
      <c r="D407" t="s">
        <v>294</v>
      </c>
      <c r="F407" s="9" t="s">
        <v>826</v>
      </c>
      <c r="G407">
        <v>284</v>
      </c>
      <c r="I407">
        <v>39</v>
      </c>
      <c r="J407">
        <f>+Tabla35678[[#This Row],[BALANCE INICIAL]]+Tabla35678[[#This Row],[ENTRADAS]]-Tabla35678[[#This Row],[SALIDAS]]</f>
        <v>245</v>
      </c>
      <c r="K407" s="2">
        <v>28.8</v>
      </c>
      <c r="L407" s="2">
        <f>+Tabla35678[[#This Row],[BALANCE INICIAL]]*Tabla35678[[#This Row],[PRECIO]]</f>
        <v>8179.2</v>
      </c>
      <c r="M407" s="2">
        <f>+Tabla35678[[#This Row],[ENTRADAS]]*Tabla35678[[#This Row],[PRECIO]]</f>
        <v>0</v>
      </c>
      <c r="N407" s="2">
        <f>+Tabla35678[[#This Row],[SALIDAS]]*Tabla35678[[#This Row],[PRECIO]]</f>
        <v>1123.2</v>
      </c>
      <c r="O407" s="2">
        <f>+Tabla35678[[#This Row],[BALANCE INICIAL2]]+Tabla35678[[#This Row],[ENTRADAS3]]-Tabla35678[[#This Row],[SALIDAS4]]</f>
        <v>7056</v>
      </c>
    </row>
    <row r="408" spans="1:15" x14ac:dyDescent="0.25">
      <c r="A408" s="9" t="s">
        <v>41</v>
      </c>
      <c r="B408" s="16" t="s">
        <v>890</v>
      </c>
      <c r="C408" t="s">
        <v>87</v>
      </c>
      <c r="D408" t="s">
        <v>303</v>
      </c>
      <c r="F408" s="9" t="s">
        <v>855</v>
      </c>
      <c r="G408">
        <v>4</v>
      </c>
      <c r="J408">
        <f>+Tabla35678[[#This Row],[BALANCE INICIAL]]+Tabla35678[[#This Row],[ENTRADAS]]-Tabla35678[[#This Row],[SALIDAS]]</f>
        <v>4</v>
      </c>
      <c r="K408" s="2">
        <v>140</v>
      </c>
      <c r="L408" s="2">
        <f>+Tabla35678[[#This Row],[BALANCE INICIAL]]*Tabla35678[[#This Row],[PRECIO]]</f>
        <v>560</v>
      </c>
      <c r="M408" s="2">
        <f>+Tabla35678[[#This Row],[ENTRADAS]]*Tabla35678[[#This Row],[PRECIO]]</f>
        <v>0</v>
      </c>
      <c r="N408" s="2">
        <f>+Tabla35678[[#This Row],[SALIDAS]]*Tabla35678[[#This Row],[PRECIO]]</f>
        <v>0</v>
      </c>
      <c r="O408" s="2">
        <f>+Tabla35678[[#This Row],[BALANCE INICIAL2]]+Tabla35678[[#This Row],[ENTRADAS3]]-Tabla35678[[#This Row],[SALIDAS4]]</f>
        <v>560</v>
      </c>
    </row>
    <row r="409" spans="1:15" x14ac:dyDescent="0.25">
      <c r="A409" s="9" t="s">
        <v>41</v>
      </c>
      <c r="B409" s="16" t="s">
        <v>890</v>
      </c>
      <c r="C409" t="s">
        <v>87</v>
      </c>
      <c r="D409" t="s">
        <v>304</v>
      </c>
      <c r="F409" s="9" t="s">
        <v>846</v>
      </c>
      <c r="G409">
        <v>2</v>
      </c>
      <c r="J409">
        <f>+Tabla35678[[#This Row],[BALANCE INICIAL]]+Tabla35678[[#This Row],[ENTRADAS]]-Tabla35678[[#This Row],[SALIDAS]]</f>
        <v>2</v>
      </c>
      <c r="K409" s="2">
        <v>140</v>
      </c>
      <c r="L409" s="2">
        <f>+Tabla35678[[#This Row],[BALANCE INICIAL]]*Tabla35678[[#This Row],[PRECIO]]</f>
        <v>280</v>
      </c>
      <c r="M409" s="2">
        <f>+Tabla35678[[#This Row],[ENTRADAS]]*Tabla35678[[#This Row],[PRECIO]]</f>
        <v>0</v>
      </c>
      <c r="N409" s="2">
        <f>+Tabla35678[[#This Row],[SALIDAS]]*Tabla35678[[#This Row],[PRECIO]]</f>
        <v>0</v>
      </c>
      <c r="O409" s="2">
        <f>+Tabla35678[[#This Row],[BALANCE INICIAL2]]+Tabla35678[[#This Row],[ENTRADAS3]]-Tabla35678[[#This Row],[SALIDAS4]]</f>
        <v>280</v>
      </c>
    </row>
    <row r="410" spans="1:15" x14ac:dyDescent="0.25">
      <c r="A410" s="9" t="s">
        <v>41</v>
      </c>
      <c r="B410" s="16" t="s">
        <v>890</v>
      </c>
      <c r="C410" t="s">
        <v>87</v>
      </c>
      <c r="D410" t="s">
        <v>305</v>
      </c>
      <c r="F410" s="9" t="s">
        <v>856</v>
      </c>
      <c r="G410">
        <v>4</v>
      </c>
      <c r="J410">
        <f>+Tabla35678[[#This Row],[BALANCE INICIAL]]+Tabla35678[[#This Row],[ENTRADAS]]-Tabla35678[[#This Row],[SALIDAS]]</f>
        <v>4</v>
      </c>
      <c r="K410" s="2">
        <v>140</v>
      </c>
      <c r="L410" s="2">
        <f>+Tabla35678[[#This Row],[BALANCE INICIAL]]*Tabla35678[[#This Row],[PRECIO]]</f>
        <v>560</v>
      </c>
      <c r="M410" s="2">
        <f>+Tabla35678[[#This Row],[ENTRADAS]]*Tabla35678[[#This Row],[PRECIO]]</f>
        <v>0</v>
      </c>
      <c r="N410" s="2">
        <f>+Tabla35678[[#This Row],[SALIDAS]]*Tabla35678[[#This Row],[PRECIO]]</f>
        <v>0</v>
      </c>
      <c r="O410" s="2">
        <f>+Tabla35678[[#This Row],[BALANCE INICIAL2]]+Tabla35678[[#This Row],[ENTRADAS3]]-Tabla35678[[#This Row],[SALIDAS4]]</f>
        <v>560</v>
      </c>
    </row>
    <row r="411" spans="1:15" x14ac:dyDescent="0.25">
      <c r="A411" s="9" t="s">
        <v>41</v>
      </c>
      <c r="B411" s="16" t="s">
        <v>890</v>
      </c>
      <c r="C411" t="s">
        <v>87</v>
      </c>
      <c r="D411" t="s">
        <v>307</v>
      </c>
      <c r="F411" s="9" t="s">
        <v>820</v>
      </c>
      <c r="G411">
        <v>215</v>
      </c>
      <c r="J411">
        <f>+Tabla35678[[#This Row],[BALANCE INICIAL]]+Tabla35678[[#This Row],[ENTRADAS]]-Tabla35678[[#This Row],[SALIDAS]]</f>
        <v>215</v>
      </c>
      <c r="K411" s="2">
        <v>25</v>
      </c>
      <c r="L411" s="2">
        <f>+Tabla35678[[#This Row],[BALANCE INICIAL]]*Tabla35678[[#This Row],[PRECIO]]</f>
        <v>5375</v>
      </c>
      <c r="M411" s="2">
        <f>+Tabla35678[[#This Row],[ENTRADAS]]*Tabla35678[[#This Row],[PRECIO]]</f>
        <v>0</v>
      </c>
      <c r="N411" s="2">
        <f>+Tabla35678[[#This Row],[SALIDAS]]*Tabla35678[[#This Row],[PRECIO]]</f>
        <v>0</v>
      </c>
      <c r="O411" s="2">
        <f>+Tabla35678[[#This Row],[BALANCE INICIAL2]]+Tabla35678[[#This Row],[ENTRADAS3]]-Tabla35678[[#This Row],[SALIDAS4]]</f>
        <v>5375</v>
      </c>
    </row>
    <row r="412" spans="1:15" x14ac:dyDescent="0.25">
      <c r="A412" s="9" t="s">
        <v>41</v>
      </c>
      <c r="B412" s="16" t="s">
        <v>890</v>
      </c>
      <c r="C412" t="s">
        <v>87</v>
      </c>
      <c r="D412" t="s">
        <v>308</v>
      </c>
      <c r="F412" s="9" t="s">
        <v>826</v>
      </c>
      <c r="G412">
        <v>6</v>
      </c>
      <c r="J412">
        <f>+Tabla35678[[#This Row],[BALANCE INICIAL]]+Tabla35678[[#This Row],[ENTRADAS]]-Tabla35678[[#This Row],[SALIDAS]]</f>
        <v>6</v>
      </c>
      <c r="K412" s="2">
        <v>14.95</v>
      </c>
      <c r="L412" s="2">
        <f>+Tabla35678[[#This Row],[BALANCE INICIAL]]*Tabla35678[[#This Row],[PRECIO]]</f>
        <v>89.699999999999989</v>
      </c>
      <c r="M412" s="2">
        <f>+Tabla35678[[#This Row],[ENTRADAS]]*Tabla35678[[#This Row],[PRECIO]]</f>
        <v>0</v>
      </c>
      <c r="N412" s="2">
        <f>+Tabla35678[[#This Row],[SALIDAS]]*Tabla35678[[#This Row],[PRECIO]]</f>
        <v>0</v>
      </c>
      <c r="O412" s="2">
        <f>+Tabla35678[[#This Row],[BALANCE INICIAL2]]+Tabla35678[[#This Row],[ENTRADAS3]]-Tabla35678[[#This Row],[SALIDAS4]]</f>
        <v>89.699999999999989</v>
      </c>
    </row>
    <row r="413" spans="1:15" x14ac:dyDescent="0.25">
      <c r="A413" s="9" t="s">
        <v>56</v>
      </c>
      <c r="B413" s="16" t="s">
        <v>890</v>
      </c>
      <c r="C413" t="s">
        <v>105</v>
      </c>
      <c r="D413" t="s">
        <v>528</v>
      </c>
      <c r="F413" s="9" t="s">
        <v>907</v>
      </c>
      <c r="G413">
        <v>0</v>
      </c>
      <c r="J413">
        <f>+Tabla35678[[#This Row],[BALANCE INICIAL]]+Tabla35678[[#This Row],[ENTRADAS]]-Tabla35678[[#This Row],[SALIDAS]]</f>
        <v>0</v>
      </c>
      <c r="K413" s="2">
        <v>110</v>
      </c>
      <c r="L413" s="2">
        <f>+Tabla35678[[#This Row],[BALANCE INICIAL]]*Tabla35678[[#This Row],[PRECIO]]</f>
        <v>0</v>
      </c>
      <c r="M413" s="2">
        <f>+Tabla35678[[#This Row],[ENTRADAS]]*Tabla35678[[#This Row],[PRECIO]]</f>
        <v>0</v>
      </c>
      <c r="N413" s="2">
        <f>+Tabla35678[[#This Row],[SALIDAS]]*Tabla35678[[#This Row],[PRECIO]]</f>
        <v>0</v>
      </c>
      <c r="O413" s="2">
        <f>+Tabla35678[[#This Row],[BALANCE INICIAL2]]+Tabla35678[[#This Row],[ENTRADAS3]]-Tabla35678[[#This Row],[SALIDAS4]]</f>
        <v>0</v>
      </c>
    </row>
    <row r="414" spans="1:15" x14ac:dyDescent="0.25">
      <c r="A414" s="9" t="s">
        <v>52</v>
      </c>
      <c r="B414" t="s">
        <v>891</v>
      </c>
      <c r="C414" t="s">
        <v>100</v>
      </c>
      <c r="D414" t="s">
        <v>391</v>
      </c>
      <c r="F414" s="9" t="s">
        <v>820</v>
      </c>
      <c r="G414">
        <v>1</v>
      </c>
      <c r="J414">
        <f>+Tabla35678[[#This Row],[BALANCE INICIAL]]+Tabla35678[[#This Row],[ENTRADAS]]-Tabla35678[[#This Row],[SALIDAS]]</f>
        <v>1</v>
      </c>
      <c r="K414" s="2">
        <v>3000</v>
      </c>
      <c r="L414" s="2">
        <f>+Tabla35678[[#This Row],[BALANCE INICIAL]]*Tabla35678[[#This Row],[PRECIO]]</f>
        <v>3000</v>
      </c>
      <c r="M414" s="2">
        <f>+Tabla35678[[#This Row],[ENTRADAS]]*Tabla35678[[#This Row],[PRECIO]]</f>
        <v>0</v>
      </c>
      <c r="N414" s="2">
        <f>+Tabla35678[[#This Row],[SALIDAS]]*Tabla35678[[#This Row],[PRECIO]]</f>
        <v>0</v>
      </c>
      <c r="O414" s="2">
        <f>+Tabla35678[[#This Row],[BALANCE INICIAL2]]+Tabla35678[[#This Row],[ENTRADAS3]]-Tabla35678[[#This Row],[SALIDAS4]]</f>
        <v>3000</v>
      </c>
    </row>
    <row r="415" spans="1:15" x14ac:dyDescent="0.25">
      <c r="A415" s="9" t="s">
        <v>62</v>
      </c>
      <c r="B415" t="s">
        <v>891</v>
      </c>
      <c r="C415" t="s">
        <v>110</v>
      </c>
      <c r="D415" t="s">
        <v>701</v>
      </c>
      <c r="F415" s="9" t="s">
        <v>820</v>
      </c>
      <c r="G415">
        <v>2</v>
      </c>
      <c r="J415">
        <f>+Tabla35678[[#This Row],[BALANCE INICIAL]]+Tabla35678[[#This Row],[ENTRADAS]]-Tabla35678[[#This Row],[SALIDAS]]</f>
        <v>2</v>
      </c>
      <c r="K415" s="2">
        <v>1450</v>
      </c>
      <c r="L415" s="2">
        <f>+Tabla35678[[#This Row],[BALANCE INICIAL]]*Tabla35678[[#This Row],[PRECIO]]</f>
        <v>2900</v>
      </c>
      <c r="M415" s="2">
        <f>+Tabla35678[[#This Row],[ENTRADAS]]*Tabla35678[[#This Row],[PRECIO]]</f>
        <v>0</v>
      </c>
      <c r="N415" s="2">
        <f>+Tabla35678[[#This Row],[SALIDAS]]*Tabla35678[[#This Row],[PRECIO]]</f>
        <v>0</v>
      </c>
      <c r="O415" s="2">
        <f>+Tabla35678[[#This Row],[BALANCE INICIAL2]]+Tabla35678[[#This Row],[ENTRADAS3]]-Tabla35678[[#This Row],[SALIDAS4]]</f>
        <v>2900</v>
      </c>
    </row>
    <row r="416" spans="1:15" x14ac:dyDescent="0.25">
      <c r="A416" s="9" t="s">
        <v>62</v>
      </c>
      <c r="B416" t="s">
        <v>891</v>
      </c>
      <c r="C416" t="s">
        <v>110</v>
      </c>
      <c r="D416" t="s">
        <v>702</v>
      </c>
      <c r="F416" s="9" t="s">
        <v>820</v>
      </c>
      <c r="G416">
        <v>2</v>
      </c>
      <c r="J416">
        <f>+Tabla35678[[#This Row],[BALANCE INICIAL]]+Tabla35678[[#This Row],[ENTRADAS]]-Tabla35678[[#This Row],[SALIDAS]]</f>
        <v>2</v>
      </c>
      <c r="K416" s="2">
        <v>1350</v>
      </c>
      <c r="L416" s="2">
        <f>+Tabla35678[[#This Row],[BALANCE INICIAL]]*Tabla35678[[#This Row],[PRECIO]]</f>
        <v>2700</v>
      </c>
      <c r="M416" s="2">
        <f>+Tabla35678[[#This Row],[ENTRADAS]]*Tabla35678[[#This Row],[PRECIO]]</f>
        <v>0</v>
      </c>
      <c r="N416" s="2">
        <f>+Tabla35678[[#This Row],[SALIDAS]]*Tabla35678[[#This Row],[PRECIO]]</f>
        <v>0</v>
      </c>
      <c r="O416" s="2">
        <f>+Tabla35678[[#This Row],[BALANCE INICIAL2]]+Tabla35678[[#This Row],[ENTRADAS3]]-Tabla35678[[#This Row],[SALIDAS4]]</f>
        <v>2700</v>
      </c>
    </row>
    <row r="417" spans="1:15" x14ac:dyDescent="0.25">
      <c r="A417" s="9" t="s">
        <v>44</v>
      </c>
      <c r="B417" t="s">
        <v>892</v>
      </c>
      <c r="C417" t="s">
        <v>90</v>
      </c>
      <c r="D417" t="s">
        <v>283</v>
      </c>
      <c r="F417" s="9" t="s">
        <v>826</v>
      </c>
      <c r="G417">
        <v>88</v>
      </c>
      <c r="J417">
        <f>+Tabla35678[[#This Row],[BALANCE INICIAL]]+Tabla35678[[#This Row],[ENTRADAS]]-Tabla35678[[#This Row],[SALIDAS]]</f>
        <v>88</v>
      </c>
      <c r="K417" s="2">
        <v>390</v>
      </c>
      <c r="L417" s="2">
        <f>+Tabla35678[[#This Row],[BALANCE INICIAL]]*Tabla35678[[#This Row],[PRECIO]]</f>
        <v>34320</v>
      </c>
      <c r="M417" s="2">
        <f>+Tabla35678[[#This Row],[ENTRADAS]]*Tabla35678[[#This Row],[PRECIO]]</f>
        <v>0</v>
      </c>
      <c r="N417" s="2">
        <f>+Tabla35678[[#This Row],[SALIDAS]]*Tabla35678[[#This Row],[PRECIO]]</f>
        <v>0</v>
      </c>
      <c r="O417" s="2">
        <f>+Tabla35678[[#This Row],[BALANCE INICIAL2]]+Tabla35678[[#This Row],[ENTRADAS3]]-Tabla35678[[#This Row],[SALIDAS4]]</f>
        <v>34320</v>
      </c>
    </row>
    <row r="418" spans="1:15" x14ac:dyDescent="0.25">
      <c r="A418" s="9" t="s">
        <v>24</v>
      </c>
      <c r="B418" s="17" t="s">
        <v>875</v>
      </c>
      <c r="C418" t="s">
        <v>64</v>
      </c>
      <c r="D418" t="s">
        <v>114</v>
      </c>
      <c r="F418" s="9" t="s">
        <v>821</v>
      </c>
      <c r="G418">
        <v>19</v>
      </c>
      <c r="J418">
        <f>+Tabla35678[[#This Row],[BALANCE INICIAL]]+Tabla35678[[#This Row],[ENTRADAS]]-Tabla35678[[#This Row],[SALIDAS]]</f>
        <v>19</v>
      </c>
      <c r="K418" s="2">
        <v>1400</v>
      </c>
      <c r="L418" s="2">
        <f>+Tabla35678[[#This Row],[BALANCE INICIAL]]*Tabla35678[[#This Row],[PRECIO]]</f>
        <v>26600</v>
      </c>
      <c r="M418" s="2">
        <f>+Tabla35678[[#This Row],[ENTRADAS]]*Tabla35678[[#This Row],[PRECIO]]</f>
        <v>0</v>
      </c>
      <c r="N418" s="2">
        <f>+Tabla35678[[#This Row],[SALIDAS]]*Tabla35678[[#This Row],[PRECIO]]</f>
        <v>0</v>
      </c>
      <c r="O418" s="2">
        <f>+Tabla35678[[#This Row],[BALANCE INICIAL2]]+Tabla35678[[#This Row],[ENTRADAS3]]-Tabla35678[[#This Row],[SALIDAS4]]</f>
        <v>26600</v>
      </c>
    </row>
    <row r="419" spans="1:15" x14ac:dyDescent="0.25">
      <c r="A419" s="9" t="s">
        <v>24</v>
      </c>
      <c r="B419" s="17" t="s">
        <v>875</v>
      </c>
      <c r="C419" t="s">
        <v>64</v>
      </c>
      <c r="D419" t="s">
        <v>115</v>
      </c>
      <c r="F419" s="9" t="s">
        <v>821</v>
      </c>
      <c r="G419">
        <v>4</v>
      </c>
      <c r="J419">
        <f>+Tabla35678[[#This Row],[BALANCE INICIAL]]+Tabla35678[[#This Row],[ENTRADAS]]-Tabla35678[[#This Row],[SALIDAS]]</f>
        <v>4</v>
      </c>
      <c r="K419" s="2">
        <v>4139</v>
      </c>
      <c r="L419" s="2">
        <f>+Tabla35678[[#This Row],[BALANCE INICIAL]]*Tabla35678[[#This Row],[PRECIO]]</f>
        <v>16556</v>
      </c>
      <c r="M419" s="2">
        <f>+Tabla35678[[#This Row],[ENTRADAS]]*Tabla35678[[#This Row],[PRECIO]]</f>
        <v>0</v>
      </c>
      <c r="N419" s="2">
        <f>+Tabla35678[[#This Row],[SALIDAS]]*Tabla35678[[#This Row],[PRECIO]]</f>
        <v>0</v>
      </c>
      <c r="O419" s="2">
        <f>+Tabla35678[[#This Row],[BALANCE INICIAL2]]+Tabla35678[[#This Row],[ENTRADAS3]]-Tabla35678[[#This Row],[SALIDAS4]]</f>
        <v>16556</v>
      </c>
    </row>
    <row r="420" spans="1:15" x14ac:dyDescent="0.25">
      <c r="A420" s="9" t="s">
        <v>24</v>
      </c>
      <c r="B420" s="17" t="s">
        <v>875</v>
      </c>
      <c r="C420" t="s">
        <v>64</v>
      </c>
      <c r="D420" t="s">
        <v>116</v>
      </c>
      <c r="F420" s="9" t="s">
        <v>821</v>
      </c>
      <c r="G420">
        <v>3</v>
      </c>
      <c r="J420">
        <f>+Tabla35678[[#This Row],[BALANCE INICIAL]]+Tabla35678[[#This Row],[ENTRADAS]]-Tabla35678[[#This Row],[SALIDAS]]</f>
        <v>3</v>
      </c>
      <c r="K420" s="2">
        <v>31.07</v>
      </c>
      <c r="L420" s="2">
        <f>+Tabla35678[[#This Row],[BALANCE INICIAL]]*Tabla35678[[#This Row],[PRECIO]]</f>
        <v>93.210000000000008</v>
      </c>
      <c r="M420" s="2">
        <f>+Tabla35678[[#This Row],[ENTRADAS]]*Tabla35678[[#This Row],[PRECIO]]</f>
        <v>0</v>
      </c>
      <c r="N420" s="2">
        <f>+Tabla35678[[#This Row],[SALIDAS]]*Tabla35678[[#This Row],[PRECIO]]</f>
        <v>0</v>
      </c>
      <c r="O420" s="2">
        <f>+Tabla35678[[#This Row],[BALANCE INICIAL2]]+Tabla35678[[#This Row],[ENTRADAS3]]-Tabla35678[[#This Row],[SALIDAS4]]</f>
        <v>93.210000000000008</v>
      </c>
    </row>
    <row r="421" spans="1:15" x14ac:dyDescent="0.25">
      <c r="A421" s="9" t="s">
        <v>24</v>
      </c>
      <c r="B421" s="17" t="s">
        <v>875</v>
      </c>
      <c r="C421" t="s">
        <v>64</v>
      </c>
      <c r="D421" t="s">
        <v>117</v>
      </c>
      <c r="F421" s="9" t="s">
        <v>821</v>
      </c>
      <c r="G421">
        <v>2</v>
      </c>
      <c r="J421">
        <f>+Tabla35678[[#This Row],[BALANCE INICIAL]]+Tabla35678[[#This Row],[ENTRADAS]]-Tabla35678[[#This Row],[SALIDAS]]</f>
        <v>2</v>
      </c>
      <c r="K421" s="2">
        <v>3676.5</v>
      </c>
      <c r="L421" s="2">
        <f>+Tabla35678[[#This Row],[BALANCE INICIAL]]*Tabla35678[[#This Row],[PRECIO]]</f>
        <v>7353</v>
      </c>
      <c r="M421" s="2">
        <f>+Tabla35678[[#This Row],[ENTRADAS]]*Tabla35678[[#This Row],[PRECIO]]</f>
        <v>0</v>
      </c>
      <c r="N421" s="2">
        <f>+Tabla35678[[#This Row],[SALIDAS]]*Tabla35678[[#This Row],[PRECIO]]</f>
        <v>0</v>
      </c>
      <c r="O421" s="2">
        <f>+Tabla35678[[#This Row],[BALANCE INICIAL2]]+Tabla35678[[#This Row],[ENTRADAS3]]-Tabla35678[[#This Row],[SALIDAS4]]</f>
        <v>7353</v>
      </c>
    </row>
    <row r="422" spans="1:15" x14ac:dyDescent="0.25">
      <c r="A422" s="9" t="s">
        <v>24</v>
      </c>
      <c r="B422" s="17" t="s">
        <v>875</v>
      </c>
      <c r="C422" t="s">
        <v>64</v>
      </c>
      <c r="D422" t="s">
        <v>129</v>
      </c>
      <c r="F422" s="9" t="s">
        <v>828</v>
      </c>
      <c r="G422">
        <v>5</v>
      </c>
      <c r="J422">
        <f>+Tabla35678[[#This Row],[BALANCE INICIAL]]+Tabla35678[[#This Row],[ENTRADAS]]-Tabla35678[[#This Row],[SALIDAS]]</f>
        <v>5</v>
      </c>
      <c r="K422" s="2">
        <v>120</v>
      </c>
      <c r="L422" s="2">
        <f>+Tabla35678[[#This Row],[BALANCE INICIAL]]*Tabla35678[[#This Row],[PRECIO]]</f>
        <v>600</v>
      </c>
      <c r="M422" s="2">
        <f>+Tabla35678[[#This Row],[ENTRADAS]]*Tabla35678[[#This Row],[PRECIO]]</f>
        <v>0</v>
      </c>
      <c r="N422" s="2">
        <f>+Tabla35678[[#This Row],[SALIDAS]]*Tabla35678[[#This Row],[PRECIO]]</f>
        <v>0</v>
      </c>
      <c r="O422" s="2">
        <f>+Tabla35678[[#This Row],[BALANCE INICIAL2]]+Tabla35678[[#This Row],[ENTRADAS3]]-Tabla35678[[#This Row],[SALIDAS4]]</f>
        <v>600</v>
      </c>
    </row>
    <row r="423" spans="1:15" x14ac:dyDescent="0.25">
      <c r="A423" s="9" t="s">
        <v>24</v>
      </c>
      <c r="B423" s="17" t="s">
        <v>875</v>
      </c>
      <c r="C423" t="s">
        <v>64</v>
      </c>
      <c r="D423" t="s">
        <v>130</v>
      </c>
      <c r="F423" s="9" t="s">
        <v>828</v>
      </c>
      <c r="G423">
        <v>5</v>
      </c>
      <c r="J423">
        <f>+Tabla35678[[#This Row],[BALANCE INICIAL]]+Tabla35678[[#This Row],[ENTRADAS]]-Tabla35678[[#This Row],[SALIDAS]]</f>
        <v>5</v>
      </c>
      <c r="K423" s="2">
        <v>1295</v>
      </c>
      <c r="L423" s="2">
        <f>+Tabla35678[[#This Row],[BALANCE INICIAL]]*Tabla35678[[#This Row],[PRECIO]]</f>
        <v>6475</v>
      </c>
      <c r="M423" s="2">
        <f>+Tabla35678[[#This Row],[ENTRADAS]]*Tabla35678[[#This Row],[PRECIO]]</f>
        <v>0</v>
      </c>
      <c r="N423" s="2">
        <f>+Tabla35678[[#This Row],[SALIDAS]]*Tabla35678[[#This Row],[PRECIO]]</f>
        <v>0</v>
      </c>
      <c r="O423" s="2">
        <f>+Tabla35678[[#This Row],[BALANCE INICIAL2]]+Tabla35678[[#This Row],[ENTRADAS3]]-Tabla35678[[#This Row],[SALIDAS4]]</f>
        <v>6475</v>
      </c>
    </row>
    <row r="424" spans="1:15" x14ac:dyDescent="0.25">
      <c r="A424" s="9" t="s">
        <v>24</v>
      </c>
      <c r="B424" s="17" t="s">
        <v>875</v>
      </c>
      <c r="C424" t="s">
        <v>64</v>
      </c>
      <c r="D424" t="s">
        <v>917</v>
      </c>
      <c r="F424" s="9" t="s">
        <v>828</v>
      </c>
      <c r="H424">
        <v>4</v>
      </c>
      <c r="J424">
        <f>+Tabla35678[[#This Row],[BALANCE INICIAL]]+Tabla35678[[#This Row],[ENTRADAS]]-Tabla35678[[#This Row],[SALIDAS]]</f>
        <v>4</v>
      </c>
      <c r="K424" s="2">
        <v>6840</v>
      </c>
      <c r="L424" s="2">
        <f>+Tabla35678[[#This Row],[BALANCE INICIAL]]*Tabla35678[[#This Row],[PRECIO]]</f>
        <v>0</v>
      </c>
      <c r="M424" s="2">
        <f>+Tabla35678[[#This Row],[ENTRADAS]]*Tabla35678[[#This Row],[PRECIO]]</f>
        <v>27360</v>
      </c>
      <c r="N424" s="2">
        <f>+Tabla35678[[#This Row],[SALIDAS]]*Tabla35678[[#This Row],[PRECIO]]</f>
        <v>0</v>
      </c>
      <c r="O424" s="2">
        <f>+Tabla35678[[#This Row],[BALANCE INICIAL2]]+Tabla35678[[#This Row],[ENTRADAS3]]-Tabla35678[[#This Row],[SALIDAS4]]</f>
        <v>27360</v>
      </c>
    </row>
    <row r="425" spans="1:15" x14ac:dyDescent="0.25">
      <c r="A425" s="9" t="s">
        <v>24</v>
      </c>
      <c r="B425" s="17" t="s">
        <v>875</v>
      </c>
      <c r="C425" t="s">
        <v>64</v>
      </c>
      <c r="D425" t="s">
        <v>918</v>
      </c>
      <c r="F425" s="9" t="s">
        <v>828</v>
      </c>
      <c r="H425">
        <v>4</v>
      </c>
      <c r="J425">
        <f>+Tabla35678[[#This Row],[BALANCE INICIAL]]+Tabla35678[[#This Row],[ENTRADAS]]-Tabla35678[[#This Row],[SALIDAS]]</f>
        <v>4</v>
      </c>
      <c r="K425" s="2">
        <v>3525</v>
      </c>
      <c r="L425" s="2">
        <f>+Tabla35678[[#This Row],[BALANCE INICIAL]]*Tabla35678[[#This Row],[PRECIO]]</f>
        <v>0</v>
      </c>
      <c r="M425" s="2">
        <f>+Tabla35678[[#This Row],[ENTRADAS]]*Tabla35678[[#This Row],[PRECIO]]</f>
        <v>14100</v>
      </c>
      <c r="N425" s="2">
        <f>+Tabla35678[[#This Row],[SALIDAS]]*Tabla35678[[#This Row],[PRECIO]]</f>
        <v>0</v>
      </c>
      <c r="O425" s="2">
        <f>+Tabla35678[[#This Row],[BALANCE INICIAL2]]+Tabla35678[[#This Row],[ENTRADAS3]]-Tabla35678[[#This Row],[SALIDAS4]]</f>
        <v>14100</v>
      </c>
    </row>
    <row r="426" spans="1:15" x14ac:dyDescent="0.25">
      <c r="A426" s="9" t="s">
        <v>24</v>
      </c>
      <c r="B426" s="17" t="s">
        <v>875</v>
      </c>
      <c r="C426" t="s">
        <v>64</v>
      </c>
      <c r="D426" t="s">
        <v>131</v>
      </c>
      <c r="F426" s="9" t="s">
        <v>826</v>
      </c>
      <c r="G426">
        <v>1</v>
      </c>
      <c r="J426">
        <f>+Tabla35678[[#This Row],[BALANCE INICIAL]]+Tabla35678[[#This Row],[ENTRADAS]]-Tabla35678[[#This Row],[SALIDAS]]</f>
        <v>1</v>
      </c>
      <c r="K426" s="2">
        <v>450</v>
      </c>
      <c r="L426" s="2">
        <f>+Tabla35678[[#This Row],[BALANCE INICIAL]]*Tabla35678[[#This Row],[PRECIO]]</f>
        <v>450</v>
      </c>
      <c r="M426" s="2">
        <f>+Tabla35678[[#This Row],[ENTRADAS]]*Tabla35678[[#This Row],[PRECIO]]</f>
        <v>0</v>
      </c>
      <c r="N426" s="2">
        <f>+Tabla35678[[#This Row],[SALIDAS]]*Tabla35678[[#This Row],[PRECIO]]</f>
        <v>0</v>
      </c>
      <c r="O426" s="2">
        <f>+Tabla35678[[#This Row],[BALANCE INICIAL2]]+Tabla35678[[#This Row],[ENTRADAS3]]-Tabla35678[[#This Row],[SALIDAS4]]</f>
        <v>450</v>
      </c>
    </row>
    <row r="427" spans="1:15" x14ac:dyDescent="0.25">
      <c r="A427" s="9" t="s">
        <v>24</v>
      </c>
      <c r="B427" s="17" t="s">
        <v>875</v>
      </c>
      <c r="C427" t="s">
        <v>64</v>
      </c>
      <c r="D427" t="s">
        <v>155</v>
      </c>
      <c r="F427" s="9" t="s">
        <v>821</v>
      </c>
      <c r="G427">
        <v>12</v>
      </c>
      <c r="J427">
        <f>+Tabla35678[[#This Row],[BALANCE INICIAL]]+Tabla35678[[#This Row],[ENTRADAS]]-Tabla35678[[#This Row],[SALIDAS]]</f>
        <v>12</v>
      </c>
      <c r="K427" s="2">
        <v>6860</v>
      </c>
      <c r="L427" s="2">
        <f>+Tabla35678[[#This Row],[BALANCE INICIAL]]*Tabla35678[[#This Row],[PRECIO]]</f>
        <v>82320</v>
      </c>
      <c r="M427" s="2">
        <f>+Tabla35678[[#This Row],[ENTRADAS]]*Tabla35678[[#This Row],[PRECIO]]</f>
        <v>0</v>
      </c>
      <c r="N427" s="2">
        <f>+Tabla35678[[#This Row],[SALIDAS]]*Tabla35678[[#This Row],[PRECIO]]</f>
        <v>0</v>
      </c>
      <c r="O427" s="2">
        <f>+Tabla35678[[#This Row],[BALANCE INICIAL2]]+Tabla35678[[#This Row],[ENTRADAS3]]-Tabla35678[[#This Row],[SALIDAS4]]</f>
        <v>82320</v>
      </c>
    </row>
    <row r="428" spans="1:15" x14ac:dyDescent="0.25">
      <c r="A428" s="9" t="s">
        <v>24</v>
      </c>
      <c r="B428" s="17" t="s">
        <v>875</v>
      </c>
      <c r="C428" t="s">
        <v>64</v>
      </c>
      <c r="D428" t="s">
        <v>172</v>
      </c>
      <c r="F428" s="9" t="s">
        <v>826</v>
      </c>
      <c r="G428">
        <v>5</v>
      </c>
      <c r="J428">
        <f>+Tabla35678[[#This Row],[BALANCE INICIAL]]+Tabla35678[[#This Row],[ENTRADAS]]-Tabla35678[[#This Row],[SALIDAS]]</f>
        <v>5</v>
      </c>
      <c r="K428" s="2">
        <v>1000</v>
      </c>
      <c r="L428" s="2">
        <f>+Tabla35678[[#This Row],[BALANCE INICIAL]]*Tabla35678[[#This Row],[PRECIO]]</f>
        <v>5000</v>
      </c>
      <c r="M428" s="2">
        <f>+Tabla35678[[#This Row],[ENTRADAS]]*Tabla35678[[#This Row],[PRECIO]]</f>
        <v>0</v>
      </c>
      <c r="N428" s="2">
        <f>+Tabla35678[[#This Row],[SALIDAS]]*Tabla35678[[#This Row],[PRECIO]]</f>
        <v>0</v>
      </c>
      <c r="O428" s="2">
        <f>+Tabla35678[[#This Row],[BALANCE INICIAL2]]+Tabla35678[[#This Row],[ENTRADAS3]]-Tabla35678[[#This Row],[SALIDAS4]]</f>
        <v>5000</v>
      </c>
    </row>
    <row r="429" spans="1:15" x14ac:dyDescent="0.25">
      <c r="A429" s="9" t="s">
        <v>24</v>
      </c>
      <c r="B429" s="17" t="s">
        <v>875</v>
      </c>
      <c r="C429" t="s">
        <v>64</v>
      </c>
      <c r="D429" t="s">
        <v>919</v>
      </c>
      <c r="F429" s="9" t="s">
        <v>826</v>
      </c>
      <c r="H429">
        <v>2</v>
      </c>
      <c r="I429">
        <v>2</v>
      </c>
      <c r="J429">
        <f>+Tabla35678[[#This Row],[BALANCE INICIAL]]+Tabla35678[[#This Row],[ENTRADAS]]-Tabla35678[[#This Row],[SALIDAS]]</f>
        <v>0</v>
      </c>
      <c r="K429" s="2">
        <v>10138</v>
      </c>
      <c r="L429" s="2">
        <f>+Tabla35678[[#This Row],[BALANCE INICIAL]]*Tabla35678[[#This Row],[PRECIO]]</f>
        <v>0</v>
      </c>
      <c r="M429" s="2">
        <f>+Tabla35678[[#This Row],[ENTRADAS]]*Tabla35678[[#This Row],[PRECIO]]</f>
        <v>20276</v>
      </c>
      <c r="N429" s="2">
        <f>+Tabla35678[[#This Row],[SALIDAS]]*Tabla35678[[#This Row],[PRECIO]]</f>
        <v>20276</v>
      </c>
      <c r="O429" s="2">
        <f>+Tabla35678[[#This Row],[BALANCE INICIAL2]]+Tabla35678[[#This Row],[ENTRADAS3]]-Tabla35678[[#This Row],[SALIDAS4]]</f>
        <v>0</v>
      </c>
    </row>
    <row r="430" spans="1:15" x14ac:dyDescent="0.25">
      <c r="A430" s="9" t="s">
        <v>23</v>
      </c>
      <c r="B430" s="17" t="s">
        <v>874</v>
      </c>
      <c r="C430" t="s">
        <v>63</v>
      </c>
      <c r="D430" t="s">
        <v>113</v>
      </c>
      <c r="F430" s="9" t="s">
        <v>820</v>
      </c>
      <c r="G430">
        <v>45</v>
      </c>
      <c r="J430">
        <f>+Tabla35678[[#This Row],[BALANCE INICIAL]]+Tabla35678[[#This Row],[ENTRADAS]]-Tabla35678[[#This Row],[SALIDAS]]</f>
        <v>45</v>
      </c>
      <c r="K430" s="2">
        <v>188.56</v>
      </c>
      <c r="L430" s="2">
        <f>+Tabla35678[[#This Row],[BALANCE INICIAL]]*Tabla35678[[#This Row],[PRECIO]]</f>
        <v>8485.2000000000007</v>
      </c>
      <c r="M430" s="2">
        <f>+Tabla35678[[#This Row],[ENTRADAS]]*Tabla35678[[#This Row],[PRECIO]]</f>
        <v>0</v>
      </c>
      <c r="N430" s="2">
        <f>+Tabla35678[[#This Row],[SALIDAS]]*Tabla35678[[#This Row],[PRECIO]]</f>
        <v>0</v>
      </c>
      <c r="O430" s="2">
        <f>+Tabla35678[[#This Row],[BALANCE INICIAL2]]+Tabla35678[[#This Row],[ENTRADAS3]]-Tabla35678[[#This Row],[SALIDAS4]]</f>
        <v>8485.2000000000007</v>
      </c>
    </row>
    <row r="431" spans="1:15" x14ac:dyDescent="0.25">
      <c r="A431" s="9" t="s">
        <v>23</v>
      </c>
      <c r="B431" s="17" t="s">
        <v>874</v>
      </c>
      <c r="C431" t="s">
        <v>63</v>
      </c>
      <c r="D431" t="s">
        <v>118</v>
      </c>
      <c r="F431" s="9" t="s">
        <v>820</v>
      </c>
      <c r="G431">
        <v>36</v>
      </c>
      <c r="J431">
        <f>+Tabla35678[[#This Row],[BALANCE INICIAL]]+Tabla35678[[#This Row],[ENTRADAS]]-Tabla35678[[#This Row],[SALIDAS]]</f>
        <v>36</v>
      </c>
      <c r="K431" s="2">
        <v>283.89999999999998</v>
      </c>
      <c r="L431" s="2">
        <f>+Tabla35678[[#This Row],[BALANCE INICIAL]]*Tabla35678[[#This Row],[PRECIO]]</f>
        <v>10220.4</v>
      </c>
      <c r="M431" s="2">
        <f>+Tabla35678[[#This Row],[ENTRADAS]]*Tabla35678[[#This Row],[PRECIO]]</f>
        <v>0</v>
      </c>
      <c r="N431" s="2">
        <f>+Tabla35678[[#This Row],[SALIDAS]]*Tabla35678[[#This Row],[PRECIO]]</f>
        <v>0</v>
      </c>
      <c r="O431" s="2">
        <f>+Tabla35678[[#This Row],[BALANCE INICIAL2]]+Tabla35678[[#This Row],[ENTRADAS3]]-Tabla35678[[#This Row],[SALIDAS4]]</f>
        <v>10220.4</v>
      </c>
    </row>
    <row r="432" spans="1:15" x14ac:dyDescent="0.25">
      <c r="A432" s="9" t="s">
        <v>45</v>
      </c>
      <c r="B432" s="17" t="s">
        <v>881</v>
      </c>
      <c r="C432" t="s">
        <v>91</v>
      </c>
      <c r="D432" t="s">
        <v>286</v>
      </c>
      <c r="F432" s="9" t="s">
        <v>820</v>
      </c>
      <c r="G432">
        <v>1</v>
      </c>
      <c r="J432">
        <f>+Tabla35678[[#This Row],[BALANCE INICIAL]]+Tabla35678[[#This Row],[ENTRADAS]]-Tabla35678[[#This Row],[SALIDAS]]</f>
        <v>1</v>
      </c>
      <c r="K432" s="2">
        <v>1175</v>
      </c>
      <c r="L432" s="2">
        <f>+Tabla35678[[#This Row],[BALANCE INICIAL]]*Tabla35678[[#This Row],[PRECIO]]</f>
        <v>1175</v>
      </c>
      <c r="M432" s="2">
        <f>+Tabla35678[[#This Row],[ENTRADAS]]*Tabla35678[[#This Row],[PRECIO]]</f>
        <v>0</v>
      </c>
      <c r="N432" s="2">
        <f>+Tabla35678[[#This Row],[SALIDAS]]*Tabla35678[[#This Row],[PRECIO]]</f>
        <v>0</v>
      </c>
      <c r="O432" s="2">
        <f>+Tabla35678[[#This Row],[BALANCE INICIAL2]]+Tabla35678[[#This Row],[ENTRADAS3]]-Tabla35678[[#This Row],[SALIDAS4]]</f>
        <v>1175</v>
      </c>
    </row>
    <row r="433" spans="1:15" x14ac:dyDescent="0.25">
      <c r="A433" s="9" t="s">
        <v>23</v>
      </c>
      <c r="B433" s="17" t="s">
        <v>881</v>
      </c>
      <c r="C433" t="s">
        <v>882</v>
      </c>
      <c r="D433" t="s">
        <v>394</v>
      </c>
      <c r="F433" s="9" t="s">
        <v>820</v>
      </c>
      <c r="G433">
        <v>1</v>
      </c>
      <c r="J433">
        <f>+Tabla35678[[#This Row],[BALANCE INICIAL]]+Tabla35678[[#This Row],[ENTRADAS]]-Tabla35678[[#This Row],[SALIDAS]]</f>
        <v>1</v>
      </c>
      <c r="K433" s="2">
        <v>618.30999999999995</v>
      </c>
      <c r="L433" s="2">
        <f>+Tabla35678[[#This Row],[BALANCE INICIAL]]*Tabla35678[[#This Row],[PRECIO]]</f>
        <v>618.30999999999995</v>
      </c>
      <c r="M433" s="2">
        <f>+Tabla35678[[#This Row],[ENTRADAS]]*Tabla35678[[#This Row],[PRECIO]]</f>
        <v>0</v>
      </c>
      <c r="N433" s="2">
        <f>+Tabla35678[[#This Row],[SALIDAS]]*Tabla35678[[#This Row],[PRECIO]]</f>
        <v>0</v>
      </c>
      <c r="O433" s="2">
        <f>+Tabla35678[[#This Row],[BALANCE INICIAL2]]+Tabla35678[[#This Row],[ENTRADAS3]]-Tabla35678[[#This Row],[SALIDAS4]]</f>
        <v>618.30999999999995</v>
      </c>
    </row>
    <row r="434" spans="1:15" x14ac:dyDescent="0.25">
      <c r="A434" s="9" t="s">
        <v>23</v>
      </c>
      <c r="B434" s="17" t="s">
        <v>881</v>
      </c>
      <c r="C434" t="s">
        <v>882</v>
      </c>
      <c r="D434" t="s">
        <v>395</v>
      </c>
      <c r="F434" s="9" t="s">
        <v>826</v>
      </c>
      <c r="G434">
        <v>2</v>
      </c>
      <c r="J434">
        <f>+Tabla35678[[#This Row],[BALANCE INICIAL]]+Tabla35678[[#This Row],[ENTRADAS]]-Tabla35678[[#This Row],[SALIDAS]]</f>
        <v>2</v>
      </c>
      <c r="K434" s="2">
        <v>466.44</v>
      </c>
      <c r="L434" s="2">
        <f>+Tabla35678[[#This Row],[BALANCE INICIAL]]*Tabla35678[[#This Row],[PRECIO]]</f>
        <v>932.88</v>
      </c>
      <c r="M434" s="2">
        <f>+Tabla35678[[#This Row],[ENTRADAS]]*Tabla35678[[#This Row],[PRECIO]]</f>
        <v>0</v>
      </c>
      <c r="N434" s="2">
        <f>+Tabla35678[[#This Row],[SALIDAS]]*Tabla35678[[#This Row],[PRECIO]]</f>
        <v>0</v>
      </c>
      <c r="O434" s="2">
        <f>+Tabla35678[[#This Row],[BALANCE INICIAL2]]+Tabla35678[[#This Row],[ENTRADAS3]]-Tabla35678[[#This Row],[SALIDAS4]]</f>
        <v>932.88</v>
      </c>
    </row>
    <row r="435" spans="1:15" x14ac:dyDescent="0.25">
      <c r="A435" s="9" t="s">
        <v>23</v>
      </c>
      <c r="B435" s="17" t="s">
        <v>881</v>
      </c>
      <c r="C435" t="s">
        <v>882</v>
      </c>
      <c r="D435" t="s">
        <v>396</v>
      </c>
      <c r="F435" s="9" t="s">
        <v>820</v>
      </c>
      <c r="G435">
        <v>1</v>
      </c>
      <c r="J435">
        <f>+Tabla35678[[#This Row],[BALANCE INICIAL]]+Tabla35678[[#This Row],[ENTRADAS]]-Tabla35678[[#This Row],[SALIDAS]]</f>
        <v>1</v>
      </c>
      <c r="K435" s="2">
        <v>466.44</v>
      </c>
      <c r="L435" s="2">
        <f>+Tabla35678[[#This Row],[BALANCE INICIAL]]*Tabla35678[[#This Row],[PRECIO]]</f>
        <v>466.44</v>
      </c>
      <c r="M435" s="2">
        <f>+Tabla35678[[#This Row],[ENTRADAS]]*Tabla35678[[#This Row],[PRECIO]]</f>
        <v>0</v>
      </c>
      <c r="N435" s="2">
        <f>+Tabla35678[[#This Row],[SALIDAS]]*Tabla35678[[#This Row],[PRECIO]]</f>
        <v>0</v>
      </c>
      <c r="O435" s="2">
        <f>+Tabla35678[[#This Row],[BALANCE INICIAL2]]+Tabla35678[[#This Row],[ENTRADAS3]]-Tabla35678[[#This Row],[SALIDAS4]]</f>
        <v>466.44</v>
      </c>
    </row>
    <row r="436" spans="1:15" x14ac:dyDescent="0.25">
      <c r="A436" s="9" t="s">
        <v>23</v>
      </c>
      <c r="B436" s="17" t="s">
        <v>881</v>
      </c>
      <c r="C436" t="s">
        <v>882</v>
      </c>
      <c r="D436" t="s">
        <v>397</v>
      </c>
      <c r="F436" s="9" t="s">
        <v>826</v>
      </c>
      <c r="G436">
        <v>20</v>
      </c>
      <c r="J436">
        <f>+Tabla35678[[#This Row],[BALANCE INICIAL]]+Tabla35678[[#This Row],[ENTRADAS]]-Tabla35678[[#This Row],[SALIDAS]]</f>
        <v>20</v>
      </c>
      <c r="K436" s="2">
        <v>487.05</v>
      </c>
      <c r="L436" s="2">
        <f>+Tabla35678[[#This Row],[BALANCE INICIAL]]*Tabla35678[[#This Row],[PRECIO]]</f>
        <v>9741</v>
      </c>
      <c r="M436" s="2">
        <f>+Tabla35678[[#This Row],[ENTRADAS]]*Tabla35678[[#This Row],[PRECIO]]</f>
        <v>0</v>
      </c>
      <c r="N436" s="2">
        <f>+Tabla35678[[#This Row],[SALIDAS]]*Tabla35678[[#This Row],[PRECIO]]</f>
        <v>0</v>
      </c>
      <c r="O436" s="2">
        <f>+Tabla35678[[#This Row],[BALANCE INICIAL2]]+Tabla35678[[#This Row],[ENTRADAS3]]-Tabla35678[[#This Row],[SALIDAS4]]</f>
        <v>9741</v>
      </c>
    </row>
    <row r="437" spans="1:15" x14ac:dyDescent="0.25">
      <c r="A437" s="9" t="s">
        <v>23</v>
      </c>
      <c r="B437" s="10" t="s">
        <v>881</v>
      </c>
      <c r="C437" t="s">
        <v>882</v>
      </c>
      <c r="D437" t="s">
        <v>398</v>
      </c>
      <c r="F437" s="9" t="s">
        <v>826</v>
      </c>
      <c r="H437">
        <v>3</v>
      </c>
      <c r="I437">
        <v>3</v>
      </c>
      <c r="J437">
        <f>+Tabla35678[[#This Row],[BALANCE INICIAL]]+Tabla35678[[#This Row],[ENTRADAS]]-Tabla35678[[#This Row],[SALIDAS]]</f>
        <v>0</v>
      </c>
      <c r="K437" s="2">
        <v>1677.96</v>
      </c>
      <c r="L437" s="2">
        <f>+Tabla35678[[#This Row],[BALANCE INICIAL]]*Tabla35678[[#This Row],[PRECIO]]</f>
        <v>0</v>
      </c>
      <c r="M437" s="2">
        <f>+Tabla35678[[#This Row],[ENTRADAS]]*Tabla35678[[#This Row],[PRECIO]]</f>
        <v>5033.88</v>
      </c>
      <c r="N437" s="2">
        <f>+Tabla35678[[#This Row],[SALIDAS]]*Tabla35678[[#This Row],[PRECIO]]</f>
        <v>5033.88</v>
      </c>
      <c r="O437" s="2">
        <f>+Tabla35678[[#This Row],[BALANCE INICIAL2]]+Tabla35678[[#This Row],[ENTRADAS3]]-Tabla35678[[#This Row],[SALIDAS4]]</f>
        <v>0</v>
      </c>
    </row>
    <row r="438" spans="1:15" x14ac:dyDescent="0.25">
      <c r="A438" s="9" t="s">
        <v>23</v>
      </c>
      <c r="B438" s="17" t="s">
        <v>881</v>
      </c>
      <c r="C438" t="s">
        <v>882</v>
      </c>
      <c r="D438" t="s">
        <v>399</v>
      </c>
      <c r="F438" s="9" t="s">
        <v>826</v>
      </c>
      <c r="H438">
        <v>8</v>
      </c>
      <c r="I438">
        <v>8</v>
      </c>
      <c r="J438">
        <f>+Tabla35678[[#This Row],[BALANCE INICIAL]]+Tabla35678[[#This Row],[ENTRADAS]]-Tabla35678[[#This Row],[SALIDAS]]</f>
        <v>0</v>
      </c>
      <c r="K438" s="2">
        <v>1911.6</v>
      </c>
      <c r="L438" s="2">
        <f>+Tabla35678[[#This Row],[BALANCE INICIAL]]*Tabla35678[[#This Row],[PRECIO]]</f>
        <v>0</v>
      </c>
      <c r="M438" s="2">
        <f>+Tabla35678[[#This Row],[ENTRADAS]]*Tabla35678[[#This Row],[PRECIO]]</f>
        <v>15292.8</v>
      </c>
      <c r="N438" s="2">
        <f>+Tabla35678[[#This Row],[SALIDAS]]*Tabla35678[[#This Row],[PRECIO]]</f>
        <v>15292.8</v>
      </c>
      <c r="O438" s="2">
        <f>+Tabla35678[[#This Row],[BALANCE INICIAL2]]+Tabla35678[[#This Row],[ENTRADAS3]]-Tabla35678[[#This Row],[SALIDAS4]]</f>
        <v>0</v>
      </c>
    </row>
    <row r="439" spans="1:15" x14ac:dyDescent="0.25">
      <c r="A439" s="9" t="s">
        <v>23</v>
      </c>
      <c r="B439" s="17" t="s">
        <v>881</v>
      </c>
      <c r="C439" t="s">
        <v>882</v>
      </c>
      <c r="D439" t="s">
        <v>400</v>
      </c>
      <c r="F439" s="9" t="s">
        <v>826</v>
      </c>
      <c r="H439">
        <v>5</v>
      </c>
      <c r="I439">
        <v>5</v>
      </c>
      <c r="J439">
        <f>+Tabla35678[[#This Row],[BALANCE INICIAL]]+Tabla35678[[#This Row],[ENTRADAS]]-Tabla35678[[#This Row],[SALIDAS]]</f>
        <v>0</v>
      </c>
      <c r="K439" s="2">
        <v>7271.18</v>
      </c>
      <c r="L439" s="2">
        <f>+Tabla35678[[#This Row],[BALANCE INICIAL]]*Tabla35678[[#This Row],[PRECIO]]</f>
        <v>0</v>
      </c>
      <c r="M439" s="2">
        <f>+Tabla35678[[#This Row],[ENTRADAS]]*Tabla35678[[#This Row],[PRECIO]]</f>
        <v>36355.9</v>
      </c>
      <c r="N439" s="2">
        <f>+Tabla35678[[#This Row],[SALIDAS]]*Tabla35678[[#This Row],[PRECIO]]</f>
        <v>36355.9</v>
      </c>
      <c r="O439" s="2">
        <f>+Tabla35678[[#This Row],[BALANCE INICIAL2]]+Tabla35678[[#This Row],[ENTRADAS3]]-Tabla35678[[#This Row],[SALIDAS4]]</f>
        <v>0</v>
      </c>
    </row>
    <row r="440" spans="1:15" x14ac:dyDescent="0.25">
      <c r="A440" s="9" t="s">
        <v>23</v>
      </c>
      <c r="B440" s="17" t="s">
        <v>881</v>
      </c>
      <c r="C440" t="s">
        <v>882</v>
      </c>
      <c r="D440" t="s">
        <v>401</v>
      </c>
      <c r="F440" s="9" t="s">
        <v>826</v>
      </c>
      <c r="H440">
        <v>4</v>
      </c>
      <c r="I440">
        <v>4</v>
      </c>
      <c r="J440">
        <f>+Tabla35678[[#This Row],[BALANCE INICIAL]]+Tabla35678[[#This Row],[ENTRADAS]]-Tabla35678[[#This Row],[SALIDAS]]</f>
        <v>0</v>
      </c>
      <c r="K440" s="2">
        <v>2964.4</v>
      </c>
      <c r="L440" s="2">
        <f>+Tabla35678[[#This Row],[BALANCE INICIAL]]*Tabla35678[[#This Row],[PRECIO]]</f>
        <v>0</v>
      </c>
      <c r="M440" s="2">
        <f>+Tabla35678[[#This Row],[ENTRADAS]]*Tabla35678[[#This Row],[PRECIO]]</f>
        <v>11857.6</v>
      </c>
      <c r="N440" s="2">
        <f>+Tabla35678[[#This Row],[SALIDAS]]*Tabla35678[[#This Row],[PRECIO]]</f>
        <v>11857.6</v>
      </c>
      <c r="O440" s="2">
        <f>+Tabla35678[[#This Row],[BALANCE INICIAL2]]+Tabla35678[[#This Row],[ENTRADAS3]]-Tabla35678[[#This Row],[SALIDAS4]]</f>
        <v>0</v>
      </c>
    </row>
    <row r="441" spans="1:15" x14ac:dyDescent="0.25">
      <c r="A441" s="9" t="s">
        <v>23</v>
      </c>
      <c r="B441" s="17" t="s">
        <v>881</v>
      </c>
      <c r="C441" t="s">
        <v>882</v>
      </c>
      <c r="D441" t="s">
        <v>402</v>
      </c>
      <c r="F441" s="9" t="s">
        <v>911</v>
      </c>
      <c r="H441">
        <v>5</v>
      </c>
      <c r="J441">
        <f>+Tabla35678[[#This Row],[BALANCE INICIAL]]+Tabla35678[[#This Row],[ENTRADAS]]-Tabla35678[[#This Row],[SALIDAS]]</f>
        <v>5</v>
      </c>
      <c r="K441" s="2">
        <v>452.54</v>
      </c>
      <c r="L441" s="2">
        <f>+Tabla35678[[#This Row],[BALANCE INICIAL]]*Tabla35678[[#This Row],[PRECIO]]</f>
        <v>0</v>
      </c>
      <c r="M441" s="2">
        <f>+Tabla35678[[#This Row],[ENTRADAS]]*Tabla35678[[#This Row],[PRECIO]]</f>
        <v>2262.7000000000003</v>
      </c>
      <c r="N441" s="2">
        <f>+Tabla35678[[#This Row],[SALIDAS]]*Tabla35678[[#This Row],[PRECIO]]</f>
        <v>0</v>
      </c>
      <c r="O441" s="2">
        <f>+Tabla35678[[#This Row],[BALANCE INICIAL2]]+Tabla35678[[#This Row],[ENTRADAS3]]-Tabla35678[[#This Row],[SALIDAS4]]</f>
        <v>2262.7000000000003</v>
      </c>
    </row>
    <row r="442" spans="1:15" x14ac:dyDescent="0.25">
      <c r="A442" s="9" t="s">
        <v>23</v>
      </c>
      <c r="B442" s="17" t="s">
        <v>881</v>
      </c>
      <c r="C442" t="s">
        <v>882</v>
      </c>
      <c r="D442" t="s">
        <v>403</v>
      </c>
      <c r="F442" s="9" t="s">
        <v>826</v>
      </c>
      <c r="H442">
        <v>500</v>
      </c>
      <c r="I442">
        <v>500</v>
      </c>
      <c r="J442">
        <f>+Tabla35678[[#This Row],[BALANCE INICIAL]]+Tabla35678[[#This Row],[ENTRADAS]]-Tabla35678[[#This Row],[SALIDAS]]</f>
        <v>0</v>
      </c>
      <c r="K442" s="2">
        <v>1.18</v>
      </c>
      <c r="L442" s="2">
        <f>+Tabla35678[[#This Row],[BALANCE INICIAL]]*Tabla35678[[#This Row],[PRECIO]]</f>
        <v>0</v>
      </c>
      <c r="M442" s="2">
        <f>+Tabla35678[[#This Row],[ENTRADAS]]*Tabla35678[[#This Row],[PRECIO]]</f>
        <v>590</v>
      </c>
      <c r="N442" s="2">
        <f>+Tabla35678[[#This Row],[SALIDAS]]*Tabla35678[[#This Row],[PRECIO]]</f>
        <v>590</v>
      </c>
      <c r="O442" s="2">
        <f>+Tabla35678[[#This Row],[BALANCE INICIAL2]]+Tabla35678[[#This Row],[ENTRADAS3]]-Tabla35678[[#This Row],[SALIDAS4]]</f>
        <v>0</v>
      </c>
    </row>
    <row r="443" spans="1:15" x14ac:dyDescent="0.25">
      <c r="A443" s="9" t="s">
        <v>23</v>
      </c>
      <c r="B443" s="17" t="s">
        <v>881</v>
      </c>
      <c r="C443" t="s">
        <v>882</v>
      </c>
      <c r="D443" t="s">
        <v>404</v>
      </c>
      <c r="F443" s="9" t="s">
        <v>826</v>
      </c>
      <c r="H443">
        <v>500</v>
      </c>
      <c r="I443">
        <v>500</v>
      </c>
      <c r="J443">
        <f>+Tabla35678[[#This Row],[BALANCE INICIAL]]+Tabla35678[[#This Row],[ENTRADAS]]-Tabla35678[[#This Row],[SALIDAS]]</f>
        <v>0</v>
      </c>
      <c r="K443" s="2">
        <v>1</v>
      </c>
      <c r="L443" s="2">
        <f>+Tabla35678[[#This Row],[BALANCE INICIAL]]*Tabla35678[[#This Row],[PRECIO]]</f>
        <v>0</v>
      </c>
      <c r="M443" s="2">
        <f>+Tabla35678[[#This Row],[ENTRADAS]]*Tabla35678[[#This Row],[PRECIO]]</f>
        <v>500</v>
      </c>
      <c r="N443" s="2">
        <f>+Tabla35678[[#This Row],[SALIDAS]]*Tabla35678[[#This Row],[PRECIO]]</f>
        <v>500</v>
      </c>
      <c r="O443" s="2">
        <f>+Tabla35678[[#This Row],[BALANCE INICIAL2]]+Tabla35678[[#This Row],[ENTRADAS3]]-Tabla35678[[#This Row],[SALIDAS4]]</f>
        <v>0</v>
      </c>
    </row>
    <row r="444" spans="1:15" x14ac:dyDescent="0.25">
      <c r="A444" s="9" t="s">
        <v>23</v>
      </c>
      <c r="B444" s="17" t="s">
        <v>881</v>
      </c>
      <c r="C444" t="s">
        <v>882</v>
      </c>
      <c r="D444" t="s">
        <v>405</v>
      </c>
      <c r="F444" s="9" t="s">
        <v>826</v>
      </c>
      <c r="H444">
        <v>50</v>
      </c>
      <c r="J444">
        <f>+Tabla35678[[#This Row],[BALANCE INICIAL]]+Tabla35678[[#This Row],[ENTRADAS]]-Tabla35678[[#This Row],[SALIDAS]]</f>
        <v>50</v>
      </c>
      <c r="K444" s="2">
        <v>73.099999999999994</v>
      </c>
      <c r="L444" s="2">
        <f>+Tabla35678[[#This Row],[BALANCE INICIAL]]*Tabla35678[[#This Row],[PRECIO]]</f>
        <v>0</v>
      </c>
      <c r="M444" s="2">
        <f>+Tabla35678[[#This Row],[ENTRADAS]]*Tabla35678[[#This Row],[PRECIO]]</f>
        <v>3654.9999999999995</v>
      </c>
      <c r="N444" s="2">
        <f>+Tabla35678[[#This Row],[SALIDAS]]*Tabla35678[[#This Row],[PRECIO]]</f>
        <v>0</v>
      </c>
      <c r="O444" s="2">
        <f>+Tabla35678[[#This Row],[BALANCE INICIAL2]]+Tabla35678[[#This Row],[ENTRADAS3]]-Tabla35678[[#This Row],[SALIDAS4]]</f>
        <v>3654.9999999999995</v>
      </c>
    </row>
    <row r="445" spans="1:15" x14ac:dyDescent="0.25">
      <c r="A445" s="9" t="s">
        <v>23</v>
      </c>
      <c r="B445" s="17" t="s">
        <v>881</v>
      </c>
      <c r="C445" t="s">
        <v>882</v>
      </c>
      <c r="D445" t="s">
        <v>406</v>
      </c>
      <c r="F445" s="9" t="s">
        <v>826</v>
      </c>
      <c r="H445">
        <v>50</v>
      </c>
      <c r="I445">
        <v>30</v>
      </c>
      <c r="J445">
        <f>+Tabla35678[[#This Row],[BALANCE INICIAL]]+Tabla35678[[#This Row],[ENTRADAS]]-Tabla35678[[#This Row],[SALIDAS]]</f>
        <v>20</v>
      </c>
      <c r="K445" s="2">
        <v>146</v>
      </c>
      <c r="L445" s="2">
        <f>+Tabla35678[[#This Row],[BALANCE INICIAL]]*Tabla35678[[#This Row],[PRECIO]]</f>
        <v>0</v>
      </c>
      <c r="M445" s="2">
        <f>+Tabla35678[[#This Row],[ENTRADAS]]*Tabla35678[[#This Row],[PRECIO]]</f>
        <v>7300</v>
      </c>
      <c r="N445" s="2">
        <f>+Tabla35678[[#This Row],[SALIDAS]]*Tabla35678[[#This Row],[PRECIO]]</f>
        <v>4380</v>
      </c>
      <c r="O445" s="2">
        <f>+Tabla35678[[#This Row],[BALANCE INICIAL2]]+Tabla35678[[#This Row],[ENTRADAS3]]-Tabla35678[[#This Row],[SALIDAS4]]</f>
        <v>2920</v>
      </c>
    </row>
    <row r="446" spans="1:15" x14ac:dyDescent="0.25">
      <c r="A446" s="9" t="s">
        <v>23</v>
      </c>
      <c r="B446" s="17" t="s">
        <v>881</v>
      </c>
      <c r="C446" t="s">
        <v>882</v>
      </c>
      <c r="D446" t="s">
        <v>131</v>
      </c>
      <c r="F446" s="9" t="s">
        <v>826</v>
      </c>
      <c r="H446">
        <v>15</v>
      </c>
      <c r="J446">
        <f>+Tabla35678[[#This Row],[BALANCE INICIAL]]+Tabla35678[[#This Row],[ENTRADAS]]-Tabla35678[[#This Row],[SALIDAS]]</f>
        <v>15</v>
      </c>
      <c r="K446" s="2">
        <v>158.5</v>
      </c>
      <c r="L446" s="2">
        <f>+Tabla35678[[#This Row],[BALANCE INICIAL]]*Tabla35678[[#This Row],[PRECIO]]</f>
        <v>0</v>
      </c>
      <c r="M446" s="2">
        <f>+Tabla35678[[#This Row],[ENTRADAS]]*Tabla35678[[#This Row],[PRECIO]]</f>
        <v>2377.5</v>
      </c>
      <c r="N446" s="2">
        <f>+Tabla35678[[#This Row],[SALIDAS]]*Tabla35678[[#This Row],[PRECIO]]</f>
        <v>0</v>
      </c>
      <c r="O446" s="2">
        <f>+Tabla35678[[#This Row],[BALANCE INICIAL2]]+Tabla35678[[#This Row],[ENTRADAS3]]-Tabla35678[[#This Row],[SALIDAS4]]</f>
        <v>2377.5</v>
      </c>
    </row>
    <row r="447" spans="1:15" x14ac:dyDescent="0.25">
      <c r="A447" s="9" t="s">
        <v>23</v>
      </c>
      <c r="B447" s="17" t="s">
        <v>881</v>
      </c>
      <c r="C447" t="s">
        <v>882</v>
      </c>
      <c r="D447" t="s">
        <v>407</v>
      </c>
      <c r="F447" s="9" t="s">
        <v>820</v>
      </c>
      <c r="G447">
        <v>1</v>
      </c>
      <c r="J447">
        <f>+Tabla35678[[#This Row],[BALANCE INICIAL]]+Tabla35678[[#This Row],[ENTRADAS]]-Tabla35678[[#This Row],[SALIDAS]]</f>
        <v>1</v>
      </c>
      <c r="K447" s="2">
        <v>93</v>
      </c>
      <c r="L447" s="2">
        <f>+Tabla35678[[#This Row],[BALANCE INICIAL]]*Tabla35678[[#This Row],[PRECIO]]</f>
        <v>93</v>
      </c>
      <c r="M447" s="2">
        <f>+Tabla35678[[#This Row],[ENTRADAS]]*Tabla35678[[#This Row],[PRECIO]]</f>
        <v>0</v>
      </c>
      <c r="N447" s="2">
        <f>+Tabla35678[[#This Row],[SALIDAS]]*Tabla35678[[#This Row],[PRECIO]]</f>
        <v>0</v>
      </c>
      <c r="O447" s="2">
        <f>+Tabla35678[[#This Row],[BALANCE INICIAL2]]+Tabla35678[[#This Row],[ENTRADAS3]]-Tabla35678[[#This Row],[SALIDAS4]]</f>
        <v>93</v>
      </c>
    </row>
    <row r="448" spans="1:15" x14ac:dyDescent="0.25">
      <c r="A448" s="9" t="s">
        <v>23</v>
      </c>
      <c r="B448" s="17" t="s">
        <v>881</v>
      </c>
      <c r="C448" t="s">
        <v>882</v>
      </c>
      <c r="D448" t="s">
        <v>408</v>
      </c>
      <c r="F448" s="9" t="s">
        <v>844</v>
      </c>
      <c r="G448">
        <v>10</v>
      </c>
      <c r="J448">
        <f>+Tabla35678[[#This Row],[BALANCE INICIAL]]+Tabla35678[[#This Row],[ENTRADAS]]-Tabla35678[[#This Row],[SALIDAS]]</f>
        <v>10</v>
      </c>
      <c r="K448" s="2">
        <v>553.22</v>
      </c>
      <c r="L448" s="2">
        <f>+Tabla35678[[#This Row],[BALANCE INICIAL]]*Tabla35678[[#This Row],[PRECIO]]</f>
        <v>5532.2000000000007</v>
      </c>
      <c r="M448" s="2">
        <f>+Tabla35678[[#This Row],[ENTRADAS]]*Tabla35678[[#This Row],[PRECIO]]</f>
        <v>0</v>
      </c>
      <c r="N448" s="2">
        <f>+Tabla35678[[#This Row],[SALIDAS]]*Tabla35678[[#This Row],[PRECIO]]</f>
        <v>0</v>
      </c>
      <c r="O448" s="2">
        <f>+Tabla35678[[#This Row],[BALANCE INICIAL2]]+Tabla35678[[#This Row],[ENTRADAS3]]-Tabla35678[[#This Row],[SALIDAS4]]</f>
        <v>5532.2000000000007</v>
      </c>
    </row>
    <row r="449" spans="1:15" x14ac:dyDescent="0.25">
      <c r="A449" s="9" t="s">
        <v>23</v>
      </c>
      <c r="B449" s="17" t="s">
        <v>881</v>
      </c>
      <c r="C449" t="s">
        <v>882</v>
      </c>
      <c r="D449" t="s">
        <v>409</v>
      </c>
      <c r="F449" s="9" t="s">
        <v>826</v>
      </c>
      <c r="G449">
        <v>1</v>
      </c>
      <c r="J449">
        <f>+Tabla35678[[#This Row],[BALANCE INICIAL]]+Tabla35678[[#This Row],[ENTRADAS]]-Tabla35678[[#This Row],[SALIDAS]]</f>
        <v>1</v>
      </c>
      <c r="K449" s="2">
        <v>113.9</v>
      </c>
      <c r="L449" s="2">
        <f>+Tabla35678[[#This Row],[BALANCE INICIAL]]*Tabla35678[[#This Row],[PRECIO]]</f>
        <v>113.9</v>
      </c>
      <c r="M449" s="2">
        <f>+Tabla35678[[#This Row],[ENTRADAS]]*Tabla35678[[#This Row],[PRECIO]]</f>
        <v>0</v>
      </c>
      <c r="N449" s="2">
        <f>+Tabla35678[[#This Row],[SALIDAS]]*Tabla35678[[#This Row],[PRECIO]]</f>
        <v>0</v>
      </c>
      <c r="O449" s="2">
        <f>+Tabla35678[[#This Row],[BALANCE INICIAL2]]+Tabla35678[[#This Row],[ENTRADAS3]]-Tabla35678[[#This Row],[SALIDAS4]]</f>
        <v>113.9</v>
      </c>
    </row>
    <row r="450" spans="1:15" x14ac:dyDescent="0.25">
      <c r="A450" s="9" t="s">
        <v>23</v>
      </c>
      <c r="B450" s="17" t="s">
        <v>881</v>
      </c>
      <c r="C450" t="s">
        <v>882</v>
      </c>
      <c r="D450" t="s">
        <v>410</v>
      </c>
      <c r="F450" s="9" t="s">
        <v>826</v>
      </c>
      <c r="G450">
        <v>1</v>
      </c>
      <c r="J450">
        <f>+Tabla35678[[#This Row],[BALANCE INICIAL]]+Tabla35678[[#This Row],[ENTRADAS]]-Tabla35678[[#This Row],[SALIDAS]]</f>
        <v>1</v>
      </c>
      <c r="K450" s="2">
        <v>86.74</v>
      </c>
      <c r="L450" s="2">
        <f>+Tabla35678[[#This Row],[BALANCE INICIAL]]*Tabla35678[[#This Row],[PRECIO]]</f>
        <v>86.74</v>
      </c>
      <c r="M450" s="2">
        <f>+Tabla35678[[#This Row],[ENTRADAS]]*Tabla35678[[#This Row],[PRECIO]]</f>
        <v>0</v>
      </c>
      <c r="N450" s="2">
        <f>+Tabla35678[[#This Row],[SALIDAS]]*Tabla35678[[#This Row],[PRECIO]]</f>
        <v>0</v>
      </c>
      <c r="O450" s="2">
        <f>+Tabla35678[[#This Row],[BALANCE INICIAL2]]+Tabla35678[[#This Row],[ENTRADAS3]]-Tabla35678[[#This Row],[SALIDAS4]]</f>
        <v>86.74</v>
      </c>
    </row>
    <row r="451" spans="1:15" x14ac:dyDescent="0.25">
      <c r="A451" s="9" t="s">
        <v>23</v>
      </c>
      <c r="B451" s="17" t="s">
        <v>881</v>
      </c>
      <c r="C451" t="s">
        <v>882</v>
      </c>
      <c r="D451" t="s">
        <v>411</v>
      </c>
      <c r="F451" s="9" t="s">
        <v>820</v>
      </c>
      <c r="G451">
        <v>12</v>
      </c>
      <c r="J451">
        <f>+Tabla35678[[#This Row],[BALANCE INICIAL]]+Tabla35678[[#This Row],[ENTRADAS]]-Tabla35678[[#This Row],[SALIDAS]]</f>
        <v>12</v>
      </c>
      <c r="K451" s="2">
        <v>178.98</v>
      </c>
      <c r="L451" s="2">
        <f>+Tabla35678[[#This Row],[BALANCE INICIAL]]*Tabla35678[[#This Row],[PRECIO]]</f>
        <v>2147.7599999999998</v>
      </c>
      <c r="M451" s="2">
        <f>+Tabla35678[[#This Row],[ENTRADAS]]*Tabla35678[[#This Row],[PRECIO]]</f>
        <v>0</v>
      </c>
      <c r="N451" s="2">
        <f>+Tabla35678[[#This Row],[SALIDAS]]*Tabla35678[[#This Row],[PRECIO]]</f>
        <v>0</v>
      </c>
      <c r="O451" s="2">
        <f>+Tabla35678[[#This Row],[BALANCE INICIAL2]]+Tabla35678[[#This Row],[ENTRADAS3]]-Tabla35678[[#This Row],[SALIDAS4]]</f>
        <v>2147.7599999999998</v>
      </c>
    </row>
    <row r="452" spans="1:15" x14ac:dyDescent="0.25">
      <c r="A452" s="9" t="s">
        <v>23</v>
      </c>
      <c r="B452" s="17" t="s">
        <v>881</v>
      </c>
      <c r="C452" t="s">
        <v>882</v>
      </c>
      <c r="D452" t="s">
        <v>412</v>
      </c>
      <c r="F452" s="9" t="s">
        <v>826</v>
      </c>
      <c r="G452">
        <v>34</v>
      </c>
      <c r="J452">
        <f>+Tabla35678[[#This Row],[BALANCE INICIAL]]+Tabla35678[[#This Row],[ENTRADAS]]-Tabla35678[[#This Row],[SALIDAS]]</f>
        <v>34</v>
      </c>
      <c r="K452" s="2">
        <v>2576.27</v>
      </c>
      <c r="L452" s="2">
        <f>+Tabla35678[[#This Row],[BALANCE INICIAL]]*Tabla35678[[#This Row],[PRECIO]]</f>
        <v>87593.18</v>
      </c>
      <c r="M452" s="2">
        <f>+Tabla35678[[#This Row],[ENTRADAS]]*Tabla35678[[#This Row],[PRECIO]]</f>
        <v>0</v>
      </c>
      <c r="N452" s="2">
        <f>+Tabla35678[[#This Row],[SALIDAS]]*Tabla35678[[#This Row],[PRECIO]]</f>
        <v>0</v>
      </c>
      <c r="O452" s="2">
        <f>+Tabla35678[[#This Row],[BALANCE INICIAL2]]+Tabla35678[[#This Row],[ENTRADAS3]]-Tabla35678[[#This Row],[SALIDAS4]]</f>
        <v>87593.18</v>
      </c>
    </row>
    <row r="453" spans="1:15" x14ac:dyDescent="0.25">
      <c r="A453" s="9" t="s">
        <v>23</v>
      </c>
      <c r="B453" s="17" t="s">
        <v>881</v>
      </c>
      <c r="C453" t="s">
        <v>882</v>
      </c>
      <c r="D453" t="s">
        <v>413</v>
      </c>
      <c r="F453" s="9" t="s">
        <v>820</v>
      </c>
      <c r="G453">
        <v>20</v>
      </c>
      <c r="I453">
        <v>2</v>
      </c>
      <c r="J453">
        <f>+Tabla35678[[#This Row],[BALANCE INICIAL]]+Tabla35678[[#This Row],[ENTRADAS]]-Tabla35678[[#This Row],[SALIDAS]]</f>
        <v>18</v>
      </c>
      <c r="K453" s="2">
        <v>93.29</v>
      </c>
      <c r="L453" s="2">
        <f>+Tabla35678[[#This Row],[BALANCE INICIAL]]*Tabla35678[[#This Row],[PRECIO]]</f>
        <v>1865.8000000000002</v>
      </c>
      <c r="M453" s="2">
        <f>+Tabla35678[[#This Row],[ENTRADAS]]*Tabla35678[[#This Row],[PRECIO]]</f>
        <v>0</v>
      </c>
      <c r="N453" s="2">
        <f>+Tabla35678[[#This Row],[SALIDAS]]*Tabla35678[[#This Row],[PRECIO]]</f>
        <v>186.58</v>
      </c>
      <c r="O453" s="2">
        <f>+Tabla35678[[#This Row],[BALANCE INICIAL2]]+Tabla35678[[#This Row],[ENTRADAS3]]-Tabla35678[[#This Row],[SALIDAS4]]</f>
        <v>1679.2200000000003</v>
      </c>
    </row>
    <row r="454" spans="1:15" x14ac:dyDescent="0.25">
      <c r="A454" s="9" t="s">
        <v>23</v>
      </c>
      <c r="B454" s="17" t="s">
        <v>881</v>
      </c>
      <c r="C454" t="s">
        <v>882</v>
      </c>
      <c r="D454" t="s">
        <v>414</v>
      </c>
      <c r="F454" s="9" t="s">
        <v>820</v>
      </c>
      <c r="G454">
        <v>14</v>
      </c>
      <c r="I454">
        <v>1</v>
      </c>
      <c r="J454">
        <f>+Tabla35678[[#This Row],[BALANCE INICIAL]]+Tabla35678[[#This Row],[ENTRADAS]]-Tabla35678[[#This Row],[SALIDAS]]</f>
        <v>13</v>
      </c>
      <c r="K454" s="2">
        <v>791.86</v>
      </c>
      <c r="L454" s="2">
        <f>+Tabla35678[[#This Row],[BALANCE INICIAL]]*Tabla35678[[#This Row],[PRECIO]]</f>
        <v>11086.04</v>
      </c>
      <c r="M454" s="2">
        <f>+Tabla35678[[#This Row],[ENTRADAS]]*Tabla35678[[#This Row],[PRECIO]]</f>
        <v>0</v>
      </c>
      <c r="N454" s="2">
        <f>+Tabla35678[[#This Row],[SALIDAS]]*Tabla35678[[#This Row],[PRECIO]]</f>
        <v>791.86</v>
      </c>
      <c r="O454" s="2">
        <f>+Tabla35678[[#This Row],[BALANCE INICIAL2]]+Tabla35678[[#This Row],[ENTRADAS3]]-Tabla35678[[#This Row],[SALIDAS4]]</f>
        <v>10294.18</v>
      </c>
    </row>
    <row r="455" spans="1:15" x14ac:dyDescent="0.25">
      <c r="A455" s="9" t="s">
        <v>23</v>
      </c>
      <c r="B455" s="17" t="s">
        <v>881</v>
      </c>
      <c r="C455" t="s">
        <v>882</v>
      </c>
      <c r="D455" t="s">
        <v>415</v>
      </c>
      <c r="F455" s="9" t="s">
        <v>826</v>
      </c>
      <c r="G455">
        <v>11</v>
      </c>
      <c r="J455">
        <f>+Tabla35678[[#This Row],[BALANCE INICIAL]]+Tabla35678[[#This Row],[ENTRADAS]]-Tabla35678[[#This Row],[SALIDAS]]</f>
        <v>11</v>
      </c>
      <c r="K455" s="2">
        <v>324.33999999999997</v>
      </c>
      <c r="L455" s="2">
        <f>+Tabla35678[[#This Row],[BALANCE INICIAL]]*Tabla35678[[#This Row],[PRECIO]]</f>
        <v>3567.74</v>
      </c>
      <c r="M455" s="2">
        <f>+Tabla35678[[#This Row],[ENTRADAS]]*Tabla35678[[#This Row],[PRECIO]]</f>
        <v>0</v>
      </c>
      <c r="N455" s="2">
        <f>+Tabla35678[[#This Row],[SALIDAS]]*Tabla35678[[#This Row],[PRECIO]]</f>
        <v>0</v>
      </c>
      <c r="O455" s="2">
        <f>+Tabla35678[[#This Row],[BALANCE INICIAL2]]+Tabla35678[[#This Row],[ENTRADAS3]]-Tabla35678[[#This Row],[SALIDAS4]]</f>
        <v>3567.74</v>
      </c>
    </row>
    <row r="456" spans="1:15" x14ac:dyDescent="0.25">
      <c r="A456" s="9" t="s">
        <v>23</v>
      </c>
      <c r="B456" s="17" t="s">
        <v>881</v>
      </c>
      <c r="C456" t="s">
        <v>882</v>
      </c>
      <c r="D456" t="s">
        <v>416</v>
      </c>
      <c r="F456" s="9" t="s">
        <v>820</v>
      </c>
      <c r="G456">
        <v>2</v>
      </c>
      <c r="I456">
        <v>2</v>
      </c>
      <c r="J456">
        <f>+Tabla35678[[#This Row],[BALANCE INICIAL]]+Tabla35678[[#This Row],[ENTRADAS]]-Tabla35678[[#This Row],[SALIDAS]]</f>
        <v>0</v>
      </c>
      <c r="K456" s="2">
        <v>48.81</v>
      </c>
      <c r="L456" s="2">
        <f>+Tabla35678[[#This Row],[BALANCE INICIAL]]*Tabla35678[[#This Row],[PRECIO]]</f>
        <v>97.62</v>
      </c>
      <c r="M456" s="2">
        <f>+Tabla35678[[#This Row],[ENTRADAS]]*Tabla35678[[#This Row],[PRECIO]]</f>
        <v>0</v>
      </c>
      <c r="N456" s="2">
        <f>+Tabla35678[[#This Row],[SALIDAS]]*Tabla35678[[#This Row],[PRECIO]]</f>
        <v>97.62</v>
      </c>
      <c r="O456" s="2">
        <f>+Tabla35678[[#This Row],[BALANCE INICIAL2]]+Tabla35678[[#This Row],[ENTRADAS3]]-Tabla35678[[#This Row],[SALIDAS4]]</f>
        <v>0</v>
      </c>
    </row>
    <row r="457" spans="1:15" x14ac:dyDescent="0.25">
      <c r="A457" s="9" t="s">
        <v>23</v>
      </c>
      <c r="B457" s="17" t="s">
        <v>881</v>
      </c>
      <c r="C457" t="s">
        <v>882</v>
      </c>
      <c r="D457" t="s">
        <v>417</v>
      </c>
      <c r="F457" s="9" t="s">
        <v>820</v>
      </c>
      <c r="H457">
        <v>8</v>
      </c>
      <c r="J457">
        <f>+Tabla35678[[#This Row],[BALANCE INICIAL]]+Tabla35678[[#This Row],[ENTRADAS]]-Tabla35678[[#This Row],[SALIDAS]]</f>
        <v>8</v>
      </c>
      <c r="K457" s="2">
        <v>344</v>
      </c>
      <c r="L457" s="2">
        <f>+Tabla35678[[#This Row],[BALANCE INICIAL]]*Tabla35678[[#This Row],[PRECIO]]</f>
        <v>0</v>
      </c>
      <c r="M457" s="2">
        <f>+Tabla35678[[#This Row],[ENTRADAS]]*Tabla35678[[#This Row],[PRECIO]]</f>
        <v>2752</v>
      </c>
      <c r="N457" s="2">
        <f>+Tabla35678[[#This Row],[SALIDAS]]*Tabla35678[[#This Row],[PRECIO]]</f>
        <v>0</v>
      </c>
      <c r="O457" s="2">
        <f>+Tabla35678[[#This Row],[BALANCE INICIAL2]]+Tabla35678[[#This Row],[ENTRADAS3]]-Tabla35678[[#This Row],[SALIDAS4]]</f>
        <v>2752</v>
      </c>
    </row>
    <row r="458" spans="1:15" x14ac:dyDescent="0.25">
      <c r="A458" s="9" t="s">
        <v>23</v>
      </c>
      <c r="B458" s="17" t="s">
        <v>881</v>
      </c>
      <c r="C458" t="s">
        <v>882</v>
      </c>
      <c r="D458" t="s">
        <v>418</v>
      </c>
      <c r="F458" s="9" t="s">
        <v>820</v>
      </c>
      <c r="H458">
        <v>12</v>
      </c>
      <c r="J458">
        <f>+Tabla35678[[#This Row],[BALANCE INICIAL]]+Tabla35678[[#This Row],[ENTRADAS]]-Tabla35678[[#This Row],[SALIDAS]]</f>
        <v>12</v>
      </c>
      <c r="K458" s="2">
        <v>238</v>
      </c>
      <c r="L458" s="2">
        <f>+Tabla35678[[#This Row],[BALANCE INICIAL]]*Tabla35678[[#This Row],[PRECIO]]</f>
        <v>0</v>
      </c>
      <c r="M458" s="2">
        <f>+Tabla35678[[#This Row],[ENTRADAS]]*Tabla35678[[#This Row],[PRECIO]]</f>
        <v>2856</v>
      </c>
      <c r="N458" s="2">
        <f>+Tabla35678[[#This Row],[SALIDAS]]*Tabla35678[[#This Row],[PRECIO]]</f>
        <v>0</v>
      </c>
      <c r="O458" s="2">
        <f>+Tabla35678[[#This Row],[BALANCE INICIAL2]]+Tabla35678[[#This Row],[ENTRADAS3]]-Tabla35678[[#This Row],[SALIDAS4]]</f>
        <v>2856</v>
      </c>
    </row>
    <row r="459" spans="1:15" x14ac:dyDescent="0.25">
      <c r="A459" s="9" t="s">
        <v>23</v>
      </c>
      <c r="B459" s="17" t="s">
        <v>881</v>
      </c>
      <c r="C459" t="s">
        <v>882</v>
      </c>
      <c r="D459" t="s">
        <v>419</v>
      </c>
      <c r="F459" s="9" t="s">
        <v>820</v>
      </c>
      <c r="H459">
        <v>4</v>
      </c>
      <c r="J459">
        <f>+Tabla35678[[#This Row],[BALANCE INICIAL]]+Tabla35678[[#This Row],[ENTRADAS]]-Tabla35678[[#This Row],[SALIDAS]]</f>
        <v>4</v>
      </c>
      <c r="K459" s="2">
        <v>849</v>
      </c>
      <c r="L459" s="2">
        <f>+Tabla35678[[#This Row],[BALANCE INICIAL]]*Tabla35678[[#This Row],[PRECIO]]</f>
        <v>0</v>
      </c>
      <c r="M459" s="2">
        <f>+Tabla35678[[#This Row],[ENTRADAS]]*Tabla35678[[#This Row],[PRECIO]]</f>
        <v>3396</v>
      </c>
      <c r="N459" s="2">
        <f>+Tabla35678[[#This Row],[SALIDAS]]*Tabla35678[[#This Row],[PRECIO]]</f>
        <v>0</v>
      </c>
      <c r="O459" s="2">
        <f>+Tabla35678[[#This Row],[BALANCE INICIAL2]]+Tabla35678[[#This Row],[ENTRADAS3]]-Tabla35678[[#This Row],[SALIDAS4]]</f>
        <v>3396</v>
      </c>
    </row>
    <row r="460" spans="1:15" x14ac:dyDescent="0.25">
      <c r="A460" s="9" t="s">
        <v>23</v>
      </c>
      <c r="B460" s="17" t="s">
        <v>881</v>
      </c>
      <c r="C460" t="s">
        <v>882</v>
      </c>
      <c r="D460" t="s">
        <v>420</v>
      </c>
      <c r="F460" s="9" t="s">
        <v>820</v>
      </c>
      <c r="H460">
        <v>5</v>
      </c>
      <c r="J460">
        <f>+Tabla35678[[#This Row],[BALANCE INICIAL]]+Tabla35678[[#This Row],[ENTRADAS]]-Tabla35678[[#This Row],[SALIDAS]]</f>
        <v>5</v>
      </c>
      <c r="K460" s="2">
        <v>154</v>
      </c>
      <c r="L460" s="2">
        <f>+Tabla35678[[#This Row],[BALANCE INICIAL]]*Tabla35678[[#This Row],[PRECIO]]</f>
        <v>0</v>
      </c>
      <c r="M460" s="2">
        <f>+Tabla35678[[#This Row],[ENTRADAS]]*Tabla35678[[#This Row],[PRECIO]]</f>
        <v>770</v>
      </c>
      <c r="N460" s="2">
        <f>+Tabla35678[[#This Row],[SALIDAS]]*Tabla35678[[#This Row],[PRECIO]]</f>
        <v>0</v>
      </c>
      <c r="O460" s="2">
        <f>+Tabla35678[[#This Row],[BALANCE INICIAL2]]+Tabla35678[[#This Row],[ENTRADAS3]]-Tabla35678[[#This Row],[SALIDAS4]]</f>
        <v>770</v>
      </c>
    </row>
    <row r="461" spans="1:15" x14ac:dyDescent="0.25">
      <c r="A461" s="9" t="s">
        <v>23</v>
      </c>
      <c r="B461" s="17" t="s">
        <v>881</v>
      </c>
      <c r="C461" t="s">
        <v>882</v>
      </c>
      <c r="D461" t="s">
        <v>421</v>
      </c>
      <c r="F461" s="9" t="s">
        <v>820</v>
      </c>
      <c r="H461">
        <v>8</v>
      </c>
      <c r="J461">
        <f>+Tabla35678[[#This Row],[BALANCE INICIAL]]+Tabla35678[[#This Row],[ENTRADAS]]-Tabla35678[[#This Row],[SALIDAS]]</f>
        <v>8</v>
      </c>
      <c r="K461" s="2">
        <v>116</v>
      </c>
      <c r="L461" s="2">
        <f>+Tabla35678[[#This Row],[BALANCE INICIAL]]*Tabla35678[[#This Row],[PRECIO]]</f>
        <v>0</v>
      </c>
      <c r="M461" s="2">
        <f>+Tabla35678[[#This Row],[ENTRADAS]]*Tabla35678[[#This Row],[PRECIO]]</f>
        <v>928</v>
      </c>
      <c r="N461" s="2">
        <f>+Tabla35678[[#This Row],[SALIDAS]]*Tabla35678[[#This Row],[PRECIO]]</f>
        <v>0</v>
      </c>
      <c r="O461" s="2">
        <f>+Tabla35678[[#This Row],[BALANCE INICIAL2]]+Tabla35678[[#This Row],[ENTRADAS3]]-Tabla35678[[#This Row],[SALIDAS4]]</f>
        <v>928</v>
      </c>
    </row>
    <row r="462" spans="1:15" x14ac:dyDescent="0.25">
      <c r="A462" s="9" t="s">
        <v>23</v>
      </c>
      <c r="B462" s="17" t="s">
        <v>881</v>
      </c>
      <c r="C462" t="s">
        <v>882</v>
      </c>
      <c r="D462" t="s">
        <v>422</v>
      </c>
      <c r="F462" s="9" t="s">
        <v>820</v>
      </c>
      <c r="H462">
        <v>25</v>
      </c>
      <c r="J462">
        <f>+Tabla35678[[#This Row],[BALANCE INICIAL]]+Tabla35678[[#This Row],[ENTRADAS]]-Tabla35678[[#This Row],[SALIDAS]]</f>
        <v>25</v>
      </c>
      <c r="K462" s="2">
        <v>35</v>
      </c>
      <c r="L462" s="2">
        <f>+Tabla35678[[#This Row],[BALANCE INICIAL]]*Tabla35678[[#This Row],[PRECIO]]</f>
        <v>0</v>
      </c>
      <c r="M462" s="2">
        <f>+Tabla35678[[#This Row],[ENTRADAS]]*Tabla35678[[#This Row],[PRECIO]]</f>
        <v>875</v>
      </c>
      <c r="N462" s="2">
        <f>+Tabla35678[[#This Row],[SALIDAS]]*Tabla35678[[#This Row],[PRECIO]]</f>
        <v>0</v>
      </c>
      <c r="O462" s="2">
        <f>+Tabla35678[[#This Row],[BALANCE INICIAL2]]+Tabla35678[[#This Row],[ENTRADAS3]]-Tabla35678[[#This Row],[SALIDAS4]]</f>
        <v>875</v>
      </c>
    </row>
    <row r="463" spans="1:15" x14ac:dyDescent="0.25">
      <c r="A463" s="9" t="s">
        <v>23</v>
      </c>
      <c r="B463" s="17" t="s">
        <v>881</v>
      </c>
      <c r="C463" t="s">
        <v>882</v>
      </c>
      <c r="D463" t="s">
        <v>423</v>
      </c>
      <c r="F463" s="9" t="s">
        <v>820</v>
      </c>
      <c r="H463">
        <v>50</v>
      </c>
      <c r="J463">
        <f>+Tabla35678[[#This Row],[BALANCE INICIAL]]+Tabla35678[[#This Row],[ENTRADAS]]-Tabla35678[[#This Row],[SALIDAS]]</f>
        <v>50</v>
      </c>
      <c r="K463" s="2">
        <v>240</v>
      </c>
      <c r="L463" s="2">
        <f>+Tabla35678[[#This Row],[BALANCE INICIAL]]*Tabla35678[[#This Row],[PRECIO]]</f>
        <v>0</v>
      </c>
      <c r="M463" s="2">
        <f>+Tabla35678[[#This Row],[ENTRADAS]]*Tabla35678[[#This Row],[PRECIO]]</f>
        <v>12000</v>
      </c>
      <c r="N463" s="2">
        <f>+Tabla35678[[#This Row],[SALIDAS]]*Tabla35678[[#This Row],[PRECIO]]</f>
        <v>0</v>
      </c>
      <c r="O463" s="2">
        <f>+Tabla35678[[#This Row],[BALANCE INICIAL2]]+Tabla35678[[#This Row],[ENTRADAS3]]-Tabla35678[[#This Row],[SALIDAS4]]</f>
        <v>12000</v>
      </c>
    </row>
    <row r="464" spans="1:15" x14ac:dyDescent="0.25">
      <c r="A464" s="9" t="s">
        <v>23</v>
      </c>
      <c r="B464" s="17" t="s">
        <v>881</v>
      </c>
      <c r="C464" t="s">
        <v>882</v>
      </c>
      <c r="D464" t="s">
        <v>424</v>
      </c>
      <c r="F464" s="9" t="s">
        <v>820</v>
      </c>
      <c r="H464">
        <v>50</v>
      </c>
      <c r="J464">
        <f>+Tabla35678[[#This Row],[BALANCE INICIAL]]+Tabla35678[[#This Row],[ENTRADAS]]-Tabla35678[[#This Row],[SALIDAS]]</f>
        <v>50</v>
      </c>
      <c r="K464" s="2">
        <v>108</v>
      </c>
      <c r="L464" s="2">
        <f>+Tabla35678[[#This Row],[BALANCE INICIAL]]*Tabla35678[[#This Row],[PRECIO]]</f>
        <v>0</v>
      </c>
      <c r="M464" s="2">
        <f>+Tabla35678[[#This Row],[ENTRADAS]]*Tabla35678[[#This Row],[PRECIO]]</f>
        <v>5400</v>
      </c>
      <c r="N464" s="2">
        <f>+Tabla35678[[#This Row],[SALIDAS]]*Tabla35678[[#This Row],[PRECIO]]</f>
        <v>0</v>
      </c>
      <c r="O464" s="2">
        <f>+Tabla35678[[#This Row],[BALANCE INICIAL2]]+Tabla35678[[#This Row],[ENTRADAS3]]-Tabla35678[[#This Row],[SALIDAS4]]</f>
        <v>5400</v>
      </c>
    </row>
    <row r="465" spans="1:15" x14ac:dyDescent="0.25">
      <c r="A465" s="9" t="s">
        <v>23</v>
      </c>
      <c r="B465" s="17" t="s">
        <v>881</v>
      </c>
      <c r="C465" t="s">
        <v>882</v>
      </c>
      <c r="D465" t="s">
        <v>425</v>
      </c>
      <c r="F465" s="9" t="s">
        <v>820</v>
      </c>
      <c r="H465">
        <v>10</v>
      </c>
      <c r="J465">
        <f>+Tabla35678[[#This Row],[BALANCE INICIAL]]+Tabla35678[[#This Row],[ENTRADAS]]-Tabla35678[[#This Row],[SALIDAS]]</f>
        <v>10</v>
      </c>
      <c r="K465" s="2">
        <v>55</v>
      </c>
      <c r="L465" s="2">
        <f>+Tabla35678[[#This Row],[BALANCE INICIAL]]*Tabla35678[[#This Row],[PRECIO]]</f>
        <v>0</v>
      </c>
      <c r="M465" s="2">
        <f>+Tabla35678[[#This Row],[ENTRADAS]]*Tabla35678[[#This Row],[PRECIO]]</f>
        <v>550</v>
      </c>
      <c r="N465" s="2">
        <f>+Tabla35678[[#This Row],[SALIDAS]]*Tabla35678[[#This Row],[PRECIO]]</f>
        <v>0</v>
      </c>
      <c r="O465" s="2">
        <f>+Tabla35678[[#This Row],[BALANCE INICIAL2]]+Tabla35678[[#This Row],[ENTRADAS3]]-Tabla35678[[#This Row],[SALIDAS4]]</f>
        <v>550</v>
      </c>
    </row>
    <row r="466" spans="1:15" x14ac:dyDescent="0.25">
      <c r="A466" s="9" t="s">
        <v>23</v>
      </c>
      <c r="B466" s="17" t="s">
        <v>881</v>
      </c>
      <c r="C466" t="s">
        <v>882</v>
      </c>
      <c r="D466" t="s">
        <v>426</v>
      </c>
      <c r="F466" s="9" t="s">
        <v>820</v>
      </c>
      <c r="H466">
        <v>10</v>
      </c>
      <c r="J466">
        <f>+Tabla35678[[#This Row],[BALANCE INICIAL]]+Tabla35678[[#This Row],[ENTRADAS]]-Tabla35678[[#This Row],[SALIDAS]]</f>
        <v>10</v>
      </c>
      <c r="K466" s="2">
        <v>84</v>
      </c>
      <c r="L466" s="2">
        <f>+Tabla35678[[#This Row],[BALANCE INICIAL]]*Tabla35678[[#This Row],[PRECIO]]</f>
        <v>0</v>
      </c>
      <c r="M466" s="2">
        <f>+Tabla35678[[#This Row],[ENTRADAS]]*Tabla35678[[#This Row],[PRECIO]]</f>
        <v>840</v>
      </c>
      <c r="N466" s="2">
        <f>+Tabla35678[[#This Row],[SALIDAS]]*Tabla35678[[#This Row],[PRECIO]]</f>
        <v>0</v>
      </c>
      <c r="O466" s="2">
        <f>+Tabla35678[[#This Row],[BALANCE INICIAL2]]+Tabla35678[[#This Row],[ENTRADAS3]]-Tabla35678[[#This Row],[SALIDAS4]]</f>
        <v>840</v>
      </c>
    </row>
    <row r="467" spans="1:15" x14ac:dyDescent="0.25">
      <c r="A467" s="9" t="s">
        <v>23</v>
      </c>
      <c r="B467" s="17" t="s">
        <v>881</v>
      </c>
      <c r="C467" t="s">
        <v>882</v>
      </c>
      <c r="D467" t="s">
        <v>427</v>
      </c>
      <c r="F467" s="9" t="s">
        <v>826</v>
      </c>
      <c r="G467">
        <v>10</v>
      </c>
      <c r="J467">
        <f>+Tabla35678[[#This Row],[BALANCE INICIAL]]+Tabla35678[[#This Row],[ENTRADAS]]-Tabla35678[[#This Row],[SALIDAS]]</f>
        <v>10</v>
      </c>
      <c r="K467" s="2">
        <v>87.86</v>
      </c>
      <c r="L467" s="2">
        <f>+Tabla35678[[#This Row],[BALANCE INICIAL]]*Tabla35678[[#This Row],[PRECIO]]</f>
        <v>878.6</v>
      </c>
      <c r="M467" s="2">
        <f>+Tabla35678[[#This Row],[ENTRADAS]]*Tabla35678[[#This Row],[PRECIO]]</f>
        <v>0</v>
      </c>
      <c r="N467" s="2">
        <f>+Tabla35678[[#This Row],[SALIDAS]]*Tabla35678[[#This Row],[PRECIO]]</f>
        <v>0</v>
      </c>
      <c r="O467" s="2">
        <f>+Tabla35678[[#This Row],[BALANCE INICIAL2]]+Tabla35678[[#This Row],[ENTRADAS3]]-Tabla35678[[#This Row],[SALIDAS4]]</f>
        <v>878.6</v>
      </c>
    </row>
    <row r="468" spans="1:15" x14ac:dyDescent="0.25">
      <c r="A468" s="9" t="s">
        <v>23</v>
      </c>
      <c r="B468" s="17" t="s">
        <v>881</v>
      </c>
      <c r="C468" t="s">
        <v>882</v>
      </c>
      <c r="D468" t="s">
        <v>428</v>
      </c>
      <c r="F468" s="9" t="s">
        <v>820</v>
      </c>
      <c r="G468">
        <v>20</v>
      </c>
      <c r="J468">
        <f>+Tabla35678[[#This Row],[BALANCE INICIAL]]+Tabla35678[[#This Row],[ENTRADAS]]-Tabla35678[[#This Row],[SALIDAS]]</f>
        <v>20</v>
      </c>
      <c r="K468" s="2">
        <v>86.78</v>
      </c>
      <c r="L468" s="2">
        <f>+Tabla35678[[#This Row],[BALANCE INICIAL]]*Tabla35678[[#This Row],[PRECIO]]</f>
        <v>1735.6</v>
      </c>
      <c r="M468" s="2">
        <f>+Tabla35678[[#This Row],[ENTRADAS]]*Tabla35678[[#This Row],[PRECIO]]</f>
        <v>0</v>
      </c>
      <c r="N468" s="2">
        <f>+Tabla35678[[#This Row],[SALIDAS]]*Tabla35678[[#This Row],[PRECIO]]</f>
        <v>0</v>
      </c>
      <c r="O468" s="2">
        <f>+Tabla35678[[#This Row],[BALANCE INICIAL2]]+Tabla35678[[#This Row],[ENTRADAS3]]-Tabla35678[[#This Row],[SALIDAS4]]</f>
        <v>1735.6</v>
      </c>
    </row>
    <row r="469" spans="1:15" x14ac:dyDescent="0.25">
      <c r="A469" s="9" t="s">
        <v>23</v>
      </c>
      <c r="B469" s="17" t="s">
        <v>881</v>
      </c>
      <c r="C469" t="s">
        <v>882</v>
      </c>
      <c r="D469" t="s">
        <v>429</v>
      </c>
      <c r="F469" s="9" t="s">
        <v>826</v>
      </c>
      <c r="G469">
        <v>33</v>
      </c>
      <c r="I469">
        <v>2</v>
      </c>
      <c r="J469">
        <f>+Tabla35678[[#This Row],[BALANCE INICIAL]]+Tabla35678[[#This Row],[ENTRADAS]]-Tabla35678[[#This Row],[SALIDAS]]</f>
        <v>31</v>
      </c>
      <c r="K469" s="2">
        <v>336.04</v>
      </c>
      <c r="L469" s="2">
        <f>+Tabla35678[[#This Row],[BALANCE INICIAL]]*Tabla35678[[#This Row],[PRECIO]]</f>
        <v>11089.320000000002</v>
      </c>
      <c r="M469" s="2">
        <f>+Tabla35678[[#This Row],[ENTRADAS]]*Tabla35678[[#This Row],[PRECIO]]</f>
        <v>0</v>
      </c>
      <c r="N469" s="2">
        <f>+Tabla35678[[#This Row],[SALIDAS]]*Tabla35678[[#This Row],[PRECIO]]</f>
        <v>672.08</v>
      </c>
      <c r="O469" s="2">
        <f>+Tabla35678[[#This Row],[BALANCE INICIAL2]]+Tabla35678[[#This Row],[ENTRADAS3]]-Tabla35678[[#This Row],[SALIDAS4]]</f>
        <v>10417.240000000002</v>
      </c>
    </row>
    <row r="470" spans="1:15" x14ac:dyDescent="0.25">
      <c r="A470" s="9" t="s">
        <v>23</v>
      </c>
      <c r="B470" s="17" t="s">
        <v>881</v>
      </c>
      <c r="C470" t="s">
        <v>882</v>
      </c>
      <c r="D470" t="s">
        <v>430</v>
      </c>
      <c r="F470" s="9" t="s">
        <v>820</v>
      </c>
      <c r="G470">
        <v>19</v>
      </c>
      <c r="J470">
        <f>+Tabla35678[[#This Row],[BALANCE INICIAL]]+Tabla35678[[#This Row],[ENTRADAS]]-Tabla35678[[#This Row],[SALIDAS]]</f>
        <v>19</v>
      </c>
      <c r="K470" s="2">
        <v>91.12</v>
      </c>
      <c r="L470" s="2">
        <f>+Tabla35678[[#This Row],[BALANCE INICIAL]]*Tabla35678[[#This Row],[PRECIO]]</f>
        <v>1731.2800000000002</v>
      </c>
      <c r="M470" s="2">
        <f>+Tabla35678[[#This Row],[ENTRADAS]]*Tabla35678[[#This Row],[PRECIO]]</f>
        <v>0</v>
      </c>
      <c r="N470" s="2">
        <f>+Tabla35678[[#This Row],[SALIDAS]]*Tabla35678[[#This Row],[PRECIO]]</f>
        <v>0</v>
      </c>
      <c r="O470" s="2">
        <f>+Tabla35678[[#This Row],[BALANCE INICIAL2]]+Tabla35678[[#This Row],[ENTRADAS3]]-Tabla35678[[#This Row],[SALIDAS4]]</f>
        <v>1731.2800000000002</v>
      </c>
    </row>
    <row r="471" spans="1:15" x14ac:dyDescent="0.25">
      <c r="A471" s="9" t="s">
        <v>23</v>
      </c>
      <c r="B471" s="17" t="s">
        <v>881</v>
      </c>
      <c r="C471" t="s">
        <v>882</v>
      </c>
      <c r="D471" t="s">
        <v>431</v>
      </c>
      <c r="F471" s="9" t="s">
        <v>820</v>
      </c>
      <c r="G471">
        <v>7</v>
      </c>
      <c r="I471">
        <v>2</v>
      </c>
      <c r="J471">
        <f>+Tabla35678[[#This Row],[BALANCE INICIAL]]+Tabla35678[[#This Row],[ENTRADAS]]-Tabla35678[[#This Row],[SALIDAS]]</f>
        <v>5</v>
      </c>
      <c r="K471" s="2">
        <v>86.78</v>
      </c>
      <c r="L471" s="2">
        <f>+Tabla35678[[#This Row],[BALANCE INICIAL]]*Tabla35678[[#This Row],[PRECIO]]</f>
        <v>607.46</v>
      </c>
      <c r="M471" s="2">
        <f>+Tabla35678[[#This Row],[ENTRADAS]]*Tabla35678[[#This Row],[PRECIO]]</f>
        <v>0</v>
      </c>
      <c r="N471" s="2">
        <f>+Tabla35678[[#This Row],[SALIDAS]]*Tabla35678[[#This Row],[PRECIO]]</f>
        <v>173.56</v>
      </c>
      <c r="O471" s="2">
        <f>+Tabla35678[[#This Row],[BALANCE INICIAL2]]+Tabla35678[[#This Row],[ENTRADAS3]]-Tabla35678[[#This Row],[SALIDAS4]]</f>
        <v>433.90000000000003</v>
      </c>
    </row>
    <row r="472" spans="1:15" x14ac:dyDescent="0.25">
      <c r="A472" s="9" t="s">
        <v>23</v>
      </c>
      <c r="B472" s="17" t="s">
        <v>881</v>
      </c>
      <c r="C472" t="s">
        <v>882</v>
      </c>
      <c r="D472" t="s">
        <v>432</v>
      </c>
      <c r="F472" s="9" t="s">
        <v>826</v>
      </c>
      <c r="G472">
        <v>20</v>
      </c>
      <c r="I472">
        <v>2</v>
      </c>
      <c r="J472">
        <f>+Tabla35678[[#This Row],[BALANCE INICIAL]]+Tabla35678[[#This Row],[ENTRADAS]]-Tabla35678[[#This Row],[SALIDAS]]</f>
        <v>18</v>
      </c>
      <c r="K472" s="2">
        <v>5.42</v>
      </c>
      <c r="L472" s="2">
        <f>+Tabla35678[[#This Row],[BALANCE INICIAL]]*Tabla35678[[#This Row],[PRECIO]]</f>
        <v>108.4</v>
      </c>
      <c r="M472" s="2">
        <f>+Tabla35678[[#This Row],[ENTRADAS]]*Tabla35678[[#This Row],[PRECIO]]</f>
        <v>0</v>
      </c>
      <c r="N472" s="2">
        <f>+Tabla35678[[#This Row],[SALIDAS]]*Tabla35678[[#This Row],[PRECIO]]</f>
        <v>10.84</v>
      </c>
      <c r="O472" s="2">
        <f>+Tabla35678[[#This Row],[BALANCE INICIAL2]]+Tabla35678[[#This Row],[ENTRADAS3]]-Tabla35678[[#This Row],[SALIDAS4]]</f>
        <v>97.56</v>
      </c>
    </row>
    <row r="473" spans="1:15" x14ac:dyDescent="0.25">
      <c r="A473" s="9" t="s">
        <v>23</v>
      </c>
      <c r="B473" s="17" t="s">
        <v>881</v>
      </c>
      <c r="C473" t="s">
        <v>882</v>
      </c>
      <c r="D473" t="s">
        <v>940</v>
      </c>
      <c r="F473" s="9" t="s">
        <v>826</v>
      </c>
      <c r="H473">
        <v>1</v>
      </c>
      <c r="J473">
        <f>+Tabla35678[[#This Row],[BALANCE INICIAL]]+Tabla35678[[#This Row],[ENTRADAS]]-Tabla35678[[#This Row],[SALIDAS]]</f>
        <v>1</v>
      </c>
      <c r="K473" s="2">
        <v>2605</v>
      </c>
      <c r="L473" s="2">
        <f>+Tabla35678[[#This Row],[BALANCE INICIAL]]*Tabla35678[[#This Row],[PRECIO]]</f>
        <v>0</v>
      </c>
      <c r="M473" s="2">
        <f>+Tabla35678[[#This Row],[ENTRADAS]]*Tabla35678[[#This Row],[PRECIO]]</f>
        <v>2605</v>
      </c>
      <c r="N473" s="2">
        <f>+Tabla35678[[#This Row],[SALIDAS]]*Tabla35678[[#This Row],[PRECIO]]</f>
        <v>0</v>
      </c>
      <c r="O473" s="2">
        <f>+Tabla35678[[#This Row],[BALANCE INICIAL2]]+Tabla35678[[#This Row],[ENTRADAS3]]-Tabla35678[[#This Row],[SALIDAS4]]</f>
        <v>2605</v>
      </c>
    </row>
    <row r="474" spans="1:15" x14ac:dyDescent="0.25">
      <c r="A474" s="9" t="s">
        <v>23</v>
      </c>
      <c r="B474" s="17" t="s">
        <v>881</v>
      </c>
      <c r="C474" t="s">
        <v>882</v>
      </c>
      <c r="D474" t="s">
        <v>941</v>
      </c>
      <c r="F474" s="9" t="s">
        <v>826</v>
      </c>
      <c r="H474">
        <v>3</v>
      </c>
      <c r="J474">
        <f>+Tabla35678[[#This Row],[BALANCE INICIAL]]+Tabla35678[[#This Row],[ENTRADAS]]-Tabla35678[[#This Row],[SALIDAS]]</f>
        <v>3</v>
      </c>
      <c r="K474" s="2">
        <v>755</v>
      </c>
      <c r="L474" s="2">
        <f>+Tabla35678[[#This Row],[BALANCE INICIAL]]*Tabla35678[[#This Row],[PRECIO]]</f>
        <v>0</v>
      </c>
      <c r="M474" s="2">
        <f>+Tabla35678[[#This Row],[ENTRADAS]]*Tabla35678[[#This Row],[PRECIO]]</f>
        <v>2265</v>
      </c>
      <c r="N474" s="2">
        <f>+Tabla35678[[#This Row],[SALIDAS]]*Tabla35678[[#This Row],[PRECIO]]</f>
        <v>0</v>
      </c>
      <c r="O474" s="2">
        <f>+Tabla35678[[#This Row],[BALANCE INICIAL2]]+Tabla35678[[#This Row],[ENTRADAS3]]-Tabla35678[[#This Row],[SALIDAS4]]</f>
        <v>2265</v>
      </c>
    </row>
    <row r="475" spans="1:15" x14ac:dyDescent="0.25">
      <c r="A475" s="9" t="s">
        <v>23</v>
      </c>
      <c r="B475" s="17" t="s">
        <v>881</v>
      </c>
      <c r="C475" t="s">
        <v>882</v>
      </c>
      <c r="D475" t="s">
        <v>942</v>
      </c>
      <c r="F475" s="9" t="s">
        <v>826</v>
      </c>
      <c r="H475">
        <v>60</v>
      </c>
      <c r="J475">
        <f>+Tabla35678[[#This Row],[BALANCE INICIAL]]+Tabla35678[[#This Row],[ENTRADAS]]-Tabla35678[[#This Row],[SALIDAS]]</f>
        <v>60</v>
      </c>
      <c r="K475" s="2">
        <v>64</v>
      </c>
      <c r="L475" s="2">
        <f>+Tabla35678[[#This Row],[BALANCE INICIAL]]*Tabla35678[[#This Row],[PRECIO]]</f>
        <v>0</v>
      </c>
      <c r="M475" s="2">
        <f>+Tabla35678[[#This Row],[ENTRADAS]]*Tabla35678[[#This Row],[PRECIO]]</f>
        <v>3840</v>
      </c>
      <c r="N475" s="2">
        <f>+Tabla35678[[#This Row],[SALIDAS]]*Tabla35678[[#This Row],[PRECIO]]</f>
        <v>0</v>
      </c>
      <c r="O475" s="2">
        <f>+Tabla35678[[#This Row],[BALANCE INICIAL2]]+Tabla35678[[#This Row],[ENTRADAS3]]-Tabla35678[[#This Row],[SALIDAS4]]</f>
        <v>3840</v>
      </c>
    </row>
    <row r="476" spans="1:15" x14ac:dyDescent="0.25">
      <c r="A476" s="9" t="s">
        <v>23</v>
      </c>
      <c r="B476" s="17" t="s">
        <v>881</v>
      </c>
      <c r="C476" t="s">
        <v>882</v>
      </c>
      <c r="D476" t="s">
        <v>943</v>
      </c>
      <c r="F476" s="9" t="s">
        <v>826</v>
      </c>
      <c r="H476">
        <v>3</v>
      </c>
      <c r="J476">
        <f>+Tabla35678[[#This Row],[BALANCE INICIAL]]+Tabla35678[[#This Row],[ENTRADAS]]-Tabla35678[[#This Row],[SALIDAS]]</f>
        <v>3</v>
      </c>
      <c r="K476" s="2">
        <v>236</v>
      </c>
      <c r="L476" s="2">
        <f>+Tabla35678[[#This Row],[BALANCE INICIAL]]*Tabla35678[[#This Row],[PRECIO]]</f>
        <v>0</v>
      </c>
      <c r="M476" s="2">
        <f>+Tabla35678[[#This Row],[ENTRADAS]]*Tabla35678[[#This Row],[PRECIO]]</f>
        <v>708</v>
      </c>
      <c r="N476" s="2">
        <f>+Tabla35678[[#This Row],[SALIDAS]]*Tabla35678[[#This Row],[PRECIO]]</f>
        <v>0</v>
      </c>
      <c r="O476" s="2">
        <f>+Tabla35678[[#This Row],[BALANCE INICIAL2]]+Tabla35678[[#This Row],[ENTRADAS3]]-Tabla35678[[#This Row],[SALIDAS4]]</f>
        <v>708</v>
      </c>
    </row>
    <row r="477" spans="1:15" x14ac:dyDescent="0.25">
      <c r="A477" s="9" t="s">
        <v>23</v>
      </c>
      <c r="B477" s="17" t="s">
        <v>881</v>
      </c>
      <c r="C477" t="s">
        <v>882</v>
      </c>
      <c r="D477" t="s">
        <v>944</v>
      </c>
      <c r="F477" s="9" t="s">
        <v>826</v>
      </c>
      <c r="H477">
        <v>1</v>
      </c>
      <c r="J477">
        <f>+Tabla35678[[#This Row],[BALANCE INICIAL]]+Tabla35678[[#This Row],[ENTRADAS]]-Tabla35678[[#This Row],[SALIDAS]]</f>
        <v>1</v>
      </c>
      <c r="K477" s="2">
        <v>140</v>
      </c>
      <c r="L477" s="2">
        <f>+Tabla35678[[#This Row],[BALANCE INICIAL]]*Tabla35678[[#This Row],[PRECIO]]</f>
        <v>0</v>
      </c>
      <c r="M477" s="2">
        <f>+Tabla35678[[#This Row],[ENTRADAS]]*Tabla35678[[#This Row],[PRECIO]]</f>
        <v>140</v>
      </c>
      <c r="N477" s="2">
        <f>+Tabla35678[[#This Row],[SALIDAS]]*Tabla35678[[#This Row],[PRECIO]]</f>
        <v>0</v>
      </c>
      <c r="O477" s="2">
        <f>+Tabla35678[[#This Row],[BALANCE INICIAL2]]+Tabla35678[[#This Row],[ENTRADAS3]]-Tabla35678[[#This Row],[SALIDAS4]]</f>
        <v>140</v>
      </c>
    </row>
    <row r="478" spans="1:15" x14ac:dyDescent="0.25">
      <c r="A478" s="9" t="s">
        <v>23</v>
      </c>
      <c r="B478" s="17" t="s">
        <v>881</v>
      </c>
      <c r="C478" t="s">
        <v>882</v>
      </c>
      <c r="D478" t="s">
        <v>945</v>
      </c>
      <c r="F478" s="9" t="s">
        <v>826</v>
      </c>
      <c r="H478">
        <v>70</v>
      </c>
      <c r="J478">
        <f>+Tabla35678[[#This Row],[BALANCE INICIAL]]+Tabla35678[[#This Row],[ENTRADAS]]-Tabla35678[[#This Row],[SALIDAS]]</f>
        <v>70</v>
      </c>
      <c r="K478" s="2">
        <v>298</v>
      </c>
      <c r="L478" s="2">
        <f>+Tabla35678[[#This Row],[BALANCE INICIAL]]*Tabla35678[[#This Row],[PRECIO]]</f>
        <v>0</v>
      </c>
      <c r="M478" s="2">
        <f>+Tabla35678[[#This Row],[ENTRADAS]]*Tabla35678[[#This Row],[PRECIO]]</f>
        <v>20860</v>
      </c>
      <c r="N478" s="2">
        <f>+Tabla35678[[#This Row],[SALIDAS]]*Tabla35678[[#This Row],[PRECIO]]</f>
        <v>0</v>
      </c>
      <c r="O478" s="2">
        <f>+Tabla35678[[#This Row],[BALANCE INICIAL2]]+Tabla35678[[#This Row],[ENTRADAS3]]-Tabla35678[[#This Row],[SALIDAS4]]</f>
        <v>20860</v>
      </c>
    </row>
    <row r="479" spans="1:15" x14ac:dyDescent="0.25">
      <c r="A479" s="9" t="s">
        <v>23</v>
      </c>
      <c r="B479" s="17" t="s">
        <v>881</v>
      </c>
      <c r="C479" t="s">
        <v>882</v>
      </c>
      <c r="D479" t="s">
        <v>946</v>
      </c>
      <c r="F479" s="9" t="s">
        <v>826</v>
      </c>
      <c r="H479">
        <v>200</v>
      </c>
      <c r="J479">
        <f>+Tabla35678[[#This Row],[BALANCE INICIAL]]+Tabla35678[[#This Row],[ENTRADAS]]-Tabla35678[[#This Row],[SALIDAS]]</f>
        <v>200</v>
      </c>
      <c r="K479" s="2">
        <v>5.28</v>
      </c>
      <c r="L479" s="2">
        <f>+Tabla35678[[#This Row],[BALANCE INICIAL]]*Tabla35678[[#This Row],[PRECIO]]</f>
        <v>0</v>
      </c>
      <c r="M479" s="2">
        <f>+Tabla35678[[#This Row],[ENTRADAS]]*Tabla35678[[#This Row],[PRECIO]]</f>
        <v>1056</v>
      </c>
      <c r="N479" s="2">
        <f>+Tabla35678[[#This Row],[SALIDAS]]*Tabla35678[[#This Row],[PRECIO]]</f>
        <v>0</v>
      </c>
      <c r="O479" s="2">
        <f>+Tabla35678[[#This Row],[BALANCE INICIAL2]]+Tabla35678[[#This Row],[ENTRADAS3]]-Tabla35678[[#This Row],[SALIDAS4]]</f>
        <v>1056</v>
      </c>
    </row>
    <row r="480" spans="1:15" x14ac:dyDescent="0.25">
      <c r="A480" s="9" t="s">
        <v>23</v>
      </c>
      <c r="B480" s="17" t="s">
        <v>881</v>
      </c>
      <c r="C480" t="s">
        <v>882</v>
      </c>
      <c r="D480" t="s">
        <v>947</v>
      </c>
      <c r="F480" s="9" t="s">
        <v>826</v>
      </c>
      <c r="H480">
        <v>20</v>
      </c>
      <c r="J480">
        <f>+Tabla35678[[#This Row],[BALANCE INICIAL]]+Tabla35678[[#This Row],[ENTRADAS]]-Tabla35678[[#This Row],[SALIDAS]]</f>
        <v>20</v>
      </c>
      <c r="K480" s="2">
        <v>48</v>
      </c>
      <c r="L480" s="2">
        <f>+Tabla35678[[#This Row],[BALANCE INICIAL]]*Tabla35678[[#This Row],[PRECIO]]</f>
        <v>0</v>
      </c>
      <c r="M480" s="2">
        <f>+Tabla35678[[#This Row],[ENTRADAS]]*Tabla35678[[#This Row],[PRECIO]]</f>
        <v>960</v>
      </c>
      <c r="N480" s="2">
        <f>+Tabla35678[[#This Row],[SALIDAS]]*Tabla35678[[#This Row],[PRECIO]]</f>
        <v>0</v>
      </c>
      <c r="O480" s="2">
        <f>+Tabla35678[[#This Row],[BALANCE INICIAL2]]+Tabla35678[[#This Row],[ENTRADAS3]]-Tabla35678[[#This Row],[SALIDAS4]]</f>
        <v>960</v>
      </c>
    </row>
    <row r="481" spans="1:15" x14ac:dyDescent="0.25">
      <c r="A481" s="9" t="s">
        <v>23</v>
      </c>
      <c r="B481" s="17" t="s">
        <v>881</v>
      </c>
      <c r="C481" t="s">
        <v>882</v>
      </c>
      <c r="D481" t="s">
        <v>948</v>
      </c>
      <c r="F481" s="9" t="s">
        <v>826</v>
      </c>
      <c r="H481">
        <v>10</v>
      </c>
      <c r="J481">
        <f>+Tabla35678[[#This Row],[BALANCE INICIAL]]+Tabla35678[[#This Row],[ENTRADAS]]-Tabla35678[[#This Row],[SALIDAS]]</f>
        <v>10</v>
      </c>
      <c r="K481" s="2">
        <v>35</v>
      </c>
      <c r="L481" s="2">
        <f>+Tabla35678[[#This Row],[BALANCE INICIAL]]*Tabla35678[[#This Row],[PRECIO]]</f>
        <v>0</v>
      </c>
      <c r="M481" s="2">
        <f>+Tabla35678[[#This Row],[ENTRADAS]]*Tabla35678[[#This Row],[PRECIO]]</f>
        <v>350</v>
      </c>
      <c r="N481" s="2">
        <f>+Tabla35678[[#This Row],[SALIDAS]]*Tabla35678[[#This Row],[PRECIO]]</f>
        <v>0</v>
      </c>
      <c r="O481" s="2">
        <f>+Tabla35678[[#This Row],[BALANCE INICIAL2]]+Tabla35678[[#This Row],[ENTRADAS3]]-Tabla35678[[#This Row],[SALIDAS4]]</f>
        <v>350</v>
      </c>
    </row>
    <row r="482" spans="1:15" x14ac:dyDescent="0.25">
      <c r="A482" s="9" t="s">
        <v>23</v>
      </c>
      <c r="B482" s="17" t="s">
        <v>881</v>
      </c>
      <c r="C482" t="s">
        <v>882</v>
      </c>
      <c r="D482" t="s">
        <v>949</v>
      </c>
      <c r="F482" s="9" t="s">
        <v>826</v>
      </c>
      <c r="H482">
        <v>1</v>
      </c>
      <c r="J482">
        <f>+Tabla35678[[#This Row],[BALANCE INICIAL]]+Tabla35678[[#This Row],[ENTRADAS]]-Tabla35678[[#This Row],[SALIDAS]]</f>
        <v>1</v>
      </c>
      <c r="K482" s="2">
        <v>3390</v>
      </c>
      <c r="L482" s="2">
        <f>+Tabla35678[[#This Row],[BALANCE INICIAL]]*Tabla35678[[#This Row],[PRECIO]]</f>
        <v>0</v>
      </c>
      <c r="M482" s="2">
        <f>+Tabla35678[[#This Row],[ENTRADAS]]*Tabla35678[[#This Row],[PRECIO]]</f>
        <v>3390</v>
      </c>
      <c r="N482" s="2">
        <f>+Tabla35678[[#This Row],[SALIDAS]]*Tabla35678[[#This Row],[PRECIO]]</f>
        <v>0</v>
      </c>
      <c r="O482" s="2">
        <f>+Tabla35678[[#This Row],[BALANCE INICIAL2]]+Tabla35678[[#This Row],[ENTRADAS3]]-Tabla35678[[#This Row],[SALIDAS4]]</f>
        <v>3390</v>
      </c>
    </row>
    <row r="483" spans="1:15" x14ac:dyDescent="0.25">
      <c r="A483" s="9" t="s">
        <v>23</v>
      </c>
      <c r="B483" s="17" t="s">
        <v>881</v>
      </c>
      <c r="C483" t="s">
        <v>882</v>
      </c>
      <c r="D483" t="s">
        <v>950</v>
      </c>
      <c r="F483" s="9" t="s">
        <v>826</v>
      </c>
      <c r="H483">
        <v>4</v>
      </c>
      <c r="J483">
        <f>+Tabla35678[[#This Row],[BALANCE INICIAL]]+Tabla35678[[#This Row],[ENTRADAS]]-Tabla35678[[#This Row],[SALIDAS]]</f>
        <v>4</v>
      </c>
      <c r="K483" s="2">
        <v>2605</v>
      </c>
      <c r="L483" s="2">
        <f>+Tabla35678[[#This Row],[BALANCE INICIAL]]*Tabla35678[[#This Row],[PRECIO]]</f>
        <v>0</v>
      </c>
      <c r="M483" s="2">
        <f>+Tabla35678[[#This Row],[ENTRADAS]]*Tabla35678[[#This Row],[PRECIO]]</f>
        <v>10420</v>
      </c>
      <c r="N483" s="2">
        <f>+Tabla35678[[#This Row],[SALIDAS]]*Tabla35678[[#This Row],[PRECIO]]</f>
        <v>0</v>
      </c>
      <c r="O483" s="2">
        <f>+Tabla35678[[#This Row],[BALANCE INICIAL2]]+Tabla35678[[#This Row],[ENTRADAS3]]-Tabla35678[[#This Row],[SALIDAS4]]</f>
        <v>10420</v>
      </c>
    </row>
    <row r="484" spans="1:15" x14ac:dyDescent="0.25">
      <c r="A484" s="9" t="s">
        <v>23</v>
      </c>
      <c r="B484" s="17" t="s">
        <v>881</v>
      </c>
      <c r="C484" t="s">
        <v>882</v>
      </c>
      <c r="D484" t="s">
        <v>951</v>
      </c>
      <c r="F484" s="9" t="s">
        <v>826</v>
      </c>
      <c r="H484">
        <v>4</v>
      </c>
      <c r="J484">
        <f>+Tabla35678[[#This Row],[BALANCE INICIAL]]+Tabla35678[[#This Row],[ENTRADAS]]-Tabla35678[[#This Row],[SALIDAS]]</f>
        <v>4</v>
      </c>
      <c r="K484" s="2">
        <v>18.7</v>
      </c>
      <c r="L484" s="2">
        <f>+Tabla35678[[#This Row],[BALANCE INICIAL]]*Tabla35678[[#This Row],[PRECIO]]</f>
        <v>0</v>
      </c>
      <c r="M484" s="2">
        <f>+Tabla35678[[#This Row],[ENTRADAS]]*Tabla35678[[#This Row],[PRECIO]]</f>
        <v>74.8</v>
      </c>
      <c r="N484" s="2">
        <f>+Tabla35678[[#This Row],[SALIDAS]]*Tabla35678[[#This Row],[PRECIO]]</f>
        <v>0</v>
      </c>
      <c r="O484" s="2">
        <f>+Tabla35678[[#This Row],[BALANCE INICIAL2]]+Tabla35678[[#This Row],[ENTRADAS3]]-Tabla35678[[#This Row],[SALIDAS4]]</f>
        <v>74.8</v>
      </c>
    </row>
    <row r="485" spans="1:15" x14ac:dyDescent="0.25">
      <c r="A485" s="9" t="s">
        <v>23</v>
      </c>
      <c r="B485" s="17" t="s">
        <v>881</v>
      </c>
      <c r="C485" t="s">
        <v>882</v>
      </c>
      <c r="D485" t="s">
        <v>952</v>
      </c>
      <c r="F485" s="9" t="s">
        <v>826</v>
      </c>
      <c r="H485">
        <v>30</v>
      </c>
      <c r="J485">
        <f>+Tabla35678[[#This Row],[BALANCE INICIAL]]+Tabla35678[[#This Row],[ENTRADAS]]-Tabla35678[[#This Row],[SALIDAS]]</f>
        <v>30</v>
      </c>
      <c r="K485" s="2">
        <v>275</v>
      </c>
      <c r="L485" s="2">
        <f>+Tabla35678[[#This Row],[BALANCE INICIAL]]*Tabla35678[[#This Row],[PRECIO]]</f>
        <v>0</v>
      </c>
      <c r="M485" s="2">
        <f>+Tabla35678[[#This Row],[ENTRADAS]]*Tabla35678[[#This Row],[PRECIO]]</f>
        <v>8250</v>
      </c>
      <c r="N485" s="2">
        <f>+Tabla35678[[#This Row],[SALIDAS]]*Tabla35678[[#This Row],[PRECIO]]</f>
        <v>0</v>
      </c>
      <c r="O485" s="2">
        <f>+Tabla35678[[#This Row],[BALANCE INICIAL2]]+Tabla35678[[#This Row],[ENTRADAS3]]-Tabla35678[[#This Row],[SALIDAS4]]</f>
        <v>8250</v>
      </c>
    </row>
    <row r="486" spans="1:15" x14ac:dyDescent="0.25">
      <c r="A486" s="9" t="s">
        <v>23</v>
      </c>
      <c r="B486" s="17" t="s">
        <v>881</v>
      </c>
      <c r="C486" t="s">
        <v>882</v>
      </c>
      <c r="D486" t="s">
        <v>953</v>
      </c>
      <c r="F486" s="9" t="s">
        <v>826</v>
      </c>
      <c r="H486">
        <v>50</v>
      </c>
      <c r="J486">
        <f>+Tabla35678[[#This Row],[BALANCE INICIAL]]+Tabla35678[[#This Row],[ENTRADAS]]-Tabla35678[[#This Row],[SALIDAS]]</f>
        <v>50</v>
      </c>
      <c r="K486" s="2">
        <v>65</v>
      </c>
      <c r="L486" s="2">
        <f>+Tabla35678[[#This Row],[BALANCE INICIAL]]*Tabla35678[[#This Row],[PRECIO]]</f>
        <v>0</v>
      </c>
      <c r="M486" s="2">
        <f>+Tabla35678[[#This Row],[ENTRADAS]]*Tabla35678[[#This Row],[PRECIO]]</f>
        <v>3250</v>
      </c>
      <c r="N486" s="2">
        <f>+Tabla35678[[#This Row],[SALIDAS]]*Tabla35678[[#This Row],[PRECIO]]</f>
        <v>0</v>
      </c>
      <c r="O486" s="2">
        <f>+Tabla35678[[#This Row],[BALANCE INICIAL2]]+Tabla35678[[#This Row],[ENTRADAS3]]-Tabla35678[[#This Row],[SALIDAS4]]</f>
        <v>3250</v>
      </c>
    </row>
    <row r="487" spans="1:15" x14ac:dyDescent="0.25">
      <c r="A487" s="9" t="s">
        <v>27</v>
      </c>
      <c r="B487" s="16" t="s">
        <v>889</v>
      </c>
      <c r="C487" t="s">
        <v>68</v>
      </c>
      <c r="D487" t="s">
        <v>122</v>
      </c>
      <c r="F487" s="9" t="s">
        <v>824</v>
      </c>
      <c r="G487">
        <v>84</v>
      </c>
      <c r="I487">
        <v>21</v>
      </c>
      <c r="J487">
        <f>+Tabla35678[[#This Row],[BALANCE INICIAL]]+Tabla35678[[#This Row],[ENTRADAS]]-Tabla35678[[#This Row],[SALIDAS]]</f>
        <v>63</v>
      </c>
      <c r="K487" s="2">
        <v>335</v>
      </c>
      <c r="L487" s="2">
        <f>+Tabla35678[[#This Row],[BALANCE INICIAL]]*Tabla35678[[#This Row],[PRECIO]]</f>
        <v>28140</v>
      </c>
      <c r="M487" s="2">
        <f>+Tabla35678[[#This Row],[ENTRADAS]]*Tabla35678[[#This Row],[PRECIO]]</f>
        <v>0</v>
      </c>
      <c r="N487" s="2">
        <f>+Tabla35678[[#This Row],[SALIDAS]]*Tabla35678[[#This Row],[PRECIO]]</f>
        <v>7035</v>
      </c>
      <c r="O487" s="2">
        <f>+Tabla35678[[#This Row],[BALANCE INICIAL2]]+Tabla35678[[#This Row],[ENTRADAS3]]-Tabla35678[[#This Row],[SALIDAS4]]</f>
        <v>21105</v>
      </c>
    </row>
    <row r="488" spans="1:15" x14ac:dyDescent="0.25">
      <c r="A488" s="9" t="s">
        <v>23</v>
      </c>
      <c r="B488" s="10" t="s">
        <v>881</v>
      </c>
      <c r="C488" t="s">
        <v>97</v>
      </c>
      <c r="D488" t="s">
        <v>382</v>
      </c>
      <c r="F488" s="9" t="s">
        <v>860</v>
      </c>
      <c r="G488">
        <v>2</v>
      </c>
      <c r="J488">
        <f>+Tabla35678[[#This Row],[BALANCE INICIAL]]+Tabla35678[[#This Row],[ENTRADAS]]-Tabla35678[[#This Row],[SALIDAS]]</f>
        <v>2</v>
      </c>
      <c r="K488" s="2">
        <v>1250</v>
      </c>
      <c r="L488" s="2">
        <f>+Tabla35678[[#This Row],[BALANCE INICIAL]]*Tabla35678[[#This Row],[PRECIO]]</f>
        <v>2500</v>
      </c>
      <c r="M488" s="2">
        <f>+Tabla35678[[#This Row],[ENTRADAS]]*Tabla35678[[#This Row],[PRECIO]]</f>
        <v>0</v>
      </c>
      <c r="N488" s="2">
        <f>+Tabla35678[[#This Row],[SALIDAS]]*Tabla35678[[#This Row],[PRECIO]]</f>
        <v>0</v>
      </c>
      <c r="O488" s="2">
        <f>+Tabla35678[[#This Row],[BALANCE INICIAL2]]+Tabla35678[[#This Row],[ENTRADAS3]]-Tabla35678[[#This Row],[SALIDAS4]]</f>
        <v>2500</v>
      </c>
    </row>
    <row r="489" spans="1:15" x14ac:dyDescent="0.25">
      <c r="A489" s="9" t="s">
        <v>23</v>
      </c>
      <c r="B489" s="10" t="s">
        <v>881</v>
      </c>
      <c r="C489" t="s">
        <v>97</v>
      </c>
      <c r="D489" t="s">
        <v>383</v>
      </c>
      <c r="F489" s="9" t="s">
        <v>826</v>
      </c>
      <c r="G489">
        <v>5</v>
      </c>
      <c r="J489">
        <f>+Tabla35678[[#This Row],[BALANCE INICIAL]]+Tabla35678[[#This Row],[ENTRADAS]]-Tabla35678[[#This Row],[SALIDAS]]</f>
        <v>5</v>
      </c>
      <c r="K489" s="2">
        <v>780</v>
      </c>
      <c r="L489" s="2">
        <f>+Tabla35678[[#This Row],[BALANCE INICIAL]]*Tabla35678[[#This Row],[PRECIO]]</f>
        <v>3900</v>
      </c>
      <c r="M489" s="2">
        <f>+Tabla35678[[#This Row],[ENTRADAS]]*Tabla35678[[#This Row],[PRECIO]]</f>
        <v>0</v>
      </c>
      <c r="N489" s="2">
        <f>+Tabla35678[[#This Row],[SALIDAS]]*Tabla35678[[#This Row],[PRECIO]]</f>
        <v>0</v>
      </c>
      <c r="O489" s="2">
        <f>+Tabla35678[[#This Row],[BALANCE INICIAL2]]+Tabla35678[[#This Row],[ENTRADAS3]]-Tabla35678[[#This Row],[SALIDAS4]]</f>
        <v>3900</v>
      </c>
    </row>
    <row r="490" spans="1:15" x14ac:dyDescent="0.25">
      <c r="A490" s="9" t="s">
        <v>43</v>
      </c>
      <c r="B490" s="10" t="s">
        <v>879</v>
      </c>
      <c r="C490" t="s">
        <v>89</v>
      </c>
      <c r="D490" t="s">
        <v>281</v>
      </c>
      <c r="F490" s="9" t="s">
        <v>826</v>
      </c>
      <c r="G490">
        <v>560</v>
      </c>
      <c r="H490">
        <v>500</v>
      </c>
      <c r="I490">
        <v>670</v>
      </c>
      <c r="J490">
        <f>+Tabla35678[[#This Row],[BALANCE INICIAL]]+Tabla35678[[#This Row],[ENTRADAS]]-Tabla35678[[#This Row],[SALIDAS]]</f>
        <v>390</v>
      </c>
      <c r="K490" s="2">
        <v>44.92</v>
      </c>
      <c r="L490" s="2">
        <f>+Tabla35678[[#This Row],[BALANCE INICIAL]]*Tabla35678[[#This Row],[PRECIO]]</f>
        <v>25155.200000000001</v>
      </c>
      <c r="M490" s="2">
        <f>+Tabla35678[[#This Row],[ENTRADAS]]*Tabla35678[[#This Row],[PRECIO]]</f>
        <v>22460</v>
      </c>
      <c r="N490" s="2">
        <f>+Tabla35678[[#This Row],[SALIDAS]]*Tabla35678[[#This Row],[PRECIO]]</f>
        <v>30096.400000000001</v>
      </c>
      <c r="O490" s="2">
        <f>+Tabla35678[[#This Row],[BALANCE INICIAL2]]+Tabla35678[[#This Row],[ENTRADAS3]]-Tabla35678[[#This Row],[SALIDAS4]]</f>
        <v>17518.799999999996</v>
      </c>
    </row>
    <row r="491" spans="1:15" x14ac:dyDescent="0.25">
      <c r="A491" s="9" t="s">
        <v>43</v>
      </c>
      <c r="B491" s="10" t="s">
        <v>879</v>
      </c>
      <c r="C491" t="s">
        <v>89</v>
      </c>
      <c r="D491" t="s">
        <v>282</v>
      </c>
      <c r="F491" s="9" t="s">
        <v>826</v>
      </c>
      <c r="G491">
        <v>272</v>
      </c>
      <c r="H491">
        <v>500</v>
      </c>
      <c r="I491">
        <v>272</v>
      </c>
      <c r="J491">
        <f>+Tabla35678[[#This Row],[BALANCE INICIAL]]+Tabla35678[[#This Row],[ENTRADAS]]-Tabla35678[[#This Row],[SALIDAS]]</f>
        <v>500</v>
      </c>
      <c r="K491" s="2">
        <v>20</v>
      </c>
      <c r="L491" s="2">
        <f>+Tabla35678[[#This Row],[BALANCE INICIAL]]*Tabla35678[[#This Row],[PRECIO]]</f>
        <v>5440</v>
      </c>
      <c r="M491" s="2">
        <f>+Tabla35678[[#This Row],[ENTRADAS]]*Tabla35678[[#This Row],[PRECIO]]</f>
        <v>10000</v>
      </c>
      <c r="N491" s="2">
        <f>+Tabla35678[[#This Row],[SALIDAS]]*Tabla35678[[#This Row],[PRECIO]]</f>
        <v>5440</v>
      </c>
      <c r="O491" s="2">
        <f>+Tabla35678[[#This Row],[BALANCE INICIAL2]]+Tabla35678[[#This Row],[ENTRADAS3]]-Tabla35678[[#This Row],[SALIDAS4]]</f>
        <v>10000</v>
      </c>
    </row>
    <row r="492" spans="1:15" x14ac:dyDescent="0.25">
      <c r="A492" s="9" t="s">
        <v>43</v>
      </c>
      <c r="B492" s="10" t="s">
        <v>879</v>
      </c>
      <c r="C492" t="s">
        <v>96</v>
      </c>
      <c r="D492" t="s">
        <v>379</v>
      </c>
      <c r="F492" s="9" t="s">
        <v>825</v>
      </c>
      <c r="G492">
        <v>168</v>
      </c>
      <c r="J492">
        <f>+Tabla35678[[#This Row],[BALANCE INICIAL]]+Tabla35678[[#This Row],[ENTRADAS]]-Tabla35678[[#This Row],[SALIDAS]]</f>
        <v>168</v>
      </c>
      <c r="K492" s="2">
        <v>370</v>
      </c>
      <c r="L492" s="2">
        <f>+Tabla35678[[#This Row],[BALANCE INICIAL]]*Tabla35678[[#This Row],[PRECIO]]</f>
        <v>62160</v>
      </c>
      <c r="M492" s="2">
        <f>+Tabla35678[[#This Row],[ENTRADAS]]*Tabla35678[[#This Row],[PRECIO]]</f>
        <v>0</v>
      </c>
      <c r="N492" s="2">
        <f>+Tabla35678[[#This Row],[SALIDAS]]*Tabla35678[[#This Row],[PRECIO]]</f>
        <v>0</v>
      </c>
      <c r="O492" s="2">
        <f>+Tabla35678[[#This Row],[BALANCE INICIAL2]]+Tabla35678[[#This Row],[ENTRADAS3]]-Tabla35678[[#This Row],[SALIDAS4]]</f>
        <v>62160</v>
      </c>
    </row>
    <row r="493" spans="1:15" x14ac:dyDescent="0.25">
      <c r="A493" s="13" t="s">
        <v>33</v>
      </c>
      <c r="B493" s="10" t="s">
        <v>879</v>
      </c>
      <c r="C493" t="s">
        <v>106</v>
      </c>
      <c r="D493" t="s">
        <v>643</v>
      </c>
      <c r="F493" s="9" t="s">
        <v>870</v>
      </c>
      <c r="G493">
        <v>4</v>
      </c>
      <c r="J493">
        <f>+Tabla35678[[#This Row],[BALANCE INICIAL]]+Tabla35678[[#This Row],[ENTRADAS]]-Tabla35678[[#This Row],[SALIDAS]]</f>
        <v>4</v>
      </c>
      <c r="K493" s="2">
        <v>450</v>
      </c>
      <c r="L493" s="2">
        <f>+Tabla35678[[#This Row],[BALANCE INICIAL]]*Tabla35678[[#This Row],[PRECIO]]</f>
        <v>1800</v>
      </c>
      <c r="M493" s="2">
        <f>+Tabla35678[[#This Row],[ENTRADAS]]*Tabla35678[[#This Row],[PRECIO]]</f>
        <v>0</v>
      </c>
      <c r="N493" s="2">
        <f>+Tabla35678[[#This Row],[SALIDAS]]*Tabla35678[[#This Row],[PRECIO]]</f>
        <v>0</v>
      </c>
      <c r="O493" s="2">
        <f>+Tabla35678[[#This Row],[BALANCE INICIAL2]]+Tabla35678[[#This Row],[ENTRADAS3]]-Tabla35678[[#This Row],[SALIDAS4]]</f>
        <v>1800</v>
      </c>
    </row>
    <row r="494" spans="1:15" x14ac:dyDescent="0.25">
      <c r="A494" s="9" t="s">
        <v>33</v>
      </c>
      <c r="B494" s="10" t="s">
        <v>879</v>
      </c>
      <c r="C494" t="s">
        <v>106</v>
      </c>
      <c r="D494" t="s">
        <v>691</v>
      </c>
      <c r="F494" s="9" t="s">
        <v>820</v>
      </c>
      <c r="G494">
        <v>202</v>
      </c>
      <c r="J494">
        <f>+Tabla35678[[#This Row],[BALANCE INICIAL]]+Tabla35678[[#This Row],[ENTRADAS]]-Tabla35678[[#This Row],[SALIDAS]]</f>
        <v>202</v>
      </c>
      <c r="K494" s="2">
        <v>275</v>
      </c>
      <c r="L494" s="2">
        <f>+Tabla35678[[#This Row],[BALANCE INICIAL]]*Tabla35678[[#This Row],[PRECIO]]</f>
        <v>55550</v>
      </c>
      <c r="M494" s="2">
        <f>+Tabla35678[[#This Row],[ENTRADAS]]*Tabla35678[[#This Row],[PRECIO]]</f>
        <v>0</v>
      </c>
      <c r="N494" s="2">
        <f>+Tabla35678[[#This Row],[SALIDAS]]*Tabla35678[[#This Row],[PRECIO]]</f>
        <v>0</v>
      </c>
      <c r="O494" s="2">
        <f>+Tabla35678[[#This Row],[BALANCE INICIAL2]]+Tabla35678[[#This Row],[ENTRADAS3]]-Tabla35678[[#This Row],[SALIDAS4]]</f>
        <v>55550</v>
      </c>
    </row>
    <row r="495" spans="1:15" x14ac:dyDescent="0.25">
      <c r="A495" s="9" t="s">
        <v>33</v>
      </c>
      <c r="B495" s="10" t="s">
        <v>879</v>
      </c>
      <c r="C495" t="s">
        <v>106</v>
      </c>
      <c r="D495" t="s">
        <v>692</v>
      </c>
      <c r="F495" s="9" t="s">
        <v>820</v>
      </c>
      <c r="G495">
        <v>1</v>
      </c>
      <c r="J495">
        <f>+Tabla35678[[#This Row],[BALANCE INICIAL]]+Tabla35678[[#This Row],[ENTRADAS]]-Tabla35678[[#This Row],[SALIDAS]]</f>
        <v>1</v>
      </c>
      <c r="K495" s="2">
        <v>1850</v>
      </c>
      <c r="L495" s="2">
        <f>+Tabla35678[[#This Row],[BALANCE INICIAL]]*Tabla35678[[#This Row],[PRECIO]]</f>
        <v>1850</v>
      </c>
      <c r="M495" s="2">
        <f>+Tabla35678[[#This Row],[ENTRADAS]]*Tabla35678[[#This Row],[PRECIO]]</f>
        <v>0</v>
      </c>
      <c r="N495" s="2">
        <f>+Tabla35678[[#This Row],[SALIDAS]]*Tabla35678[[#This Row],[PRECIO]]</f>
        <v>0</v>
      </c>
      <c r="O495" s="2">
        <f>+Tabla35678[[#This Row],[BALANCE INICIAL2]]+Tabla35678[[#This Row],[ENTRADAS3]]-Tabla35678[[#This Row],[SALIDAS4]]</f>
        <v>1850</v>
      </c>
    </row>
    <row r="496" spans="1:15" x14ac:dyDescent="0.25">
      <c r="A496" s="9" t="s">
        <v>33</v>
      </c>
      <c r="B496" s="10" t="s">
        <v>879</v>
      </c>
      <c r="C496" t="s">
        <v>106</v>
      </c>
      <c r="D496" t="s">
        <v>693</v>
      </c>
      <c r="F496" s="9" t="s">
        <v>820</v>
      </c>
      <c r="G496">
        <v>8</v>
      </c>
      <c r="J496">
        <f>+Tabla35678[[#This Row],[BALANCE INICIAL]]+Tabla35678[[#This Row],[ENTRADAS]]-Tabla35678[[#This Row],[SALIDAS]]</f>
        <v>8</v>
      </c>
      <c r="K496" s="2">
        <v>900</v>
      </c>
      <c r="L496" s="2">
        <f>+Tabla35678[[#This Row],[BALANCE INICIAL]]*Tabla35678[[#This Row],[PRECIO]]</f>
        <v>7200</v>
      </c>
      <c r="M496" s="2">
        <f>+Tabla35678[[#This Row],[ENTRADAS]]*Tabla35678[[#This Row],[PRECIO]]</f>
        <v>0</v>
      </c>
      <c r="N496" s="2">
        <f>+Tabla35678[[#This Row],[SALIDAS]]*Tabla35678[[#This Row],[PRECIO]]</f>
        <v>0</v>
      </c>
      <c r="O496" s="2">
        <f>+Tabla35678[[#This Row],[BALANCE INICIAL2]]+Tabla35678[[#This Row],[ENTRADAS3]]-Tabla35678[[#This Row],[SALIDAS4]]</f>
        <v>7200</v>
      </c>
    </row>
    <row r="497" spans="1:15" x14ac:dyDescent="0.25">
      <c r="A497" s="9" t="s">
        <v>33</v>
      </c>
      <c r="B497" s="10" t="s">
        <v>879</v>
      </c>
      <c r="C497" t="s">
        <v>106</v>
      </c>
      <c r="D497" t="s">
        <v>694</v>
      </c>
      <c r="F497" s="9" t="s">
        <v>820</v>
      </c>
      <c r="G497">
        <v>2</v>
      </c>
      <c r="J497">
        <f>+Tabla35678[[#This Row],[BALANCE INICIAL]]+Tabla35678[[#This Row],[ENTRADAS]]-Tabla35678[[#This Row],[SALIDAS]]</f>
        <v>2</v>
      </c>
      <c r="K497" s="2">
        <v>290</v>
      </c>
      <c r="L497" s="2">
        <f>+Tabla35678[[#This Row],[BALANCE INICIAL]]*Tabla35678[[#This Row],[PRECIO]]</f>
        <v>580</v>
      </c>
      <c r="M497" s="2">
        <f>+Tabla35678[[#This Row],[ENTRADAS]]*Tabla35678[[#This Row],[PRECIO]]</f>
        <v>0</v>
      </c>
      <c r="N497" s="2">
        <f>+Tabla35678[[#This Row],[SALIDAS]]*Tabla35678[[#This Row],[PRECIO]]</f>
        <v>0</v>
      </c>
      <c r="O497" s="2">
        <f>+Tabla35678[[#This Row],[BALANCE INICIAL2]]+Tabla35678[[#This Row],[ENTRADAS3]]-Tabla35678[[#This Row],[SALIDAS4]]</f>
        <v>580</v>
      </c>
    </row>
    <row r="498" spans="1:15" x14ac:dyDescent="0.25">
      <c r="A498" s="14" t="s">
        <v>33</v>
      </c>
      <c r="B498" s="10" t="s">
        <v>879</v>
      </c>
      <c r="C498" s="16" t="s">
        <v>106</v>
      </c>
      <c r="D498" t="s">
        <v>705</v>
      </c>
      <c r="F498" s="9" t="s">
        <v>825</v>
      </c>
      <c r="G498">
        <v>2</v>
      </c>
      <c r="J498">
        <f>+Tabla35678[[#This Row],[BALANCE INICIAL]]+Tabla35678[[#This Row],[ENTRADAS]]-Tabla35678[[#This Row],[SALIDAS]]</f>
        <v>2</v>
      </c>
      <c r="K498" s="2">
        <v>290</v>
      </c>
      <c r="L498" s="2">
        <f>+Tabla35678[[#This Row],[BALANCE INICIAL]]*Tabla35678[[#This Row],[PRECIO]]</f>
        <v>580</v>
      </c>
      <c r="M498" s="2">
        <f>+Tabla35678[[#This Row],[ENTRADAS]]*Tabla35678[[#This Row],[PRECIO]]</f>
        <v>0</v>
      </c>
      <c r="N498" s="2">
        <f>+Tabla35678[[#This Row],[SALIDAS]]*Tabla35678[[#This Row],[PRECIO]]</f>
        <v>0</v>
      </c>
      <c r="O498" s="2">
        <f>+Tabla35678[[#This Row],[BALANCE INICIAL2]]+Tabla35678[[#This Row],[ENTRADAS3]]-Tabla35678[[#This Row],[SALIDAS4]]</f>
        <v>580</v>
      </c>
    </row>
    <row r="499" spans="1:15" x14ac:dyDescent="0.25">
      <c r="A499" s="9" t="s">
        <v>33</v>
      </c>
      <c r="B499" s="10" t="s">
        <v>879</v>
      </c>
      <c r="C499" t="s">
        <v>106</v>
      </c>
      <c r="D499" t="s">
        <v>708</v>
      </c>
      <c r="F499" s="9" t="s">
        <v>825</v>
      </c>
      <c r="G499">
        <v>9</v>
      </c>
      <c r="J499">
        <f>+Tabla35678[[#This Row],[BALANCE INICIAL]]+Tabla35678[[#This Row],[ENTRADAS]]-Tabla35678[[#This Row],[SALIDAS]]</f>
        <v>9</v>
      </c>
      <c r="K499" s="2">
        <v>633.62</v>
      </c>
      <c r="L499" s="2">
        <f>+Tabla35678[[#This Row],[BALANCE INICIAL]]*Tabla35678[[#This Row],[PRECIO]]</f>
        <v>5702.58</v>
      </c>
      <c r="M499" s="2">
        <f>+Tabla35678[[#This Row],[ENTRADAS]]*Tabla35678[[#This Row],[PRECIO]]</f>
        <v>0</v>
      </c>
      <c r="N499" s="2">
        <f>+Tabla35678[[#This Row],[SALIDAS]]*Tabla35678[[#This Row],[PRECIO]]</f>
        <v>0</v>
      </c>
      <c r="O499" s="2">
        <f>+Tabla35678[[#This Row],[BALANCE INICIAL2]]+Tabla35678[[#This Row],[ENTRADAS3]]-Tabla35678[[#This Row],[SALIDAS4]]</f>
        <v>5702.58</v>
      </c>
    </row>
    <row r="500" spans="1:15" x14ac:dyDescent="0.25">
      <c r="A500" s="9" t="s">
        <v>33</v>
      </c>
      <c r="B500" s="10" t="s">
        <v>879</v>
      </c>
      <c r="C500" t="s">
        <v>106</v>
      </c>
      <c r="D500" t="s">
        <v>709</v>
      </c>
      <c r="F500" s="9" t="s">
        <v>825</v>
      </c>
      <c r="G500">
        <v>13</v>
      </c>
      <c r="J500">
        <f>+Tabla35678[[#This Row],[BALANCE INICIAL]]+Tabla35678[[#This Row],[ENTRADAS]]-Tabla35678[[#This Row],[SALIDAS]]</f>
        <v>13</v>
      </c>
      <c r="K500" s="2">
        <v>615</v>
      </c>
      <c r="L500" s="2">
        <f>+Tabla35678[[#This Row],[BALANCE INICIAL]]*Tabla35678[[#This Row],[PRECIO]]</f>
        <v>7995</v>
      </c>
      <c r="M500" s="2">
        <f>+Tabla35678[[#This Row],[ENTRADAS]]*Tabla35678[[#This Row],[PRECIO]]</f>
        <v>0</v>
      </c>
      <c r="N500" s="2">
        <f>+Tabla35678[[#This Row],[SALIDAS]]*Tabla35678[[#This Row],[PRECIO]]</f>
        <v>0</v>
      </c>
      <c r="O500" s="2">
        <f>+Tabla35678[[#This Row],[BALANCE INICIAL2]]+Tabla35678[[#This Row],[ENTRADAS3]]-Tabla35678[[#This Row],[SALIDAS4]]</f>
        <v>7995</v>
      </c>
    </row>
    <row r="501" spans="1:15" x14ac:dyDescent="0.25">
      <c r="A501" s="9" t="s">
        <v>33</v>
      </c>
      <c r="B501" s="10" t="s">
        <v>879</v>
      </c>
      <c r="C501" t="s">
        <v>106</v>
      </c>
      <c r="D501" t="s">
        <v>716</v>
      </c>
      <c r="F501" s="9" t="s">
        <v>825</v>
      </c>
      <c r="G501">
        <v>7</v>
      </c>
      <c r="J501">
        <f>+Tabla35678[[#This Row],[BALANCE INICIAL]]+Tabla35678[[#This Row],[ENTRADAS]]-Tabla35678[[#This Row],[SALIDAS]]</f>
        <v>7</v>
      </c>
      <c r="K501" s="2">
        <v>1650</v>
      </c>
      <c r="L501" s="2">
        <f>+Tabla35678[[#This Row],[BALANCE INICIAL]]*Tabla35678[[#This Row],[PRECIO]]</f>
        <v>11550</v>
      </c>
      <c r="M501" s="2">
        <f>+Tabla35678[[#This Row],[ENTRADAS]]*Tabla35678[[#This Row],[PRECIO]]</f>
        <v>0</v>
      </c>
      <c r="N501" s="2">
        <f>+Tabla35678[[#This Row],[SALIDAS]]*Tabla35678[[#This Row],[PRECIO]]</f>
        <v>0</v>
      </c>
      <c r="O501" s="2">
        <f>+Tabla35678[[#This Row],[BALANCE INICIAL2]]+Tabla35678[[#This Row],[ENTRADAS3]]-Tabla35678[[#This Row],[SALIDAS4]]</f>
        <v>11550</v>
      </c>
    </row>
    <row r="502" spans="1:15" x14ac:dyDescent="0.25">
      <c r="A502" s="9" t="s">
        <v>33</v>
      </c>
      <c r="B502" s="10" t="s">
        <v>879</v>
      </c>
      <c r="C502" t="s">
        <v>106</v>
      </c>
      <c r="D502" t="s">
        <v>717</v>
      </c>
      <c r="F502" s="9" t="s">
        <v>825</v>
      </c>
      <c r="G502">
        <v>12</v>
      </c>
      <c r="J502">
        <f>+Tabla35678[[#This Row],[BALANCE INICIAL]]+Tabla35678[[#This Row],[ENTRADAS]]-Tabla35678[[#This Row],[SALIDAS]]</f>
        <v>12</v>
      </c>
      <c r="K502" s="2">
        <v>600</v>
      </c>
      <c r="L502" s="2">
        <f>+Tabla35678[[#This Row],[BALANCE INICIAL]]*Tabla35678[[#This Row],[PRECIO]]</f>
        <v>7200</v>
      </c>
      <c r="M502" s="2">
        <f>+Tabla35678[[#This Row],[ENTRADAS]]*Tabla35678[[#This Row],[PRECIO]]</f>
        <v>0</v>
      </c>
      <c r="N502" s="2">
        <f>+Tabla35678[[#This Row],[SALIDAS]]*Tabla35678[[#This Row],[PRECIO]]</f>
        <v>0</v>
      </c>
      <c r="O502" s="2">
        <f>+Tabla35678[[#This Row],[BALANCE INICIAL2]]+Tabla35678[[#This Row],[ENTRADAS3]]-Tabla35678[[#This Row],[SALIDAS4]]</f>
        <v>7200</v>
      </c>
    </row>
    <row r="503" spans="1:15" x14ac:dyDescent="0.25">
      <c r="A503" s="9" t="s">
        <v>33</v>
      </c>
      <c r="B503" s="10" t="s">
        <v>879</v>
      </c>
      <c r="C503" t="s">
        <v>106</v>
      </c>
      <c r="D503" t="s">
        <v>754</v>
      </c>
      <c r="F503" s="9" t="s">
        <v>865</v>
      </c>
      <c r="G503">
        <v>5</v>
      </c>
      <c r="J503">
        <f>+Tabla35678[[#This Row],[BALANCE INICIAL]]+Tabla35678[[#This Row],[ENTRADAS]]-Tabla35678[[#This Row],[SALIDAS]]</f>
        <v>5</v>
      </c>
      <c r="K503" s="2">
        <v>950</v>
      </c>
      <c r="L503" s="2">
        <f>+Tabla35678[[#This Row],[BALANCE INICIAL]]*Tabla35678[[#This Row],[PRECIO]]</f>
        <v>4750</v>
      </c>
      <c r="M503" s="2">
        <f>+Tabla35678[[#This Row],[ENTRADAS]]*Tabla35678[[#This Row],[PRECIO]]</f>
        <v>0</v>
      </c>
      <c r="N503" s="2">
        <f>+Tabla35678[[#This Row],[SALIDAS]]*Tabla35678[[#This Row],[PRECIO]]</f>
        <v>0</v>
      </c>
      <c r="O503" s="2">
        <f>+Tabla35678[[#This Row],[BALANCE INICIAL2]]+Tabla35678[[#This Row],[ENTRADAS3]]-Tabla35678[[#This Row],[SALIDAS4]]</f>
        <v>4750</v>
      </c>
    </row>
    <row r="504" spans="1:15" x14ac:dyDescent="0.25">
      <c r="A504" s="9" t="s">
        <v>33</v>
      </c>
      <c r="B504" s="10" t="s">
        <v>879</v>
      </c>
      <c r="C504" t="s">
        <v>106</v>
      </c>
      <c r="D504" t="s">
        <v>800</v>
      </c>
      <c r="F504" s="9" t="s">
        <v>825</v>
      </c>
      <c r="G504">
        <v>4</v>
      </c>
      <c r="J504">
        <f>+Tabla35678[[#This Row],[BALANCE INICIAL]]+Tabla35678[[#This Row],[ENTRADAS]]-Tabla35678[[#This Row],[SALIDAS]]</f>
        <v>4</v>
      </c>
      <c r="K504" s="2">
        <v>990</v>
      </c>
      <c r="L504" s="2">
        <f>+Tabla35678[[#This Row],[BALANCE INICIAL]]*Tabla35678[[#This Row],[PRECIO]]</f>
        <v>3960</v>
      </c>
      <c r="M504" s="2">
        <f>+Tabla35678[[#This Row],[ENTRADAS]]*Tabla35678[[#This Row],[PRECIO]]</f>
        <v>0</v>
      </c>
      <c r="N504" s="2">
        <f>+Tabla35678[[#This Row],[SALIDAS]]*Tabla35678[[#This Row],[PRECIO]]</f>
        <v>0</v>
      </c>
      <c r="O504" s="2">
        <f>+Tabla35678[[#This Row],[BALANCE INICIAL2]]+Tabla35678[[#This Row],[ENTRADAS3]]-Tabla35678[[#This Row],[SALIDAS4]]</f>
        <v>3960</v>
      </c>
    </row>
    <row r="505" spans="1:15" x14ac:dyDescent="0.25">
      <c r="A505" s="9" t="s">
        <v>33</v>
      </c>
      <c r="B505" s="10" t="s">
        <v>879</v>
      </c>
      <c r="C505" t="s">
        <v>106</v>
      </c>
      <c r="D505" t="s">
        <v>801</v>
      </c>
      <c r="F505" s="9" t="s">
        <v>825</v>
      </c>
      <c r="G505">
        <v>3</v>
      </c>
      <c r="I505">
        <v>2</v>
      </c>
      <c r="J505">
        <f>+Tabla35678[[#This Row],[BALANCE INICIAL]]+Tabla35678[[#This Row],[ENTRADAS]]-Tabla35678[[#This Row],[SALIDAS]]</f>
        <v>1</v>
      </c>
      <c r="K505" s="2">
        <v>750</v>
      </c>
      <c r="L505" s="2">
        <f>+Tabla35678[[#This Row],[BALANCE INICIAL]]*Tabla35678[[#This Row],[PRECIO]]</f>
        <v>2250</v>
      </c>
      <c r="M505" s="2">
        <f>+Tabla35678[[#This Row],[ENTRADAS]]*Tabla35678[[#This Row],[PRECIO]]</f>
        <v>0</v>
      </c>
      <c r="N505" s="2">
        <f>+Tabla35678[[#This Row],[SALIDAS]]*Tabla35678[[#This Row],[PRECIO]]</f>
        <v>1500</v>
      </c>
      <c r="O505" s="2">
        <f>+Tabla35678[[#This Row],[BALANCE INICIAL2]]+Tabla35678[[#This Row],[ENTRADAS3]]-Tabla35678[[#This Row],[SALIDAS4]]</f>
        <v>750</v>
      </c>
    </row>
    <row r="506" spans="1:15" x14ac:dyDescent="0.25">
      <c r="A506" s="9" t="s">
        <v>33</v>
      </c>
      <c r="B506" s="10" t="s">
        <v>879</v>
      </c>
      <c r="C506" t="s">
        <v>106</v>
      </c>
      <c r="D506" t="s">
        <v>819</v>
      </c>
      <c r="F506" s="9" t="s">
        <v>825</v>
      </c>
      <c r="G506">
        <v>1</v>
      </c>
      <c r="J506">
        <f>+Tabla35678[[#This Row],[BALANCE INICIAL]]+Tabla35678[[#This Row],[ENTRADAS]]-Tabla35678[[#This Row],[SALIDAS]]</f>
        <v>1</v>
      </c>
      <c r="K506" s="2">
        <v>1490</v>
      </c>
      <c r="L506" s="2">
        <f>+Tabla35678[[#This Row],[BALANCE INICIAL]]*Tabla35678[[#This Row],[PRECIO]]</f>
        <v>1490</v>
      </c>
      <c r="M506" s="2">
        <f>+Tabla35678[[#This Row],[ENTRADAS]]*Tabla35678[[#This Row],[PRECIO]]</f>
        <v>0</v>
      </c>
      <c r="N506" s="2">
        <f>+Tabla35678[[#This Row],[SALIDAS]]*Tabla35678[[#This Row],[PRECIO]]</f>
        <v>0</v>
      </c>
      <c r="O506" s="2">
        <f>+Tabla35678[[#This Row],[BALANCE INICIAL2]]+Tabla35678[[#This Row],[ENTRADAS3]]-Tabla35678[[#This Row],[SALIDAS4]]</f>
        <v>1490</v>
      </c>
    </row>
    <row r="507" spans="1:15" x14ac:dyDescent="0.25">
      <c r="A507" s="9" t="s">
        <v>32</v>
      </c>
      <c r="B507" s="16" t="s">
        <v>888</v>
      </c>
      <c r="C507" t="s">
        <v>76</v>
      </c>
      <c r="D507" t="s">
        <v>163</v>
      </c>
      <c r="F507" s="9" t="s">
        <v>826</v>
      </c>
      <c r="G507">
        <v>2</v>
      </c>
      <c r="J507">
        <f>+Tabla35678[[#This Row],[BALANCE INICIAL]]+Tabla35678[[#This Row],[ENTRADAS]]-Tabla35678[[#This Row],[SALIDAS]]</f>
        <v>2</v>
      </c>
      <c r="K507" s="2">
        <v>185</v>
      </c>
      <c r="L507" s="2">
        <f>+Tabla35678[[#This Row],[BALANCE INICIAL]]*Tabla35678[[#This Row],[PRECIO]]</f>
        <v>370</v>
      </c>
      <c r="M507" s="2">
        <f>+Tabla35678[[#This Row],[ENTRADAS]]*Tabla35678[[#This Row],[PRECIO]]</f>
        <v>0</v>
      </c>
      <c r="N507" s="2">
        <f>+Tabla35678[[#This Row],[SALIDAS]]*Tabla35678[[#This Row],[PRECIO]]</f>
        <v>0</v>
      </c>
      <c r="O507" s="2">
        <f>+Tabla35678[[#This Row],[BALANCE INICIAL2]]+Tabla35678[[#This Row],[ENTRADAS3]]-Tabla35678[[#This Row],[SALIDAS4]]</f>
        <v>370</v>
      </c>
    </row>
    <row r="508" spans="1:15" x14ac:dyDescent="0.25">
      <c r="A508" s="20" t="s">
        <v>30</v>
      </c>
      <c r="B508" s="16" t="s">
        <v>876</v>
      </c>
      <c r="C508" t="s">
        <v>112</v>
      </c>
      <c r="D508" t="s">
        <v>722</v>
      </c>
      <c r="F508" s="9" t="s">
        <v>820</v>
      </c>
      <c r="G508">
        <v>4</v>
      </c>
      <c r="J508">
        <f>+Tabla35678[[#This Row],[BALANCE INICIAL]]+Tabla35678[[#This Row],[ENTRADAS]]-Tabla35678[[#This Row],[SALIDAS]]</f>
        <v>4</v>
      </c>
      <c r="K508" s="2">
        <v>699</v>
      </c>
      <c r="L508" s="2">
        <f>+Tabla35678[[#This Row],[BALANCE INICIAL]]*Tabla35678[[#This Row],[PRECIO]]</f>
        <v>2796</v>
      </c>
      <c r="M508" s="2">
        <f>+Tabla35678[[#This Row],[ENTRADAS]]*Tabla35678[[#This Row],[PRECIO]]</f>
        <v>0</v>
      </c>
      <c r="N508" s="2">
        <f>+Tabla35678[[#This Row],[SALIDAS]]*Tabla35678[[#This Row],[PRECIO]]</f>
        <v>0</v>
      </c>
      <c r="O508" s="2">
        <f>+Tabla35678[[#This Row],[BALANCE INICIAL2]]+Tabla35678[[#This Row],[ENTRADAS3]]-Tabla35678[[#This Row],[SALIDAS4]]</f>
        <v>2796</v>
      </c>
    </row>
    <row r="509" spans="1:15" x14ac:dyDescent="0.25">
      <c r="A509" s="21" t="s">
        <v>30</v>
      </c>
      <c r="B509" s="16" t="s">
        <v>876</v>
      </c>
      <c r="C509" t="s">
        <v>112</v>
      </c>
      <c r="D509" t="s">
        <v>723</v>
      </c>
      <c r="F509" s="9" t="s">
        <v>820</v>
      </c>
      <c r="G509">
        <v>1</v>
      </c>
      <c r="J509">
        <f>+Tabla35678[[#This Row],[BALANCE INICIAL]]+Tabla35678[[#This Row],[ENTRADAS]]-Tabla35678[[#This Row],[SALIDAS]]</f>
        <v>1</v>
      </c>
      <c r="K509" s="2">
        <v>450</v>
      </c>
      <c r="L509" s="2">
        <f>+Tabla35678[[#This Row],[BALANCE INICIAL]]*Tabla35678[[#This Row],[PRECIO]]</f>
        <v>450</v>
      </c>
      <c r="M509" s="2">
        <f>+Tabla35678[[#This Row],[ENTRADAS]]*Tabla35678[[#This Row],[PRECIO]]</f>
        <v>0</v>
      </c>
      <c r="N509" s="2">
        <f>+Tabla35678[[#This Row],[SALIDAS]]*Tabla35678[[#This Row],[PRECIO]]</f>
        <v>0</v>
      </c>
      <c r="O509" s="2">
        <f>+Tabla35678[[#This Row],[BALANCE INICIAL2]]+Tabla35678[[#This Row],[ENTRADAS3]]-Tabla35678[[#This Row],[SALIDAS4]]</f>
        <v>450</v>
      </c>
    </row>
    <row r="510" spans="1:15" x14ac:dyDescent="0.25">
      <c r="A510" s="9" t="s">
        <v>26</v>
      </c>
      <c r="B510" s="16" t="s">
        <v>887</v>
      </c>
      <c r="C510" t="s">
        <v>70</v>
      </c>
      <c r="D510" t="s">
        <v>125</v>
      </c>
      <c r="F510" s="9" t="s">
        <v>820</v>
      </c>
      <c r="G510">
        <v>15</v>
      </c>
      <c r="J510">
        <f>+Tabla35678[[#This Row],[BALANCE INICIAL]]+Tabla35678[[#This Row],[ENTRADAS]]-Tabla35678[[#This Row],[SALIDAS]]</f>
        <v>15</v>
      </c>
      <c r="K510" s="2">
        <v>250</v>
      </c>
      <c r="L510" s="2">
        <f>+Tabla35678[[#This Row],[BALANCE INICIAL]]*Tabla35678[[#This Row],[PRECIO]]</f>
        <v>3750</v>
      </c>
      <c r="M510" s="2">
        <f>+Tabla35678[[#This Row],[ENTRADAS]]*Tabla35678[[#This Row],[PRECIO]]</f>
        <v>0</v>
      </c>
      <c r="N510" s="2">
        <f>+Tabla35678[[#This Row],[SALIDAS]]*Tabla35678[[#This Row],[PRECIO]]</f>
        <v>0</v>
      </c>
      <c r="O510" s="2">
        <f>+Tabla35678[[#This Row],[BALANCE INICIAL2]]+Tabla35678[[#This Row],[ENTRADAS3]]-Tabla35678[[#This Row],[SALIDAS4]]</f>
        <v>3750</v>
      </c>
    </row>
    <row r="511" spans="1:15" x14ac:dyDescent="0.25">
      <c r="A511" s="9" t="s">
        <v>26</v>
      </c>
      <c r="B511" s="16" t="s">
        <v>887</v>
      </c>
      <c r="C511" t="s">
        <v>70</v>
      </c>
      <c r="D511" t="s">
        <v>132</v>
      </c>
      <c r="F511" s="9" t="s">
        <v>820</v>
      </c>
      <c r="G511">
        <v>1</v>
      </c>
      <c r="J511">
        <f>+Tabla35678[[#This Row],[BALANCE INICIAL]]+Tabla35678[[#This Row],[ENTRADAS]]-Tabla35678[[#This Row],[SALIDAS]]</f>
        <v>1</v>
      </c>
      <c r="K511" s="2">
        <v>2200</v>
      </c>
      <c r="L511" s="2">
        <f>+Tabla35678[[#This Row],[BALANCE INICIAL]]*Tabla35678[[#This Row],[PRECIO]]</f>
        <v>2200</v>
      </c>
      <c r="M511" s="2">
        <f>+Tabla35678[[#This Row],[ENTRADAS]]*Tabla35678[[#This Row],[PRECIO]]</f>
        <v>0</v>
      </c>
      <c r="N511" s="2">
        <f>+Tabla35678[[#This Row],[SALIDAS]]*Tabla35678[[#This Row],[PRECIO]]</f>
        <v>0</v>
      </c>
      <c r="O511" s="2">
        <f>+Tabla35678[[#This Row],[BALANCE INICIAL2]]+Tabla35678[[#This Row],[ENTRADAS3]]-Tabla35678[[#This Row],[SALIDAS4]]</f>
        <v>2200</v>
      </c>
    </row>
    <row r="512" spans="1:15" x14ac:dyDescent="0.25">
      <c r="A512" s="9" t="s">
        <v>26</v>
      </c>
      <c r="B512" s="16" t="s">
        <v>887</v>
      </c>
      <c r="C512" t="s">
        <v>70</v>
      </c>
      <c r="D512" t="s">
        <v>156</v>
      </c>
      <c r="F512" s="9" t="s">
        <v>826</v>
      </c>
      <c r="G512">
        <v>37</v>
      </c>
      <c r="J512">
        <f>+Tabla35678[[#This Row],[BALANCE INICIAL]]+Tabla35678[[#This Row],[ENTRADAS]]-Tabla35678[[#This Row],[SALIDAS]]</f>
        <v>37</v>
      </c>
      <c r="K512" s="2">
        <v>130</v>
      </c>
      <c r="L512" s="2">
        <f>+Tabla35678[[#This Row],[BALANCE INICIAL]]*Tabla35678[[#This Row],[PRECIO]]</f>
        <v>4810</v>
      </c>
      <c r="M512" s="2">
        <f>+Tabla35678[[#This Row],[ENTRADAS]]*Tabla35678[[#This Row],[PRECIO]]</f>
        <v>0</v>
      </c>
      <c r="N512" s="2">
        <f>+Tabla35678[[#This Row],[SALIDAS]]*Tabla35678[[#This Row],[PRECIO]]</f>
        <v>0</v>
      </c>
      <c r="O512" s="2">
        <f>+Tabla35678[[#This Row],[BALANCE INICIAL2]]+Tabla35678[[#This Row],[ENTRADAS3]]-Tabla35678[[#This Row],[SALIDAS4]]</f>
        <v>4810</v>
      </c>
    </row>
    <row r="513" spans="1:15" x14ac:dyDescent="0.25">
      <c r="A513" s="9" t="s">
        <v>26</v>
      </c>
      <c r="B513" s="16" t="s">
        <v>887</v>
      </c>
      <c r="C513" t="s">
        <v>70</v>
      </c>
      <c r="D513" t="s">
        <v>157</v>
      </c>
      <c r="F513" s="9" t="s">
        <v>820</v>
      </c>
      <c r="G513">
        <v>15</v>
      </c>
      <c r="J513">
        <f>+Tabla35678[[#This Row],[BALANCE INICIAL]]+Tabla35678[[#This Row],[ENTRADAS]]-Tabla35678[[#This Row],[SALIDAS]]</f>
        <v>15</v>
      </c>
      <c r="K513" s="2">
        <v>53</v>
      </c>
      <c r="L513" s="2">
        <f>+Tabla35678[[#This Row],[BALANCE INICIAL]]*Tabla35678[[#This Row],[PRECIO]]</f>
        <v>795</v>
      </c>
      <c r="M513" s="2">
        <f>+Tabla35678[[#This Row],[ENTRADAS]]*Tabla35678[[#This Row],[PRECIO]]</f>
        <v>0</v>
      </c>
      <c r="N513" s="2">
        <f>+Tabla35678[[#This Row],[SALIDAS]]*Tabla35678[[#This Row],[PRECIO]]</f>
        <v>0</v>
      </c>
      <c r="O513" s="2">
        <f>+Tabla35678[[#This Row],[BALANCE INICIAL2]]+Tabla35678[[#This Row],[ENTRADAS3]]-Tabla35678[[#This Row],[SALIDAS4]]</f>
        <v>795</v>
      </c>
    </row>
    <row r="514" spans="1:15" x14ac:dyDescent="0.25">
      <c r="A514" s="9" t="s">
        <v>26</v>
      </c>
      <c r="B514" s="16" t="s">
        <v>887</v>
      </c>
      <c r="C514" t="s">
        <v>70</v>
      </c>
      <c r="D514" t="s">
        <v>227</v>
      </c>
      <c r="F514" s="9" t="s">
        <v>821</v>
      </c>
      <c r="G514">
        <v>1</v>
      </c>
      <c r="J514">
        <f>+Tabla35678[[#This Row],[BALANCE INICIAL]]+Tabla35678[[#This Row],[ENTRADAS]]-Tabla35678[[#This Row],[SALIDAS]]</f>
        <v>1</v>
      </c>
      <c r="K514" s="2">
        <v>4300</v>
      </c>
      <c r="L514" s="2">
        <f>+Tabla35678[[#This Row],[BALANCE INICIAL]]*Tabla35678[[#This Row],[PRECIO]]</f>
        <v>4300</v>
      </c>
      <c r="M514" s="2">
        <f>+Tabla35678[[#This Row],[ENTRADAS]]*Tabla35678[[#This Row],[PRECIO]]</f>
        <v>0</v>
      </c>
      <c r="N514" s="2">
        <f>+Tabla35678[[#This Row],[SALIDAS]]*Tabla35678[[#This Row],[PRECIO]]</f>
        <v>0</v>
      </c>
      <c r="O514" s="2">
        <f>+Tabla35678[[#This Row],[BALANCE INICIAL2]]+Tabla35678[[#This Row],[ENTRADAS3]]-Tabla35678[[#This Row],[SALIDAS4]]</f>
        <v>4300</v>
      </c>
    </row>
    <row r="515" spans="1:15" x14ac:dyDescent="0.25">
      <c r="A515" s="9" t="s">
        <v>26</v>
      </c>
      <c r="B515" s="16" t="s">
        <v>887</v>
      </c>
      <c r="C515" t="s">
        <v>70</v>
      </c>
      <c r="D515" t="s">
        <v>258</v>
      </c>
      <c r="F515" s="9" t="s">
        <v>820</v>
      </c>
      <c r="G515">
        <v>3</v>
      </c>
      <c r="I515">
        <v>1</v>
      </c>
      <c r="J515">
        <f>+Tabla35678[[#This Row],[BALANCE INICIAL]]+Tabla35678[[#This Row],[ENTRADAS]]-Tabla35678[[#This Row],[SALIDAS]]</f>
        <v>2</v>
      </c>
      <c r="K515" s="2">
        <v>953.39</v>
      </c>
      <c r="L515" s="2">
        <f>+Tabla35678[[#This Row],[BALANCE INICIAL]]*Tabla35678[[#This Row],[PRECIO]]</f>
        <v>2860.17</v>
      </c>
      <c r="M515" s="2">
        <f>+Tabla35678[[#This Row],[ENTRADAS]]*Tabla35678[[#This Row],[PRECIO]]</f>
        <v>0</v>
      </c>
      <c r="N515" s="2">
        <f>+Tabla35678[[#This Row],[SALIDAS]]*Tabla35678[[#This Row],[PRECIO]]</f>
        <v>953.39</v>
      </c>
      <c r="O515" s="2">
        <f>+Tabla35678[[#This Row],[BALANCE INICIAL2]]+Tabla35678[[#This Row],[ENTRADAS3]]-Tabla35678[[#This Row],[SALIDAS4]]</f>
        <v>1906.7800000000002</v>
      </c>
    </row>
    <row r="516" spans="1:15" x14ac:dyDescent="0.25">
      <c r="A516" s="9" t="s">
        <v>26</v>
      </c>
      <c r="B516" s="16" t="s">
        <v>887</v>
      </c>
      <c r="C516" t="s">
        <v>70</v>
      </c>
      <c r="D516" t="s">
        <v>259</v>
      </c>
      <c r="F516" s="9" t="s">
        <v>820</v>
      </c>
      <c r="G516">
        <v>7</v>
      </c>
      <c r="J516">
        <f>+Tabla35678[[#This Row],[BALANCE INICIAL]]+Tabla35678[[#This Row],[ENTRADAS]]-Tabla35678[[#This Row],[SALIDAS]]</f>
        <v>7</v>
      </c>
      <c r="K516" s="2">
        <v>569.91999999999996</v>
      </c>
      <c r="L516" s="2">
        <f>+Tabla35678[[#This Row],[BALANCE INICIAL]]*Tabla35678[[#This Row],[PRECIO]]</f>
        <v>3989.4399999999996</v>
      </c>
      <c r="M516" s="2">
        <f>+Tabla35678[[#This Row],[ENTRADAS]]*Tabla35678[[#This Row],[PRECIO]]</f>
        <v>0</v>
      </c>
      <c r="N516" s="2">
        <f>+Tabla35678[[#This Row],[SALIDAS]]*Tabla35678[[#This Row],[PRECIO]]</f>
        <v>0</v>
      </c>
      <c r="O516" s="2">
        <f>+Tabla35678[[#This Row],[BALANCE INICIAL2]]+Tabla35678[[#This Row],[ENTRADAS3]]-Tabla35678[[#This Row],[SALIDAS4]]</f>
        <v>3989.4399999999996</v>
      </c>
    </row>
    <row r="517" spans="1:15" x14ac:dyDescent="0.25">
      <c r="A517" s="9" t="s">
        <v>26</v>
      </c>
      <c r="B517" s="16" t="s">
        <v>887</v>
      </c>
      <c r="C517" t="s">
        <v>70</v>
      </c>
      <c r="D517" t="s">
        <v>312</v>
      </c>
      <c r="F517" s="9" t="s">
        <v>820</v>
      </c>
      <c r="G517">
        <v>3</v>
      </c>
      <c r="I517">
        <v>1</v>
      </c>
      <c r="J517">
        <f>+Tabla35678[[#This Row],[BALANCE INICIAL]]+Tabla35678[[#This Row],[ENTRADAS]]-Tabla35678[[#This Row],[SALIDAS]]</f>
        <v>2</v>
      </c>
      <c r="K517" s="2">
        <v>238.35</v>
      </c>
      <c r="L517" s="2">
        <f>+Tabla35678[[#This Row],[BALANCE INICIAL]]*Tabla35678[[#This Row],[PRECIO]]</f>
        <v>715.05</v>
      </c>
      <c r="M517" s="2">
        <f>+Tabla35678[[#This Row],[ENTRADAS]]*Tabla35678[[#This Row],[PRECIO]]</f>
        <v>0</v>
      </c>
      <c r="N517" s="2">
        <f>+Tabla35678[[#This Row],[SALIDAS]]*Tabla35678[[#This Row],[PRECIO]]</f>
        <v>238.35</v>
      </c>
      <c r="O517" s="2">
        <f>+Tabla35678[[#This Row],[BALANCE INICIAL2]]+Tabla35678[[#This Row],[ENTRADAS3]]-Tabla35678[[#This Row],[SALIDAS4]]</f>
        <v>476.69999999999993</v>
      </c>
    </row>
    <row r="518" spans="1:15" x14ac:dyDescent="0.25">
      <c r="A518" s="9" t="s">
        <v>26</v>
      </c>
      <c r="B518" s="16" t="s">
        <v>887</v>
      </c>
      <c r="C518" t="s">
        <v>70</v>
      </c>
      <c r="D518" t="s">
        <v>313</v>
      </c>
      <c r="F518" s="9" t="s">
        <v>820</v>
      </c>
      <c r="G518">
        <v>4</v>
      </c>
      <c r="J518">
        <f>+Tabla35678[[#This Row],[BALANCE INICIAL]]+Tabla35678[[#This Row],[ENTRADAS]]-Tabla35678[[#This Row],[SALIDAS]]</f>
        <v>4</v>
      </c>
      <c r="K518" s="2">
        <v>503.18</v>
      </c>
      <c r="L518" s="2">
        <f>+Tabla35678[[#This Row],[BALANCE INICIAL]]*Tabla35678[[#This Row],[PRECIO]]</f>
        <v>2012.72</v>
      </c>
      <c r="M518" s="2">
        <f>+Tabla35678[[#This Row],[ENTRADAS]]*Tabla35678[[#This Row],[PRECIO]]</f>
        <v>0</v>
      </c>
      <c r="N518" s="2">
        <f>+Tabla35678[[#This Row],[SALIDAS]]*Tabla35678[[#This Row],[PRECIO]]</f>
        <v>0</v>
      </c>
      <c r="O518" s="2">
        <f>+Tabla35678[[#This Row],[BALANCE INICIAL2]]+Tabla35678[[#This Row],[ENTRADAS3]]-Tabla35678[[#This Row],[SALIDAS4]]</f>
        <v>2012.72</v>
      </c>
    </row>
    <row r="519" spans="1:15" x14ac:dyDescent="0.25">
      <c r="A519" s="9" t="s">
        <v>26</v>
      </c>
      <c r="B519" s="16" t="s">
        <v>887</v>
      </c>
      <c r="C519" t="s">
        <v>70</v>
      </c>
      <c r="D519" t="s">
        <v>363</v>
      </c>
      <c r="F519" s="9" t="s">
        <v>820</v>
      </c>
      <c r="G519">
        <v>3</v>
      </c>
      <c r="J519">
        <f>+Tabla35678[[#This Row],[BALANCE INICIAL]]+Tabla35678[[#This Row],[ENTRADAS]]-Tabla35678[[#This Row],[SALIDAS]]</f>
        <v>3</v>
      </c>
      <c r="K519" s="2">
        <v>36</v>
      </c>
      <c r="L519" s="2">
        <f>+Tabla35678[[#This Row],[BALANCE INICIAL]]*Tabla35678[[#This Row],[PRECIO]]</f>
        <v>108</v>
      </c>
      <c r="M519" s="2">
        <f>+Tabla35678[[#This Row],[ENTRADAS]]*Tabla35678[[#This Row],[PRECIO]]</f>
        <v>0</v>
      </c>
      <c r="N519" s="2">
        <f>+Tabla35678[[#This Row],[SALIDAS]]*Tabla35678[[#This Row],[PRECIO]]</f>
        <v>0</v>
      </c>
      <c r="O519" s="2">
        <f>+Tabla35678[[#This Row],[BALANCE INICIAL2]]+Tabla35678[[#This Row],[ENTRADAS3]]-Tabla35678[[#This Row],[SALIDAS4]]</f>
        <v>108</v>
      </c>
    </row>
    <row r="520" spans="1:15" x14ac:dyDescent="0.25">
      <c r="A520" s="9" t="s">
        <v>42</v>
      </c>
      <c r="B520" s="19">
        <v>1206010001</v>
      </c>
      <c r="C520" t="s">
        <v>88</v>
      </c>
      <c r="D520" t="s">
        <v>268</v>
      </c>
      <c r="F520" s="9" t="s">
        <v>820</v>
      </c>
      <c r="G520">
        <v>3</v>
      </c>
      <c r="J520">
        <f>+Tabla35678[[#This Row],[BALANCE INICIAL]]+Tabla35678[[#This Row],[ENTRADAS]]-Tabla35678[[#This Row],[SALIDAS]]</f>
        <v>3</v>
      </c>
      <c r="K520" s="2">
        <v>45</v>
      </c>
      <c r="L520" s="2">
        <f>+Tabla35678[[#This Row],[BALANCE INICIAL]]*Tabla35678[[#This Row],[PRECIO]]</f>
        <v>135</v>
      </c>
      <c r="M520" s="2">
        <f>+Tabla35678[[#This Row],[ENTRADAS]]*Tabla35678[[#This Row],[PRECIO]]</f>
        <v>0</v>
      </c>
      <c r="N520" s="2">
        <f>+Tabla35678[[#This Row],[SALIDAS]]*Tabla35678[[#This Row],[PRECIO]]</f>
        <v>0</v>
      </c>
      <c r="O520" s="2">
        <f>+Tabla35678[[#This Row],[BALANCE INICIAL2]]+Tabla35678[[#This Row],[ENTRADAS3]]-Tabla35678[[#This Row],[SALIDAS4]]</f>
        <v>135</v>
      </c>
    </row>
    <row r="521" spans="1:15" x14ac:dyDescent="0.25">
      <c r="A521" s="9" t="s">
        <v>42</v>
      </c>
      <c r="B521" s="19">
        <v>1206010001</v>
      </c>
      <c r="C521" t="s">
        <v>88</v>
      </c>
      <c r="D521" t="s">
        <v>269</v>
      </c>
      <c r="F521" s="9" t="s">
        <v>820</v>
      </c>
      <c r="G521">
        <v>3</v>
      </c>
      <c r="J521">
        <f>+Tabla35678[[#This Row],[BALANCE INICIAL]]+Tabla35678[[#This Row],[ENTRADAS]]-Tabla35678[[#This Row],[SALIDAS]]</f>
        <v>3</v>
      </c>
      <c r="K521" s="2">
        <v>45</v>
      </c>
      <c r="L521" s="2">
        <f>+Tabla35678[[#This Row],[BALANCE INICIAL]]*Tabla35678[[#This Row],[PRECIO]]</f>
        <v>135</v>
      </c>
      <c r="M521" s="2">
        <f>+Tabla35678[[#This Row],[ENTRADAS]]*Tabla35678[[#This Row],[PRECIO]]</f>
        <v>0</v>
      </c>
      <c r="N521" s="2">
        <f>+Tabla35678[[#This Row],[SALIDAS]]*Tabla35678[[#This Row],[PRECIO]]</f>
        <v>0</v>
      </c>
      <c r="O521" s="2">
        <f>+Tabla35678[[#This Row],[BALANCE INICIAL2]]+Tabla35678[[#This Row],[ENTRADAS3]]-Tabla35678[[#This Row],[SALIDAS4]]</f>
        <v>135</v>
      </c>
    </row>
    <row r="522" spans="1:15" x14ac:dyDescent="0.25">
      <c r="A522" s="9" t="s">
        <v>42</v>
      </c>
      <c r="B522" s="19">
        <v>1206010001</v>
      </c>
      <c r="C522" t="s">
        <v>88</v>
      </c>
      <c r="D522" t="s">
        <v>270</v>
      </c>
      <c r="F522" s="9" t="s">
        <v>820</v>
      </c>
      <c r="G522">
        <v>4</v>
      </c>
      <c r="J522">
        <f>+Tabla35678[[#This Row],[BALANCE INICIAL]]+Tabla35678[[#This Row],[ENTRADAS]]-Tabla35678[[#This Row],[SALIDAS]]</f>
        <v>4</v>
      </c>
      <c r="K522" s="2">
        <v>45</v>
      </c>
      <c r="L522" s="2">
        <f>+Tabla35678[[#This Row],[BALANCE INICIAL]]*Tabla35678[[#This Row],[PRECIO]]</f>
        <v>180</v>
      </c>
      <c r="M522" s="2">
        <f>+Tabla35678[[#This Row],[ENTRADAS]]*Tabla35678[[#This Row],[PRECIO]]</f>
        <v>0</v>
      </c>
      <c r="N522" s="2">
        <f>+Tabla35678[[#This Row],[SALIDAS]]*Tabla35678[[#This Row],[PRECIO]]</f>
        <v>0</v>
      </c>
      <c r="O522" s="2">
        <f>+Tabla35678[[#This Row],[BALANCE INICIAL2]]+Tabla35678[[#This Row],[ENTRADAS3]]-Tabla35678[[#This Row],[SALIDAS4]]</f>
        <v>180</v>
      </c>
    </row>
    <row r="523" spans="1:15" x14ac:dyDescent="0.25">
      <c r="A523" s="9" t="s">
        <v>42</v>
      </c>
      <c r="B523" s="19">
        <v>1206010001</v>
      </c>
      <c r="C523" t="s">
        <v>88</v>
      </c>
      <c r="D523" t="s">
        <v>317</v>
      </c>
      <c r="F523" s="9" t="s">
        <v>821</v>
      </c>
      <c r="G523">
        <v>5</v>
      </c>
      <c r="J523">
        <f>+Tabla35678[[#This Row],[BALANCE INICIAL]]+Tabla35678[[#This Row],[ENTRADAS]]-Tabla35678[[#This Row],[SALIDAS]]</f>
        <v>5</v>
      </c>
      <c r="K523" s="2">
        <v>900</v>
      </c>
      <c r="L523" s="2">
        <f>+Tabla35678[[#This Row],[BALANCE INICIAL]]*Tabla35678[[#This Row],[PRECIO]]</f>
        <v>4500</v>
      </c>
      <c r="M523" s="2">
        <f>+Tabla35678[[#This Row],[ENTRADAS]]*Tabla35678[[#This Row],[PRECIO]]</f>
        <v>0</v>
      </c>
      <c r="N523" s="2">
        <f>+Tabla35678[[#This Row],[SALIDAS]]*Tabla35678[[#This Row],[PRECIO]]</f>
        <v>0</v>
      </c>
      <c r="O523" s="2">
        <f>+Tabla35678[[#This Row],[BALANCE INICIAL2]]+Tabla35678[[#This Row],[ENTRADAS3]]-Tabla35678[[#This Row],[SALIDAS4]]</f>
        <v>4500</v>
      </c>
    </row>
    <row r="524" spans="1:15" x14ac:dyDescent="0.25">
      <c r="A524" s="9" t="s">
        <v>42</v>
      </c>
      <c r="B524" s="19">
        <v>1206010001</v>
      </c>
      <c r="C524" t="s">
        <v>88</v>
      </c>
      <c r="D524" t="s">
        <v>319</v>
      </c>
      <c r="F524" s="9" t="s">
        <v>820</v>
      </c>
      <c r="G524">
        <v>4</v>
      </c>
      <c r="J524">
        <f>+Tabla35678[[#This Row],[BALANCE INICIAL]]+Tabla35678[[#This Row],[ENTRADAS]]-Tabla35678[[#This Row],[SALIDAS]]</f>
        <v>4</v>
      </c>
      <c r="K524" s="2">
        <v>162.5</v>
      </c>
      <c r="L524" s="2">
        <f>+Tabla35678[[#This Row],[BALANCE INICIAL]]*Tabla35678[[#This Row],[PRECIO]]</f>
        <v>650</v>
      </c>
      <c r="M524" s="2">
        <f>+Tabla35678[[#This Row],[ENTRADAS]]*Tabla35678[[#This Row],[PRECIO]]</f>
        <v>0</v>
      </c>
      <c r="N524" s="2">
        <f>+Tabla35678[[#This Row],[SALIDAS]]*Tabla35678[[#This Row],[PRECIO]]</f>
        <v>0</v>
      </c>
      <c r="O524" s="2">
        <f>+Tabla35678[[#This Row],[BALANCE INICIAL2]]+Tabla35678[[#This Row],[ENTRADAS3]]-Tabla35678[[#This Row],[SALIDAS4]]</f>
        <v>650</v>
      </c>
    </row>
    <row r="525" spans="1:15" x14ac:dyDescent="0.25">
      <c r="A525" s="9" t="s">
        <v>42</v>
      </c>
      <c r="B525" s="19">
        <v>1206010001</v>
      </c>
      <c r="C525" t="s">
        <v>88</v>
      </c>
      <c r="D525" t="s">
        <v>375</v>
      </c>
      <c r="F525" s="9" t="s">
        <v>820</v>
      </c>
      <c r="G525">
        <v>4</v>
      </c>
      <c r="J525">
        <f>+Tabla35678[[#This Row],[BALANCE INICIAL]]+Tabla35678[[#This Row],[ENTRADAS]]-Tabla35678[[#This Row],[SALIDAS]]</f>
        <v>4</v>
      </c>
      <c r="K525" s="2">
        <v>9533.56</v>
      </c>
      <c r="L525" s="2">
        <f>+Tabla35678[[#This Row],[BALANCE INICIAL]]*Tabla35678[[#This Row],[PRECIO]]</f>
        <v>38134.239999999998</v>
      </c>
      <c r="M525" s="2">
        <f>+Tabla35678[[#This Row],[ENTRADAS]]*Tabla35678[[#This Row],[PRECIO]]</f>
        <v>0</v>
      </c>
      <c r="N525" s="2">
        <f>+Tabla35678[[#This Row],[SALIDAS]]*Tabla35678[[#This Row],[PRECIO]]</f>
        <v>0</v>
      </c>
      <c r="O525" s="2">
        <f>+Tabla35678[[#This Row],[BALANCE INICIAL2]]+Tabla35678[[#This Row],[ENTRADAS3]]-Tabla35678[[#This Row],[SALIDAS4]]</f>
        <v>38134.239999999998</v>
      </c>
    </row>
    <row r="526" spans="1:15" x14ac:dyDescent="0.25">
      <c r="A526" s="9" t="s">
        <v>42</v>
      </c>
      <c r="B526" s="19">
        <v>1206010001</v>
      </c>
      <c r="C526" t="s">
        <v>88</v>
      </c>
      <c r="D526" t="s">
        <v>376</v>
      </c>
      <c r="F526" s="9" t="s">
        <v>820</v>
      </c>
      <c r="G526">
        <v>2</v>
      </c>
      <c r="J526">
        <f>+Tabla35678[[#This Row],[BALANCE INICIAL]]+Tabla35678[[#This Row],[ENTRADAS]]-Tabla35678[[#This Row],[SALIDAS]]</f>
        <v>2</v>
      </c>
      <c r="K526" s="2">
        <v>7873</v>
      </c>
      <c r="L526" s="2">
        <f>+Tabla35678[[#This Row],[BALANCE INICIAL]]*Tabla35678[[#This Row],[PRECIO]]</f>
        <v>15746</v>
      </c>
      <c r="M526" s="2">
        <f>+Tabla35678[[#This Row],[ENTRADAS]]*Tabla35678[[#This Row],[PRECIO]]</f>
        <v>0</v>
      </c>
      <c r="N526" s="2">
        <f>+Tabla35678[[#This Row],[SALIDAS]]*Tabla35678[[#This Row],[PRECIO]]</f>
        <v>0</v>
      </c>
      <c r="O526" s="2">
        <f>+Tabla35678[[#This Row],[BALANCE INICIAL2]]+Tabla35678[[#This Row],[ENTRADAS3]]-Tabla35678[[#This Row],[SALIDAS4]]</f>
        <v>15746</v>
      </c>
    </row>
    <row r="527" spans="1:15" x14ac:dyDescent="0.25">
      <c r="A527" s="9" t="s">
        <v>42</v>
      </c>
      <c r="B527" s="19">
        <v>1206010001</v>
      </c>
      <c r="C527" t="s">
        <v>88</v>
      </c>
      <c r="D527" t="s">
        <v>377</v>
      </c>
      <c r="F527" s="9" t="s">
        <v>820</v>
      </c>
      <c r="G527">
        <v>3</v>
      </c>
      <c r="J527">
        <f>+Tabla35678[[#This Row],[BALANCE INICIAL]]+Tabla35678[[#This Row],[ENTRADAS]]-Tabla35678[[#This Row],[SALIDAS]]</f>
        <v>3</v>
      </c>
      <c r="K527" s="2">
        <v>8500</v>
      </c>
      <c r="L527" s="2">
        <f>+Tabla35678[[#This Row],[BALANCE INICIAL]]*Tabla35678[[#This Row],[PRECIO]]</f>
        <v>25500</v>
      </c>
      <c r="M527" s="2">
        <f>+Tabla35678[[#This Row],[ENTRADAS]]*Tabla35678[[#This Row],[PRECIO]]</f>
        <v>0</v>
      </c>
      <c r="N527" s="2">
        <f>+Tabla35678[[#This Row],[SALIDAS]]*Tabla35678[[#This Row],[PRECIO]]</f>
        <v>0</v>
      </c>
      <c r="O527" s="2">
        <f>+Tabla35678[[#This Row],[BALANCE INICIAL2]]+Tabla35678[[#This Row],[ENTRADAS3]]-Tabla35678[[#This Row],[SALIDAS4]]</f>
        <v>25500</v>
      </c>
    </row>
    <row r="528" spans="1:15" x14ac:dyDescent="0.25">
      <c r="A528" s="9" t="s">
        <v>42</v>
      </c>
      <c r="B528" s="19">
        <v>1206010001</v>
      </c>
      <c r="C528" t="s">
        <v>88</v>
      </c>
      <c r="D528" t="s">
        <v>378</v>
      </c>
      <c r="F528" s="9" t="s">
        <v>820</v>
      </c>
      <c r="G528">
        <v>1</v>
      </c>
      <c r="J528">
        <f>+Tabla35678[[#This Row],[BALANCE INICIAL]]+Tabla35678[[#This Row],[ENTRADAS]]-Tabla35678[[#This Row],[SALIDAS]]</f>
        <v>1</v>
      </c>
      <c r="K528" s="2">
        <v>26500</v>
      </c>
      <c r="L528" s="2">
        <f>+Tabla35678[[#This Row],[BALANCE INICIAL]]*Tabla35678[[#This Row],[PRECIO]]</f>
        <v>26500</v>
      </c>
      <c r="M528" s="2">
        <f>+Tabla35678[[#This Row],[ENTRADAS]]*Tabla35678[[#This Row],[PRECIO]]</f>
        <v>0</v>
      </c>
      <c r="N528" s="2">
        <f>+Tabla35678[[#This Row],[SALIDAS]]*Tabla35678[[#This Row],[PRECIO]]</f>
        <v>0</v>
      </c>
      <c r="O528" s="2">
        <f>+Tabla35678[[#This Row],[BALANCE INICIAL2]]+Tabla35678[[#This Row],[ENTRADAS3]]-Tabla35678[[#This Row],[SALIDAS4]]</f>
        <v>26500</v>
      </c>
    </row>
    <row r="529" spans="1:15" x14ac:dyDescent="0.25">
      <c r="A529" s="9" t="s">
        <v>42</v>
      </c>
      <c r="B529" s="19">
        <v>1206010001</v>
      </c>
      <c r="C529" t="s">
        <v>92</v>
      </c>
      <c r="D529" t="s">
        <v>301</v>
      </c>
      <c r="F529" s="9" t="s">
        <v>826</v>
      </c>
      <c r="G529">
        <v>2</v>
      </c>
      <c r="J529">
        <f>+Tabla35678[[#This Row],[BALANCE INICIAL]]+Tabla35678[[#This Row],[ENTRADAS]]-Tabla35678[[#This Row],[SALIDAS]]</f>
        <v>2</v>
      </c>
      <c r="K529" s="2">
        <v>1850</v>
      </c>
      <c r="L529" s="2">
        <f>+Tabla35678[[#This Row],[BALANCE INICIAL]]*Tabla35678[[#This Row],[PRECIO]]</f>
        <v>3700</v>
      </c>
      <c r="M529" s="2">
        <f>+Tabla35678[[#This Row],[ENTRADAS]]*Tabla35678[[#This Row],[PRECIO]]</f>
        <v>0</v>
      </c>
      <c r="N529" s="2">
        <f>+Tabla35678[[#This Row],[SALIDAS]]*Tabla35678[[#This Row],[PRECIO]]</f>
        <v>0</v>
      </c>
      <c r="O529" s="2">
        <f>+Tabla35678[[#This Row],[BALANCE INICIAL2]]+Tabla35678[[#This Row],[ENTRADAS3]]-Tabla35678[[#This Row],[SALIDAS4]]</f>
        <v>3700</v>
      </c>
    </row>
    <row r="530" spans="1:15" x14ac:dyDescent="0.25">
      <c r="A530" s="9" t="s">
        <v>59</v>
      </c>
      <c r="B530" s="10" t="s">
        <v>880</v>
      </c>
      <c r="C530" t="s">
        <v>107</v>
      </c>
      <c r="D530" t="s">
        <v>644</v>
      </c>
      <c r="F530" s="9" t="s">
        <v>820</v>
      </c>
      <c r="G530">
        <v>4</v>
      </c>
      <c r="J530">
        <f>+Tabla35678[[#This Row],[BALANCE INICIAL]]+Tabla35678[[#This Row],[ENTRADAS]]-Tabla35678[[#This Row],[SALIDAS]]</f>
        <v>4</v>
      </c>
      <c r="K530" s="2">
        <v>325</v>
      </c>
      <c r="L530" s="2">
        <f>+Tabla35678[[#This Row],[BALANCE INICIAL]]*Tabla35678[[#This Row],[PRECIO]]</f>
        <v>1300</v>
      </c>
      <c r="M530" s="2">
        <f>+Tabla35678[[#This Row],[ENTRADAS]]*Tabla35678[[#This Row],[PRECIO]]</f>
        <v>0</v>
      </c>
      <c r="N530" s="2">
        <f>+Tabla35678[[#This Row],[SALIDAS]]*Tabla35678[[#This Row],[PRECIO]]</f>
        <v>0</v>
      </c>
      <c r="O530" s="2">
        <f>+Tabla35678[[#This Row],[BALANCE INICIAL2]]+Tabla35678[[#This Row],[ENTRADAS3]]-Tabla35678[[#This Row],[SALIDAS4]]</f>
        <v>1300</v>
      </c>
    </row>
    <row r="531" spans="1:15" x14ac:dyDescent="0.25">
      <c r="A531" s="9" t="s">
        <v>59</v>
      </c>
      <c r="B531" s="10" t="s">
        <v>880</v>
      </c>
      <c r="C531" t="s">
        <v>107</v>
      </c>
      <c r="D531" t="s">
        <v>645</v>
      </c>
      <c r="F531" s="9" t="s">
        <v>820</v>
      </c>
      <c r="G531">
        <v>3</v>
      </c>
      <c r="J531">
        <f>+Tabla35678[[#This Row],[BALANCE INICIAL]]+Tabla35678[[#This Row],[ENTRADAS]]-Tabla35678[[#This Row],[SALIDAS]]</f>
        <v>3</v>
      </c>
      <c r="K531" s="2">
        <v>850</v>
      </c>
      <c r="L531" s="2">
        <f>+Tabla35678[[#This Row],[BALANCE INICIAL]]*Tabla35678[[#This Row],[PRECIO]]</f>
        <v>2550</v>
      </c>
      <c r="M531" s="2">
        <f>+Tabla35678[[#This Row],[ENTRADAS]]*Tabla35678[[#This Row],[PRECIO]]</f>
        <v>0</v>
      </c>
      <c r="N531" s="2">
        <f>+Tabla35678[[#This Row],[SALIDAS]]*Tabla35678[[#This Row],[PRECIO]]</f>
        <v>0</v>
      </c>
      <c r="O531" s="2">
        <f>+Tabla35678[[#This Row],[BALANCE INICIAL2]]+Tabla35678[[#This Row],[ENTRADAS3]]-Tabla35678[[#This Row],[SALIDAS4]]</f>
        <v>2550</v>
      </c>
    </row>
    <row r="532" spans="1:15" x14ac:dyDescent="0.25">
      <c r="A532" s="9" t="s">
        <v>59</v>
      </c>
      <c r="B532" s="10" t="s">
        <v>880</v>
      </c>
      <c r="C532" t="s">
        <v>107</v>
      </c>
      <c r="D532" t="s">
        <v>646</v>
      </c>
      <c r="F532" s="9" t="s">
        <v>820</v>
      </c>
      <c r="G532">
        <v>4</v>
      </c>
      <c r="J532">
        <f>+Tabla35678[[#This Row],[BALANCE INICIAL]]+Tabla35678[[#This Row],[ENTRADAS]]-Tabla35678[[#This Row],[SALIDAS]]</f>
        <v>4</v>
      </c>
      <c r="K532" s="2">
        <v>1495</v>
      </c>
      <c r="L532" s="2">
        <f>+Tabla35678[[#This Row],[BALANCE INICIAL]]*Tabla35678[[#This Row],[PRECIO]]</f>
        <v>5980</v>
      </c>
      <c r="M532" s="2">
        <f>+Tabla35678[[#This Row],[ENTRADAS]]*Tabla35678[[#This Row],[PRECIO]]</f>
        <v>0</v>
      </c>
      <c r="N532" s="2">
        <f>+Tabla35678[[#This Row],[SALIDAS]]*Tabla35678[[#This Row],[PRECIO]]</f>
        <v>0</v>
      </c>
      <c r="O532" s="2">
        <f>+Tabla35678[[#This Row],[BALANCE INICIAL2]]+Tabla35678[[#This Row],[ENTRADAS3]]-Tabla35678[[#This Row],[SALIDAS4]]</f>
        <v>5980</v>
      </c>
    </row>
    <row r="533" spans="1:15" x14ac:dyDescent="0.25">
      <c r="A533" s="9" t="s">
        <v>59</v>
      </c>
      <c r="B533" s="10" t="s">
        <v>880</v>
      </c>
      <c r="C533" t="s">
        <v>107</v>
      </c>
      <c r="D533" t="s">
        <v>647</v>
      </c>
      <c r="F533" s="9" t="s">
        <v>820</v>
      </c>
      <c r="G533">
        <v>7</v>
      </c>
      <c r="J533">
        <f>+Tabla35678[[#This Row],[BALANCE INICIAL]]+Tabla35678[[#This Row],[ENTRADAS]]-Tabla35678[[#This Row],[SALIDAS]]</f>
        <v>7</v>
      </c>
      <c r="K533" s="2">
        <v>130</v>
      </c>
      <c r="L533" s="2">
        <f>+Tabla35678[[#This Row],[BALANCE INICIAL]]*Tabla35678[[#This Row],[PRECIO]]</f>
        <v>910</v>
      </c>
      <c r="M533" s="2">
        <f>+Tabla35678[[#This Row],[ENTRADAS]]*Tabla35678[[#This Row],[PRECIO]]</f>
        <v>0</v>
      </c>
      <c r="N533" s="2">
        <f>+Tabla35678[[#This Row],[SALIDAS]]*Tabla35678[[#This Row],[PRECIO]]</f>
        <v>0</v>
      </c>
      <c r="O533" s="2">
        <f>+Tabla35678[[#This Row],[BALANCE INICIAL2]]+Tabla35678[[#This Row],[ENTRADAS3]]-Tabla35678[[#This Row],[SALIDAS4]]</f>
        <v>910</v>
      </c>
    </row>
    <row r="534" spans="1:15" x14ac:dyDescent="0.25">
      <c r="A534" s="9" t="s">
        <v>59</v>
      </c>
      <c r="B534" s="10" t="s">
        <v>880</v>
      </c>
      <c r="C534" t="s">
        <v>107</v>
      </c>
      <c r="D534" t="s">
        <v>648</v>
      </c>
      <c r="F534" s="9" t="s">
        <v>820</v>
      </c>
      <c r="G534">
        <v>19</v>
      </c>
      <c r="J534">
        <f>+Tabla35678[[#This Row],[BALANCE INICIAL]]+Tabla35678[[#This Row],[ENTRADAS]]-Tabla35678[[#This Row],[SALIDAS]]</f>
        <v>19</v>
      </c>
      <c r="K534" s="2">
        <v>100</v>
      </c>
      <c r="L534" s="2">
        <f>+Tabla35678[[#This Row],[BALANCE INICIAL]]*Tabla35678[[#This Row],[PRECIO]]</f>
        <v>1900</v>
      </c>
      <c r="M534" s="2">
        <f>+Tabla35678[[#This Row],[ENTRADAS]]*Tabla35678[[#This Row],[PRECIO]]</f>
        <v>0</v>
      </c>
      <c r="N534" s="2">
        <f>+Tabla35678[[#This Row],[SALIDAS]]*Tabla35678[[#This Row],[PRECIO]]</f>
        <v>0</v>
      </c>
      <c r="O534" s="2">
        <f>+Tabla35678[[#This Row],[BALANCE INICIAL2]]+Tabla35678[[#This Row],[ENTRADAS3]]-Tabla35678[[#This Row],[SALIDAS4]]</f>
        <v>1900</v>
      </c>
    </row>
    <row r="535" spans="1:15" x14ac:dyDescent="0.25">
      <c r="A535" s="9" t="s">
        <v>59</v>
      </c>
      <c r="B535" s="10" t="s">
        <v>880</v>
      </c>
      <c r="C535" t="s">
        <v>107</v>
      </c>
      <c r="D535" t="s">
        <v>649</v>
      </c>
      <c r="F535" s="9" t="s">
        <v>820</v>
      </c>
      <c r="G535">
        <v>19</v>
      </c>
      <c r="J535">
        <f>+Tabla35678[[#This Row],[BALANCE INICIAL]]+Tabla35678[[#This Row],[ENTRADAS]]-Tabla35678[[#This Row],[SALIDAS]]</f>
        <v>19</v>
      </c>
      <c r="K535" s="2">
        <v>98</v>
      </c>
      <c r="L535" s="2">
        <f>+Tabla35678[[#This Row],[BALANCE INICIAL]]*Tabla35678[[#This Row],[PRECIO]]</f>
        <v>1862</v>
      </c>
      <c r="M535" s="2">
        <f>+Tabla35678[[#This Row],[ENTRADAS]]*Tabla35678[[#This Row],[PRECIO]]</f>
        <v>0</v>
      </c>
      <c r="N535" s="2">
        <f>+Tabla35678[[#This Row],[SALIDAS]]*Tabla35678[[#This Row],[PRECIO]]</f>
        <v>0</v>
      </c>
      <c r="O535" s="2">
        <f>+Tabla35678[[#This Row],[BALANCE INICIAL2]]+Tabla35678[[#This Row],[ENTRADAS3]]-Tabla35678[[#This Row],[SALIDAS4]]</f>
        <v>1862</v>
      </c>
    </row>
    <row r="536" spans="1:15" x14ac:dyDescent="0.25">
      <c r="A536" s="9" t="s">
        <v>59</v>
      </c>
      <c r="B536" s="10" t="s">
        <v>880</v>
      </c>
      <c r="C536" t="s">
        <v>107</v>
      </c>
      <c r="D536" t="s">
        <v>650</v>
      </c>
      <c r="F536" s="9" t="s">
        <v>820</v>
      </c>
      <c r="G536">
        <v>3</v>
      </c>
      <c r="I536">
        <v>3</v>
      </c>
      <c r="J536">
        <f>+Tabla35678[[#This Row],[BALANCE INICIAL]]+Tabla35678[[#This Row],[ENTRADAS]]-Tabla35678[[#This Row],[SALIDAS]]</f>
        <v>0</v>
      </c>
      <c r="K536" s="2">
        <v>102</v>
      </c>
      <c r="L536" s="2">
        <f>+Tabla35678[[#This Row],[BALANCE INICIAL]]*Tabla35678[[#This Row],[PRECIO]]</f>
        <v>306</v>
      </c>
      <c r="M536" s="2">
        <f>+Tabla35678[[#This Row],[ENTRADAS]]*Tabla35678[[#This Row],[PRECIO]]</f>
        <v>0</v>
      </c>
      <c r="N536" s="2">
        <f>+Tabla35678[[#This Row],[SALIDAS]]*Tabla35678[[#This Row],[PRECIO]]</f>
        <v>306</v>
      </c>
      <c r="O536" s="2">
        <f>+Tabla35678[[#This Row],[BALANCE INICIAL2]]+Tabla35678[[#This Row],[ENTRADAS3]]-Tabla35678[[#This Row],[SALIDAS4]]</f>
        <v>0</v>
      </c>
    </row>
    <row r="537" spans="1:15" x14ac:dyDescent="0.25">
      <c r="A537" s="9" t="s">
        <v>59</v>
      </c>
      <c r="B537" s="10" t="s">
        <v>880</v>
      </c>
      <c r="C537" t="s">
        <v>107</v>
      </c>
      <c r="D537" t="s">
        <v>651</v>
      </c>
      <c r="F537" s="9" t="s">
        <v>834</v>
      </c>
      <c r="G537">
        <v>5</v>
      </c>
      <c r="J537">
        <f>+Tabla35678[[#This Row],[BALANCE INICIAL]]+Tabla35678[[#This Row],[ENTRADAS]]-Tabla35678[[#This Row],[SALIDAS]]</f>
        <v>5</v>
      </c>
      <c r="K537" s="2">
        <v>130</v>
      </c>
      <c r="L537" s="2">
        <f>+Tabla35678[[#This Row],[BALANCE INICIAL]]*Tabla35678[[#This Row],[PRECIO]]</f>
        <v>650</v>
      </c>
      <c r="M537" s="2">
        <f>+Tabla35678[[#This Row],[ENTRADAS]]*Tabla35678[[#This Row],[PRECIO]]</f>
        <v>0</v>
      </c>
      <c r="N537" s="2">
        <f>+Tabla35678[[#This Row],[SALIDAS]]*Tabla35678[[#This Row],[PRECIO]]</f>
        <v>0</v>
      </c>
      <c r="O537" s="2">
        <f>+Tabla35678[[#This Row],[BALANCE INICIAL2]]+Tabla35678[[#This Row],[ENTRADAS3]]-Tabla35678[[#This Row],[SALIDAS4]]</f>
        <v>650</v>
      </c>
    </row>
    <row r="538" spans="1:15" x14ac:dyDescent="0.25">
      <c r="A538" s="9" t="s">
        <v>59</v>
      </c>
      <c r="B538" s="10" t="s">
        <v>880</v>
      </c>
      <c r="C538" t="s">
        <v>107</v>
      </c>
      <c r="D538" t="s">
        <v>653</v>
      </c>
      <c r="F538" s="9" t="s">
        <v>820</v>
      </c>
      <c r="G538">
        <v>71</v>
      </c>
      <c r="J538">
        <f>+Tabla35678[[#This Row],[BALANCE INICIAL]]+Tabla35678[[#This Row],[ENTRADAS]]-Tabla35678[[#This Row],[SALIDAS]]</f>
        <v>71</v>
      </c>
      <c r="K538" s="2">
        <v>160</v>
      </c>
      <c r="L538" s="2">
        <f>+Tabla35678[[#This Row],[BALANCE INICIAL]]*Tabla35678[[#This Row],[PRECIO]]</f>
        <v>11360</v>
      </c>
      <c r="M538" s="2">
        <f>+Tabla35678[[#This Row],[ENTRADAS]]*Tabla35678[[#This Row],[PRECIO]]</f>
        <v>0</v>
      </c>
      <c r="N538" s="2">
        <f>+Tabla35678[[#This Row],[SALIDAS]]*Tabla35678[[#This Row],[PRECIO]]</f>
        <v>0</v>
      </c>
      <c r="O538" s="2">
        <f>+Tabla35678[[#This Row],[BALANCE INICIAL2]]+Tabla35678[[#This Row],[ENTRADAS3]]-Tabla35678[[#This Row],[SALIDAS4]]</f>
        <v>11360</v>
      </c>
    </row>
    <row r="539" spans="1:15" x14ac:dyDescent="0.25">
      <c r="A539" s="9" t="s">
        <v>59</v>
      </c>
      <c r="B539" s="10" t="s">
        <v>880</v>
      </c>
      <c r="C539" t="s">
        <v>107</v>
      </c>
      <c r="D539" t="s">
        <v>654</v>
      </c>
      <c r="F539" s="9" t="s">
        <v>820</v>
      </c>
      <c r="G539">
        <v>66</v>
      </c>
      <c r="J539">
        <f>+Tabla35678[[#This Row],[BALANCE INICIAL]]+Tabla35678[[#This Row],[ENTRADAS]]-Tabla35678[[#This Row],[SALIDAS]]</f>
        <v>66</v>
      </c>
      <c r="K539" s="2">
        <v>180</v>
      </c>
      <c r="L539" s="2">
        <f>+Tabla35678[[#This Row],[BALANCE INICIAL]]*Tabla35678[[#This Row],[PRECIO]]</f>
        <v>11880</v>
      </c>
      <c r="M539" s="2">
        <f>+Tabla35678[[#This Row],[ENTRADAS]]*Tabla35678[[#This Row],[PRECIO]]</f>
        <v>0</v>
      </c>
      <c r="N539" s="2">
        <f>+Tabla35678[[#This Row],[SALIDAS]]*Tabla35678[[#This Row],[PRECIO]]</f>
        <v>0</v>
      </c>
      <c r="O539" s="2">
        <f>+Tabla35678[[#This Row],[BALANCE INICIAL2]]+Tabla35678[[#This Row],[ENTRADAS3]]-Tabla35678[[#This Row],[SALIDAS4]]</f>
        <v>11880</v>
      </c>
    </row>
    <row r="540" spans="1:15" x14ac:dyDescent="0.25">
      <c r="A540" s="9" t="s">
        <v>59</v>
      </c>
      <c r="B540" s="10" t="s">
        <v>880</v>
      </c>
      <c r="C540" t="s">
        <v>107</v>
      </c>
      <c r="D540" t="s">
        <v>655</v>
      </c>
      <c r="F540" s="9" t="s">
        <v>820</v>
      </c>
      <c r="G540">
        <v>165</v>
      </c>
      <c r="J540">
        <f>+Tabla35678[[#This Row],[BALANCE INICIAL]]+Tabla35678[[#This Row],[ENTRADAS]]-Tabla35678[[#This Row],[SALIDAS]]</f>
        <v>165</v>
      </c>
      <c r="K540" s="2">
        <v>110</v>
      </c>
      <c r="L540" s="2">
        <f>+Tabla35678[[#This Row],[BALANCE INICIAL]]*Tabla35678[[#This Row],[PRECIO]]</f>
        <v>18150</v>
      </c>
      <c r="M540" s="2">
        <f>+Tabla35678[[#This Row],[ENTRADAS]]*Tabla35678[[#This Row],[PRECIO]]</f>
        <v>0</v>
      </c>
      <c r="N540" s="2">
        <f>+Tabla35678[[#This Row],[SALIDAS]]*Tabla35678[[#This Row],[PRECIO]]</f>
        <v>0</v>
      </c>
      <c r="O540" s="2">
        <f>+Tabla35678[[#This Row],[BALANCE INICIAL2]]+Tabla35678[[#This Row],[ENTRADAS3]]-Tabla35678[[#This Row],[SALIDAS4]]</f>
        <v>18150</v>
      </c>
    </row>
    <row r="541" spans="1:15" x14ac:dyDescent="0.25">
      <c r="A541" s="9" t="s">
        <v>59</v>
      </c>
      <c r="B541" s="10" t="s">
        <v>880</v>
      </c>
      <c r="C541" t="s">
        <v>107</v>
      </c>
      <c r="D541" t="s">
        <v>656</v>
      </c>
      <c r="F541" s="9" t="s">
        <v>820</v>
      </c>
      <c r="G541">
        <v>1</v>
      </c>
      <c r="J541">
        <f>+Tabla35678[[#This Row],[BALANCE INICIAL]]+Tabla35678[[#This Row],[ENTRADAS]]-Tabla35678[[#This Row],[SALIDAS]]</f>
        <v>1</v>
      </c>
      <c r="K541" s="2">
        <v>122.63</v>
      </c>
      <c r="L541" s="2">
        <f>+Tabla35678[[#This Row],[BALANCE INICIAL]]*Tabla35678[[#This Row],[PRECIO]]</f>
        <v>122.63</v>
      </c>
      <c r="M541" s="2">
        <f>+Tabla35678[[#This Row],[ENTRADAS]]*Tabla35678[[#This Row],[PRECIO]]</f>
        <v>0</v>
      </c>
      <c r="N541" s="2">
        <f>+Tabla35678[[#This Row],[SALIDAS]]*Tabla35678[[#This Row],[PRECIO]]</f>
        <v>0</v>
      </c>
      <c r="O541" s="2">
        <f>+Tabla35678[[#This Row],[BALANCE INICIAL2]]+Tabla35678[[#This Row],[ENTRADAS3]]-Tabla35678[[#This Row],[SALIDAS4]]</f>
        <v>122.63</v>
      </c>
    </row>
    <row r="542" spans="1:15" x14ac:dyDescent="0.25">
      <c r="A542" s="9" t="s">
        <v>59</v>
      </c>
      <c r="B542" s="10" t="s">
        <v>880</v>
      </c>
      <c r="C542" t="s">
        <v>107</v>
      </c>
      <c r="D542" t="s">
        <v>657</v>
      </c>
      <c r="F542" s="9" t="s">
        <v>820</v>
      </c>
      <c r="G542">
        <v>13</v>
      </c>
      <c r="J542">
        <f>+Tabla35678[[#This Row],[BALANCE INICIAL]]+Tabla35678[[#This Row],[ENTRADAS]]-Tabla35678[[#This Row],[SALIDAS]]</f>
        <v>13</v>
      </c>
      <c r="K542" s="2">
        <v>600</v>
      </c>
      <c r="L542" s="2">
        <f>+Tabla35678[[#This Row],[BALANCE INICIAL]]*Tabla35678[[#This Row],[PRECIO]]</f>
        <v>7800</v>
      </c>
      <c r="M542" s="2">
        <f>+Tabla35678[[#This Row],[ENTRADAS]]*Tabla35678[[#This Row],[PRECIO]]</f>
        <v>0</v>
      </c>
      <c r="N542" s="2">
        <f>+Tabla35678[[#This Row],[SALIDAS]]*Tabla35678[[#This Row],[PRECIO]]</f>
        <v>0</v>
      </c>
      <c r="O542" s="2">
        <f>+Tabla35678[[#This Row],[BALANCE INICIAL2]]+Tabla35678[[#This Row],[ENTRADAS3]]-Tabla35678[[#This Row],[SALIDAS4]]</f>
        <v>7800</v>
      </c>
    </row>
    <row r="543" spans="1:15" x14ac:dyDescent="0.25">
      <c r="A543" s="9" t="s">
        <v>59</v>
      </c>
      <c r="B543" s="10" t="s">
        <v>880</v>
      </c>
      <c r="C543" t="s">
        <v>107</v>
      </c>
      <c r="D543" t="s">
        <v>658</v>
      </c>
      <c r="F543" s="9" t="s">
        <v>820</v>
      </c>
      <c r="G543">
        <v>8</v>
      </c>
      <c r="I543">
        <v>2</v>
      </c>
      <c r="J543">
        <f>+Tabla35678[[#This Row],[BALANCE INICIAL]]+Tabla35678[[#This Row],[ENTRADAS]]-Tabla35678[[#This Row],[SALIDAS]]</f>
        <v>6</v>
      </c>
      <c r="K543" s="2">
        <v>750</v>
      </c>
      <c r="L543" s="2">
        <f>+Tabla35678[[#This Row],[BALANCE INICIAL]]*Tabla35678[[#This Row],[PRECIO]]</f>
        <v>6000</v>
      </c>
      <c r="M543" s="2">
        <f>+Tabla35678[[#This Row],[ENTRADAS]]*Tabla35678[[#This Row],[PRECIO]]</f>
        <v>0</v>
      </c>
      <c r="N543" s="2">
        <f>+Tabla35678[[#This Row],[SALIDAS]]*Tabla35678[[#This Row],[PRECIO]]</f>
        <v>1500</v>
      </c>
      <c r="O543" s="2">
        <f>+Tabla35678[[#This Row],[BALANCE INICIAL2]]+Tabla35678[[#This Row],[ENTRADAS3]]-Tabla35678[[#This Row],[SALIDAS4]]</f>
        <v>4500</v>
      </c>
    </row>
    <row r="544" spans="1:15" x14ac:dyDescent="0.25">
      <c r="A544" s="9" t="s">
        <v>59</v>
      </c>
      <c r="B544" s="10" t="s">
        <v>880</v>
      </c>
      <c r="C544" t="s">
        <v>107</v>
      </c>
      <c r="D544" t="s">
        <v>659</v>
      </c>
      <c r="F544" s="9" t="s">
        <v>820</v>
      </c>
      <c r="G544">
        <v>1</v>
      </c>
      <c r="J544">
        <f>+Tabla35678[[#This Row],[BALANCE INICIAL]]+Tabla35678[[#This Row],[ENTRADAS]]-Tabla35678[[#This Row],[SALIDAS]]</f>
        <v>1</v>
      </c>
      <c r="K544" s="2">
        <v>400</v>
      </c>
      <c r="L544" s="2">
        <f>+Tabla35678[[#This Row],[BALANCE INICIAL]]*Tabla35678[[#This Row],[PRECIO]]</f>
        <v>400</v>
      </c>
      <c r="M544" s="2">
        <f>+Tabla35678[[#This Row],[ENTRADAS]]*Tabla35678[[#This Row],[PRECIO]]</f>
        <v>0</v>
      </c>
      <c r="N544" s="2">
        <f>+Tabla35678[[#This Row],[SALIDAS]]*Tabla35678[[#This Row],[PRECIO]]</f>
        <v>0</v>
      </c>
      <c r="O544" s="2">
        <f>+Tabla35678[[#This Row],[BALANCE INICIAL2]]+Tabla35678[[#This Row],[ENTRADAS3]]-Tabla35678[[#This Row],[SALIDAS4]]</f>
        <v>400</v>
      </c>
    </row>
    <row r="545" spans="1:15" x14ac:dyDescent="0.25">
      <c r="A545" s="9" t="s">
        <v>59</v>
      </c>
      <c r="B545" s="10" t="s">
        <v>880</v>
      </c>
      <c r="C545" t="s">
        <v>107</v>
      </c>
      <c r="D545" t="s">
        <v>660</v>
      </c>
      <c r="F545" s="9" t="s">
        <v>834</v>
      </c>
      <c r="G545">
        <v>9</v>
      </c>
      <c r="I545">
        <v>2</v>
      </c>
      <c r="J545">
        <f>+Tabla35678[[#This Row],[BALANCE INICIAL]]+Tabla35678[[#This Row],[ENTRADAS]]-Tabla35678[[#This Row],[SALIDAS]]</f>
        <v>7</v>
      </c>
      <c r="K545" s="2">
        <v>365</v>
      </c>
      <c r="L545" s="2">
        <f>+Tabla35678[[#This Row],[BALANCE INICIAL]]*Tabla35678[[#This Row],[PRECIO]]</f>
        <v>3285</v>
      </c>
      <c r="M545" s="2">
        <f>+Tabla35678[[#This Row],[ENTRADAS]]*Tabla35678[[#This Row],[PRECIO]]</f>
        <v>0</v>
      </c>
      <c r="N545" s="2">
        <f>+Tabla35678[[#This Row],[SALIDAS]]*Tabla35678[[#This Row],[PRECIO]]</f>
        <v>730</v>
      </c>
      <c r="O545" s="2">
        <f>+Tabla35678[[#This Row],[BALANCE INICIAL2]]+Tabla35678[[#This Row],[ENTRADAS3]]-Tabla35678[[#This Row],[SALIDAS4]]</f>
        <v>2555</v>
      </c>
    </row>
    <row r="546" spans="1:15" x14ac:dyDescent="0.25">
      <c r="A546" s="9" t="s">
        <v>59</v>
      </c>
      <c r="B546" s="10" t="s">
        <v>880</v>
      </c>
      <c r="C546" t="s">
        <v>107</v>
      </c>
      <c r="D546" t="s">
        <v>661</v>
      </c>
      <c r="F546" s="9" t="s">
        <v>834</v>
      </c>
      <c r="G546">
        <v>1</v>
      </c>
      <c r="I546">
        <v>1</v>
      </c>
      <c r="J546">
        <f>+Tabla35678[[#This Row],[BALANCE INICIAL]]+Tabla35678[[#This Row],[ENTRADAS]]-Tabla35678[[#This Row],[SALIDAS]]</f>
        <v>0</v>
      </c>
      <c r="K546" s="2">
        <v>800</v>
      </c>
      <c r="L546" s="2">
        <f>+Tabla35678[[#This Row],[BALANCE INICIAL]]*Tabla35678[[#This Row],[PRECIO]]</f>
        <v>800</v>
      </c>
      <c r="M546" s="2">
        <f>+Tabla35678[[#This Row],[ENTRADAS]]*Tabla35678[[#This Row],[PRECIO]]</f>
        <v>0</v>
      </c>
      <c r="N546" s="2">
        <f>+Tabla35678[[#This Row],[SALIDAS]]*Tabla35678[[#This Row],[PRECIO]]</f>
        <v>800</v>
      </c>
      <c r="O546" s="2">
        <f>+Tabla35678[[#This Row],[BALANCE INICIAL2]]+Tabla35678[[#This Row],[ENTRADAS3]]-Tabla35678[[#This Row],[SALIDAS4]]</f>
        <v>0</v>
      </c>
    </row>
    <row r="547" spans="1:15" x14ac:dyDescent="0.25">
      <c r="A547" s="9" t="s">
        <v>59</v>
      </c>
      <c r="B547" s="10" t="s">
        <v>880</v>
      </c>
      <c r="C547" t="s">
        <v>107</v>
      </c>
      <c r="D547" t="s">
        <v>662</v>
      </c>
      <c r="F547" s="9" t="s">
        <v>834</v>
      </c>
      <c r="G547">
        <v>1</v>
      </c>
      <c r="J547">
        <f>+Tabla35678[[#This Row],[BALANCE INICIAL]]+Tabla35678[[#This Row],[ENTRADAS]]-Tabla35678[[#This Row],[SALIDAS]]</f>
        <v>1</v>
      </c>
      <c r="K547" s="2">
        <v>400</v>
      </c>
      <c r="L547" s="2">
        <f>+Tabla35678[[#This Row],[BALANCE INICIAL]]*Tabla35678[[#This Row],[PRECIO]]</f>
        <v>400</v>
      </c>
      <c r="M547" s="2">
        <f>+Tabla35678[[#This Row],[ENTRADAS]]*Tabla35678[[#This Row],[PRECIO]]</f>
        <v>0</v>
      </c>
      <c r="N547" s="2">
        <f>+Tabla35678[[#This Row],[SALIDAS]]*Tabla35678[[#This Row],[PRECIO]]</f>
        <v>0</v>
      </c>
      <c r="O547" s="2">
        <f>+Tabla35678[[#This Row],[BALANCE INICIAL2]]+Tabla35678[[#This Row],[ENTRADAS3]]-Tabla35678[[#This Row],[SALIDAS4]]</f>
        <v>400</v>
      </c>
    </row>
    <row r="548" spans="1:15" x14ac:dyDescent="0.25">
      <c r="A548" s="9" t="s">
        <v>59</v>
      </c>
      <c r="B548" s="10" t="s">
        <v>880</v>
      </c>
      <c r="C548" t="s">
        <v>107</v>
      </c>
      <c r="D548" t="s">
        <v>663</v>
      </c>
      <c r="F548" s="9" t="s">
        <v>834</v>
      </c>
      <c r="G548">
        <v>15</v>
      </c>
      <c r="J548">
        <f>+Tabla35678[[#This Row],[BALANCE INICIAL]]+Tabla35678[[#This Row],[ENTRADAS]]-Tabla35678[[#This Row],[SALIDAS]]</f>
        <v>15</v>
      </c>
      <c r="K548" s="2">
        <v>365</v>
      </c>
      <c r="L548" s="2">
        <f>+Tabla35678[[#This Row],[BALANCE INICIAL]]*Tabla35678[[#This Row],[PRECIO]]</f>
        <v>5475</v>
      </c>
      <c r="M548" s="2">
        <f>+Tabla35678[[#This Row],[ENTRADAS]]*Tabla35678[[#This Row],[PRECIO]]</f>
        <v>0</v>
      </c>
      <c r="N548" s="2">
        <f>+Tabla35678[[#This Row],[SALIDAS]]*Tabla35678[[#This Row],[PRECIO]]</f>
        <v>0</v>
      </c>
      <c r="O548" s="2">
        <f>+Tabla35678[[#This Row],[BALANCE INICIAL2]]+Tabla35678[[#This Row],[ENTRADAS3]]-Tabla35678[[#This Row],[SALIDAS4]]</f>
        <v>5475</v>
      </c>
    </row>
    <row r="549" spans="1:15" x14ac:dyDescent="0.25">
      <c r="A549" s="9" t="s">
        <v>59</v>
      </c>
      <c r="B549" s="10" t="s">
        <v>880</v>
      </c>
      <c r="C549" t="s">
        <v>107</v>
      </c>
      <c r="D549" t="s">
        <v>664</v>
      </c>
      <c r="F549" s="9" t="s">
        <v>834</v>
      </c>
      <c r="G549">
        <v>13</v>
      </c>
      <c r="J549">
        <f>+Tabla35678[[#This Row],[BALANCE INICIAL]]+Tabla35678[[#This Row],[ENTRADAS]]-Tabla35678[[#This Row],[SALIDAS]]</f>
        <v>13</v>
      </c>
      <c r="K549" s="2">
        <v>450</v>
      </c>
      <c r="L549" s="2">
        <f>+Tabla35678[[#This Row],[BALANCE INICIAL]]*Tabla35678[[#This Row],[PRECIO]]</f>
        <v>5850</v>
      </c>
      <c r="M549" s="2">
        <f>+Tabla35678[[#This Row],[ENTRADAS]]*Tabla35678[[#This Row],[PRECIO]]</f>
        <v>0</v>
      </c>
      <c r="N549" s="2">
        <f>+Tabla35678[[#This Row],[SALIDAS]]*Tabla35678[[#This Row],[PRECIO]]</f>
        <v>0</v>
      </c>
      <c r="O549" s="2">
        <f>+Tabla35678[[#This Row],[BALANCE INICIAL2]]+Tabla35678[[#This Row],[ENTRADAS3]]-Tabla35678[[#This Row],[SALIDAS4]]</f>
        <v>5850</v>
      </c>
    </row>
    <row r="550" spans="1:15" x14ac:dyDescent="0.25">
      <c r="A550" s="9" t="s">
        <v>59</v>
      </c>
      <c r="B550" s="10" t="s">
        <v>880</v>
      </c>
      <c r="C550" t="s">
        <v>107</v>
      </c>
      <c r="D550" t="s">
        <v>665</v>
      </c>
      <c r="F550" s="9" t="s">
        <v>834</v>
      </c>
      <c r="G550">
        <v>14</v>
      </c>
      <c r="J550">
        <f>+Tabla35678[[#This Row],[BALANCE INICIAL]]+Tabla35678[[#This Row],[ENTRADAS]]-Tabla35678[[#This Row],[SALIDAS]]</f>
        <v>14</v>
      </c>
      <c r="K550" s="2">
        <v>365</v>
      </c>
      <c r="L550" s="2">
        <f>+Tabla35678[[#This Row],[BALANCE INICIAL]]*Tabla35678[[#This Row],[PRECIO]]</f>
        <v>5110</v>
      </c>
      <c r="M550" s="2">
        <f>+Tabla35678[[#This Row],[ENTRADAS]]*Tabla35678[[#This Row],[PRECIO]]</f>
        <v>0</v>
      </c>
      <c r="N550" s="2">
        <f>+Tabla35678[[#This Row],[SALIDAS]]*Tabla35678[[#This Row],[PRECIO]]</f>
        <v>0</v>
      </c>
      <c r="O550" s="2">
        <f>+Tabla35678[[#This Row],[BALANCE INICIAL2]]+Tabla35678[[#This Row],[ENTRADAS3]]-Tabla35678[[#This Row],[SALIDAS4]]</f>
        <v>5110</v>
      </c>
    </row>
    <row r="551" spans="1:15" x14ac:dyDescent="0.25">
      <c r="A551" s="9" t="s">
        <v>59</v>
      </c>
      <c r="B551" s="10" t="s">
        <v>880</v>
      </c>
      <c r="C551" t="s">
        <v>107</v>
      </c>
      <c r="D551" t="s">
        <v>666</v>
      </c>
      <c r="F551" s="9" t="s">
        <v>834</v>
      </c>
      <c r="G551">
        <v>0</v>
      </c>
      <c r="J551">
        <f>+Tabla35678[[#This Row],[BALANCE INICIAL]]+Tabla35678[[#This Row],[ENTRADAS]]-Tabla35678[[#This Row],[SALIDAS]]</f>
        <v>0</v>
      </c>
      <c r="K551" s="2">
        <v>800</v>
      </c>
      <c r="L551" s="2">
        <f>+Tabla35678[[#This Row],[BALANCE INICIAL]]*Tabla35678[[#This Row],[PRECIO]]</f>
        <v>0</v>
      </c>
      <c r="M551" s="2">
        <f>+Tabla35678[[#This Row],[ENTRADAS]]*Tabla35678[[#This Row],[PRECIO]]</f>
        <v>0</v>
      </c>
      <c r="N551" s="2">
        <f>+Tabla35678[[#This Row],[SALIDAS]]*Tabla35678[[#This Row],[PRECIO]]</f>
        <v>0</v>
      </c>
      <c r="O551" s="2">
        <f>+Tabla35678[[#This Row],[BALANCE INICIAL2]]+Tabla35678[[#This Row],[ENTRADAS3]]-Tabla35678[[#This Row],[SALIDAS4]]</f>
        <v>0</v>
      </c>
    </row>
    <row r="552" spans="1:15" x14ac:dyDescent="0.25">
      <c r="A552" s="9" t="s">
        <v>59</v>
      </c>
      <c r="B552" s="10" t="s">
        <v>880</v>
      </c>
      <c r="C552" t="s">
        <v>107</v>
      </c>
      <c r="D552" t="s">
        <v>667</v>
      </c>
      <c r="F552" s="9" t="s">
        <v>834</v>
      </c>
      <c r="G552">
        <v>13</v>
      </c>
      <c r="J552">
        <f>+Tabla35678[[#This Row],[BALANCE INICIAL]]+Tabla35678[[#This Row],[ENTRADAS]]-Tabla35678[[#This Row],[SALIDAS]]</f>
        <v>13</v>
      </c>
      <c r="K552" s="2">
        <v>365</v>
      </c>
      <c r="L552" s="2">
        <f>+Tabla35678[[#This Row],[BALANCE INICIAL]]*Tabla35678[[#This Row],[PRECIO]]</f>
        <v>4745</v>
      </c>
      <c r="M552" s="2">
        <f>+Tabla35678[[#This Row],[ENTRADAS]]*Tabla35678[[#This Row],[PRECIO]]</f>
        <v>0</v>
      </c>
      <c r="N552" s="2">
        <f>+Tabla35678[[#This Row],[SALIDAS]]*Tabla35678[[#This Row],[PRECIO]]</f>
        <v>0</v>
      </c>
      <c r="O552" s="2">
        <f>+Tabla35678[[#This Row],[BALANCE INICIAL2]]+Tabla35678[[#This Row],[ENTRADAS3]]-Tabla35678[[#This Row],[SALIDAS4]]</f>
        <v>4745</v>
      </c>
    </row>
    <row r="553" spans="1:15" x14ac:dyDescent="0.25">
      <c r="A553" s="9" t="s">
        <v>59</v>
      </c>
      <c r="B553" s="10" t="s">
        <v>880</v>
      </c>
      <c r="C553" t="s">
        <v>107</v>
      </c>
      <c r="D553" t="s">
        <v>668</v>
      </c>
      <c r="F553" s="9" t="s">
        <v>820</v>
      </c>
      <c r="G553">
        <v>1</v>
      </c>
      <c r="J553">
        <f>+Tabla35678[[#This Row],[BALANCE INICIAL]]+Tabla35678[[#This Row],[ENTRADAS]]-Tabla35678[[#This Row],[SALIDAS]]</f>
        <v>1</v>
      </c>
      <c r="K553" s="2">
        <v>545</v>
      </c>
      <c r="L553" s="2">
        <f>+Tabla35678[[#This Row],[BALANCE INICIAL]]*Tabla35678[[#This Row],[PRECIO]]</f>
        <v>545</v>
      </c>
      <c r="M553" s="2">
        <f>+Tabla35678[[#This Row],[ENTRADAS]]*Tabla35678[[#This Row],[PRECIO]]</f>
        <v>0</v>
      </c>
      <c r="N553" s="2">
        <f>+Tabla35678[[#This Row],[SALIDAS]]*Tabla35678[[#This Row],[PRECIO]]</f>
        <v>0</v>
      </c>
      <c r="O553" s="2">
        <f>+Tabla35678[[#This Row],[BALANCE INICIAL2]]+Tabla35678[[#This Row],[ENTRADAS3]]-Tabla35678[[#This Row],[SALIDAS4]]</f>
        <v>545</v>
      </c>
    </row>
    <row r="554" spans="1:15" x14ac:dyDescent="0.25">
      <c r="A554" s="9" t="s">
        <v>59</v>
      </c>
      <c r="B554" s="10" t="s">
        <v>880</v>
      </c>
      <c r="C554" t="s">
        <v>107</v>
      </c>
      <c r="D554" t="s">
        <v>669</v>
      </c>
      <c r="F554" s="9" t="s">
        <v>820</v>
      </c>
      <c r="G554">
        <v>1</v>
      </c>
      <c r="J554">
        <f>+Tabla35678[[#This Row],[BALANCE INICIAL]]+Tabla35678[[#This Row],[ENTRADAS]]-Tabla35678[[#This Row],[SALIDAS]]</f>
        <v>1</v>
      </c>
      <c r="K554" s="2">
        <v>450</v>
      </c>
      <c r="L554" s="2">
        <f>+Tabla35678[[#This Row],[BALANCE INICIAL]]*Tabla35678[[#This Row],[PRECIO]]</f>
        <v>450</v>
      </c>
      <c r="M554" s="2">
        <f>+Tabla35678[[#This Row],[ENTRADAS]]*Tabla35678[[#This Row],[PRECIO]]</f>
        <v>0</v>
      </c>
      <c r="N554" s="2">
        <f>+Tabla35678[[#This Row],[SALIDAS]]*Tabla35678[[#This Row],[PRECIO]]</f>
        <v>0</v>
      </c>
      <c r="O554" s="2">
        <f>+Tabla35678[[#This Row],[BALANCE INICIAL2]]+Tabla35678[[#This Row],[ENTRADAS3]]-Tabla35678[[#This Row],[SALIDAS4]]</f>
        <v>450</v>
      </c>
    </row>
    <row r="555" spans="1:15" x14ac:dyDescent="0.25">
      <c r="A555" s="9" t="s">
        <v>59</v>
      </c>
      <c r="B555" s="10" t="s">
        <v>880</v>
      </c>
      <c r="C555" t="s">
        <v>107</v>
      </c>
      <c r="D555" t="s">
        <v>670</v>
      </c>
      <c r="F555" s="9" t="s">
        <v>820</v>
      </c>
      <c r="G555">
        <v>1</v>
      </c>
      <c r="J555">
        <f>+Tabla35678[[#This Row],[BALANCE INICIAL]]+Tabla35678[[#This Row],[ENTRADAS]]-Tabla35678[[#This Row],[SALIDAS]]</f>
        <v>1</v>
      </c>
      <c r="K555" s="2">
        <v>550</v>
      </c>
      <c r="L555" s="2">
        <f>+Tabla35678[[#This Row],[BALANCE INICIAL]]*Tabla35678[[#This Row],[PRECIO]]</f>
        <v>550</v>
      </c>
      <c r="M555" s="2">
        <f>+Tabla35678[[#This Row],[ENTRADAS]]*Tabla35678[[#This Row],[PRECIO]]</f>
        <v>0</v>
      </c>
      <c r="N555" s="2">
        <f>+Tabla35678[[#This Row],[SALIDAS]]*Tabla35678[[#This Row],[PRECIO]]</f>
        <v>0</v>
      </c>
      <c r="O555" s="2">
        <f>+Tabla35678[[#This Row],[BALANCE INICIAL2]]+Tabla35678[[#This Row],[ENTRADAS3]]-Tabla35678[[#This Row],[SALIDAS4]]</f>
        <v>550</v>
      </c>
    </row>
    <row r="556" spans="1:15" x14ac:dyDescent="0.25">
      <c r="A556" s="9" t="s">
        <v>59</v>
      </c>
      <c r="B556" s="10" t="s">
        <v>880</v>
      </c>
      <c r="C556" t="s">
        <v>107</v>
      </c>
      <c r="D556" t="s">
        <v>671</v>
      </c>
      <c r="F556" s="9" t="s">
        <v>820</v>
      </c>
      <c r="G556">
        <v>7</v>
      </c>
      <c r="J556">
        <f>+Tabla35678[[#This Row],[BALANCE INICIAL]]+Tabla35678[[#This Row],[ENTRADAS]]-Tabla35678[[#This Row],[SALIDAS]]</f>
        <v>7</v>
      </c>
      <c r="K556" s="2">
        <v>250</v>
      </c>
      <c r="L556" s="2">
        <f>+Tabla35678[[#This Row],[BALANCE INICIAL]]*Tabla35678[[#This Row],[PRECIO]]</f>
        <v>1750</v>
      </c>
      <c r="M556" s="2">
        <f>+Tabla35678[[#This Row],[ENTRADAS]]*Tabla35678[[#This Row],[PRECIO]]</f>
        <v>0</v>
      </c>
      <c r="N556" s="2">
        <f>+Tabla35678[[#This Row],[SALIDAS]]*Tabla35678[[#This Row],[PRECIO]]</f>
        <v>0</v>
      </c>
      <c r="O556" s="2">
        <f>+Tabla35678[[#This Row],[BALANCE INICIAL2]]+Tabla35678[[#This Row],[ENTRADAS3]]-Tabla35678[[#This Row],[SALIDAS4]]</f>
        <v>1750</v>
      </c>
    </row>
    <row r="557" spans="1:15" x14ac:dyDescent="0.25">
      <c r="A557" s="9" t="s">
        <v>59</v>
      </c>
      <c r="B557" s="10" t="s">
        <v>880</v>
      </c>
      <c r="C557" t="s">
        <v>107</v>
      </c>
      <c r="D557" t="s">
        <v>672</v>
      </c>
      <c r="F557" s="9" t="s">
        <v>820</v>
      </c>
      <c r="G557">
        <v>5</v>
      </c>
      <c r="J557">
        <f>+Tabla35678[[#This Row],[BALANCE INICIAL]]+Tabla35678[[#This Row],[ENTRADAS]]-Tabla35678[[#This Row],[SALIDAS]]</f>
        <v>5</v>
      </c>
      <c r="K557" s="2">
        <v>499</v>
      </c>
      <c r="L557" s="2">
        <f>+Tabla35678[[#This Row],[BALANCE INICIAL]]*Tabla35678[[#This Row],[PRECIO]]</f>
        <v>2495</v>
      </c>
      <c r="M557" s="2">
        <f>+Tabla35678[[#This Row],[ENTRADAS]]*Tabla35678[[#This Row],[PRECIO]]</f>
        <v>0</v>
      </c>
      <c r="N557" s="2">
        <f>+Tabla35678[[#This Row],[SALIDAS]]*Tabla35678[[#This Row],[PRECIO]]</f>
        <v>0</v>
      </c>
      <c r="O557" s="2">
        <f>+Tabla35678[[#This Row],[BALANCE INICIAL2]]+Tabla35678[[#This Row],[ENTRADAS3]]-Tabla35678[[#This Row],[SALIDAS4]]</f>
        <v>2495</v>
      </c>
    </row>
    <row r="558" spans="1:15" x14ac:dyDescent="0.25">
      <c r="A558" s="9" t="s">
        <v>59</v>
      </c>
      <c r="B558" s="10" t="s">
        <v>880</v>
      </c>
      <c r="C558" t="s">
        <v>107</v>
      </c>
      <c r="D558" t="s">
        <v>673</v>
      </c>
      <c r="F558" s="9" t="s">
        <v>820</v>
      </c>
      <c r="G558">
        <v>0</v>
      </c>
      <c r="J558">
        <f>+Tabla35678[[#This Row],[BALANCE INICIAL]]+Tabla35678[[#This Row],[ENTRADAS]]-Tabla35678[[#This Row],[SALIDAS]]</f>
        <v>0</v>
      </c>
      <c r="K558" s="2">
        <v>250</v>
      </c>
      <c r="L558" s="2">
        <f>+Tabla35678[[#This Row],[BALANCE INICIAL]]*Tabla35678[[#This Row],[PRECIO]]</f>
        <v>0</v>
      </c>
      <c r="M558" s="2">
        <f>+Tabla35678[[#This Row],[ENTRADAS]]*Tabla35678[[#This Row],[PRECIO]]</f>
        <v>0</v>
      </c>
      <c r="N558" s="2">
        <f>+Tabla35678[[#This Row],[SALIDAS]]*Tabla35678[[#This Row],[PRECIO]]</f>
        <v>0</v>
      </c>
      <c r="O558" s="2">
        <f>+Tabla35678[[#This Row],[BALANCE INICIAL2]]+Tabla35678[[#This Row],[ENTRADAS3]]-Tabla35678[[#This Row],[SALIDAS4]]</f>
        <v>0</v>
      </c>
    </row>
    <row r="559" spans="1:15" x14ac:dyDescent="0.25">
      <c r="A559" s="9" t="s">
        <v>59</v>
      </c>
      <c r="B559" s="10" t="s">
        <v>880</v>
      </c>
      <c r="C559" t="s">
        <v>107</v>
      </c>
      <c r="D559" t="s">
        <v>674</v>
      </c>
      <c r="F559" s="9" t="s">
        <v>820</v>
      </c>
      <c r="G559">
        <v>13</v>
      </c>
      <c r="J559">
        <f>+Tabla35678[[#This Row],[BALANCE INICIAL]]+Tabla35678[[#This Row],[ENTRADAS]]-Tabla35678[[#This Row],[SALIDAS]]</f>
        <v>13</v>
      </c>
      <c r="K559" s="2">
        <v>350</v>
      </c>
      <c r="L559" s="2">
        <f>+Tabla35678[[#This Row],[BALANCE INICIAL]]*Tabla35678[[#This Row],[PRECIO]]</f>
        <v>4550</v>
      </c>
      <c r="M559" s="2">
        <f>+Tabla35678[[#This Row],[ENTRADAS]]*Tabla35678[[#This Row],[PRECIO]]</f>
        <v>0</v>
      </c>
      <c r="N559" s="2">
        <f>+Tabla35678[[#This Row],[SALIDAS]]*Tabla35678[[#This Row],[PRECIO]]</f>
        <v>0</v>
      </c>
      <c r="O559" s="2">
        <f>+Tabla35678[[#This Row],[BALANCE INICIAL2]]+Tabla35678[[#This Row],[ENTRADAS3]]-Tabla35678[[#This Row],[SALIDAS4]]</f>
        <v>4550</v>
      </c>
    </row>
    <row r="560" spans="1:15" x14ac:dyDescent="0.25">
      <c r="A560" s="9" t="s">
        <v>59</v>
      </c>
      <c r="B560" s="10" t="s">
        <v>880</v>
      </c>
      <c r="C560" t="s">
        <v>107</v>
      </c>
      <c r="D560" t="s">
        <v>675</v>
      </c>
      <c r="F560" s="9" t="s">
        <v>820</v>
      </c>
      <c r="G560">
        <v>3</v>
      </c>
      <c r="J560">
        <f>+Tabla35678[[#This Row],[BALANCE INICIAL]]+Tabla35678[[#This Row],[ENTRADAS]]-Tabla35678[[#This Row],[SALIDAS]]</f>
        <v>3</v>
      </c>
      <c r="K560" s="2">
        <v>265</v>
      </c>
      <c r="L560" s="2">
        <f>+Tabla35678[[#This Row],[BALANCE INICIAL]]*Tabla35678[[#This Row],[PRECIO]]</f>
        <v>795</v>
      </c>
      <c r="M560" s="2">
        <f>+Tabla35678[[#This Row],[ENTRADAS]]*Tabla35678[[#This Row],[PRECIO]]</f>
        <v>0</v>
      </c>
      <c r="N560" s="2">
        <f>+Tabla35678[[#This Row],[SALIDAS]]*Tabla35678[[#This Row],[PRECIO]]</f>
        <v>0</v>
      </c>
      <c r="O560" s="2">
        <f>+Tabla35678[[#This Row],[BALANCE INICIAL2]]+Tabla35678[[#This Row],[ENTRADAS3]]-Tabla35678[[#This Row],[SALIDAS4]]</f>
        <v>795</v>
      </c>
    </row>
    <row r="561" spans="1:15" x14ac:dyDescent="0.25">
      <c r="A561" s="9" t="s">
        <v>59</v>
      </c>
      <c r="B561" s="10" t="s">
        <v>880</v>
      </c>
      <c r="C561" t="s">
        <v>107</v>
      </c>
      <c r="D561" t="s">
        <v>676</v>
      </c>
      <c r="F561" s="9" t="s">
        <v>820</v>
      </c>
      <c r="G561">
        <v>23</v>
      </c>
      <c r="J561">
        <f>+Tabla35678[[#This Row],[BALANCE INICIAL]]+Tabla35678[[#This Row],[ENTRADAS]]-Tabla35678[[#This Row],[SALIDAS]]</f>
        <v>23</v>
      </c>
      <c r="K561" s="2">
        <v>165</v>
      </c>
      <c r="L561" s="2">
        <f>+Tabla35678[[#This Row],[BALANCE INICIAL]]*Tabla35678[[#This Row],[PRECIO]]</f>
        <v>3795</v>
      </c>
      <c r="M561" s="2">
        <f>+Tabla35678[[#This Row],[ENTRADAS]]*Tabla35678[[#This Row],[PRECIO]]</f>
        <v>0</v>
      </c>
      <c r="N561" s="2">
        <f>+Tabla35678[[#This Row],[SALIDAS]]*Tabla35678[[#This Row],[PRECIO]]</f>
        <v>0</v>
      </c>
      <c r="O561" s="2">
        <f>+Tabla35678[[#This Row],[BALANCE INICIAL2]]+Tabla35678[[#This Row],[ENTRADAS3]]-Tabla35678[[#This Row],[SALIDAS4]]</f>
        <v>3795</v>
      </c>
    </row>
    <row r="562" spans="1:15" x14ac:dyDescent="0.25">
      <c r="A562" s="9" t="s">
        <v>59</v>
      </c>
      <c r="B562" s="10" t="s">
        <v>880</v>
      </c>
      <c r="C562" t="s">
        <v>107</v>
      </c>
      <c r="D562" t="s">
        <v>677</v>
      </c>
      <c r="F562" s="9" t="s">
        <v>820</v>
      </c>
      <c r="G562">
        <v>0</v>
      </c>
      <c r="J562">
        <f>+Tabla35678[[#This Row],[BALANCE INICIAL]]+Tabla35678[[#This Row],[ENTRADAS]]-Tabla35678[[#This Row],[SALIDAS]]</f>
        <v>0</v>
      </c>
      <c r="K562" s="2">
        <v>190</v>
      </c>
      <c r="L562" s="2">
        <f>+Tabla35678[[#This Row],[BALANCE INICIAL]]*Tabla35678[[#This Row],[PRECIO]]</f>
        <v>0</v>
      </c>
      <c r="M562" s="2">
        <f>+Tabla35678[[#This Row],[ENTRADAS]]*Tabla35678[[#This Row],[PRECIO]]</f>
        <v>0</v>
      </c>
      <c r="N562" s="2">
        <f>+Tabla35678[[#This Row],[SALIDAS]]*Tabla35678[[#This Row],[PRECIO]]</f>
        <v>0</v>
      </c>
      <c r="O562" s="2">
        <f>+Tabla35678[[#This Row],[BALANCE INICIAL2]]+Tabla35678[[#This Row],[ENTRADAS3]]-Tabla35678[[#This Row],[SALIDAS4]]</f>
        <v>0</v>
      </c>
    </row>
    <row r="563" spans="1:15" x14ac:dyDescent="0.25">
      <c r="A563" s="9" t="s">
        <v>59</v>
      </c>
      <c r="B563" s="10" t="s">
        <v>880</v>
      </c>
      <c r="C563" t="s">
        <v>107</v>
      </c>
      <c r="D563" t="s">
        <v>678</v>
      </c>
      <c r="F563" s="9" t="s">
        <v>820</v>
      </c>
      <c r="G563">
        <v>12</v>
      </c>
      <c r="J563">
        <f>+Tabla35678[[#This Row],[BALANCE INICIAL]]+Tabla35678[[#This Row],[ENTRADAS]]-Tabla35678[[#This Row],[SALIDAS]]</f>
        <v>12</v>
      </c>
      <c r="K563" s="2">
        <v>200</v>
      </c>
      <c r="L563" s="2">
        <f>+Tabla35678[[#This Row],[BALANCE INICIAL]]*Tabla35678[[#This Row],[PRECIO]]</f>
        <v>2400</v>
      </c>
      <c r="M563" s="2">
        <f>+Tabla35678[[#This Row],[ENTRADAS]]*Tabla35678[[#This Row],[PRECIO]]</f>
        <v>0</v>
      </c>
      <c r="N563" s="2">
        <f>+Tabla35678[[#This Row],[SALIDAS]]*Tabla35678[[#This Row],[PRECIO]]</f>
        <v>0</v>
      </c>
      <c r="O563" s="2">
        <f>+Tabla35678[[#This Row],[BALANCE INICIAL2]]+Tabla35678[[#This Row],[ENTRADAS3]]-Tabla35678[[#This Row],[SALIDAS4]]</f>
        <v>2400</v>
      </c>
    </row>
    <row r="564" spans="1:15" x14ac:dyDescent="0.25">
      <c r="A564" s="9" t="s">
        <v>59</v>
      </c>
      <c r="B564" s="10" t="s">
        <v>880</v>
      </c>
      <c r="C564" t="s">
        <v>107</v>
      </c>
      <c r="D564" t="s">
        <v>679</v>
      </c>
      <c r="F564" s="9" t="s">
        <v>820</v>
      </c>
      <c r="G564">
        <v>6</v>
      </c>
      <c r="J564">
        <f>+Tabla35678[[#This Row],[BALANCE INICIAL]]+Tabla35678[[#This Row],[ENTRADAS]]-Tabla35678[[#This Row],[SALIDAS]]</f>
        <v>6</v>
      </c>
      <c r="K564" s="2">
        <v>500</v>
      </c>
      <c r="L564" s="2">
        <f>+Tabla35678[[#This Row],[BALANCE INICIAL]]*Tabla35678[[#This Row],[PRECIO]]</f>
        <v>3000</v>
      </c>
      <c r="M564" s="2">
        <f>+Tabla35678[[#This Row],[ENTRADAS]]*Tabla35678[[#This Row],[PRECIO]]</f>
        <v>0</v>
      </c>
      <c r="N564" s="2">
        <f>+Tabla35678[[#This Row],[SALIDAS]]*Tabla35678[[#This Row],[PRECIO]]</f>
        <v>0</v>
      </c>
      <c r="O564" s="2">
        <f>+Tabla35678[[#This Row],[BALANCE INICIAL2]]+Tabla35678[[#This Row],[ENTRADAS3]]-Tabla35678[[#This Row],[SALIDAS4]]</f>
        <v>3000</v>
      </c>
    </row>
    <row r="565" spans="1:15" x14ac:dyDescent="0.25">
      <c r="A565" s="9" t="s">
        <v>59</v>
      </c>
      <c r="B565" s="10" t="s">
        <v>880</v>
      </c>
      <c r="C565" t="s">
        <v>107</v>
      </c>
      <c r="D565" t="s">
        <v>680</v>
      </c>
      <c r="F565" s="9" t="s">
        <v>820</v>
      </c>
      <c r="G565">
        <v>2</v>
      </c>
      <c r="J565">
        <f>+Tabla35678[[#This Row],[BALANCE INICIAL]]+Tabla35678[[#This Row],[ENTRADAS]]-Tabla35678[[#This Row],[SALIDAS]]</f>
        <v>2</v>
      </c>
      <c r="K565" s="2">
        <v>265</v>
      </c>
      <c r="L565" s="2">
        <f>+Tabla35678[[#This Row],[BALANCE INICIAL]]*Tabla35678[[#This Row],[PRECIO]]</f>
        <v>530</v>
      </c>
      <c r="M565" s="2">
        <f>+Tabla35678[[#This Row],[ENTRADAS]]*Tabla35678[[#This Row],[PRECIO]]</f>
        <v>0</v>
      </c>
      <c r="N565" s="2">
        <f>+Tabla35678[[#This Row],[SALIDAS]]*Tabla35678[[#This Row],[PRECIO]]</f>
        <v>0</v>
      </c>
      <c r="O565" s="2">
        <f>+Tabla35678[[#This Row],[BALANCE INICIAL2]]+Tabla35678[[#This Row],[ENTRADAS3]]-Tabla35678[[#This Row],[SALIDAS4]]</f>
        <v>530</v>
      </c>
    </row>
    <row r="566" spans="1:15" x14ac:dyDescent="0.25">
      <c r="A566" s="9" t="s">
        <v>59</v>
      </c>
      <c r="B566" s="10" t="s">
        <v>880</v>
      </c>
      <c r="C566" t="s">
        <v>107</v>
      </c>
      <c r="D566" t="s">
        <v>681</v>
      </c>
      <c r="F566" s="9" t="s">
        <v>820</v>
      </c>
      <c r="G566">
        <v>5</v>
      </c>
      <c r="J566">
        <f>+Tabla35678[[#This Row],[BALANCE INICIAL]]+Tabla35678[[#This Row],[ENTRADAS]]-Tabla35678[[#This Row],[SALIDAS]]</f>
        <v>5</v>
      </c>
      <c r="K566" s="2">
        <v>390</v>
      </c>
      <c r="L566" s="2">
        <f>+Tabla35678[[#This Row],[BALANCE INICIAL]]*Tabla35678[[#This Row],[PRECIO]]</f>
        <v>1950</v>
      </c>
      <c r="M566" s="2">
        <f>+Tabla35678[[#This Row],[ENTRADAS]]*Tabla35678[[#This Row],[PRECIO]]</f>
        <v>0</v>
      </c>
      <c r="N566" s="2">
        <f>+Tabla35678[[#This Row],[SALIDAS]]*Tabla35678[[#This Row],[PRECIO]]</f>
        <v>0</v>
      </c>
      <c r="O566" s="2">
        <f>+Tabla35678[[#This Row],[BALANCE INICIAL2]]+Tabla35678[[#This Row],[ENTRADAS3]]-Tabla35678[[#This Row],[SALIDAS4]]</f>
        <v>1950</v>
      </c>
    </row>
    <row r="567" spans="1:15" x14ac:dyDescent="0.25">
      <c r="A567" s="9" t="s">
        <v>59</v>
      </c>
      <c r="B567" s="10" t="s">
        <v>880</v>
      </c>
      <c r="C567" t="s">
        <v>107</v>
      </c>
      <c r="D567" t="s">
        <v>682</v>
      </c>
      <c r="F567" s="9" t="s">
        <v>820</v>
      </c>
      <c r="G567">
        <v>1</v>
      </c>
      <c r="J567">
        <f>+Tabla35678[[#This Row],[BALANCE INICIAL]]+Tabla35678[[#This Row],[ENTRADAS]]-Tabla35678[[#This Row],[SALIDAS]]</f>
        <v>1</v>
      </c>
      <c r="K567" s="2">
        <v>333.98</v>
      </c>
      <c r="L567" s="2">
        <f>+Tabla35678[[#This Row],[BALANCE INICIAL]]*Tabla35678[[#This Row],[PRECIO]]</f>
        <v>333.98</v>
      </c>
      <c r="M567" s="2">
        <f>+Tabla35678[[#This Row],[ENTRADAS]]*Tabla35678[[#This Row],[PRECIO]]</f>
        <v>0</v>
      </c>
      <c r="N567" s="2">
        <f>+Tabla35678[[#This Row],[SALIDAS]]*Tabla35678[[#This Row],[PRECIO]]</f>
        <v>0</v>
      </c>
      <c r="O567" s="2">
        <f>+Tabla35678[[#This Row],[BALANCE INICIAL2]]+Tabla35678[[#This Row],[ENTRADAS3]]-Tabla35678[[#This Row],[SALIDAS4]]</f>
        <v>333.98</v>
      </c>
    </row>
    <row r="568" spans="1:15" x14ac:dyDescent="0.25">
      <c r="A568" s="9" t="s">
        <v>59</v>
      </c>
      <c r="B568" s="10" t="s">
        <v>880</v>
      </c>
      <c r="C568" t="s">
        <v>107</v>
      </c>
      <c r="D568" t="s">
        <v>683</v>
      </c>
      <c r="F568" s="9" t="s">
        <v>820</v>
      </c>
      <c r="G568">
        <v>9</v>
      </c>
      <c r="J568">
        <f>+Tabla35678[[#This Row],[BALANCE INICIAL]]+Tabla35678[[#This Row],[ENTRADAS]]-Tabla35678[[#This Row],[SALIDAS]]</f>
        <v>9</v>
      </c>
      <c r="K568" s="2">
        <v>295</v>
      </c>
      <c r="L568" s="2">
        <f>+Tabla35678[[#This Row],[BALANCE INICIAL]]*Tabla35678[[#This Row],[PRECIO]]</f>
        <v>2655</v>
      </c>
      <c r="M568" s="2">
        <f>+Tabla35678[[#This Row],[ENTRADAS]]*Tabla35678[[#This Row],[PRECIO]]</f>
        <v>0</v>
      </c>
      <c r="N568" s="2">
        <f>+Tabla35678[[#This Row],[SALIDAS]]*Tabla35678[[#This Row],[PRECIO]]</f>
        <v>0</v>
      </c>
      <c r="O568" s="2">
        <f>+Tabla35678[[#This Row],[BALANCE INICIAL2]]+Tabla35678[[#This Row],[ENTRADAS3]]-Tabla35678[[#This Row],[SALIDAS4]]</f>
        <v>2655</v>
      </c>
    </row>
    <row r="569" spans="1:15" x14ac:dyDescent="0.25">
      <c r="A569" s="9" t="s">
        <v>59</v>
      </c>
      <c r="B569" s="10" t="s">
        <v>880</v>
      </c>
      <c r="C569" t="s">
        <v>107</v>
      </c>
      <c r="D569" t="s">
        <v>684</v>
      </c>
      <c r="F569" s="9" t="s">
        <v>820</v>
      </c>
      <c r="G569">
        <v>11</v>
      </c>
      <c r="J569">
        <f>+Tabla35678[[#This Row],[BALANCE INICIAL]]+Tabla35678[[#This Row],[ENTRADAS]]-Tabla35678[[#This Row],[SALIDAS]]</f>
        <v>11</v>
      </c>
      <c r="K569" s="2">
        <v>750.5</v>
      </c>
      <c r="L569" s="2">
        <f>+Tabla35678[[#This Row],[BALANCE INICIAL]]*Tabla35678[[#This Row],[PRECIO]]</f>
        <v>8255.5</v>
      </c>
      <c r="M569" s="2">
        <f>+Tabla35678[[#This Row],[ENTRADAS]]*Tabla35678[[#This Row],[PRECIO]]</f>
        <v>0</v>
      </c>
      <c r="N569" s="2">
        <f>+Tabla35678[[#This Row],[SALIDAS]]*Tabla35678[[#This Row],[PRECIO]]</f>
        <v>0</v>
      </c>
      <c r="O569" s="2">
        <f>+Tabla35678[[#This Row],[BALANCE INICIAL2]]+Tabla35678[[#This Row],[ENTRADAS3]]-Tabla35678[[#This Row],[SALIDAS4]]</f>
        <v>8255.5</v>
      </c>
    </row>
    <row r="570" spans="1:15" x14ac:dyDescent="0.25">
      <c r="A570" s="9" t="s">
        <v>59</v>
      </c>
      <c r="B570" s="10" t="s">
        <v>880</v>
      </c>
      <c r="C570" t="s">
        <v>107</v>
      </c>
      <c r="D570" t="s">
        <v>685</v>
      </c>
      <c r="F570" s="9" t="s">
        <v>820</v>
      </c>
      <c r="G570">
        <v>907</v>
      </c>
      <c r="J570">
        <f>+Tabla35678[[#This Row],[BALANCE INICIAL]]+Tabla35678[[#This Row],[ENTRADAS]]-Tabla35678[[#This Row],[SALIDAS]]</f>
        <v>907</v>
      </c>
      <c r="K570" s="2">
        <v>50</v>
      </c>
      <c r="L570" s="2">
        <f>+Tabla35678[[#This Row],[BALANCE INICIAL]]*Tabla35678[[#This Row],[PRECIO]]</f>
        <v>45350</v>
      </c>
      <c r="M570" s="2">
        <f>+Tabla35678[[#This Row],[ENTRADAS]]*Tabla35678[[#This Row],[PRECIO]]</f>
        <v>0</v>
      </c>
      <c r="N570" s="2">
        <f>+Tabla35678[[#This Row],[SALIDAS]]*Tabla35678[[#This Row],[PRECIO]]</f>
        <v>0</v>
      </c>
      <c r="O570" s="2">
        <f>+Tabla35678[[#This Row],[BALANCE INICIAL2]]+Tabla35678[[#This Row],[ENTRADAS3]]-Tabla35678[[#This Row],[SALIDAS4]]</f>
        <v>45350</v>
      </c>
    </row>
    <row r="571" spans="1:15" x14ac:dyDescent="0.25">
      <c r="A571" s="9" t="s">
        <v>59</v>
      </c>
      <c r="B571" s="10" t="s">
        <v>880</v>
      </c>
      <c r="C571" t="s">
        <v>107</v>
      </c>
      <c r="D571" t="s">
        <v>686</v>
      </c>
      <c r="F571" s="9" t="s">
        <v>820</v>
      </c>
      <c r="G571">
        <v>31</v>
      </c>
      <c r="J571">
        <f>+Tabla35678[[#This Row],[BALANCE INICIAL]]+Tabla35678[[#This Row],[ENTRADAS]]-Tabla35678[[#This Row],[SALIDAS]]</f>
        <v>31</v>
      </c>
      <c r="K571" s="2">
        <v>600</v>
      </c>
      <c r="L571" s="2">
        <f>+Tabla35678[[#This Row],[BALANCE INICIAL]]*Tabla35678[[#This Row],[PRECIO]]</f>
        <v>18600</v>
      </c>
      <c r="M571" s="2">
        <f>+Tabla35678[[#This Row],[ENTRADAS]]*Tabla35678[[#This Row],[PRECIO]]</f>
        <v>0</v>
      </c>
      <c r="N571" s="2">
        <f>+Tabla35678[[#This Row],[SALIDAS]]*Tabla35678[[#This Row],[PRECIO]]</f>
        <v>0</v>
      </c>
      <c r="O571" s="2">
        <f>+Tabla35678[[#This Row],[BALANCE INICIAL2]]+Tabla35678[[#This Row],[ENTRADAS3]]-Tabla35678[[#This Row],[SALIDAS4]]</f>
        <v>18600</v>
      </c>
    </row>
    <row r="572" spans="1:15" x14ac:dyDescent="0.25">
      <c r="A572" s="9" t="s">
        <v>59</v>
      </c>
      <c r="B572" s="10" t="s">
        <v>880</v>
      </c>
      <c r="C572" t="s">
        <v>107</v>
      </c>
      <c r="D572" t="s">
        <v>687</v>
      </c>
      <c r="F572" s="9" t="s">
        <v>820</v>
      </c>
      <c r="G572">
        <v>9</v>
      </c>
      <c r="J572">
        <f>+Tabla35678[[#This Row],[BALANCE INICIAL]]+Tabla35678[[#This Row],[ENTRADAS]]-Tabla35678[[#This Row],[SALIDAS]]</f>
        <v>9</v>
      </c>
      <c r="K572" s="2">
        <v>949.99</v>
      </c>
      <c r="L572" s="2">
        <f>+Tabla35678[[#This Row],[BALANCE INICIAL]]*Tabla35678[[#This Row],[PRECIO]]</f>
        <v>8549.91</v>
      </c>
      <c r="M572" s="2">
        <f>+Tabla35678[[#This Row],[ENTRADAS]]*Tabla35678[[#This Row],[PRECIO]]</f>
        <v>0</v>
      </c>
      <c r="N572" s="2">
        <f>+Tabla35678[[#This Row],[SALIDAS]]*Tabla35678[[#This Row],[PRECIO]]</f>
        <v>0</v>
      </c>
      <c r="O572" s="2">
        <f>+Tabla35678[[#This Row],[BALANCE INICIAL2]]+Tabla35678[[#This Row],[ENTRADAS3]]-Tabla35678[[#This Row],[SALIDAS4]]</f>
        <v>8549.91</v>
      </c>
    </row>
    <row r="573" spans="1:15" x14ac:dyDescent="0.25">
      <c r="A573" s="9" t="s">
        <v>59</v>
      </c>
      <c r="B573" s="10" t="s">
        <v>880</v>
      </c>
      <c r="C573" t="s">
        <v>107</v>
      </c>
      <c r="D573" t="s">
        <v>688</v>
      </c>
      <c r="F573" s="9" t="s">
        <v>820</v>
      </c>
      <c r="G573">
        <v>59</v>
      </c>
      <c r="J573">
        <f>+Tabla35678[[#This Row],[BALANCE INICIAL]]+Tabla35678[[#This Row],[ENTRADAS]]-Tabla35678[[#This Row],[SALIDAS]]</f>
        <v>59</v>
      </c>
      <c r="K573" s="2">
        <v>850</v>
      </c>
      <c r="L573" s="2">
        <f>+Tabla35678[[#This Row],[BALANCE INICIAL]]*Tabla35678[[#This Row],[PRECIO]]</f>
        <v>50150</v>
      </c>
      <c r="M573" s="2">
        <f>+Tabla35678[[#This Row],[ENTRADAS]]*Tabla35678[[#This Row],[PRECIO]]</f>
        <v>0</v>
      </c>
      <c r="N573" s="2">
        <f>+Tabla35678[[#This Row],[SALIDAS]]*Tabla35678[[#This Row],[PRECIO]]</f>
        <v>0</v>
      </c>
      <c r="O573" s="2">
        <f>+Tabla35678[[#This Row],[BALANCE INICIAL2]]+Tabla35678[[#This Row],[ENTRADAS3]]-Tabla35678[[#This Row],[SALIDAS4]]</f>
        <v>50150</v>
      </c>
    </row>
    <row r="574" spans="1:15" x14ac:dyDescent="0.25">
      <c r="A574" s="9" t="s">
        <v>59</v>
      </c>
      <c r="B574" s="10" t="s">
        <v>880</v>
      </c>
      <c r="C574" t="s">
        <v>107</v>
      </c>
      <c r="D574" t="s">
        <v>689</v>
      </c>
      <c r="F574" s="9" t="s">
        <v>820</v>
      </c>
      <c r="G574">
        <v>26</v>
      </c>
      <c r="J574">
        <f>+Tabla35678[[#This Row],[BALANCE INICIAL]]+Tabla35678[[#This Row],[ENTRADAS]]-Tabla35678[[#This Row],[SALIDAS]]</f>
        <v>26</v>
      </c>
      <c r="K574" s="2">
        <v>90</v>
      </c>
      <c r="L574" s="2">
        <f>+Tabla35678[[#This Row],[BALANCE INICIAL]]*Tabla35678[[#This Row],[PRECIO]]</f>
        <v>2340</v>
      </c>
      <c r="M574" s="2">
        <f>+Tabla35678[[#This Row],[ENTRADAS]]*Tabla35678[[#This Row],[PRECIO]]</f>
        <v>0</v>
      </c>
      <c r="N574" s="2">
        <f>+Tabla35678[[#This Row],[SALIDAS]]*Tabla35678[[#This Row],[PRECIO]]</f>
        <v>0</v>
      </c>
      <c r="O574" s="2">
        <f>+Tabla35678[[#This Row],[BALANCE INICIAL2]]+Tabla35678[[#This Row],[ENTRADAS3]]-Tabla35678[[#This Row],[SALIDAS4]]</f>
        <v>2340</v>
      </c>
    </row>
    <row r="575" spans="1:15" x14ac:dyDescent="0.25">
      <c r="A575" s="9" t="s">
        <v>59</v>
      </c>
      <c r="B575" s="10" t="s">
        <v>880</v>
      </c>
      <c r="C575" t="s">
        <v>107</v>
      </c>
      <c r="D575" t="s">
        <v>695</v>
      </c>
      <c r="F575" s="9" t="s">
        <v>820</v>
      </c>
      <c r="G575">
        <v>0</v>
      </c>
      <c r="J575">
        <f>+Tabla35678[[#This Row],[BALANCE INICIAL]]+Tabla35678[[#This Row],[ENTRADAS]]-Tabla35678[[#This Row],[SALIDAS]]</f>
        <v>0</v>
      </c>
      <c r="K575" s="2">
        <v>70</v>
      </c>
      <c r="L575" s="2">
        <f>+Tabla35678[[#This Row],[BALANCE INICIAL]]*Tabla35678[[#This Row],[PRECIO]]</f>
        <v>0</v>
      </c>
      <c r="M575" s="2">
        <f>+Tabla35678[[#This Row],[ENTRADAS]]*Tabla35678[[#This Row],[PRECIO]]</f>
        <v>0</v>
      </c>
      <c r="N575" s="2">
        <f>+Tabla35678[[#This Row],[SALIDAS]]*Tabla35678[[#This Row],[PRECIO]]</f>
        <v>0</v>
      </c>
      <c r="O575" s="2">
        <f>+Tabla35678[[#This Row],[BALANCE INICIAL2]]+Tabla35678[[#This Row],[ENTRADAS3]]-Tabla35678[[#This Row],[SALIDAS4]]</f>
        <v>0</v>
      </c>
    </row>
    <row r="576" spans="1:15" x14ac:dyDescent="0.25">
      <c r="A576" s="9" t="s">
        <v>59</v>
      </c>
      <c r="B576" s="10" t="s">
        <v>880</v>
      </c>
      <c r="C576" t="s">
        <v>107</v>
      </c>
      <c r="D576" t="s">
        <v>696</v>
      </c>
      <c r="F576" s="9" t="s">
        <v>820</v>
      </c>
      <c r="G576">
        <v>1</v>
      </c>
      <c r="J576">
        <f>+Tabla35678[[#This Row],[BALANCE INICIAL]]+Tabla35678[[#This Row],[ENTRADAS]]-Tabla35678[[#This Row],[SALIDAS]]</f>
        <v>1</v>
      </c>
      <c r="K576" s="2">
        <v>395</v>
      </c>
      <c r="L576" s="2">
        <f>+Tabla35678[[#This Row],[BALANCE INICIAL]]*Tabla35678[[#This Row],[PRECIO]]</f>
        <v>395</v>
      </c>
      <c r="M576" s="2">
        <f>+Tabla35678[[#This Row],[ENTRADAS]]*Tabla35678[[#This Row],[PRECIO]]</f>
        <v>0</v>
      </c>
      <c r="N576" s="2">
        <f>+Tabla35678[[#This Row],[SALIDAS]]*Tabla35678[[#This Row],[PRECIO]]</f>
        <v>0</v>
      </c>
      <c r="O576" s="2">
        <f>+Tabla35678[[#This Row],[BALANCE INICIAL2]]+Tabla35678[[#This Row],[ENTRADAS3]]-Tabla35678[[#This Row],[SALIDAS4]]</f>
        <v>395</v>
      </c>
    </row>
    <row r="577" spans="1:15" x14ac:dyDescent="0.25">
      <c r="A577" s="9" t="s">
        <v>59</v>
      </c>
      <c r="B577" s="10" t="s">
        <v>880</v>
      </c>
      <c r="C577" t="s">
        <v>107</v>
      </c>
      <c r="D577" t="s">
        <v>697</v>
      </c>
      <c r="F577" s="9" t="s">
        <v>820</v>
      </c>
      <c r="G577">
        <v>1</v>
      </c>
      <c r="J577">
        <f>+Tabla35678[[#This Row],[BALANCE INICIAL]]+Tabla35678[[#This Row],[ENTRADAS]]-Tabla35678[[#This Row],[SALIDAS]]</f>
        <v>1</v>
      </c>
      <c r="K577" s="2">
        <v>100</v>
      </c>
      <c r="L577" s="2">
        <f>+Tabla35678[[#This Row],[BALANCE INICIAL]]*Tabla35678[[#This Row],[PRECIO]]</f>
        <v>100</v>
      </c>
      <c r="M577" s="2">
        <f>+Tabla35678[[#This Row],[ENTRADAS]]*Tabla35678[[#This Row],[PRECIO]]</f>
        <v>0</v>
      </c>
      <c r="N577" s="2">
        <f>+Tabla35678[[#This Row],[SALIDAS]]*Tabla35678[[#This Row],[PRECIO]]</f>
        <v>0</v>
      </c>
      <c r="O577" s="2">
        <f>+Tabla35678[[#This Row],[BALANCE INICIAL2]]+Tabla35678[[#This Row],[ENTRADAS3]]-Tabla35678[[#This Row],[SALIDAS4]]</f>
        <v>100</v>
      </c>
    </row>
    <row r="578" spans="1:15" x14ac:dyDescent="0.25">
      <c r="A578" s="9" t="s">
        <v>59</v>
      </c>
      <c r="B578" s="10" t="s">
        <v>880</v>
      </c>
      <c r="C578" t="s">
        <v>107</v>
      </c>
      <c r="D578" t="s">
        <v>698</v>
      </c>
      <c r="F578" s="9" t="s">
        <v>820</v>
      </c>
      <c r="G578">
        <v>0</v>
      </c>
      <c r="J578">
        <f>+Tabla35678[[#This Row],[BALANCE INICIAL]]+Tabla35678[[#This Row],[ENTRADAS]]-Tabla35678[[#This Row],[SALIDAS]]</f>
        <v>0</v>
      </c>
      <c r="K578" s="2">
        <v>1250</v>
      </c>
      <c r="L578" s="2">
        <f>+Tabla35678[[#This Row],[BALANCE INICIAL]]*Tabla35678[[#This Row],[PRECIO]]</f>
        <v>0</v>
      </c>
      <c r="M578" s="2">
        <f>+Tabla35678[[#This Row],[ENTRADAS]]*Tabla35678[[#This Row],[PRECIO]]</f>
        <v>0</v>
      </c>
      <c r="N578" s="2">
        <f>+Tabla35678[[#This Row],[SALIDAS]]*Tabla35678[[#This Row],[PRECIO]]</f>
        <v>0</v>
      </c>
      <c r="O578" s="2">
        <f>+Tabla35678[[#This Row],[BALANCE INICIAL2]]+Tabla35678[[#This Row],[ENTRADAS3]]-Tabla35678[[#This Row],[SALIDAS4]]</f>
        <v>0</v>
      </c>
    </row>
    <row r="579" spans="1:15" x14ac:dyDescent="0.25">
      <c r="A579" s="9" t="s">
        <v>59</v>
      </c>
      <c r="B579" s="10" t="s">
        <v>880</v>
      </c>
      <c r="C579" t="s">
        <v>107</v>
      </c>
      <c r="D579" t="s">
        <v>699</v>
      </c>
      <c r="F579" s="9" t="s">
        <v>820</v>
      </c>
      <c r="G579">
        <v>26</v>
      </c>
      <c r="J579">
        <f>+Tabla35678[[#This Row],[BALANCE INICIAL]]+Tabla35678[[#This Row],[ENTRADAS]]-Tabla35678[[#This Row],[SALIDAS]]</f>
        <v>26</v>
      </c>
      <c r="K579" s="2">
        <v>284</v>
      </c>
      <c r="L579" s="2">
        <f>+Tabla35678[[#This Row],[BALANCE INICIAL]]*Tabla35678[[#This Row],[PRECIO]]</f>
        <v>7384</v>
      </c>
      <c r="M579" s="2">
        <f>+Tabla35678[[#This Row],[ENTRADAS]]*Tabla35678[[#This Row],[PRECIO]]</f>
        <v>0</v>
      </c>
      <c r="N579" s="2">
        <f>+Tabla35678[[#This Row],[SALIDAS]]*Tabla35678[[#This Row],[PRECIO]]</f>
        <v>0</v>
      </c>
      <c r="O579" s="2">
        <f>+Tabla35678[[#This Row],[BALANCE INICIAL2]]+Tabla35678[[#This Row],[ENTRADAS3]]-Tabla35678[[#This Row],[SALIDAS4]]</f>
        <v>7384</v>
      </c>
    </row>
    <row r="580" spans="1:15" x14ac:dyDescent="0.25">
      <c r="A580" s="9" t="s">
        <v>59</v>
      </c>
      <c r="B580" s="10" t="s">
        <v>880</v>
      </c>
      <c r="C580" t="s">
        <v>107</v>
      </c>
      <c r="D580" t="s">
        <v>700</v>
      </c>
      <c r="F580" s="9" t="s">
        <v>820</v>
      </c>
      <c r="G580">
        <v>8</v>
      </c>
      <c r="J580">
        <f>+Tabla35678[[#This Row],[BALANCE INICIAL]]+Tabla35678[[#This Row],[ENTRADAS]]-Tabla35678[[#This Row],[SALIDAS]]</f>
        <v>8</v>
      </c>
      <c r="K580" s="2">
        <v>650</v>
      </c>
      <c r="L580" s="2">
        <f>+Tabla35678[[#This Row],[BALANCE INICIAL]]*Tabla35678[[#This Row],[PRECIO]]</f>
        <v>5200</v>
      </c>
      <c r="M580" s="2">
        <f>+Tabla35678[[#This Row],[ENTRADAS]]*Tabla35678[[#This Row],[PRECIO]]</f>
        <v>0</v>
      </c>
      <c r="N580" s="2">
        <f>+Tabla35678[[#This Row],[SALIDAS]]*Tabla35678[[#This Row],[PRECIO]]</f>
        <v>0</v>
      </c>
      <c r="O580" s="2">
        <f>+Tabla35678[[#This Row],[BALANCE INICIAL2]]+Tabla35678[[#This Row],[ENTRADAS3]]-Tabla35678[[#This Row],[SALIDAS4]]</f>
        <v>5200</v>
      </c>
    </row>
    <row r="581" spans="1:15" x14ac:dyDescent="0.25">
      <c r="A581" s="9" t="s">
        <v>59</v>
      </c>
      <c r="B581" s="16" t="s">
        <v>880</v>
      </c>
      <c r="C581" t="s">
        <v>107</v>
      </c>
      <c r="D581" t="s">
        <v>704</v>
      </c>
      <c r="F581" s="9" t="s">
        <v>834</v>
      </c>
      <c r="G581">
        <v>0</v>
      </c>
      <c r="J581">
        <f>+Tabla35678[[#This Row],[BALANCE INICIAL]]+Tabla35678[[#This Row],[ENTRADAS]]-Tabla35678[[#This Row],[SALIDAS]]</f>
        <v>0</v>
      </c>
      <c r="K581" s="2">
        <v>350</v>
      </c>
      <c r="L581" s="2">
        <f>+Tabla35678[[#This Row],[BALANCE INICIAL]]*Tabla35678[[#This Row],[PRECIO]]</f>
        <v>0</v>
      </c>
      <c r="M581" s="2">
        <f>+Tabla35678[[#This Row],[ENTRADAS]]*Tabla35678[[#This Row],[PRECIO]]</f>
        <v>0</v>
      </c>
      <c r="N581" s="2">
        <f>+Tabla35678[[#This Row],[SALIDAS]]*Tabla35678[[#This Row],[PRECIO]]</f>
        <v>0</v>
      </c>
      <c r="O581" s="2">
        <f>+Tabla35678[[#This Row],[BALANCE INICIAL2]]+Tabla35678[[#This Row],[ENTRADAS3]]-Tabla35678[[#This Row],[SALIDAS4]]</f>
        <v>0</v>
      </c>
    </row>
    <row r="582" spans="1:15" x14ac:dyDescent="0.25">
      <c r="A582" s="9" t="s">
        <v>59</v>
      </c>
      <c r="B582" s="16" t="s">
        <v>880</v>
      </c>
      <c r="C582" t="s">
        <v>107</v>
      </c>
      <c r="D582" t="s">
        <v>707</v>
      </c>
      <c r="F582" s="9" t="s">
        <v>820</v>
      </c>
      <c r="G582">
        <v>1</v>
      </c>
      <c r="J582">
        <f>+Tabla35678[[#This Row],[BALANCE INICIAL]]+Tabla35678[[#This Row],[ENTRADAS]]-Tabla35678[[#This Row],[SALIDAS]]</f>
        <v>1</v>
      </c>
      <c r="K582" s="2">
        <v>1000</v>
      </c>
      <c r="L582" s="2">
        <f>+Tabla35678[[#This Row],[BALANCE INICIAL]]*Tabla35678[[#This Row],[PRECIO]]</f>
        <v>1000</v>
      </c>
      <c r="M582" s="2">
        <f>+Tabla35678[[#This Row],[ENTRADAS]]*Tabla35678[[#This Row],[PRECIO]]</f>
        <v>0</v>
      </c>
      <c r="N582" s="2">
        <f>+Tabla35678[[#This Row],[SALIDAS]]*Tabla35678[[#This Row],[PRECIO]]</f>
        <v>0</v>
      </c>
      <c r="O582" s="2">
        <f>+Tabla35678[[#This Row],[BALANCE INICIAL2]]+Tabla35678[[#This Row],[ENTRADAS3]]-Tabla35678[[#This Row],[SALIDAS4]]</f>
        <v>1000</v>
      </c>
    </row>
    <row r="583" spans="1:15" x14ac:dyDescent="0.25">
      <c r="A583" s="9" t="s">
        <v>59</v>
      </c>
      <c r="B583" s="16" t="s">
        <v>880</v>
      </c>
      <c r="C583" t="s">
        <v>107</v>
      </c>
      <c r="D583" t="s">
        <v>710</v>
      </c>
      <c r="F583" s="9" t="s">
        <v>820</v>
      </c>
      <c r="G583">
        <v>7</v>
      </c>
      <c r="J583">
        <f>+Tabla35678[[#This Row],[BALANCE INICIAL]]+Tabla35678[[#This Row],[ENTRADAS]]-Tabla35678[[#This Row],[SALIDAS]]</f>
        <v>7</v>
      </c>
      <c r="K583" s="2">
        <v>545</v>
      </c>
      <c r="L583" s="2">
        <f>+Tabla35678[[#This Row],[BALANCE INICIAL]]*Tabla35678[[#This Row],[PRECIO]]</f>
        <v>3815</v>
      </c>
      <c r="M583" s="2">
        <f>+Tabla35678[[#This Row],[ENTRADAS]]*Tabla35678[[#This Row],[PRECIO]]</f>
        <v>0</v>
      </c>
      <c r="N583" s="2">
        <f>+Tabla35678[[#This Row],[SALIDAS]]*Tabla35678[[#This Row],[PRECIO]]</f>
        <v>0</v>
      </c>
      <c r="O583" s="2">
        <f>+Tabla35678[[#This Row],[BALANCE INICIAL2]]+Tabla35678[[#This Row],[ENTRADAS3]]-Tabla35678[[#This Row],[SALIDAS4]]</f>
        <v>3815</v>
      </c>
    </row>
    <row r="584" spans="1:15" x14ac:dyDescent="0.25">
      <c r="A584" s="9" t="s">
        <v>59</v>
      </c>
      <c r="B584" s="16" t="s">
        <v>880</v>
      </c>
      <c r="C584" t="s">
        <v>107</v>
      </c>
      <c r="D584" t="s">
        <v>711</v>
      </c>
      <c r="F584" s="9" t="s">
        <v>820</v>
      </c>
      <c r="G584">
        <v>1</v>
      </c>
      <c r="J584">
        <f>+Tabla35678[[#This Row],[BALANCE INICIAL]]+Tabla35678[[#This Row],[ENTRADAS]]-Tabla35678[[#This Row],[SALIDAS]]</f>
        <v>1</v>
      </c>
      <c r="K584" s="2">
        <v>775</v>
      </c>
      <c r="L584" s="2">
        <f>+Tabla35678[[#This Row],[BALANCE INICIAL]]*Tabla35678[[#This Row],[PRECIO]]</f>
        <v>775</v>
      </c>
      <c r="M584" s="2">
        <f>+Tabla35678[[#This Row],[ENTRADAS]]*Tabla35678[[#This Row],[PRECIO]]</f>
        <v>0</v>
      </c>
      <c r="N584" s="2">
        <f>+Tabla35678[[#This Row],[SALIDAS]]*Tabla35678[[#This Row],[PRECIO]]</f>
        <v>0</v>
      </c>
      <c r="O584" s="2">
        <f>+Tabla35678[[#This Row],[BALANCE INICIAL2]]+Tabla35678[[#This Row],[ENTRADAS3]]-Tabla35678[[#This Row],[SALIDAS4]]</f>
        <v>775</v>
      </c>
    </row>
    <row r="585" spans="1:15" x14ac:dyDescent="0.25">
      <c r="A585" s="9" t="s">
        <v>59</v>
      </c>
      <c r="B585" s="16" t="s">
        <v>880</v>
      </c>
      <c r="C585" t="s">
        <v>107</v>
      </c>
      <c r="D585" t="s">
        <v>712</v>
      </c>
      <c r="F585" s="9" t="s">
        <v>873</v>
      </c>
      <c r="G585">
        <v>1</v>
      </c>
      <c r="J585">
        <f>+Tabla35678[[#This Row],[BALANCE INICIAL]]+Tabla35678[[#This Row],[ENTRADAS]]-Tabla35678[[#This Row],[SALIDAS]]</f>
        <v>1</v>
      </c>
      <c r="K585" s="2">
        <v>2337.02</v>
      </c>
      <c r="L585" s="2">
        <f>+Tabla35678[[#This Row],[BALANCE INICIAL]]*Tabla35678[[#This Row],[PRECIO]]</f>
        <v>2337.02</v>
      </c>
      <c r="M585" s="2">
        <f>+Tabla35678[[#This Row],[ENTRADAS]]*Tabla35678[[#This Row],[PRECIO]]</f>
        <v>0</v>
      </c>
      <c r="N585" s="2">
        <f>+Tabla35678[[#This Row],[SALIDAS]]*Tabla35678[[#This Row],[PRECIO]]</f>
        <v>0</v>
      </c>
      <c r="O585" s="2">
        <f>+Tabla35678[[#This Row],[BALANCE INICIAL2]]+Tabla35678[[#This Row],[ENTRADAS3]]-Tabla35678[[#This Row],[SALIDAS4]]</f>
        <v>2337.02</v>
      </c>
    </row>
    <row r="586" spans="1:15" x14ac:dyDescent="0.25">
      <c r="A586" s="9" t="s">
        <v>59</v>
      </c>
      <c r="B586" s="16" t="s">
        <v>880</v>
      </c>
      <c r="C586" t="s">
        <v>107</v>
      </c>
      <c r="D586" t="s">
        <v>713</v>
      </c>
      <c r="F586" s="9" t="s">
        <v>873</v>
      </c>
      <c r="G586">
        <v>4</v>
      </c>
      <c r="J586">
        <f>+Tabla35678[[#This Row],[BALANCE INICIAL]]+Tabla35678[[#This Row],[ENTRADAS]]-Tabla35678[[#This Row],[SALIDAS]]</f>
        <v>4</v>
      </c>
      <c r="K586" s="2">
        <v>539</v>
      </c>
      <c r="L586" s="2">
        <f>+Tabla35678[[#This Row],[BALANCE INICIAL]]*Tabla35678[[#This Row],[PRECIO]]</f>
        <v>2156</v>
      </c>
      <c r="M586" s="2">
        <f>+Tabla35678[[#This Row],[ENTRADAS]]*Tabla35678[[#This Row],[PRECIO]]</f>
        <v>0</v>
      </c>
      <c r="N586" s="2">
        <f>+Tabla35678[[#This Row],[SALIDAS]]*Tabla35678[[#This Row],[PRECIO]]</f>
        <v>0</v>
      </c>
      <c r="O586" s="2">
        <f>+Tabla35678[[#This Row],[BALANCE INICIAL2]]+Tabla35678[[#This Row],[ENTRADAS3]]-Tabla35678[[#This Row],[SALIDAS4]]</f>
        <v>2156</v>
      </c>
    </row>
    <row r="587" spans="1:15" x14ac:dyDescent="0.25">
      <c r="A587" s="9" t="s">
        <v>59</v>
      </c>
      <c r="B587" s="16" t="s">
        <v>880</v>
      </c>
      <c r="C587" t="s">
        <v>107</v>
      </c>
      <c r="D587" t="s">
        <v>714</v>
      </c>
      <c r="F587" s="9" t="s">
        <v>873</v>
      </c>
      <c r="G587">
        <v>5</v>
      </c>
      <c r="J587">
        <f>+Tabla35678[[#This Row],[BALANCE INICIAL]]+Tabla35678[[#This Row],[ENTRADAS]]-Tabla35678[[#This Row],[SALIDAS]]</f>
        <v>5</v>
      </c>
      <c r="K587" s="2">
        <v>204.24</v>
      </c>
      <c r="L587" s="2">
        <f>+Tabla35678[[#This Row],[BALANCE INICIAL]]*Tabla35678[[#This Row],[PRECIO]]</f>
        <v>1021.2</v>
      </c>
      <c r="M587" s="2">
        <f>+Tabla35678[[#This Row],[ENTRADAS]]*Tabla35678[[#This Row],[PRECIO]]</f>
        <v>0</v>
      </c>
      <c r="N587" s="2">
        <f>+Tabla35678[[#This Row],[SALIDAS]]*Tabla35678[[#This Row],[PRECIO]]</f>
        <v>0</v>
      </c>
      <c r="O587" s="2">
        <f>+Tabla35678[[#This Row],[BALANCE INICIAL2]]+Tabla35678[[#This Row],[ENTRADAS3]]-Tabla35678[[#This Row],[SALIDAS4]]</f>
        <v>1021.2</v>
      </c>
    </row>
    <row r="588" spans="1:15" x14ac:dyDescent="0.25">
      <c r="A588" s="9" t="s">
        <v>59</v>
      </c>
      <c r="B588" s="16" t="s">
        <v>880</v>
      </c>
      <c r="C588" t="s">
        <v>107</v>
      </c>
      <c r="D588" t="s">
        <v>715</v>
      </c>
      <c r="F588" s="9" t="s">
        <v>873</v>
      </c>
      <c r="G588">
        <v>7</v>
      </c>
      <c r="J588">
        <f>+Tabla35678[[#This Row],[BALANCE INICIAL]]+Tabla35678[[#This Row],[ENTRADAS]]-Tabla35678[[#This Row],[SALIDAS]]</f>
        <v>7</v>
      </c>
      <c r="K588" s="2">
        <v>179.92</v>
      </c>
      <c r="L588" s="2">
        <f>+Tabla35678[[#This Row],[BALANCE INICIAL]]*Tabla35678[[#This Row],[PRECIO]]</f>
        <v>1259.4399999999998</v>
      </c>
      <c r="M588" s="2">
        <f>+Tabla35678[[#This Row],[ENTRADAS]]*Tabla35678[[#This Row],[PRECIO]]</f>
        <v>0</v>
      </c>
      <c r="N588" s="2">
        <f>+Tabla35678[[#This Row],[SALIDAS]]*Tabla35678[[#This Row],[PRECIO]]</f>
        <v>0</v>
      </c>
      <c r="O588" s="2">
        <f>+Tabla35678[[#This Row],[BALANCE INICIAL2]]+Tabla35678[[#This Row],[ENTRADAS3]]-Tabla35678[[#This Row],[SALIDAS4]]</f>
        <v>1259.4399999999998</v>
      </c>
    </row>
    <row r="589" spans="1:15" x14ac:dyDescent="0.25">
      <c r="A589" s="9" t="s">
        <v>59</v>
      </c>
      <c r="B589" s="16" t="s">
        <v>880</v>
      </c>
      <c r="C589" t="s">
        <v>107</v>
      </c>
      <c r="D589" t="s">
        <v>721</v>
      </c>
      <c r="F589" s="9" t="s">
        <v>820</v>
      </c>
      <c r="G589">
        <v>2</v>
      </c>
      <c r="J589">
        <f>+Tabla35678[[#This Row],[BALANCE INICIAL]]+Tabla35678[[#This Row],[ENTRADAS]]-Tabla35678[[#This Row],[SALIDAS]]</f>
        <v>2</v>
      </c>
      <c r="K589" s="2">
        <v>1398</v>
      </c>
      <c r="L589" s="2">
        <f>+Tabla35678[[#This Row],[BALANCE INICIAL]]*Tabla35678[[#This Row],[PRECIO]]</f>
        <v>2796</v>
      </c>
      <c r="M589" s="2">
        <f>+Tabla35678[[#This Row],[ENTRADAS]]*Tabla35678[[#This Row],[PRECIO]]</f>
        <v>0</v>
      </c>
      <c r="N589" s="2">
        <f>+Tabla35678[[#This Row],[SALIDAS]]*Tabla35678[[#This Row],[PRECIO]]</f>
        <v>0</v>
      </c>
      <c r="O589" s="2">
        <f>+Tabla35678[[#This Row],[BALANCE INICIAL2]]+Tabla35678[[#This Row],[ENTRADAS3]]-Tabla35678[[#This Row],[SALIDAS4]]</f>
        <v>2796</v>
      </c>
    </row>
    <row r="590" spans="1:15" x14ac:dyDescent="0.25">
      <c r="A590" s="9" t="s">
        <v>59</v>
      </c>
      <c r="B590" s="16" t="s">
        <v>880</v>
      </c>
      <c r="C590" t="s">
        <v>107</v>
      </c>
      <c r="D590" t="s">
        <v>724</v>
      </c>
      <c r="F590" s="9" t="s">
        <v>820</v>
      </c>
      <c r="G590">
        <v>7</v>
      </c>
      <c r="J590">
        <f>+Tabla35678[[#This Row],[BALANCE INICIAL]]+Tabla35678[[#This Row],[ENTRADAS]]-Tabla35678[[#This Row],[SALIDAS]]</f>
        <v>7</v>
      </c>
      <c r="K590" s="2">
        <v>1906.78</v>
      </c>
      <c r="L590" s="2">
        <f>+Tabla35678[[#This Row],[BALANCE INICIAL]]*Tabla35678[[#This Row],[PRECIO]]</f>
        <v>13347.46</v>
      </c>
      <c r="M590" s="2">
        <f>+Tabla35678[[#This Row],[ENTRADAS]]*Tabla35678[[#This Row],[PRECIO]]</f>
        <v>0</v>
      </c>
      <c r="N590" s="2">
        <f>+Tabla35678[[#This Row],[SALIDAS]]*Tabla35678[[#This Row],[PRECIO]]</f>
        <v>0</v>
      </c>
      <c r="O590" s="2">
        <f>+Tabla35678[[#This Row],[BALANCE INICIAL2]]+Tabla35678[[#This Row],[ENTRADAS3]]-Tabla35678[[#This Row],[SALIDAS4]]</f>
        <v>13347.46</v>
      </c>
    </row>
    <row r="591" spans="1:15" x14ac:dyDescent="0.25">
      <c r="A591" s="9" t="s">
        <v>59</v>
      </c>
      <c r="B591" s="16" t="s">
        <v>880</v>
      </c>
      <c r="C591" t="s">
        <v>107</v>
      </c>
      <c r="D591" t="s">
        <v>725</v>
      </c>
      <c r="F591" s="9" t="s">
        <v>820</v>
      </c>
      <c r="G591">
        <v>1</v>
      </c>
      <c r="J591">
        <f>+Tabla35678[[#This Row],[BALANCE INICIAL]]+Tabla35678[[#This Row],[ENTRADAS]]-Tabla35678[[#This Row],[SALIDAS]]</f>
        <v>1</v>
      </c>
      <c r="K591" s="2">
        <v>949</v>
      </c>
      <c r="L591" s="2">
        <f>+Tabla35678[[#This Row],[BALANCE INICIAL]]*Tabla35678[[#This Row],[PRECIO]]</f>
        <v>949</v>
      </c>
      <c r="M591" s="2">
        <f>+Tabla35678[[#This Row],[ENTRADAS]]*Tabla35678[[#This Row],[PRECIO]]</f>
        <v>0</v>
      </c>
      <c r="N591" s="2">
        <f>+Tabla35678[[#This Row],[SALIDAS]]*Tabla35678[[#This Row],[PRECIO]]</f>
        <v>0</v>
      </c>
      <c r="O591" s="2">
        <f>+Tabla35678[[#This Row],[BALANCE INICIAL2]]+Tabla35678[[#This Row],[ENTRADAS3]]-Tabla35678[[#This Row],[SALIDAS4]]</f>
        <v>949</v>
      </c>
    </row>
    <row r="592" spans="1:15" x14ac:dyDescent="0.25">
      <c r="A592" s="9" t="s">
        <v>59</v>
      </c>
      <c r="B592" s="16" t="s">
        <v>880</v>
      </c>
      <c r="C592" t="s">
        <v>107</v>
      </c>
      <c r="D592" t="s">
        <v>726</v>
      </c>
      <c r="F592" s="9" t="s">
        <v>820</v>
      </c>
      <c r="G592">
        <v>3</v>
      </c>
      <c r="J592">
        <f>+Tabla35678[[#This Row],[BALANCE INICIAL]]+Tabla35678[[#This Row],[ENTRADAS]]-Tabla35678[[#This Row],[SALIDAS]]</f>
        <v>3</v>
      </c>
      <c r="K592" s="2">
        <v>2000</v>
      </c>
      <c r="L592" s="2">
        <f>+Tabla35678[[#This Row],[BALANCE INICIAL]]*Tabla35678[[#This Row],[PRECIO]]</f>
        <v>6000</v>
      </c>
      <c r="M592" s="2">
        <f>+Tabla35678[[#This Row],[ENTRADAS]]*Tabla35678[[#This Row],[PRECIO]]</f>
        <v>0</v>
      </c>
      <c r="N592" s="2">
        <f>+Tabla35678[[#This Row],[SALIDAS]]*Tabla35678[[#This Row],[PRECIO]]</f>
        <v>0</v>
      </c>
      <c r="O592" s="2">
        <f>+Tabla35678[[#This Row],[BALANCE INICIAL2]]+Tabla35678[[#This Row],[ENTRADAS3]]-Tabla35678[[#This Row],[SALIDAS4]]</f>
        <v>6000</v>
      </c>
    </row>
    <row r="593" spans="1:15" x14ac:dyDescent="0.25">
      <c r="A593" s="9" t="s">
        <v>59</v>
      </c>
      <c r="B593" s="16" t="s">
        <v>880</v>
      </c>
      <c r="C593" t="s">
        <v>107</v>
      </c>
      <c r="D593" t="s">
        <v>727</v>
      </c>
      <c r="F593" s="9" t="s">
        <v>820</v>
      </c>
      <c r="G593">
        <v>4</v>
      </c>
      <c r="J593">
        <f>+Tabla35678[[#This Row],[BALANCE INICIAL]]+Tabla35678[[#This Row],[ENTRADAS]]-Tabla35678[[#This Row],[SALIDAS]]</f>
        <v>4</v>
      </c>
      <c r="K593" s="2">
        <v>275</v>
      </c>
      <c r="L593" s="2">
        <f>+Tabla35678[[#This Row],[BALANCE INICIAL]]*Tabla35678[[#This Row],[PRECIO]]</f>
        <v>1100</v>
      </c>
      <c r="M593" s="2">
        <f>+Tabla35678[[#This Row],[ENTRADAS]]*Tabla35678[[#This Row],[PRECIO]]</f>
        <v>0</v>
      </c>
      <c r="N593" s="2">
        <f>+Tabla35678[[#This Row],[SALIDAS]]*Tabla35678[[#This Row],[PRECIO]]</f>
        <v>0</v>
      </c>
      <c r="O593" s="2">
        <f>+Tabla35678[[#This Row],[BALANCE INICIAL2]]+Tabla35678[[#This Row],[ENTRADAS3]]-Tabla35678[[#This Row],[SALIDAS4]]</f>
        <v>1100</v>
      </c>
    </row>
    <row r="594" spans="1:15" x14ac:dyDescent="0.25">
      <c r="A594" s="9" t="s">
        <v>59</v>
      </c>
      <c r="B594" s="16" t="s">
        <v>880</v>
      </c>
      <c r="C594" t="s">
        <v>107</v>
      </c>
      <c r="D594" t="s">
        <v>728</v>
      </c>
      <c r="F594" s="9" t="s">
        <v>820</v>
      </c>
      <c r="G594">
        <v>3</v>
      </c>
      <c r="J594">
        <f>+Tabla35678[[#This Row],[BALANCE INICIAL]]+Tabla35678[[#This Row],[ENTRADAS]]-Tabla35678[[#This Row],[SALIDAS]]</f>
        <v>3</v>
      </c>
      <c r="K594" s="2">
        <v>850</v>
      </c>
      <c r="L594" s="2">
        <f>+Tabla35678[[#This Row],[BALANCE INICIAL]]*Tabla35678[[#This Row],[PRECIO]]</f>
        <v>2550</v>
      </c>
      <c r="M594" s="2">
        <f>+Tabla35678[[#This Row],[ENTRADAS]]*Tabla35678[[#This Row],[PRECIO]]</f>
        <v>0</v>
      </c>
      <c r="N594" s="2">
        <f>+Tabla35678[[#This Row],[SALIDAS]]*Tabla35678[[#This Row],[PRECIO]]</f>
        <v>0</v>
      </c>
      <c r="O594" s="2">
        <f>+Tabla35678[[#This Row],[BALANCE INICIAL2]]+Tabla35678[[#This Row],[ENTRADAS3]]-Tabla35678[[#This Row],[SALIDAS4]]</f>
        <v>2550</v>
      </c>
    </row>
    <row r="595" spans="1:15" x14ac:dyDescent="0.25">
      <c r="A595" s="9" t="s">
        <v>59</v>
      </c>
      <c r="B595" s="16" t="s">
        <v>880</v>
      </c>
      <c r="C595" t="s">
        <v>107</v>
      </c>
      <c r="D595" t="s">
        <v>729</v>
      </c>
      <c r="F595" s="9" t="s">
        <v>820</v>
      </c>
      <c r="G595">
        <v>1</v>
      </c>
      <c r="J595">
        <f>+Tabla35678[[#This Row],[BALANCE INICIAL]]+Tabla35678[[#This Row],[ENTRADAS]]-Tabla35678[[#This Row],[SALIDAS]]</f>
        <v>1</v>
      </c>
      <c r="K595" s="2">
        <v>700</v>
      </c>
      <c r="L595" s="2">
        <f>+Tabla35678[[#This Row],[BALANCE INICIAL]]*Tabla35678[[#This Row],[PRECIO]]</f>
        <v>700</v>
      </c>
      <c r="M595" s="2">
        <f>+Tabla35678[[#This Row],[ENTRADAS]]*Tabla35678[[#This Row],[PRECIO]]</f>
        <v>0</v>
      </c>
      <c r="N595" s="2">
        <f>+Tabla35678[[#This Row],[SALIDAS]]*Tabla35678[[#This Row],[PRECIO]]</f>
        <v>0</v>
      </c>
      <c r="O595" s="2">
        <f>+Tabla35678[[#This Row],[BALANCE INICIAL2]]+Tabla35678[[#This Row],[ENTRADAS3]]-Tabla35678[[#This Row],[SALIDAS4]]</f>
        <v>700</v>
      </c>
    </row>
    <row r="596" spans="1:15" x14ac:dyDescent="0.25">
      <c r="A596" s="9" t="s">
        <v>59</v>
      </c>
      <c r="B596" s="16" t="s">
        <v>880</v>
      </c>
      <c r="C596" t="s">
        <v>107</v>
      </c>
      <c r="D596" t="s">
        <v>730</v>
      </c>
      <c r="F596" s="9" t="s">
        <v>820</v>
      </c>
      <c r="G596">
        <v>6</v>
      </c>
      <c r="J596">
        <f>+Tabla35678[[#This Row],[BALANCE INICIAL]]+Tabla35678[[#This Row],[ENTRADAS]]-Tabla35678[[#This Row],[SALIDAS]]</f>
        <v>6</v>
      </c>
      <c r="K596" s="2">
        <v>450</v>
      </c>
      <c r="L596" s="2">
        <f>+Tabla35678[[#This Row],[BALANCE INICIAL]]*Tabla35678[[#This Row],[PRECIO]]</f>
        <v>2700</v>
      </c>
      <c r="M596" s="2">
        <f>+Tabla35678[[#This Row],[ENTRADAS]]*Tabla35678[[#This Row],[PRECIO]]</f>
        <v>0</v>
      </c>
      <c r="N596" s="2">
        <f>+Tabla35678[[#This Row],[SALIDAS]]*Tabla35678[[#This Row],[PRECIO]]</f>
        <v>0</v>
      </c>
      <c r="O596" s="2">
        <f>+Tabla35678[[#This Row],[BALANCE INICIAL2]]+Tabla35678[[#This Row],[ENTRADAS3]]-Tabla35678[[#This Row],[SALIDAS4]]</f>
        <v>2700</v>
      </c>
    </row>
    <row r="597" spans="1:15" x14ac:dyDescent="0.25">
      <c r="A597" s="14" t="s">
        <v>59</v>
      </c>
      <c r="B597" s="16" t="s">
        <v>880</v>
      </c>
      <c r="C597" t="s">
        <v>107</v>
      </c>
      <c r="D597" t="s">
        <v>731</v>
      </c>
      <c r="F597" s="9" t="s">
        <v>820</v>
      </c>
      <c r="G597">
        <v>9</v>
      </c>
      <c r="J597">
        <f>+Tabla35678[[#This Row],[BALANCE INICIAL]]+Tabla35678[[#This Row],[ENTRADAS]]-Tabla35678[[#This Row],[SALIDAS]]</f>
        <v>9</v>
      </c>
      <c r="K597" s="2">
        <v>800</v>
      </c>
      <c r="L597" s="2">
        <f>+Tabla35678[[#This Row],[BALANCE INICIAL]]*Tabla35678[[#This Row],[PRECIO]]</f>
        <v>7200</v>
      </c>
      <c r="M597" s="2">
        <f>+Tabla35678[[#This Row],[ENTRADAS]]*Tabla35678[[#This Row],[PRECIO]]</f>
        <v>0</v>
      </c>
      <c r="N597" s="2">
        <f>+Tabla35678[[#This Row],[SALIDAS]]*Tabla35678[[#This Row],[PRECIO]]</f>
        <v>0</v>
      </c>
      <c r="O597" s="2">
        <f>+Tabla35678[[#This Row],[BALANCE INICIAL2]]+Tabla35678[[#This Row],[ENTRADAS3]]-Tabla35678[[#This Row],[SALIDAS4]]</f>
        <v>7200</v>
      </c>
    </row>
    <row r="598" spans="1:15" x14ac:dyDescent="0.25">
      <c r="A598" s="9" t="s">
        <v>59</v>
      </c>
      <c r="B598" s="16" t="s">
        <v>880</v>
      </c>
      <c r="C598" t="s">
        <v>107</v>
      </c>
      <c r="D598" t="s">
        <v>732</v>
      </c>
      <c r="F598" s="9" t="s">
        <v>834</v>
      </c>
      <c r="G598">
        <v>2</v>
      </c>
      <c r="J598">
        <f>+Tabla35678[[#This Row],[BALANCE INICIAL]]+Tabla35678[[#This Row],[ENTRADAS]]-Tabla35678[[#This Row],[SALIDAS]]</f>
        <v>2</v>
      </c>
      <c r="K598" s="2">
        <v>750</v>
      </c>
      <c r="L598" s="2">
        <f>+Tabla35678[[#This Row],[BALANCE INICIAL]]*Tabla35678[[#This Row],[PRECIO]]</f>
        <v>1500</v>
      </c>
      <c r="M598" s="2">
        <f>+Tabla35678[[#This Row],[ENTRADAS]]*Tabla35678[[#This Row],[PRECIO]]</f>
        <v>0</v>
      </c>
      <c r="N598" s="2">
        <f>+Tabla35678[[#This Row],[SALIDAS]]*Tabla35678[[#This Row],[PRECIO]]</f>
        <v>0</v>
      </c>
      <c r="O598" s="2">
        <f>+Tabla35678[[#This Row],[BALANCE INICIAL2]]+Tabla35678[[#This Row],[ENTRADAS3]]-Tabla35678[[#This Row],[SALIDAS4]]</f>
        <v>1500</v>
      </c>
    </row>
    <row r="599" spans="1:15" x14ac:dyDescent="0.25">
      <c r="A599" s="9" t="s">
        <v>59</v>
      </c>
      <c r="B599" s="16" t="s">
        <v>880</v>
      </c>
      <c r="C599" t="s">
        <v>107</v>
      </c>
      <c r="D599" t="s">
        <v>733</v>
      </c>
      <c r="F599" s="9" t="s">
        <v>820</v>
      </c>
      <c r="G599">
        <v>11</v>
      </c>
      <c r="J599">
        <f>+Tabla35678[[#This Row],[BALANCE INICIAL]]+Tabla35678[[#This Row],[ENTRADAS]]-Tabla35678[[#This Row],[SALIDAS]]</f>
        <v>11</v>
      </c>
      <c r="K599" s="2">
        <v>850</v>
      </c>
      <c r="L599" s="2">
        <f>+Tabla35678[[#This Row],[BALANCE INICIAL]]*Tabla35678[[#This Row],[PRECIO]]</f>
        <v>9350</v>
      </c>
      <c r="M599" s="2">
        <f>+Tabla35678[[#This Row],[ENTRADAS]]*Tabla35678[[#This Row],[PRECIO]]</f>
        <v>0</v>
      </c>
      <c r="N599" s="2">
        <f>+Tabla35678[[#This Row],[SALIDAS]]*Tabla35678[[#This Row],[PRECIO]]</f>
        <v>0</v>
      </c>
      <c r="O599" s="2">
        <f>+Tabla35678[[#This Row],[BALANCE INICIAL2]]+Tabla35678[[#This Row],[ENTRADAS3]]-Tabla35678[[#This Row],[SALIDAS4]]</f>
        <v>9350</v>
      </c>
    </row>
    <row r="600" spans="1:15" x14ac:dyDescent="0.25">
      <c r="A600" s="9" t="s">
        <v>59</v>
      </c>
      <c r="B600" s="16" t="s">
        <v>880</v>
      </c>
      <c r="C600" t="s">
        <v>107</v>
      </c>
      <c r="D600" t="s">
        <v>734</v>
      </c>
      <c r="F600" s="9" t="s">
        <v>820</v>
      </c>
      <c r="G600">
        <v>2</v>
      </c>
      <c r="J600">
        <f>+Tabla35678[[#This Row],[BALANCE INICIAL]]+Tabla35678[[#This Row],[ENTRADAS]]-Tabla35678[[#This Row],[SALIDAS]]</f>
        <v>2</v>
      </c>
      <c r="K600" s="2">
        <v>1050</v>
      </c>
      <c r="L600" s="2">
        <f>+Tabla35678[[#This Row],[BALANCE INICIAL]]*Tabla35678[[#This Row],[PRECIO]]</f>
        <v>2100</v>
      </c>
      <c r="M600" s="2">
        <f>+Tabla35678[[#This Row],[ENTRADAS]]*Tabla35678[[#This Row],[PRECIO]]</f>
        <v>0</v>
      </c>
      <c r="N600" s="2">
        <f>+Tabla35678[[#This Row],[SALIDAS]]*Tabla35678[[#This Row],[PRECIO]]</f>
        <v>0</v>
      </c>
      <c r="O600" s="2">
        <f>+Tabla35678[[#This Row],[BALANCE INICIAL2]]+Tabla35678[[#This Row],[ENTRADAS3]]-Tabla35678[[#This Row],[SALIDAS4]]</f>
        <v>2100</v>
      </c>
    </row>
    <row r="601" spans="1:15" x14ac:dyDescent="0.25">
      <c r="A601" s="9" t="s">
        <v>59</v>
      </c>
      <c r="B601" s="16" t="s">
        <v>880</v>
      </c>
      <c r="C601" t="s">
        <v>107</v>
      </c>
      <c r="D601" t="s">
        <v>735</v>
      </c>
      <c r="F601" s="9" t="s">
        <v>820</v>
      </c>
      <c r="G601">
        <v>1</v>
      </c>
      <c r="J601">
        <f>+Tabla35678[[#This Row],[BALANCE INICIAL]]+Tabla35678[[#This Row],[ENTRADAS]]-Tabla35678[[#This Row],[SALIDAS]]</f>
        <v>1</v>
      </c>
      <c r="K601" s="2">
        <v>1250</v>
      </c>
      <c r="L601" s="2">
        <f>+Tabla35678[[#This Row],[BALANCE INICIAL]]*Tabla35678[[#This Row],[PRECIO]]</f>
        <v>1250</v>
      </c>
      <c r="M601" s="2">
        <f>+Tabla35678[[#This Row],[ENTRADAS]]*Tabla35678[[#This Row],[PRECIO]]</f>
        <v>0</v>
      </c>
      <c r="N601" s="2">
        <f>+Tabla35678[[#This Row],[SALIDAS]]*Tabla35678[[#This Row],[PRECIO]]</f>
        <v>0</v>
      </c>
      <c r="O601" s="2">
        <f>+Tabla35678[[#This Row],[BALANCE INICIAL2]]+Tabla35678[[#This Row],[ENTRADAS3]]-Tabla35678[[#This Row],[SALIDAS4]]</f>
        <v>1250</v>
      </c>
    </row>
    <row r="602" spans="1:15" x14ac:dyDescent="0.25">
      <c r="A602" s="9" t="s">
        <v>59</v>
      </c>
      <c r="B602" s="16" t="s">
        <v>880</v>
      </c>
      <c r="C602" t="s">
        <v>107</v>
      </c>
      <c r="D602" t="s">
        <v>736</v>
      </c>
      <c r="F602" s="9" t="s">
        <v>820</v>
      </c>
      <c r="G602">
        <v>23</v>
      </c>
      <c r="J602">
        <f>+Tabla35678[[#This Row],[BALANCE INICIAL]]+Tabla35678[[#This Row],[ENTRADAS]]-Tabla35678[[#This Row],[SALIDAS]]</f>
        <v>23</v>
      </c>
      <c r="K602" s="2">
        <v>950.3</v>
      </c>
      <c r="L602" s="2">
        <f>+Tabla35678[[#This Row],[BALANCE INICIAL]]*Tabla35678[[#This Row],[PRECIO]]</f>
        <v>21856.899999999998</v>
      </c>
      <c r="M602" s="2">
        <f>+Tabla35678[[#This Row],[ENTRADAS]]*Tabla35678[[#This Row],[PRECIO]]</f>
        <v>0</v>
      </c>
      <c r="N602" s="2">
        <f>+Tabla35678[[#This Row],[SALIDAS]]*Tabla35678[[#This Row],[PRECIO]]</f>
        <v>0</v>
      </c>
      <c r="O602" s="2">
        <f>+Tabla35678[[#This Row],[BALANCE INICIAL2]]+Tabla35678[[#This Row],[ENTRADAS3]]-Tabla35678[[#This Row],[SALIDAS4]]</f>
        <v>21856.899999999998</v>
      </c>
    </row>
    <row r="603" spans="1:15" x14ac:dyDescent="0.25">
      <c r="A603" s="9" t="s">
        <v>59</v>
      </c>
      <c r="B603" s="16" t="s">
        <v>880</v>
      </c>
      <c r="C603" t="s">
        <v>107</v>
      </c>
      <c r="D603" t="s">
        <v>737</v>
      </c>
      <c r="F603" s="9" t="s">
        <v>820</v>
      </c>
      <c r="G603">
        <v>5</v>
      </c>
      <c r="J603">
        <f>+Tabla35678[[#This Row],[BALANCE INICIAL]]+Tabla35678[[#This Row],[ENTRADAS]]-Tabla35678[[#This Row],[SALIDAS]]</f>
        <v>5</v>
      </c>
      <c r="K603" s="2">
        <v>650.5</v>
      </c>
      <c r="L603" s="2">
        <f>+Tabla35678[[#This Row],[BALANCE INICIAL]]*Tabla35678[[#This Row],[PRECIO]]</f>
        <v>3252.5</v>
      </c>
      <c r="M603" s="2">
        <f>+Tabla35678[[#This Row],[ENTRADAS]]*Tabla35678[[#This Row],[PRECIO]]</f>
        <v>0</v>
      </c>
      <c r="N603" s="2">
        <f>+Tabla35678[[#This Row],[SALIDAS]]*Tabla35678[[#This Row],[PRECIO]]</f>
        <v>0</v>
      </c>
      <c r="O603" s="2">
        <f>+Tabla35678[[#This Row],[BALANCE INICIAL2]]+Tabla35678[[#This Row],[ENTRADAS3]]-Tabla35678[[#This Row],[SALIDAS4]]</f>
        <v>3252.5</v>
      </c>
    </row>
    <row r="604" spans="1:15" x14ac:dyDescent="0.25">
      <c r="A604" s="9" t="s">
        <v>59</v>
      </c>
      <c r="B604" s="16" t="s">
        <v>880</v>
      </c>
      <c r="C604" t="s">
        <v>107</v>
      </c>
      <c r="D604" t="s">
        <v>738</v>
      </c>
      <c r="F604" s="9" t="s">
        <v>820</v>
      </c>
      <c r="G604">
        <v>8</v>
      </c>
      <c r="J604">
        <f>+Tabla35678[[#This Row],[BALANCE INICIAL]]+Tabla35678[[#This Row],[ENTRADAS]]-Tabla35678[[#This Row],[SALIDAS]]</f>
        <v>8</v>
      </c>
      <c r="K604" s="2">
        <v>1350</v>
      </c>
      <c r="L604" s="2">
        <f>+Tabla35678[[#This Row],[BALANCE INICIAL]]*Tabla35678[[#This Row],[PRECIO]]</f>
        <v>10800</v>
      </c>
      <c r="M604" s="2">
        <f>+Tabla35678[[#This Row],[ENTRADAS]]*Tabla35678[[#This Row],[PRECIO]]</f>
        <v>0</v>
      </c>
      <c r="N604" s="2">
        <f>+Tabla35678[[#This Row],[SALIDAS]]*Tabla35678[[#This Row],[PRECIO]]</f>
        <v>0</v>
      </c>
      <c r="O604" s="2">
        <f>+Tabla35678[[#This Row],[BALANCE INICIAL2]]+Tabla35678[[#This Row],[ENTRADAS3]]-Tabla35678[[#This Row],[SALIDAS4]]</f>
        <v>10800</v>
      </c>
    </row>
    <row r="605" spans="1:15" x14ac:dyDescent="0.25">
      <c r="A605" s="9" t="s">
        <v>59</v>
      </c>
      <c r="B605" s="16" t="s">
        <v>880</v>
      </c>
      <c r="C605" t="s">
        <v>107</v>
      </c>
      <c r="D605" t="s">
        <v>739</v>
      </c>
      <c r="F605" s="9" t="s">
        <v>820</v>
      </c>
      <c r="G605">
        <v>1</v>
      </c>
      <c r="J605">
        <f>+Tabla35678[[#This Row],[BALANCE INICIAL]]+Tabla35678[[#This Row],[ENTRADAS]]-Tabla35678[[#This Row],[SALIDAS]]</f>
        <v>1</v>
      </c>
      <c r="K605" s="2">
        <v>540</v>
      </c>
      <c r="L605" s="2">
        <f>+Tabla35678[[#This Row],[BALANCE INICIAL]]*Tabla35678[[#This Row],[PRECIO]]</f>
        <v>540</v>
      </c>
      <c r="M605" s="2">
        <f>+Tabla35678[[#This Row],[ENTRADAS]]*Tabla35678[[#This Row],[PRECIO]]</f>
        <v>0</v>
      </c>
      <c r="N605" s="2">
        <f>+Tabla35678[[#This Row],[SALIDAS]]*Tabla35678[[#This Row],[PRECIO]]</f>
        <v>0</v>
      </c>
      <c r="O605" s="2">
        <f>+Tabla35678[[#This Row],[BALANCE INICIAL2]]+Tabla35678[[#This Row],[ENTRADAS3]]-Tabla35678[[#This Row],[SALIDAS4]]</f>
        <v>540</v>
      </c>
    </row>
    <row r="606" spans="1:15" x14ac:dyDescent="0.25">
      <c r="A606" s="9" t="s">
        <v>59</v>
      </c>
      <c r="B606" s="16" t="s">
        <v>880</v>
      </c>
      <c r="C606" t="s">
        <v>107</v>
      </c>
      <c r="D606" t="s">
        <v>740</v>
      </c>
      <c r="F606" s="9" t="s">
        <v>820</v>
      </c>
      <c r="G606">
        <v>4</v>
      </c>
      <c r="J606">
        <f>+Tabla35678[[#This Row],[BALANCE INICIAL]]+Tabla35678[[#This Row],[ENTRADAS]]-Tabla35678[[#This Row],[SALIDAS]]</f>
        <v>4</v>
      </c>
      <c r="K606" s="2">
        <v>650</v>
      </c>
      <c r="L606" s="2">
        <f>+Tabla35678[[#This Row],[BALANCE INICIAL]]*Tabla35678[[#This Row],[PRECIO]]</f>
        <v>2600</v>
      </c>
      <c r="M606" s="2">
        <f>+Tabla35678[[#This Row],[ENTRADAS]]*Tabla35678[[#This Row],[PRECIO]]</f>
        <v>0</v>
      </c>
      <c r="N606" s="2">
        <f>+Tabla35678[[#This Row],[SALIDAS]]*Tabla35678[[#This Row],[PRECIO]]</f>
        <v>0</v>
      </c>
      <c r="O606" s="2">
        <f>+Tabla35678[[#This Row],[BALANCE INICIAL2]]+Tabla35678[[#This Row],[ENTRADAS3]]-Tabla35678[[#This Row],[SALIDAS4]]</f>
        <v>2600</v>
      </c>
    </row>
    <row r="607" spans="1:15" x14ac:dyDescent="0.25">
      <c r="A607" s="9" t="s">
        <v>59</v>
      </c>
      <c r="B607" s="16" t="s">
        <v>880</v>
      </c>
      <c r="C607" t="s">
        <v>107</v>
      </c>
      <c r="D607" t="s">
        <v>741</v>
      </c>
      <c r="F607" s="9" t="s">
        <v>820</v>
      </c>
      <c r="G607">
        <v>1</v>
      </c>
      <c r="J607">
        <f>+Tabla35678[[#This Row],[BALANCE INICIAL]]+Tabla35678[[#This Row],[ENTRADAS]]-Tabla35678[[#This Row],[SALIDAS]]</f>
        <v>1</v>
      </c>
      <c r="K607" s="2">
        <v>750</v>
      </c>
      <c r="L607" s="2">
        <f>+Tabla35678[[#This Row],[BALANCE INICIAL]]*Tabla35678[[#This Row],[PRECIO]]</f>
        <v>750</v>
      </c>
      <c r="M607" s="2">
        <f>+Tabla35678[[#This Row],[ENTRADAS]]*Tabla35678[[#This Row],[PRECIO]]</f>
        <v>0</v>
      </c>
      <c r="N607" s="2">
        <f>+Tabla35678[[#This Row],[SALIDAS]]*Tabla35678[[#This Row],[PRECIO]]</f>
        <v>0</v>
      </c>
      <c r="O607" s="2">
        <f>+Tabla35678[[#This Row],[BALANCE INICIAL2]]+Tabla35678[[#This Row],[ENTRADAS3]]-Tabla35678[[#This Row],[SALIDAS4]]</f>
        <v>750</v>
      </c>
    </row>
    <row r="608" spans="1:15" x14ac:dyDescent="0.25">
      <c r="A608" s="9" t="s">
        <v>59</v>
      </c>
      <c r="B608" s="16" t="s">
        <v>880</v>
      </c>
      <c r="C608" t="s">
        <v>107</v>
      </c>
      <c r="D608" t="s">
        <v>742</v>
      </c>
      <c r="F608" s="9" t="s">
        <v>820</v>
      </c>
      <c r="G608">
        <v>7</v>
      </c>
      <c r="J608">
        <f>+Tabla35678[[#This Row],[BALANCE INICIAL]]+Tabla35678[[#This Row],[ENTRADAS]]-Tabla35678[[#This Row],[SALIDAS]]</f>
        <v>7</v>
      </c>
      <c r="K608" s="2">
        <v>600</v>
      </c>
      <c r="L608" s="2">
        <f>+Tabla35678[[#This Row],[BALANCE INICIAL]]*Tabla35678[[#This Row],[PRECIO]]</f>
        <v>4200</v>
      </c>
      <c r="M608" s="2">
        <f>+Tabla35678[[#This Row],[ENTRADAS]]*Tabla35678[[#This Row],[PRECIO]]</f>
        <v>0</v>
      </c>
      <c r="N608" s="2">
        <f>+Tabla35678[[#This Row],[SALIDAS]]*Tabla35678[[#This Row],[PRECIO]]</f>
        <v>0</v>
      </c>
      <c r="O608" s="2">
        <f>+Tabla35678[[#This Row],[BALANCE INICIAL2]]+Tabla35678[[#This Row],[ENTRADAS3]]-Tabla35678[[#This Row],[SALIDAS4]]</f>
        <v>4200</v>
      </c>
    </row>
    <row r="609" spans="1:15" x14ac:dyDescent="0.25">
      <c r="A609" s="9" t="s">
        <v>59</v>
      </c>
      <c r="B609" s="16" t="s">
        <v>880</v>
      </c>
      <c r="C609" t="s">
        <v>107</v>
      </c>
      <c r="D609" t="s">
        <v>743</v>
      </c>
      <c r="F609" s="9" t="s">
        <v>820</v>
      </c>
      <c r="G609">
        <v>1</v>
      </c>
      <c r="J609">
        <f>+Tabla35678[[#This Row],[BALANCE INICIAL]]+Tabla35678[[#This Row],[ENTRADAS]]-Tabla35678[[#This Row],[SALIDAS]]</f>
        <v>1</v>
      </c>
      <c r="K609" s="2">
        <v>450</v>
      </c>
      <c r="L609" s="2">
        <f>+Tabla35678[[#This Row],[BALANCE INICIAL]]*Tabla35678[[#This Row],[PRECIO]]</f>
        <v>450</v>
      </c>
      <c r="M609" s="2">
        <f>+Tabla35678[[#This Row],[ENTRADAS]]*Tabla35678[[#This Row],[PRECIO]]</f>
        <v>0</v>
      </c>
      <c r="N609" s="2">
        <f>+Tabla35678[[#This Row],[SALIDAS]]*Tabla35678[[#This Row],[PRECIO]]</f>
        <v>0</v>
      </c>
      <c r="O609" s="2">
        <f>+Tabla35678[[#This Row],[BALANCE INICIAL2]]+Tabla35678[[#This Row],[ENTRADAS3]]-Tabla35678[[#This Row],[SALIDAS4]]</f>
        <v>450</v>
      </c>
    </row>
    <row r="610" spans="1:15" x14ac:dyDescent="0.25">
      <c r="A610" s="9" t="s">
        <v>59</v>
      </c>
      <c r="B610" s="16" t="s">
        <v>880</v>
      </c>
      <c r="C610" t="s">
        <v>107</v>
      </c>
      <c r="D610" t="s">
        <v>744</v>
      </c>
      <c r="F610" s="9" t="s">
        <v>820</v>
      </c>
      <c r="G610">
        <v>5</v>
      </c>
      <c r="J610">
        <f>+Tabla35678[[#This Row],[BALANCE INICIAL]]+Tabla35678[[#This Row],[ENTRADAS]]-Tabla35678[[#This Row],[SALIDAS]]</f>
        <v>5</v>
      </c>
      <c r="K610" s="2">
        <v>400</v>
      </c>
      <c r="L610" s="2">
        <f>+Tabla35678[[#This Row],[BALANCE INICIAL]]*Tabla35678[[#This Row],[PRECIO]]</f>
        <v>2000</v>
      </c>
      <c r="M610" s="2">
        <f>+Tabla35678[[#This Row],[ENTRADAS]]*Tabla35678[[#This Row],[PRECIO]]</f>
        <v>0</v>
      </c>
      <c r="N610" s="2">
        <f>+Tabla35678[[#This Row],[SALIDAS]]*Tabla35678[[#This Row],[PRECIO]]</f>
        <v>0</v>
      </c>
      <c r="O610" s="2">
        <f>+Tabla35678[[#This Row],[BALANCE INICIAL2]]+Tabla35678[[#This Row],[ENTRADAS3]]-Tabla35678[[#This Row],[SALIDAS4]]</f>
        <v>2000</v>
      </c>
    </row>
    <row r="611" spans="1:15" x14ac:dyDescent="0.25">
      <c r="A611" s="9" t="s">
        <v>59</v>
      </c>
      <c r="B611" s="16" t="s">
        <v>880</v>
      </c>
      <c r="C611" t="s">
        <v>107</v>
      </c>
      <c r="D611" t="s">
        <v>745</v>
      </c>
      <c r="F611" s="9" t="s">
        <v>820</v>
      </c>
      <c r="G611">
        <v>6</v>
      </c>
      <c r="J611">
        <f>+Tabla35678[[#This Row],[BALANCE INICIAL]]+Tabla35678[[#This Row],[ENTRADAS]]-Tabla35678[[#This Row],[SALIDAS]]</f>
        <v>6</v>
      </c>
      <c r="K611" s="2">
        <v>575</v>
      </c>
      <c r="L611" s="2">
        <f>+Tabla35678[[#This Row],[BALANCE INICIAL]]*Tabla35678[[#This Row],[PRECIO]]</f>
        <v>3450</v>
      </c>
      <c r="M611" s="2">
        <f>+Tabla35678[[#This Row],[ENTRADAS]]*Tabla35678[[#This Row],[PRECIO]]</f>
        <v>0</v>
      </c>
      <c r="N611" s="2">
        <f>+Tabla35678[[#This Row],[SALIDAS]]*Tabla35678[[#This Row],[PRECIO]]</f>
        <v>0</v>
      </c>
      <c r="O611" s="2">
        <f>+Tabla35678[[#This Row],[BALANCE INICIAL2]]+Tabla35678[[#This Row],[ENTRADAS3]]-Tabla35678[[#This Row],[SALIDAS4]]</f>
        <v>3450</v>
      </c>
    </row>
    <row r="612" spans="1:15" x14ac:dyDescent="0.25">
      <c r="A612" s="9" t="s">
        <v>59</v>
      </c>
      <c r="B612" s="16" t="s">
        <v>880</v>
      </c>
      <c r="C612" t="s">
        <v>107</v>
      </c>
      <c r="D612" t="s">
        <v>746</v>
      </c>
      <c r="F612" s="9" t="s">
        <v>820</v>
      </c>
      <c r="G612">
        <v>5</v>
      </c>
      <c r="J612">
        <f>+Tabla35678[[#This Row],[BALANCE INICIAL]]+Tabla35678[[#This Row],[ENTRADAS]]-Tabla35678[[#This Row],[SALIDAS]]</f>
        <v>5</v>
      </c>
      <c r="K612" s="2">
        <v>495</v>
      </c>
      <c r="L612" s="2">
        <f>+Tabla35678[[#This Row],[BALANCE INICIAL]]*Tabla35678[[#This Row],[PRECIO]]</f>
        <v>2475</v>
      </c>
      <c r="M612" s="2">
        <f>+Tabla35678[[#This Row],[ENTRADAS]]*Tabla35678[[#This Row],[PRECIO]]</f>
        <v>0</v>
      </c>
      <c r="N612" s="2">
        <f>+Tabla35678[[#This Row],[SALIDAS]]*Tabla35678[[#This Row],[PRECIO]]</f>
        <v>0</v>
      </c>
      <c r="O612" s="2">
        <f>+Tabla35678[[#This Row],[BALANCE INICIAL2]]+Tabla35678[[#This Row],[ENTRADAS3]]-Tabla35678[[#This Row],[SALIDAS4]]</f>
        <v>2475</v>
      </c>
    </row>
    <row r="613" spans="1:15" x14ac:dyDescent="0.25">
      <c r="A613" s="9" t="s">
        <v>59</v>
      </c>
      <c r="B613" s="16" t="s">
        <v>880</v>
      </c>
      <c r="C613" t="s">
        <v>107</v>
      </c>
      <c r="D613" t="s">
        <v>747</v>
      </c>
      <c r="F613" s="9" t="s">
        <v>820</v>
      </c>
      <c r="G613">
        <v>6</v>
      </c>
      <c r="J613">
        <f>+Tabla35678[[#This Row],[BALANCE INICIAL]]+Tabla35678[[#This Row],[ENTRADAS]]-Tabla35678[[#This Row],[SALIDAS]]</f>
        <v>6</v>
      </c>
      <c r="K613" s="2">
        <v>450</v>
      </c>
      <c r="L613" s="2">
        <f>+Tabla35678[[#This Row],[BALANCE INICIAL]]*Tabla35678[[#This Row],[PRECIO]]</f>
        <v>2700</v>
      </c>
      <c r="M613" s="2">
        <f>+Tabla35678[[#This Row],[ENTRADAS]]*Tabla35678[[#This Row],[PRECIO]]</f>
        <v>0</v>
      </c>
      <c r="N613" s="2">
        <f>+Tabla35678[[#This Row],[SALIDAS]]*Tabla35678[[#This Row],[PRECIO]]</f>
        <v>0</v>
      </c>
      <c r="O613" s="2">
        <f>+Tabla35678[[#This Row],[BALANCE INICIAL2]]+Tabla35678[[#This Row],[ENTRADAS3]]-Tabla35678[[#This Row],[SALIDAS4]]</f>
        <v>2700</v>
      </c>
    </row>
    <row r="614" spans="1:15" x14ac:dyDescent="0.25">
      <c r="A614" s="9" t="s">
        <v>59</v>
      </c>
      <c r="B614" s="16" t="s">
        <v>880</v>
      </c>
      <c r="C614" t="s">
        <v>107</v>
      </c>
      <c r="D614" t="s">
        <v>748</v>
      </c>
      <c r="F614" s="9" t="s">
        <v>820</v>
      </c>
      <c r="G614">
        <v>2</v>
      </c>
      <c r="J614">
        <f>+Tabla35678[[#This Row],[BALANCE INICIAL]]+Tabla35678[[#This Row],[ENTRADAS]]-Tabla35678[[#This Row],[SALIDAS]]</f>
        <v>2</v>
      </c>
      <c r="K614" s="2">
        <v>2144</v>
      </c>
      <c r="L614" s="2">
        <f>+Tabla35678[[#This Row],[BALANCE INICIAL]]*Tabla35678[[#This Row],[PRECIO]]</f>
        <v>4288</v>
      </c>
      <c r="M614" s="2">
        <f>+Tabla35678[[#This Row],[ENTRADAS]]*Tabla35678[[#This Row],[PRECIO]]</f>
        <v>0</v>
      </c>
      <c r="N614" s="2">
        <f>+Tabla35678[[#This Row],[SALIDAS]]*Tabla35678[[#This Row],[PRECIO]]</f>
        <v>0</v>
      </c>
      <c r="O614" s="2">
        <f>+Tabla35678[[#This Row],[BALANCE INICIAL2]]+Tabla35678[[#This Row],[ENTRADAS3]]-Tabla35678[[#This Row],[SALIDAS4]]</f>
        <v>4288</v>
      </c>
    </row>
    <row r="615" spans="1:15" x14ac:dyDescent="0.25">
      <c r="A615" s="9" t="s">
        <v>59</v>
      </c>
      <c r="B615" s="16" t="s">
        <v>880</v>
      </c>
      <c r="C615" t="s">
        <v>107</v>
      </c>
      <c r="D615" t="s">
        <v>749</v>
      </c>
      <c r="F615" s="9" t="s">
        <v>820</v>
      </c>
      <c r="G615">
        <v>21</v>
      </c>
      <c r="J615">
        <f>+Tabla35678[[#This Row],[BALANCE INICIAL]]+Tabla35678[[#This Row],[ENTRADAS]]-Tabla35678[[#This Row],[SALIDAS]]</f>
        <v>21</v>
      </c>
      <c r="K615" s="2">
        <v>190</v>
      </c>
      <c r="L615" s="2">
        <f>+Tabla35678[[#This Row],[BALANCE INICIAL]]*Tabla35678[[#This Row],[PRECIO]]</f>
        <v>3990</v>
      </c>
      <c r="M615" s="2">
        <f>+Tabla35678[[#This Row],[ENTRADAS]]*Tabla35678[[#This Row],[PRECIO]]</f>
        <v>0</v>
      </c>
      <c r="N615" s="2">
        <f>+Tabla35678[[#This Row],[SALIDAS]]*Tabla35678[[#This Row],[PRECIO]]</f>
        <v>0</v>
      </c>
      <c r="O615" s="2">
        <f>+Tabla35678[[#This Row],[BALANCE INICIAL2]]+Tabla35678[[#This Row],[ENTRADAS3]]-Tabla35678[[#This Row],[SALIDAS4]]</f>
        <v>3990</v>
      </c>
    </row>
    <row r="616" spans="1:15" x14ac:dyDescent="0.25">
      <c r="A616" s="9" t="s">
        <v>59</v>
      </c>
      <c r="B616" s="16" t="s">
        <v>880</v>
      </c>
      <c r="C616" t="s">
        <v>107</v>
      </c>
      <c r="D616" t="s">
        <v>750</v>
      </c>
      <c r="F616" s="9" t="s">
        <v>820</v>
      </c>
      <c r="G616">
        <v>3</v>
      </c>
      <c r="J616">
        <f>+Tabla35678[[#This Row],[BALANCE INICIAL]]+Tabla35678[[#This Row],[ENTRADAS]]-Tabla35678[[#This Row],[SALIDAS]]</f>
        <v>3</v>
      </c>
      <c r="K616" s="2">
        <v>350</v>
      </c>
      <c r="L616" s="2">
        <f>+Tabla35678[[#This Row],[BALANCE INICIAL]]*Tabla35678[[#This Row],[PRECIO]]</f>
        <v>1050</v>
      </c>
      <c r="M616" s="2">
        <f>+Tabla35678[[#This Row],[ENTRADAS]]*Tabla35678[[#This Row],[PRECIO]]</f>
        <v>0</v>
      </c>
      <c r="N616" s="2">
        <f>+Tabla35678[[#This Row],[SALIDAS]]*Tabla35678[[#This Row],[PRECIO]]</f>
        <v>0</v>
      </c>
      <c r="O616" s="2">
        <f>+Tabla35678[[#This Row],[BALANCE INICIAL2]]+Tabla35678[[#This Row],[ENTRADAS3]]-Tabla35678[[#This Row],[SALIDAS4]]</f>
        <v>1050</v>
      </c>
    </row>
    <row r="617" spans="1:15" x14ac:dyDescent="0.25">
      <c r="A617" s="9" t="s">
        <v>59</v>
      </c>
      <c r="B617" s="16" t="s">
        <v>880</v>
      </c>
      <c r="C617" t="s">
        <v>107</v>
      </c>
      <c r="D617" t="s">
        <v>751</v>
      </c>
      <c r="F617" s="9" t="s">
        <v>820</v>
      </c>
      <c r="G617">
        <v>23</v>
      </c>
      <c r="J617">
        <f>+Tabla35678[[#This Row],[BALANCE INICIAL]]+Tabla35678[[#This Row],[ENTRADAS]]-Tabla35678[[#This Row],[SALIDAS]]</f>
        <v>23</v>
      </c>
      <c r="K617" s="2">
        <v>75</v>
      </c>
      <c r="L617" s="2">
        <f>+Tabla35678[[#This Row],[BALANCE INICIAL]]*Tabla35678[[#This Row],[PRECIO]]</f>
        <v>1725</v>
      </c>
      <c r="M617" s="2">
        <f>+Tabla35678[[#This Row],[ENTRADAS]]*Tabla35678[[#This Row],[PRECIO]]</f>
        <v>0</v>
      </c>
      <c r="N617" s="2">
        <f>+Tabla35678[[#This Row],[SALIDAS]]*Tabla35678[[#This Row],[PRECIO]]</f>
        <v>0</v>
      </c>
      <c r="O617" s="2">
        <f>+Tabla35678[[#This Row],[BALANCE INICIAL2]]+Tabla35678[[#This Row],[ENTRADAS3]]-Tabla35678[[#This Row],[SALIDAS4]]</f>
        <v>1725</v>
      </c>
    </row>
    <row r="618" spans="1:15" x14ac:dyDescent="0.25">
      <c r="A618" s="9" t="s">
        <v>59</v>
      </c>
      <c r="B618" s="16" t="s">
        <v>880</v>
      </c>
      <c r="C618" t="s">
        <v>107</v>
      </c>
      <c r="D618" t="s">
        <v>752</v>
      </c>
      <c r="F618" s="9" t="s">
        <v>820</v>
      </c>
      <c r="G618">
        <v>7</v>
      </c>
      <c r="J618">
        <f>+Tabla35678[[#This Row],[BALANCE INICIAL]]+Tabla35678[[#This Row],[ENTRADAS]]-Tabla35678[[#This Row],[SALIDAS]]</f>
        <v>7</v>
      </c>
      <c r="K618" s="2">
        <v>1350</v>
      </c>
      <c r="L618" s="2">
        <f>+Tabla35678[[#This Row],[BALANCE INICIAL]]*Tabla35678[[#This Row],[PRECIO]]</f>
        <v>9450</v>
      </c>
      <c r="M618" s="2">
        <f>+Tabla35678[[#This Row],[ENTRADAS]]*Tabla35678[[#This Row],[PRECIO]]</f>
        <v>0</v>
      </c>
      <c r="N618" s="2">
        <f>+Tabla35678[[#This Row],[SALIDAS]]*Tabla35678[[#This Row],[PRECIO]]</f>
        <v>0</v>
      </c>
      <c r="O618" s="2">
        <f>+Tabla35678[[#This Row],[BALANCE INICIAL2]]+Tabla35678[[#This Row],[ENTRADAS3]]-Tabla35678[[#This Row],[SALIDAS4]]</f>
        <v>9450</v>
      </c>
    </row>
    <row r="619" spans="1:15" x14ac:dyDescent="0.25">
      <c r="A619" s="9" t="s">
        <v>59</v>
      </c>
      <c r="B619" s="16" t="s">
        <v>880</v>
      </c>
      <c r="C619" t="s">
        <v>107</v>
      </c>
      <c r="D619" t="s">
        <v>753</v>
      </c>
      <c r="F619" s="9" t="s">
        <v>820</v>
      </c>
      <c r="G619">
        <v>10</v>
      </c>
      <c r="J619">
        <f>+Tabla35678[[#This Row],[BALANCE INICIAL]]+Tabla35678[[#This Row],[ENTRADAS]]-Tabla35678[[#This Row],[SALIDAS]]</f>
        <v>10</v>
      </c>
      <c r="K619" s="2">
        <v>1450</v>
      </c>
      <c r="L619" s="2">
        <f>+Tabla35678[[#This Row],[BALANCE INICIAL]]*Tabla35678[[#This Row],[PRECIO]]</f>
        <v>14500</v>
      </c>
      <c r="M619" s="2">
        <f>+Tabla35678[[#This Row],[ENTRADAS]]*Tabla35678[[#This Row],[PRECIO]]</f>
        <v>0</v>
      </c>
      <c r="N619" s="2">
        <f>+Tabla35678[[#This Row],[SALIDAS]]*Tabla35678[[#This Row],[PRECIO]]</f>
        <v>0</v>
      </c>
      <c r="O619" s="2">
        <f>+Tabla35678[[#This Row],[BALANCE INICIAL2]]+Tabla35678[[#This Row],[ENTRADAS3]]-Tabla35678[[#This Row],[SALIDAS4]]</f>
        <v>14500</v>
      </c>
    </row>
    <row r="620" spans="1:15" x14ac:dyDescent="0.25">
      <c r="A620" s="9" t="s">
        <v>59</v>
      </c>
      <c r="B620" s="16" t="s">
        <v>880</v>
      </c>
      <c r="C620" t="s">
        <v>107</v>
      </c>
      <c r="D620" t="s">
        <v>756</v>
      </c>
      <c r="F620" s="9" t="s">
        <v>820</v>
      </c>
      <c r="G620">
        <v>4</v>
      </c>
      <c r="J620">
        <f>+Tabla35678[[#This Row],[BALANCE INICIAL]]+Tabla35678[[#This Row],[ENTRADAS]]-Tabla35678[[#This Row],[SALIDAS]]</f>
        <v>4</v>
      </c>
      <c r="K620" s="2">
        <v>260</v>
      </c>
      <c r="L620" s="2">
        <f>+Tabla35678[[#This Row],[BALANCE INICIAL]]*Tabla35678[[#This Row],[PRECIO]]</f>
        <v>1040</v>
      </c>
      <c r="M620" s="2">
        <f>+Tabla35678[[#This Row],[ENTRADAS]]*Tabla35678[[#This Row],[PRECIO]]</f>
        <v>0</v>
      </c>
      <c r="N620" s="2">
        <f>+Tabla35678[[#This Row],[SALIDAS]]*Tabla35678[[#This Row],[PRECIO]]</f>
        <v>0</v>
      </c>
      <c r="O620" s="2">
        <f>+Tabla35678[[#This Row],[BALANCE INICIAL2]]+Tabla35678[[#This Row],[ENTRADAS3]]-Tabla35678[[#This Row],[SALIDAS4]]</f>
        <v>1040</v>
      </c>
    </row>
    <row r="621" spans="1:15" x14ac:dyDescent="0.25">
      <c r="A621" s="9" t="s">
        <v>59</v>
      </c>
      <c r="B621" s="16" t="s">
        <v>880</v>
      </c>
      <c r="C621" t="s">
        <v>107</v>
      </c>
      <c r="D621" t="s">
        <v>757</v>
      </c>
      <c r="F621" s="9" t="s">
        <v>820</v>
      </c>
      <c r="G621">
        <v>2</v>
      </c>
      <c r="I621">
        <v>1</v>
      </c>
      <c r="J621">
        <f>+Tabla35678[[#This Row],[BALANCE INICIAL]]+Tabla35678[[#This Row],[ENTRADAS]]-Tabla35678[[#This Row],[SALIDAS]]</f>
        <v>1</v>
      </c>
      <c r="K621" s="2">
        <v>1980</v>
      </c>
      <c r="L621" s="2">
        <f>+Tabla35678[[#This Row],[BALANCE INICIAL]]*Tabla35678[[#This Row],[PRECIO]]</f>
        <v>3960</v>
      </c>
      <c r="M621" s="2">
        <f>+Tabla35678[[#This Row],[ENTRADAS]]*Tabla35678[[#This Row],[PRECIO]]</f>
        <v>0</v>
      </c>
      <c r="N621" s="2">
        <f>+Tabla35678[[#This Row],[SALIDAS]]*Tabla35678[[#This Row],[PRECIO]]</f>
        <v>1980</v>
      </c>
      <c r="O621" s="2">
        <f>+Tabla35678[[#This Row],[BALANCE INICIAL2]]+Tabla35678[[#This Row],[ENTRADAS3]]-Tabla35678[[#This Row],[SALIDAS4]]</f>
        <v>1980</v>
      </c>
    </row>
    <row r="622" spans="1:15" x14ac:dyDescent="0.25">
      <c r="A622" s="9" t="s">
        <v>59</v>
      </c>
      <c r="B622" s="16" t="s">
        <v>880</v>
      </c>
      <c r="C622" t="s">
        <v>107</v>
      </c>
      <c r="D622" t="s">
        <v>758</v>
      </c>
      <c r="F622" s="9" t="s">
        <v>820</v>
      </c>
      <c r="G622">
        <v>38</v>
      </c>
      <c r="J622">
        <f>+Tabla35678[[#This Row],[BALANCE INICIAL]]+Tabla35678[[#This Row],[ENTRADAS]]-Tabla35678[[#This Row],[SALIDAS]]</f>
        <v>38</v>
      </c>
      <c r="K622" s="2">
        <v>250</v>
      </c>
      <c r="L622" s="2">
        <f>+Tabla35678[[#This Row],[BALANCE INICIAL]]*Tabla35678[[#This Row],[PRECIO]]</f>
        <v>9500</v>
      </c>
      <c r="M622" s="2">
        <f>+Tabla35678[[#This Row],[ENTRADAS]]*Tabla35678[[#This Row],[PRECIO]]</f>
        <v>0</v>
      </c>
      <c r="N622" s="2">
        <f>+Tabla35678[[#This Row],[SALIDAS]]*Tabla35678[[#This Row],[PRECIO]]</f>
        <v>0</v>
      </c>
      <c r="O622" s="2">
        <f>+Tabla35678[[#This Row],[BALANCE INICIAL2]]+Tabla35678[[#This Row],[ENTRADAS3]]-Tabla35678[[#This Row],[SALIDAS4]]</f>
        <v>9500</v>
      </c>
    </row>
    <row r="623" spans="1:15" x14ac:dyDescent="0.25">
      <c r="A623" s="9" t="s">
        <v>59</v>
      </c>
      <c r="B623" s="16" t="s">
        <v>880</v>
      </c>
      <c r="C623" t="s">
        <v>107</v>
      </c>
      <c r="D623" t="s">
        <v>759</v>
      </c>
      <c r="F623" s="9" t="s">
        <v>820</v>
      </c>
      <c r="G623">
        <v>3</v>
      </c>
      <c r="J623">
        <f>+Tabla35678[[#This Row],[BALANCE INICIAL]]+Tabla35678[[#This Row],[ENTRADAS]]-Tabla35678[[#This Row],[SALIDAS]]</f>
        <v>3</v>
      </c>
      <c r="K623" s="2">
        <v>750</v>
      </c>
      <c r="L623" s="2">
        <f>+Tabla35678[[#This Row],[BALANCE INICIAL]]*Tabla35678[[#This Row],[PRECIO]]</f>
        <v>2250</v>
      </c>
      <c r="M623" s="2">
        <f>+Tabla35678[[#This Row],[ENTRADAS]]*Tabla35678[[#This Row],[PRECIO]]</f>
        <v>0</v>
      </c>
      <c r="N623" s="2">
        <f>+Tabla35678[[#This Row],[SALIDAS]]*Tabla35678[[#This Row],[PRECIO]]</f>
        <v>0</v>
      </c>
      <c r="O623" s="2">
        <f>+Tabla35678[[#This Row],[BALANCE INICIAL2]]+Tabla35678[[#This Row],[ENTRADAS3]]-Tabla35678[[#This Row],[SALIDAS4]]</f>
        <v>2250</v>
      </c>
    </row>
    <row r="624" spans="1:15" x14ac:dyDescent="0.25">
      <c r="A624" s="9" t="s">
        <v>59</v>
      </c>
      <c r="B624" s="16" t="s">
        <v>880</v>
      </c>
      <c r="C624" t="s">
        <v>107</v>
      </c>
      <c r="D624" t="s">
        <v>760</v>
      </c>
      <c r="F624" s="9" t="s">
        <v>820</v>
      </c>
      <c r="G624">
        <v>16</v>
      </c>
      <c r="J624">
        <f>+Tabla35678[[#This Row],[BALANCE INICIAL]]+Tabla35678[[#This Row],[ENTRADAS]]-Tabla35678[[#This Row],[SALIDAS]]</f>
        <v>16</v>
      </c>
      <c r="K624" s="2">
        <v>190</v>
      </c>
      <c r="L624" s="2">
        <f>+Tabla35678[[#This Row],[BALANCE INICIAL]]*Tabla35678[[#This Row],[PRECIO]]</f>
        <v>3040</v>
      </c>
      <c r="M624" s="2">
        <f>+Tabla35678[[#This Row],[ENTRADAS]]*Tabla35678[[#This Row],[PRECIO]]</f>
        <v>0</v>
      </c>
      <c r="N624" s="2">
        <f>+Tabla35678[[#This Row],[SALIDAS]]*Tabla35678[[#This Row],[PRECIO]]</f>
        <v>0</v>
      </c>
      <c r="O624" s="2">
        <f>+Tabla35678[[#This Row],[BALANCE INICIAL2]]+Tabla35678[[#This Row],[ENTRADAS3]]-Tabla35678[[#This Row],[SALIDAS4]]</f>
        <v>3040</v>
      </c>
    </row>
    <row r="625" spans="1:15" x14ac:dyDescent="0.25">
      <c r="A625" s="9" t="s">
        <v>59</v>
      </c>
      <c r="B625" s="16" t="s">
        <v>880</v>
      </c>
      <c r="C625" t="s">
        <v>107</v>
      </c>
      <c r="D625" t="s">
        <v>761</v>
      </c>
      <c r="F625" s="9" t="s">
        <v>820</v>
      </c>
      <c r="G625">
        <v>2</v>
      </c>
      <c r="J625">
        <f>+Tabla35678[[#This Row],[BALANCE INICIAL]]+Tabla35678[[#This Row],[ENTRADAS]]-Tabla35678[[#This Row],[SALIDAS]]</f>
        <v>2</v>
      </c>
      <c r="K625" s="2">
        <v>200</v>
      </c>
      <c r="L625" s="2">
        <f>+Tabla35678[[#This Row],[BALANCE INICIAL]]*Tabla35678[[#This Row],[PRECIO]]</f>
        <v>400</v>
      </c>
      <c r="M625" s="2">
        <f>+Tabla35678[[#This Row],[ENTRADAS]]*Tabla35678[[#This Row],[PRECIO]]</f>
        <v>0</v>
      </c>
      <c r="N625" s="2">
        <f>+Tabla35678[[#This Row],[SALIDAS]]*Tabla35678[[#This Row],[PRECIO]]</f>
        <v>0</v>
      </c>
      <c r="O625" s="2">
        <f>+Tabla35678[[#This Row],[BALANCE INICIAL2]]+Tabla35678[[#This Row],[ENTRADAS3]]-Tabla35678[[#This Row],[SALIDAS4]]</f>
        <v>400</v>
      </c>
    </row>
    <row r="626" spans="1:15" x14ac:dyDescent="0.25">
      <c r="A626" s="9" t="s">
        <v>59</v>
      </c>
      <c r="B626" s="16" t="s">
        <v>880</v>
      </c>
      <c r="C626" t="s">
        <v>107</v>
      </c>
      <c r="D626" t="s">
        <v>762</v>
      </c>
      <c r="F626" s="9" t="s">
        <v>820</v>
      </c>
      <c r="G626">
        <v>4</v>
      </c>
      <c r="J626">
        <f>+Tabla35678[[#This Row],[BALANCE INICIAL]]+Tabla35678[[#This Row],[ENTRADAS]]-Tabla35678[[#This Row],[SALIDAS]]</f>
        <v>4</v>
      </c>
      <c r="K626" s="2">
        <v>187</v>
      </c>
      <c r="L626" s="2">
        <f>+Tabla35678[[#This Row],[BALANCE INICIAL]]*Tabla35678[[#This Row],[PRECIO]]</f>
        <v>748</v>
      </c>
      <c r="M626" s="2">
        <f>+Tabla35678[[#This Row],[ENTRADAS]]*Tabla35678[[#This Row],[PRECIO]]</f>
        <v>0</v>
      </c>
      <c r="N626" s="2">
        <f>+Tabla35678[[#This Row],[SALIDAS]]*Tabla35678[[#This Row],[PRECIO]]</f>
        <v>0</v>
      </c>
      <c r="O626" s="2">
        <f>+Tabla35678[[#This Row],[BALANCE INICIAL2]]+Tabla35678[[#This Row],[ENTRADAS3]]-Tabla35678[[#This Row],[SALIDAS4]]</f>
        <v>748</v>
      </c>
    </row>
    <row r="627" spans="1:15" x14ac:dyDescent="0.25">
      <c r="A627" s="9" t="s">
        <v>59</v>
      </c>
      <c r="B627" s="16" t="s">
        <v>880</v>
      </c>
      <c r="C627" t="s">
        <v>107</v>
      </c>
      <c r="D627" t="s">
        <v>763</v>
      </c>
      <c r="F627" s="9" t="s">
        <v>820</v>
      </c>
      <c r="G627">
        <v>2</v>
      </c>
      <c r="J627">
        <f>+Tabla35678[[#This Row],[BALANCE INICIAL]]+Tabla35678[[#This Row],[ENTRADAS]]-Tabla35678[[#This Row],[SALIDAS]]</f>
        <v>2</v>
      </c>
      <c r="K627" s="2">
        <v>170</v>
      </c>
      <c r="L627" s="2">
        <f>+Tabla35678[[#This Row],[BALANCE INICIAL]]*Tabla35678[[#This Row],[PRECIO]]</f>
        <v>340</v>
      </c>
      <c r="M627" s="2">
        <f>+Tabla35678[[#This Row],[ENTRADAS]]*Tabla35678[[#This Row],[PRECIO]]</f>
        <v>0</v>
      </c>
      <c r="N627" s="2">
        <f>+Tabla35678[[#This Row],[SALIDAS]]*Tabla35678[[#This Row],[PRECIO]]</f>
        <v>0</v>
      </c>
      <c r="O627" s="2">
        <f>+Tabla35678[[#This Row],[BALANCE INICIAL2]]+Tabla35678[[#This Row],[ENTRADAS3]]-Tabla35678[[#This Row],[SALIDAS4]]</f>
        <v>340</v>
      </c>
    </row>
    <row r="628" spans="1:15" x14ac:dyDescent="0.25">
      <c r="A628" s="9" t="s">
        <v>59</v>
      </c>
      <c r="B628" s="16" t="s">
        <v>880</v>
      </c>
      <c r="C628" t="s">
        <v>107</v>
      </c>
      <c r="D628" t="s">
        <v>764</v>
      </c>
      <c r="F628" s="9" t="s">
        <v>820</v>
      </c>
      <c r="G628">
        <v>3</v>
      </c>
      <c r="J628">
        <f>+Tabla35678[[#This Row],[BALANCE INICIAL]]+Tabla35678[[#This Row],[ENTRADAS]]-Tabla35678[[#This Row],[SALIDAS]]</f>
        <v>3</v>
      </c>
      <c r="K628" s="2">
        <v>180</v>
      </c>
      <c r="L628" s="2">
        <f>+Tabla35678[[#This Row],[BALANCE INICIAL]]*Tabla35678[[#This Row],[PRECIO]]</f>
        <v>540</v>
      </c>
      <c r="M628" s="2">
        <f>+Tabla35678[[#This Row],[ENTRADAS]]*Tabla35678[[#This Row],[PRECIO]]</f>
        <v>0</v>
      </c>
      <c r="N628" s="2">
        <f>+Tabla35678[[#This Row],[SALIDAS]]*Tabla35678[[#This Row],[PRECIO]]</f>
        <v>0</v>
      </c>
      <c r="O628" s="2">
        <f>+Tabla35678[[#This Row],[BALANCE INICIAL2]]+Tabla35678[[#This Row],[ENTRADAS3]]-Tabla35678[[#This Row],[SALIDAS4]]</f>
        <v>540</v>
      </c>
    </row>
    <row r="629" spans="1:15" x14ac:dyDescent="0.25">
      <c r="A629" s="9" t="s">
        <v>59</v>
      </c>
      <c r="B629" s="16" t="s">
        <v>880</v>
      </c>
      <c r="C629" t="s">
        <v>107</v>
      </c>
      <c r="D629" t="s">
        <v>765</v>
      </c>
      <c r="F629" s="9" t="s">
        <v>820</v>
      </c>
      <c r="G629">
        <v>1</v>
      </c>
      <c r="J629">
        <f>+Tabla35678[[#This Row],[BALANCE INICIAL]]+Tabla35678[[#This Row],[ENTRADAS]]-Tabla35678[[#This Row],[SALIDAS]]</f>
        <v>1</v>
      </c>
      <c r="K629" s="2">
        <v>180</v>
      </c>
      <c r="L629" s="2">
        <f>+Tabla35678[[#This Row],[BALANCE INICIAL]]*Tabla35678[[#This Row],[PRECIO]]</f>
        <v>180</v>
      </c>
      <c r="M629" s="2">
        <f>+Tabla35678[[#This Row],[ENTRADAS]]*Tabla35678[[#This Row],[PRECIO]]</f>
        <v>0</v>
      </c>
      <c r="N629" s="2">
        <f>+Tabla35678[[#This Row],[SALIDAS]]*Tabla35678[[#This Row],[PRECIO]]</f>
        <v>0</v>
      </c>
      <c r="O629" s="2">
        <f>+Tabla35678[[#This Row],[BALANCE INICIAL2]]+Tabla35678[[#This Row],[ENTRADAS3]]-Tabla35678[[#This Row],[SALIDAS4]]</f>
        <v>180</v>
      </c>
    </row>
    <row r="630" spans="1:15" x14ac:dyDescent="0.25">
      <c r="A630" s="9" t="s">
        <v>59</v>
      </c>
      <c r="B630" s="16" t="s">
        <v>880</v>
      </c>
      <c r="C630" t="s">
        <v>107</v>
      </c>
      <c r="D630" t="s">
        <v>766</v>
      </c>
      <c r="F630" s="9" t="s">
        <v>820</v>
      </c>
      <c r="G630">
        <v>1</v>
      </c>
      <c r="J630">
        <f>+Tabla35678[[#This Row],[BALANCE INICIAL]]+Tabla35678[[#This Row],[ENTRADAS]]-Tabla35678[[#This Row],[SALIDAS]]</f>
        <v>1</v>
      </c>
      <c r="K630" s="2">
        <v>195</v>
      </c>
      <c r="L630" s="2">
        <f>+Tabla35678[[#This Row],[BALANCE INICIAL]]*Tabla35678[[#This Row],[PRECIO]]</f>
        <v>195</v>
      </c>
      <c r="M630" s="2">
        <f>+Tabla35678[[#This Row],[ENTRADAS]]*Tabla35678[[#This Row],[PRECIO]]</f>
        <v>0</v>
      </c>
      <c r="N630" s="2">
        <f>+Tabla35678[[#This Row],[SALIDAS]]*Tabla35678[[#This Row],[PRECIO]]</f>
        <v>0</v>
      </c>
      <c r="O630" s="2">
        <f>+Tabla35678[[#This Row],[BALANCE INICIAL2]]+Tabla35678[[#This Row],[ENTRADAS3]]-Tabla35678[[#This Row],[SALIDAS4]]</f>
        <v>195</v>
      </c>
    </row>
    <row r="631" spans="1:15" x14ac:dyDescent="0.25">
      <c r="A631" s="9" t="s">
        <v>59</v>
      </c>
      <c r="B631" s="16" t="s">
        <v>880</v>
      </c>
      <c r="C631" t="s">
        <v>107</v>
      </c>
      <c r="D631" t="s">
        <v>767</v>
      </c>
      <c r="F631" s="9" t="s">
        <v>820</v>
      </c>
      <c r="G631">
        <v>1</v>
      </c>
      <c r="J631">
        <f>+Tabla35678[[#This Row],[BALANCE INICIAL]]+Tabla35678[[#This Row],[ENTRADAS]]-Tabla35678[[#This Row],[SALIDAS]]</f>
        <v>1</v>
      </c>
      <c r="K631" s="2">
        <v>1182.17</v>
      </c>
      <c r="L631" s="2">
        <f>+Tabla35678[[#This Row],[BALANCE INICIAL]]*Tabla35678[[#This Row],[PRECIO]]</f>
        <v>1182.17</v>
      </c>
      <c r="M631" s="2">
        <f>+Tabla35678[[#This Row],[ENTRADAS]]*Tabla35678[[#This Row],[PRECIO]]</f>
        <v>0</v>
      </c>
      <c r="N631" s="2">
        <f>+Tabla35678[[#This Row],[SALIDAS]]*Tabla35678[[#This Row],[PRECIO]]</f>
        <v>0</v>
      </c>
      <c r="O631" s="2">
        <f>+Tabla35678[[#This Row],[BALANCE INICIAL2]]+Tabla35678[[#This Row],[ENTRADAS3]]-Tabla35678[[#This Row],[SALIDAS4]]</f>
        <v>1182.17</v>
      </c>
    </row>
    <row r="632" spans="1:15" x14ac:dyDescent="0.25">
      <c r="A632" s="9" t="s">
        <v>59</v>
      </c>
      <c r="B632" s="16" t="s">
        <v>880</v>
      </c>
      <c r="C632" t="s">
        <v>107</v>
      </c>
      <c r="D632" t="s">
        <v>768</v>
      </c>
      <c r="F632" s="9" t="s">
        <v>820</v>
      </c>
      <c r="G632">
        <v>192</v>
      </c>
      <c r="J632">
        <f>+Tabla35678[[#This Row],[BALANCE INICIAL]]+Tabla35678[[#This Row],[ENTRADAS]]-Tabla35678[[#This Row],[SALIDAS]]</f>
        <v>192</v>
      </c>
      <c r="K632" s="2">
        <v>75</v>
      </c>
      <c r="L632" s="2">
        <f>+Tabla35678[[#This Row],[BALANCE INICIAL]]*Tabla35678[[#This Row],[PRECIO]]</f>
        <v>14400</v>
      </c>
      <c r="M632" s="2">
        <f>+Tabla35678[[#This Row],[ENTRADAS]]*Tabla35678[[#This Row],[PRECIO]]</f>
        <v>0</v>
      </c>
      <c r="N632" s="2">
        <f>+Tabla35678[[#This Row],[SALIDAS]]*Tabla35678[[#This Row],[PRECIO]]</f>
        <v>0</v>
      </c>
      <c r="O632" s="2">
        <f>+Tabla35678[[#This Row],[BALANCE INICIAL2]]+Tabla35678[[#This Row],[ENTRADAS3]]-Tabla35678[[#This Row],[SALIDAS4]]</f>
        <v>14400</v>
      </c>
    </row>
    <row r="633" spans="1:15" x14ac:dyDescent="0.25">
      <c r="A633" s="9" t="s">
        <v>59</v>
      </c>
      <c r="B633" s="16" t="s">
        <v>880</v>
      </c>
      <c r="C633" t="s">
        <v>107</v>
      </c>
      <c r="D633" t="s">
        <v>769</v>
      </c>
      <c r="F633" s="9" t="s">
        <v>820</v>
      </c>
      <c r="G633">
        <v>6</v>
      </c>
      <c r="J633">
        <f>+Tabla35678[[#This Row],[BALANCE INICIAL]]+Tabla35678[[#This Row],[ENTRADAS]]-Tabla35678[[#This Row],[SALIDAS]]</f>
        <v>6</v>
      </c>
      <c r="K633" s="2">
        <v>40</v>
      </c>
      <c r="L633" s="2">
        <f>+Tabla35678[[#This Row],[BALANCE INICIAL]]*Tabla35678[[#This Row],[PRECIO]]</f>
        <v>240</v>
      </c>
      <c r="M633" s="2">
        <f>+Tabla35678[[#This Row],[ENTRADAS]]*Tabla35678[[#This Row],[PRECIO]]</f>
        <v>0</v>
      </c>
      <c r="N633" s="2">
        <f>+Tabla35678[[#This Row],[SALIDAS]]*Tabla35678[[#This Row],[PRECIO]]</f>
        <v>0</v>
      </c>
      <c r="O633" s="2">
        <f>+Tabla35678[[#This Row],[BALANCE INICIAL2]]+Tabla35678[[#This Row],[ENTRADAS3]]-Tabla35678[[#This Row],[SALIDAS4]]</f>
        <v>240</v>
      </c>
    </row>
    <row r="634" spans="1:15" x14ac:dyDescent="0.25">
      <c r="A634" s="9" t="s">
        <v>59</v>
      </c>
      <c r="B634" s="16" t="s">
        <v>880</v>
      </c>
      <c r="C634" t="s">
        <v>107</v>
      </c>
      <c r="D634" t="s">
        <v>770</v>
      </c>
      <c r="F634" s="9" t="s">
        <v>820</v>
      </c>
      <c r="G634">
        <v>4</v>
      </c>
      <c r="J634">
        <f>+Tabla35678[[#This Row],[BALANCE INICIAL]]+Tabla35678[[#This Row],[ENTRADAS]]-Tabla35678[[#This Row],[SALIDAS]]</f>
        <v>4</v>
      </c>
      <c r="K634" s="2">
        <v>350</v>
      </c>
      <c r="L634" s="2">
        <f>+Tabla35678[[#This Row],[BALANCE INICIAL]]*Tabla35678[[#This Row],[PRECIO]]</f>
        <v>1400</v>
      </c>
      <c r="M634" s="2">
        <f>+Tabla35678[[#This Row],[ENTRADAS]]*Tabla35678[[#This Row],[PRECIO]]</f>
        <v>0</v>
      </c>
      <c r="N634" s="2">
        <f>+Tabla35678[[#This Row],[SALIDAS]]*Tabla35678[[#This Row],[PRECIO]]</f>
        <v>0</v>
      </c>
      <c r="O634" s="2">
        <f>+Tabla35678[[#This Row],[BALANCE INICIAL2]]+Tabla35678[[#This Row],[ENTRADAS3]]-Tabla35678[[#This Row],[SALIDAS4]]</f>
        <v>1400</v>
      </c>
    </row>
    <row r="635" spans="1:15" x14ac:dyDescent="0.25">
      <c r="A635" s="9" t="s">
        <v>59</v>
      </c>
      <c r="B635" s="16" t="s">
        <v>880</v>
      </c>
      <c r="C635" t="s">
        <v>107</v>
      </c>
      <c r="D635" t="s">
        <v>771</v>
      </c>
      <c r="F635" s="9" t="s">
        <v>820</v>
      </c>
      <c r="G635">
        <v>8</v>
      </c>
      <c r="J635">
        <f>+Tabla35678[[#This Row],[BALANCE INICIAL]]+Tabla35678[[#This Row],[ENTRADAS]]-Tabla35678[[#This Row],[SALIDAS]]</f>
        <v>8</v>
      </c>
      <c r="K635" s="2">
        <v>450</v>
      </c>
      <c r="L635" s="2">
        <f>+Tabla35678[[#This Row],[BALANCE INICIAL]]*Tabla35678[[#This Row],[PRECIO]]</f>
        <v>3600</v>
      </c>
      <c r="M635" s="2">
        <f>+Tabla35678[[#This Row],[ENTRADAS]]*Tabla35678[[#This Row],[PRECIO]]</f>
        <v>0</v>
      </c>
      <c r="N635" s="2">
        <f>+Tabla35678[[#This Row],[SALIDAS]]*Tabla35678[[#This Row],[PRECIO]]</f>
        <v>0</v>
      </c>
      <c r="O635" s="2">
        <f>+Tabla35678[[#This Row],[BALANCE INICIAL2]]+Tabla35678[[#This Row],[ENTRADAS3]]-Tabla35678[[#This Row],[SALIDAS4]]</f>
        <v>3600</v>
      </c>
    </row>
    <row r="636" spans="1:15" x14ac:dyDescent="0.25">
      <c r="A636" s="9" t="s">
        <v>59</v>
      </c>
      <c r="B636" s="16" t="s">
        <v>880</v>
      </c>
      <c r="C636" t="s">
        <v>107</v>
      </c>
      <c r="D636" t="s">
        <v>772</v>
      </c>
      <c r="F636" s="9" t="s">
        <v>820</v>
      </c>
      <c r="G636">
        <v>6</v>
      </c>
      <c r="J636">
        <f>+Tabla35678[[#This Row],[BALANCE INICIAL]]+Tabla35678[[#This Row],[ENTRADAS]]-Tabla35678[[#This Row],[SALIDAS]]</f>
        <v>6</v>
      </c>
      <c r="K636" s="2">
        <v>450</v>
      </c>
      <c r="L636" s="2">
        <f>+Tabla35678[[#This Row],[BALANCE INICIAL]]*Tabla35678[[#This Row],[PRECIO]]</f>
        <v>2700</v>
      </c>
      <c r="M636" s="2">
        <f>+Tabla35678[[#This Row],[ENTRADAS]]*Tabla35678[[#This Row],[PRECIO]]</f>
        <v>0</v>
      </c>
      <c r="N636" s="2">
        <f>+Tabla35678[[#This Row],[SALIDAS]]*Tabla35678[[#This Row],[PRECIO]]</f>
        <v>0</v>
      </c>
      <c r="O636" s="2">
        <f>+Tabla35678[[#This Row],[BALANCE INICIAL2]]+Tabla35678[[#This Row],[ENTRADAS3]]-Tabla35678[[#This Row],[SALIDAS4]]</f>
        <v>2700</v>
      </c>
    </row>
    <row r="637" spans="1:15" x14ac:dyDescent="0.25">
      <c r="A637" s="9" t="s">
        <v>59</v>
      </c>
      <c r="B637" s="16" t="s">
        <v>880</v>
      </c>
      <c r="C637" t="s">
        <v>107</v>
      </c>
      <c r="D637" t="s">
        <v>773</v>
      </c>
      <c r="F637" s="9" t="s">
        <v>820</v>
      </c>
      <c r="G637">
        <v>32</v>
      </c>
      <c r="J637">
        <f>+Tabla35678[[#This Row],[BALANCE INICIAL]]+Tabla35678[[#This Row],[ENTRADAS]]-Tabla35678[[#This Row],[SALIDAS]]</f>
        <v>32</v>
      </c>
      <c r="K637" s="2">
        <v>350</v>
      </c>
      <c r="L637" s="2">
        <f>+Tabla35678[[#This Row],[BALANCE INICIAL]]*Tabla35678[[#This Row],[PRECIO]]</f>
        <v>11200</v>
      </c>
      <c r="M637" s="2">
        <f>+Tabla35678[[#This Row],[ENTRADAS]]*Tabla35678[[#This Row],[PRECIO]]</f>
        <v>0</v>
      </c>
      <c r="N637" s="2">
        <f>+Tabla35678[[#This Row],[SALIDAS]]*Tabla35678[[#This Row],[PRECIO]]</f>
        <v>0</v>
      </c>
      <c r="O637" s="2">
        <f>+Tabla35678[[#This Row],[BALANCE INICIAL2]]+Tabla35678[[#This Row],[ENTRADAS3]]-Tabla35678[[#This Row],[SALIDAS4]]</f>
        <v>11200</v>
      </c>
    </row>
    <row r="638" spans="1:15" x14ac:dyDescent="0.25">
      <c r="A638" s="9" t="s">
        <v>59</v>
      </c>
      <c r="B638" s="16" t="s">
        <v>880</v>
      </c>
      <c r="C638" t="s">
        <v>107</v>
      </c>
      <c r="D638" t="s">
        <v>774</v>
      </c>
      <c r="F638" s="9" t="s">
        <v>820</v>
      </c>
      <c r="G638">
        <v>258</v>
      </c>
      <c r="J638">
        <f>+Tabla35678[[#This Row],[BALANCE INICIAL]]+Tabla35678[[#This Row],[ENTRADAS]]-Tabla35678[[#This Row],[SALIDAS]]</f>
        <v>258</v>
      </c>
      <c r="K638" s="2">
        <v>290</v>
      </c>
      <c r="L638" s="2">
        <f>+Tabla35678[[#This Row],[BALANCE INICIAL]]*Tabla35678[[#This Row],[PRECIO]]</f>
        <v>74820</v>
      </c>
      <c r="M638" s="2">
        <f>+Tabla35678[[#This Row],[ENTRADAS]]*Tabla35678[[#This Row],[PRECIO]]</f>
        <v>0</v>
      </c>
      <c r="N638" s="2">
        <f>+Tabla35678[[#This Row],[SALIDAS]]*Tabla35678[[#This Row],[PRECIO]]</f>
        <v>0</v>
      </c>
      <c r="O638" s="2">
        <f>+Tabla35678[[#This Row],[BALANCE INICIAL2]]+Tabla35678[[#This Row],[ENTRADAS3]]-Tabla35678[[#This Row],[SALIDAS4]]</f>
        <v>74820</v>
      </c>
    </row>
    <row r="639" spans="1:15" x14ac:dyDescent="0.25">
      <c r="A639" s="9" t="s">
        <v>59</v>
      </c>
      <c r="B639" s="16" t="s">
        <v>880</v>
      </c>
      <c r="C639" t="s">
        <v>107</v>
      </c>
      <c r="D639" t="s">
        <v>775</v>
      </c>
      <c r="F639" s="9" t="s">
        <v>820</v>
      </c>
      <c r="G639">
        <v>24</v>
      </c>
      <c r="J639">
        <f>+Tabla35678[[#This Row],[BALANCE INICIAL]]+Tabla35678[[#This Row],[ENTRADAS]]-Tabla35678[[#This Row],[SALIDAS]]</f>
        <v>24</v>
      </c>
      <c r="K639" s="2">
        <v>99</v>
      </c>
      <c r="L639" s="2">
        <f>+Tabla35678[[#This Row],[BALANCE INICIAL]]*Tabla35678[[#This Row],[PRECIO]]</f>
        <v>2376</v>
      </c>
      <c r="M639" s="2">
        <f>+Tabla35678[[#This Row],[ENTRADAS]]*Tabla35678[[#This Row],[PRECIO]]</f>
        <v>0</v>
      </c>
      <c r="N639" s="2">
        <f>+Tabla35678[[#This Row],[SALIDAS]]*Tabla35678[[#This Row],[PRECIO]]</f>
        <v>0</v>
      </c>
      <c r="O639" s="2">
        <f>+Tabla35678[[#This Row],[BALANCE INICIAL2]]+Tabla35678[[#This Row],[ENTRADAS3]]-Tabla35678[[#This Row],[SALIDAS4]]</f>
        <v>2376</v>
      </c>
    </row>
    <row r="640" spans="1:15" x14ac:dyDescent="0.25">
      <c r="A640" s="9" t="s">
        <v>59</v>
      </c>
      <c r="B640" s="16" t="s">
        <v>880</v>
      </c>
      <c r="C640" t="s">
        <v>107</v>
      </c>
      <c r="D640" t="s">
        <v>776</v>
      </c>
      <c r="F640" s="9" t="s">
        <v>820</v>
      </c>
      <c r="G640">
        <v>1</v>
      </c>
      <c r="J640">
        <f>+Tabla35678[[#This Row],[BALANCE INICIAL]]+Tabla35678[[#This Row],[ENTRADAS]]-Tabla35678[[#This Row],[SALIDAS]]</f>
        <v>1</v>
      </c>
      <c r="K640" s="2">
        <v>600</v>
      </c>
      <c r="L640" s="2">
        <f>+Tabla35678[[#This Row],[BALANCE INICIAL]]*Tabla35678[[#This Row],[PRECIO]]</f>
        <v>600</v>
      </c>
      <c r="M640" s="2">
        <f>+Tabla35678[[#This Row],[ENTRADAS]]*Tabla35678[[#This Row],[PRECIO]]</f>
        <v>0</v>
      </c>
      <c r="N640" s="2">
        <f>+Tabla35678[[#This Row],[SALIDAS]]*Tabla35678[[#This Row],[PRECIO]]</f>
        <v>0</v>
      </c>
      <c r="O640" s="2">
        <f>+Tabla35678[[#This Row],[BALANCE INICIAL2]]+Tabla35678[[#This Row],[ENTRADAS3]]-Tabla35678[[#This Row],[SALIDAS4]]</f>
        <v>600</v>
      </c>
    </row>
    <row r="641" spans="1:15" x14ac:dyDescent="0.25">
      <c r="A641" s="9" t="s">
        <v>59</v>
      </c>
      <c r="B641" s="16" t="s">
        <v>880</v>
      </c>
      <c r="C641" t="s">
        <v>107</v>
      </c>
      <c r="D641" t="s">
        <v>777</v>
      </c>
      <c r="F641" s="9" t="s">
        <v>820</v>
      </c>
      <c r="G641">
        <v>2</v>
      </c>
      <c r="J641">
        <f>+Tabla35678[[#This Row],[BALANCE INICIAL]]+Tabla35678[[#This Row],[ENTRADAS]]-Tabla35678[[#This Row],[SALIDAS]]</f>
        <v>2</v>
      </c>
      <c r="K641" s="2">
        <v>600</v>
      </c>
      <c r="L641" s="2">
        <f>+Tabla35678[[#This Row],[BALANCE INICIAL]]*Tabla35678[[#This Row],[PRECIO]]</f>
        <v>1200</v>
      </c>
      <c r="M641" s="2">
        <f>+Tabla35678[[#This Row],[ENTRADAS]]*Tabla35678[[#This Row],[PRECIO]]</f>
        <v>0</v>
      </c>
      <c r="N641" s="2">
        <f>+Tabla35678[[#This Row],[SALIDAS]]*Tabla35678[[#This Row],[PRECIO]]</f>
        <v>0</v>
      </c>
      <c r="O641" s="2">
        <f>+Tabla35678[[#This Row],[BALANCE INICIAL2]]+Tabla35678[[#This Row],[ENTRADAS3]]-Tabla35678[[#This Row],[SALIDAS4]]</f>
        <v>1200</v>
      </c>
    </row>
    <row r="642" spans="1:15" x14ac:dyDescent="0.25">
      <c r="A642" s="9" t="s">
        <v>59</v>
      </c>
      <c r="B642" s="16" t="s">
        <v>880</v>
      </c>
      <c r="C642" t="s">
        <v>107</v>
      </c>
      <c r="D642" t="s">
        <v>778</v>
      </c>
      <c r="F642" s="9" t="s">
        <v>820</v>
      </c>
      <c r="G642">
        <v>9</v>
      </c>
      <c r="J642">
        <f>+Tabla35678[[#This Row],[BALANCE INICIAL]]+Tabla35678[[#This Row],[ENTRADAS]]-Tabla35678[[#This Row],[SALIDAS]]</f>
        <v>9</v>
      </c>
      <c r="K642" s="2">
        <v>260</v>
      </c>
      <c r="L642" s="2">
        <f>+Tabla35678[[#This Row],[BALANCE INICIAL]]*Tabla35678[[#This Row],[PRECIO]]</f>
        <v>2340</v>
      </c>
      <c r="M642" s="2">
        <f>+Tabla35678[[#This Row],[ENTRADAS]]*Tabla35678[[#This Row],[PRECIO]]</f>
        <v>0</v>
      </c>
      <c r="N642" s="2">
        <f>+Tabla35678[[#This Row],[SALIDAS]]*Tabla35678[[#This Row],[PRECIO]]</f>
        <v>0</v>
      </c>
      <c r="O642" s="2">
        <f>+Tabla35678[[#This Row],[BALANCE INICIAL2]]+Tabla35678[[#This Row],[ENTRADAS3]]-Tabla35678[[#This Row],[SALIDAS4]]</f>
        <v>2340</v>
      </c>
    </row>
    <row r="643" spans="1:15" x14ac:dyDescent="0.25">
      <c r="A643" s="9" t="s">
        <v>59</v>
      </c>
      <c r="B643" s="16" t="s">
        <v>880</v>
      </c>
      <c r="C643" t="s">
        <v>107</v>
      </c>
      <c r="D643" t="s">
        <v>779</v>
      </c>
      <c r="F643" s="9" t="s">
        <v>820</v>
      </c>
      <c r="G643">
        <v>4</v>
      </c>
      <c r="J643">
        <f>+Tabla35678[[#This Row],[BALANCE INICIAL]]+Tabla35678[[#This Row],[ENTRADAS]]-Tabla35678[[#This Row],[SALIDAS]]</f>
        <v>4</v>
      </c>
      <c r="K643" s="2">
        <v>172</v>
      </c>
      <c r="L643" s="2">
        <f>+Tabla35678[[#This Row],[BALANCE INICIAL]]*Tabla35678[[#This Row],[PRECIO]]</f>
        <v>688</v>
      </c>
      <c r="M643" s="2">
        <f>+Tabla35678[[#This Row],[ENTRADAS]]*Tabla35678[[#This Row],[PRECIO]]</f>
        <v>0</v>
      </c>
      <c r="N643" s="2">
        <f>+Tabla35678[[#This Row],[SALIDAS]]*Tabla35678[[#This Row],[PRECIO]]</f>
        <v>0</v>
      </c>
      <c r="O643" s="2">
        <f>+Tabla35678[[#This Row],[BALANCE INICIAL2]]+Tabla35678[[#This Row],[ENTRADAS3]]-Tabla35678[[#This Row],[SALIDAS4]]</f>
        <v>688</v>
      </c>
    </row>
    <row r="644" spans="1:15" x14ac:dyDescent="0.25">
      <c r="A644" s="9" t="s">
        <v>59</v>
      </c>
      <c r="B644" t="s">
        <v>880</v>
      </c>
      <c r="C644" t="s">
        <v>107</v>
      </c>
      <c r="D644" t="s">
        <v>780</v>
      </c>
      <c r="F644" s="9" t="s">
        <v>820</v>
      </c>
      <c r="G644">
        <v>22</v>
      </c>
      <c r="J644">
        <f>+Tabla35678[[#This Row],[BALANCE INICIAL]]+Tabla35678[[#This Row],[ENTRADAS]]-Tabla35678[[#This Row],[SALIDAS]]</f>
        <v>22</v>
      </c>
      <c r="K644" s="2">
        <v>525</v>
      </c>
      <c r="L644" s="2">
        <f>+Tabla35678[[#This Row],[BALANCE INICIAL]]*Tabla35678[[#This Row],[PRECIO]]</f>
        <v>11550</v>
      </c>
      <c r="M644" s="2">
        <f>+Tabla35678[[#This Row],[ENTRADAS]]*Tabla35678[[#This Row],[PRECIO]]</f>
        <v>0</v>
      </c>
      <c r="N644" s="2">
        <f>+Tabla35678[[#This Row],[SALIDAS]]*Tabla35678[[#This Row],[PRECIO]]</f>
        <v>0</v>
      </c>
      <c r="O644" s="2">
        <f>+Tabla35678[[#This Row],[BALANCE INICIAL2]]+Tabla35678[[#This Row],[ENTRADAS3]]-Tabla35678[[#This Row],[SALIDAS4]]</f>
        <v>11550</v>
      </c>
    </row>
    <row r="645" spans="1:15" x14ac:dyDescent="0.25">
      <c r="A645" s="9" t="s">
        <v>59</v>
      </c>
      <c r="B645" t="s">
        <v>880</v>
      </c>
      <c r="C645" t="s">
        <v>107</v>
      </c>
      <c r="D645" t="s">
        <v>781</v>
      </c>
      <c r="F645" s="9" t="s">
        <v>820</v>
      </c>
      <c r="G645">
        <v>22</v>
      </c>
      <c r="J645">
        <f>+Tabla35678[[#This Row],[BALANCE INICIAL]]+Tabla35678[[#This Row],[ENTRADAS]]-Tabla35678[[#This Row],[SALIDAS]]</f>
        <v>22</v>
      </c>
      <c r="K645" s="2">
        <v>400</v>
      </c>
      <c r="L645" s="2">
        <f>+Tabla35678[[#This Row],[BALANCE INICIAL]]*Tabla35678[[#This Row],[PRECIO]]</f>
        <v>8800</v>
      </c>
      <c r="M645" s="2">
        <f>+Tabla35678[[#This Row],[ENTRADAS]]*Tabla35678[[#This Row],[PRECIO]]</f>
        <v>0</v>
      </c>
      <c r="N645" s="2">
        <f>+Tabla35678[[#This Row],[SALIDAS]]*Tabla35678[[#This Row],[PRECIO]]</f>
        <v>0</v>
      </c>
      <c r="O645" s="2">
        <f>+Tabla35678[[#This Row],[BALANCE INICIAL2]]+Tabla35678[[#This Row],[ENTRADAS3]]-Tabla35678[[#This Row],[SALIDAS4]]</f>
        <v>8800</v>
      </c>
    </row>
    <row r="646" spans="1:15" x14ac:dyDescent="0.25">
      <c r="A646" s="9" t="s">
        <v>59</v>
      </c>
      <c r="B646" t="s">
        <v>880</v>
      </c>
      <c r="C646" t="s">
        <v>107</v>
      </c>
      <c r="D646" t="s">
        <v>782</v>
      </c>
      <c r="F646" s="9" t="s">
        <v>820</v>
      </c>
      <c r="G646">
        <v>3</v>
      </c>
      <c r="J646">
        <f>+Tabla35678[[#This Row],[BALANCE INICIAL]]+Tabla35678[[#This Row],[ENTRADAS]]-Tabla35678[[#This Row],[SALIDAS]]</f>
        <v>3</v>
      </c>
      <c r="K646" s="2">
        <v>1010.5</v>
      </c>
      <c r="L646" s="2">
        <f>+Tabla35678[[#This Row],[BALANCE INICIAL]]*Tabla35678[[#This Row],[PRECIO]]</f>
        <v>3031.5</v>
      </c>
      <c r="M646" s="2">
        <f>+Tabla35678[[#This Row],[ENTRADAS]]*Tabla35678[[#This Row],[PRECIO]]</f>
        <v>0</v>
      </c>
      <c r="N646" s="2">
        <f>+Tabla35678[[#This Row],[SALIDAS]]*Tabla35678[[#This Row],[PRECIO]]</f>
        <v>0</v>
      </c>
      <c r="O646" s="2">
        <f>+Tabla35678[[#This Row],[BALANCE INICIAL2]]+Tabla35678[[#This Row],[ENTRADAS3]]-Tabla35678[[#This Row],[SALIDAS4]]</f>
        <v>3031.5</v>
      </c>
    </row>
    <row r="647" spans="1:15" x14ac:dyDescent="0.25">
      <c r="A647" s="9" t="s">
        <v>59</v>
      </c>
      <c r="B647" t="s">
        <v>880</v>
      </c>
      <c r="C647" t="s">
        <v>107</v>
      </c>
      <c r="D647" t="s">
        <v>783</v>
      </c>
      <c r="F647" s="9" t="s">
        <v>820</v>
      </c>
      <c r="G647">
        <v>2</v>
      </c>
      <c r="J647">
        <f>+Tabla35678[[#This Row],[BALANCE INICIAL]]+Tabla35678[[#This Row],[ENTRADAS]]-Tabla35678[[#This Row],[SALIDAS]]</f>
        <v>2</v>
      </c>
      <c r="K647" s="2">
        <v>900</v>
      </c>
      <c r="L647" s="2">
        <f>+Tabla35678[[#This Row],[BALANCE INICIAL]]*Tabla35678[[#This Row],[PRECIO]]</f>
        <v>1800</v>
      </c>
      <c r="M647" s="2">
        <f>+Tabla35678[[#This Row],[ENTRADAS]]*Tabla35678[[#This Row],[PRECIO]]</f>
        <v>0</v>
      </c>
      <c r="N647" s="2">
        <f>+Tabla35678[[#This Row],[SALIDAS]]*Tabla35678[[#This Row],[PRECIO]]</f>
        <v>0</v>
      </c>
      <c r="O647" s="2">
        <f>+Tabla35678[[#This Row],[BALANCE INICIAL2]]+Tabla35678[[#This Row],[ENTRADAS3]]-Tabla35678[[#This Row],[SALIDAS4]]</f>
        <v>1800</v>
      </c>
    </row>
    <row r="648" spans="1:15" x14ac:dyDescent="0.25">
      <c r="A648" s="9" t="s">
        <v>59</v>
      </c>
      <c r="B648" t="s">
        <v>880</v>
      </c>
      <c r="C648" t="s">
        <v>107</v>
      </c>
      <c r="D648" t="s">
        <v>784</v>
      </c>
      <c r="F648" s="9" t="s">
        <v>820</v>
      </c>
      <c r="G648">
        <v>3</v>
      </c>
      <c r="J648">
        <f>+Tabla35678[[#This Row],[BALANCE INICIAL]]+Tabla35678[[#This Row],[ENTRADAS]]-Tabla35678[[#This Row],[SALIDAS]]</f>
        <v>3</v>
      </c>
      <c r="K648" s="2">
        <v>950</v>
      </c>
      <c r="L648" s="2">
        <f>+Tabla35678[[#This Row],[BALANCE INICIAL]]*Tabla35678[[#This Row],[PRECIO]]</f>
        <v>2850</v>
      </c>
      <c r="M648" s="2">
        <f>+Tabla35678[[#This Row],[ENTRADAS]]*Tabla35678[[#This Row],[PRECIO]]</f>
        <v>0</v>
      </c>
      <c r="N648" s="2">
        <f>+Tabla35678[[#This Row],[SALIDAS]]*Tabla35678[[#This Row],[PRECIO]]</f>
        <v>0</v>
      </c>
      <c r="O648" s="2">
        <f>+Tabla35678[[#This Row],[BALANCE INICIAL2]]+Tabla35678[[#This Row],[ENTRADAS3]]-Tabla35678[[#This Row],[SALIDAS4]]</f>
        <v>2850</v>
      </c>
    </row>
    <row r="649" spans="1:15" x14ac:dyDescent="0.25">
      <c r="A649" s="9" t="s">
        <v>59</v>
      </c>
      <c r="B649" s="16" t="s">
        <v>880</v>
      </c>
      <c r="C649" t="s">
        <v>107</v>
      </c>
      <c r="D649" t="s">
        <v>785</v>
      </c>
      <c r="F649" s="9" t="s">
        <v>820</v>
      </c>
      <c r="G649">
        <v>8</v>
      </c>
      <c r="J649">
        <f>+Tabla35678[[#This Row],[BALANCE INICIAL]]+Tabla35678[[#This Row],[ENTRADAS]]-Tabla35678[[#This Row],[SALIDAS]]</f>
        <v>8</v>
      </c>
      <c r="K649" s="2">
        <v>90</v>
      </c>
      <c r="L649" s="2">
        <f>+Tabla35678[[#This Row],[BALANCE INICIAL]]*Tabla35678[[#This Row],[PRECIO]]</f>
        <v>720</v>
      </c>
      <c r="M649" s="2">
        <f>+Tabla35678[[#This Row],[ENTRADAS]]*Tabla35678[[#This Row],[PRECIO]]</f>
        <v>0</v>
      </c>
      <c r="N649" s="2">
        <f>+Tabla35678[[#This Row],[SALIDAS]]*Tabla35678[[#This Row],[PRECIO]]</f>
        <v>0</v>
      </c>
      <c r="O649" s="2">
        <f>+Tabla35678[[#This Row],[BALANCE INICIAL2]]+Tabla35678[[#This Row],[ENTRADAS3]]-Tabla35678[[#This Row],[SALIDAS4]]</f>
        <v>720</v>
      </c>
    </row>
    <row r="650" spans="1:15" x14ac:dyDescent="0.25">
      <c r="A650" s="9" t="s">
        <v>59</v>
      </c>
      <c r="B650" s="16" t="s">
        <v>880</v>
      </c>
      <c r="C650" t="s">
        <v>107</v>
      </c>
      <c r="D650" t="s">
        <v>787</v>
      </c>
      <c r="F650" s="9" t="s">
        <v>820</v>
      </c>
      <c r="G650">
        <v>5</v>
      </c>
      <c r="J650">
        <f>+Tabla35678[[#This Row],[BALANCE INICIAL]]+Tabla35678[[#This Row],[ENTRADAS]]-Tabla35678[[#This Row],[SALIDAS]]</f>
        <v>5</v>
      </c>
      <c r="K650" s="2">
        <v>1300</v>
      </c>
      <c r="L650" s="2">
        <f>+Tabla35678[[#This Row],[BALANCE INICIAL]]*Tabla35678[[#This Row],[PRECIO]]</f>
        <v>6500</v>
      </c>
      <c r="M650" s="2">
        <f>+Tabla35678[[#This Row],[ENTRADAS]]*Tabla35678[[#This Row],[PRECIO]]</f>
        <v>0</v>
      </c>
      <c r="N650" s="2">
        <f>+Tabla35678[[#This Row],[SALIDAS]]*Tabla35678[[#This Row],[PRECIO]]</f>
        <v>0</v>
      </c>
      <c r="O650" s="2">
        <f>+Tabla35678[[#This Row],[BALANCE INICIAL2]]+Tabla35678[[#This Row],[ENTRADAS3]]-Tabla35678[[#This Row],[SALIDAS4]]</f>
        <v>6500</v>
      </c>
    </row>
    <row r="651" spans="1:15" x14ac:dyDescent="0.25">
      <c r="A651" s="9" t="s">
        <v>59</v>
      </c>
      <c r="B651" s="16" t="s">
        <v>880</v>
      </c>
      <c r="C651" t="s">
        <v>107</v>
      </c>
      <c r="D651" t="s">
        <v>788</v>
      </c>
      <c r="F651" s="9" t="s">
        <v>820</v>
      </c>
      <c r="G651">
        <v>9</v>
      </c>
      <c r="J651">
        <f>+Tabla35678[[#This Row],[BALANCE INICIAL]]+Tabla35678[[#This Row],[ENTRADAS]]-Tabla35678[[#This Row],[SALIDAS]]</f>
        <v>9</v>
      </c>
      <c r="K651" s="2">
        <v>1050</v>
      </c>
      <c r="L651" s="2">
        <f>+Tabla35678[[#This Row],[BALANCE INICIAL]]*Tabla35678[[#This Row],[PRECIO]]</f>
        <v>9450</v>
      </c>
      <c r="M651" s="2">
        <f>+Tabla35678[[#This Row],[ENTRADAS]]*Tabla35678[[#This Row],[PRECIO]]</f>
        <v>0</v>
      </c>
      <c r="N651" s="2">
        <f>+Tabla35678[[#This Row],[SALIDAS]]*Tabla35678[[#This Row],[PRECIO]]</f>
        <v>0</v>
      </c>
      <c r="O651" s="2">
        <f>+Tabla35678[[#This Row],[BALANCE INICIAL2]]+Tabla35678[[#This Row],[ENTRADAS3]]-Tabla35678[[#This Row],[SALIDAS4]]</f>
        <v>9450</v>
      </c>
    </row>
    <row r="652" spans="1:15" x14ac:dyDescent="0.25">
      <c r="A652" s="9" t="s">
        <v>59</v>
      </c>
      <c r="B652" s="16" t="s">
        <v>880</v>
      </c>
      <c r="C652" t="s">
        <v>107</v>
      </c>
      <c r="D652" t="s">
        <v>789</v>
      </c>
      <c r="F652" s="9" t="s">
        <v>873</v>
      </c>
      <c r="G652">
        <v>168</v>
      </c>
      <c r="J652">
        <f>+Tabla35678[[#This Row],[BALANCE INICIAL]]+Tabla35678[[#This Row],[ENTRADAS]]-Tabla35678[[#This Row],[SALIDAS]]</f>
        <v>168</v>
      </c>
      <c r="K652" s="2">
        <v>565</v>
      </c>
      <c r="L652" s="2">
        <f>+Tabla35678[[#This Row],[BALANCE INICIAL]]*Tabla35678[[#This Row],[PRECIO]]</f>
        <v>94920</v>
      </c>
      <c r="M652" s="2">
        <f>+Tabla35678[[#This Row],[ENTRADAS]]*Tabla35678[[#This Row],[PRECIO]]</f>
        <v>0</v>
      </c>
      <c r="N652" s="2">
        <f>+Tabla35678[[#This Row],[SALIDAS]]*Tabla35678[[#This Row],[PRECIO]]</f>
        <v>0</v>
      </c>
      <c r="O652" s="2">
        <f>+Tabla35678[[#This Row],[BALANCE INICIAL2]]+Tabla35678[[#This Row],[ENTRADAS3]]-Tabla35678[[#This Row],[SALIDAS4]]</f>
        <v>94920</v>
      </c>
    </row>
    <row r="653" spans="1:15" x14ac:dyDescent="0.25">
      <c r="A653" s="9" t="s">
        <v>59</v>
      </c>
      <c r="B653" s="16" t="s">
        <v>880</v>
      </c>
      <c r="C653" t="s">
        <v>107</v>
      </c>
      <c r="D653" t="s">
        <v>790</v>
      </c>
      <c r="F653" s="9" t="s">
        <v>873</v>
      </c>
      <c r="G653">
        <v>2</v>
      </c>
      <c r="J653">
        <f>+Tabla35678[[#This Row],[BALANCE INICIAL]]+Tabla35678[[#This Row],[ENTRADAS]]-Tabla35678[[#This Row],[SALIDAS]]</f>
        <v>2</v>
      </c>
      <c r="K653" s="2">
        <v>900</v>
      </c>
      <c r="L653" s="2">
        <f>+Tabla35678[[#This Row],[BALANCE INICIAL]]*Tabla35678[[#This Row],[PRECIO]]</f>
        <v>1800</v>
      </c>
      <c r="M653" s="2">
        <f>+Tabla35678[[#This Row],[ENTRADAS]]*Tabla35678[[#This Row],[PRECIO]]</f>
        <v>0</v>
      </c>
      <c r="N653" s="2">
        <f>+Tabla35678[[#This Row],[SALIDAS]]*Tabla35678[[#This Row],[PRECIO]]</f>
        <v>0</v>
      </c>
      <c r="O653" s="2">
        <f>+Tabla35678[[#This Row],[BALANCE INICIAL2]]+Tabla35678[[#This Row],[ENTRADAS3]]-Tabla35678[[#This Row],[SALIDAS4]]</f>
        <v>1800</v>
      </c>
    </row>
    <row r="654" spans="1:15" x14ac:dyDescent="0.25">
      <c r="A654" s="9" t="s">
        <v>59</v>
      </c>
      <c r="B654" s="16" t="s">
        <v>880</v>
      </c>
      <c r="C654" t="s">
        <v>107</v>
      </c>
      <c r="D654" t="s">
        <v>791</v>
      </c>
      <c r="F654" s="9" t="s">
        <v>873</v>
      </c>
      <c r="G654">
        <v>2</v>
      </c>
      <c r="J654">
        <f>+Tabla35678[[#This Row],[BALANCE INICIAL]]+Tabla35678[[#This Row],[ENTRADAS]]-Tabla35678[[#This Row],[SALIDAS]]</f>
        <v>2</v>
      </c>
      <c r="K654" s="2">
        <v>1190</v>
      </c>
      <c r="L654" s="2">
        <f>+Tabla35678[[#This Row],[BALANCE INICIAL]]*Tabla35678[[#This Row],[PRECIO]]</f>
        <v>2380</v>
      </c>
      <c r="M654" s="2">
        <f>+Tabla35678[[#This Row],[ENTRADAS]]*Tabla35678[[#This Row],[PRECIO]]</f>
        <v>0</v>
      </c>
      <c r="N654" s="2">
        <f>+Tabla35678[[#This Row],[SALIDAS]]*Tabla35678[[#This Row],[PRECIO]]</f>
        <v>0</v>
      </c>
      <c r="O654" s="2">
        <f>+Tabla35678[[#This Row],[BALANCE INICIAL2]]+Tabla35678[[#This Row],[ENTRADAS3]]-Tabla35678[[#This Row],[SALIDAS4]]</f>
        <v>2380</v>
      </c>
    </row>
    <row r="655" spans="1:15" x14ac:dyDescent="0.25">
      <c r="A655" s="9" t="s">
        <v>59</v>
      </c>
      <c r="B655" t="s">
        <v>880</v>
      </c>
      <c r="C655" t="s">
        <v>107</v>
      </c>
      <c r="D655" t="s">
        <v>792</v>
      </c>
      <c r="F655" s="9" t="s">
        <v>873</v>
      </c>
      <c r="G655">
        <v>3</v>
      </c>
      <c r="J655">
        <f>+Tabla35678[[#This Row],[BALANCE INICIAL]]+Tabla35678[[#This Row],[ENTRADAS]]-Tabla35678[[#This Row],[SALIDAS]]</f>
        <v>3</v>
      </c>
      <c r="K655" s="2">
        <v>800</v>
      </c>
      <c r="L655" s="2">
        <f>+Tabla35678[[#This Row],[BALANCE INICIAL]]*Tabla35678[[#This Row],[PRECIO]]</f>
        <v>2400</v>
      </c>
      <c r="M655" s="2">
        <f>+Tabla35678[[#This Row],[ENTRADAS]]*Tabla35678[[#This Row],[PRECIO]]</f>
        <v>0</v>
      </c>
      <c r="N655" s="2">
        <f>+Tabla35678[[#This Row],[SALIDAS]]*Tabla35678[[#This Row],[PRECIO]]</f>
        <v>0</v>
      </c>
      <c r="O655" s="2">
        <f>+Tabla35678[[#This Row],[BALANCE INICIAL2]]+Tabla35678[[#This Row],[ENTRADAS3]]-Tabla35678[[#This Row],[SALIDAS4]]</f>
        <v>2400</v>
      </c>
    </row>
    <row r="656" spans="1:15" x14ac:dyDescent="0.25">
      <c r="A656" s="9" t="s">
        <v>59</v>
      </c>
      <c r="B656" t="s">
        <v>880</v>
      </c>
      <c r="C656" t="s">
        <v>107</v>
      </c>
      <c r="D656" t="s">
        <v>793</v>
      </c>
      <c r="F656" s="9" t="s">
        <v>873</v>
      </c>
      <c r="G656">
        <v>1</v>
      </c>
      <c r="J656">
        <f>+Tabla35678[[#This Row],[BALANCE INICIAL]]+Tabla35678[[#This Row],[ENTRADAS]]-Tabla35678[[#This Row],[SALIDAS]]</f>
        <v>1</v>
      </c>
      <c r="K656" s="2">
        <v>737</v>
      </c>
      <c r="L656" s="2">
        <f>+Tabla35678[[#This Row],[BALANCE INICIAL]]*Tabla35678[[#This Row],[PRECIO]]</f>
        <v>737</v>
      </c>
      <c r="M656" s="2">
        <f>+Tabla35678[[#This Row],[ENTRADAS]]*Tabla35678[[#This Row],[PRECIO]]</f>
        <v>0</v>
      </c>
      <c r="N656" s="2">
        <f>+Tabla35678[[#This Row],[SALIDAS]]*Tabla35678[[#This Row],[PRECIO]]</f>
        <v>0</v>
      </c>
      <c r="O656" s="2">
        <f>+Tabla35678[[#This Row],[BALANCE INICIAL2]]+Tabla35678[[#This Row],[ENTRADAS3]]-Tabla35678[[#This Row],[SALIDAS4]]</f>
        <v>737</v>
      </c>
    </row>
    <row r="657" spans="1:15" x14ac:dyDescent="0.25">
      <c r="A657" s="9" t="s">
        <v>59</v>
      </c>
      <c r="B657" t="s">
        <v>880</v>
      </c>
      <c r="C657" t="s">
        <v>107</v>
      </c>
      <c r="D657" t="s">
        <v>794</v>
      </c>
      <c r="F657" s="9" t="s">
        <v>873</v>
      </c>
      <c r="G657">
        <v>1</v>
      </c>
      <c r="J657">
        <f>+Tabla35678[[#This Row],[BALANCE INICIAL]]+Tabla35678[[#This Row],[ENTRADAS]]-Tabla35678[[#This Row],[SALIDAS]]</f>
        <v>1</v>
      </c>
      <c r="K657" s="2">
        <v>715</v>
      </c>
      <c r="L657" s="2">
        <f>+Tabla35678[[#This Row],[BALANCE INICIAL]]*Tabla35678[[#This Row],[PRECIO]]</f>
        <v>715</v>
      </c>
      <c r="M657" s="2">
        <f>+Tabla35678[[#This Row],[ENTRADAS]]*Tabla35678[[#This Row],[PRECIO]]</f>
        <v>0</v>
      </c>
      <c r="N657" s="2">
        <f>+Tabla35678[[#This Row],[SALIDAS]]*Tabla35678[[#This Row],[PRECIO]]</f>
        <v>0</v>
      </c>
      <c r="O657" s="2">
        <f>+Tabla35678[[#This Row],[BALANCE INICIAL2]]+Tabla35678[[#This Row],[ENTRADAS3]]-Tabla35678[[#This Row],[SALIDAS4]]</f>
        <v>715</v>
      </c>
    </row>
    <row r="658" spans="1:15" x14ac:dyDescent="0.25">
      <c r="A658" s="9" t="s">
        <v>59</v>
      </c>
      <c r="B658" t="s">
        <v>880</v>
      </c>
      <c r="C658" t="s">
        <v>107</v>
      </c>
      <c r="D658" t="s">
        <v>795</v>
      </c>
      <c r="F658" s="9" t="s">
        <v>873</v>
      </c>
      <c r="G658">
        <v>3</v>
      </c>
      <c r="J658">
        <f>+Tabla35678[[#This Row],[BALANCE INICIAL]]+Tabla35678[[#This Row],[ENTRADAS]]-Tabla35678[[#This Row],[SALIDAS]]</f>
        <v>3</v>
      </c>
      <c r="K658" s="2">
        <v>740</v>
      </c>
      <c r="L658" s="2">
        <f>+Tabla35678[[#This Row],[BALANCE INICIAL]]*Tabla35678[[#This Row],[PRECIO]]</f>
        <v>2220</v>
      </c>
      <c r="M658" s="2">
        <f>+Tabla35678[[#This Row],[ENTRADAS]]*Tabla35678[[#This Row],[PRECIO]]</f>
        <v>0</v>
      </c>
      <c r="N658" s="2">
        <f>+Tabla35678[[#This Row],[SALIDAS]]*Tabla35678[[#This Row],[PRECIO]]</f>
        <v>0</v>
      </c>
      <c r="O658" s="2">
        <f>+Tabla35678[[#This Row],[BALANCE INICIAL2]]+Tabla35678[[#This Row],[ENTRADAS3]]-Tabla35678[[#This Row],[SALIDAS4]]</f>
        <v>2220</v>
      </c>
    </row>
    <row r="659" spans="1:15" x14ac:dyDescent="0.25">
      <c r="A659" s="9" t="s">
        <v>59</v>
      </c>
      <c r="B659" t="s">
        <v>880</v>
      </c>
      <c r="C659" t="s">
        <v>107</v>
      </c>
      <c r="D659" t="s">
        <v>796</v>
      </c>
      <c r="F659" s="9" t="s">
        <v>873</v>
      </c>
      <c r="G659">
        <v>1</v>
      </c>
      <c r="J659">
        <f>+Tabla35678[[#This Row],[BALANCE INICIAL]]+Tabla35678[[#This Row],[ENTRADAS]]-Tabla35678[[#This Row],[SALIDAS]]</f>
        <v>1</v>
      </c>
      <c r="K659" s="2">
        <v>725</v>
      </c>
      <c r="L659" s="2">
        <f>+Tabla35678[[#This Row],[BALANCE INICIAL]]*Tabla35678[[#This Row],[PRECIO]]</f>
        <v>725</v>
      </c>
      <c r="M659" s="2">
        <f>+Tabla35678[[#This Row],[ENTRADAS]]*Tabla35678[[#This Row],[PRECIO]]</f>
        <v>0</v>
      </c>
      <c r="N659" s="2">
        <f>+Tabla35678[[#This Row],[SALIDAS]]*Tabla35678[[#This Row],[PRECIO]]</f>
        <v>0</v>
      </c>
      <c r="O659" s="2">
        <f>+Tabla35678[[#This Row],[BALANCE INICIAL2]]+Tabla35678[[#This Row],[ENTRADAS3]]-Tabla35678[[#This Row],[SALIDAS4]]</f>
        <v>725</v>
      </c>
    </row>
    <row r="660" spans="1:15" x14ac:dyDescent="0.25">
      <c r="A660" s="9" t="s">
        <v>59</v>
      </c>
      <c r="B660" t="s">
        <v>880</v>
      </c>
      <c r="C660" t="s">
        <v>107</v>
      </c>
      <c r="D660" t="s">
        <v>797</v>
      </c>
      <c r="F660" s="9" t="s">
        <v>873</v>
      </c>
      <c r="G660">
        <v>1</v>
      </c>
      <c r="J660">
        <f>+Tabla35678[[#This Row],[BALANCE INICIAL]]+Tabla35678[[#This Row],[ENTRADAS]]-Tabla35678[[#This Row],[SALIDAS]]</f>
        <v>1</v>
      </c>
      <c r="K660" s="2">
        <v>700</v>
      </c>
      <c r="L660" s="2">
        <f>+Tabla35678[[#This Row],[BALANCE INICIAL]]*Tabla35678[[#This Row],[PRECIO]]</f>
        <v>700</v>
      </c>
      <c r="M660" s="2">
        <f>+Tabla35678[[#This Row],[ENTRADAS]]*Tabla35678[[#This Row],[PRECIO]]</f>
        <v>0</v>
      </c>
      <c r="N660" s="2">
        <f>+Tabla35678[[#This Row],[SALIDAS]]*Tabla35678[[#This Row],[PRECIO]]</f>
        <v>0</v>
      </c>
      <c r="O660" s="2">
        <f>+Tabla35678[[#This Row],[BALANCE INICIAL2]]+Tabla35678[[#This Row],[ENTRADAS3]]-Tabla35678[[#This Row],[SALIDAS4]]</f>
        <v>700</v>
      </c>
    </row>
    <row r="661" spans="1:15" x14ac:dyDescent="0.25">
      <c r="A661" s="9" t="s">
        <v>59</v>
      </c>
      <c r="B661" t="s">
        <v>880</v>
      </c>
      <c r="C661" t="s">
        <v>107</v>
      </c>
      <c r="D661" t="s">
        <v>798</v>
      </c>
      <c r="F661" s="9" t="s">
        <v>873</v>
      </c>
      <c r="G661">
        <v>2</v>
      </c>
      <c r="J661">
        <f>+Tabla35678[[#This Row],[BALANCE INICIAL]]+Tabla35678[[#This Row],[ENTRADAS]]-Tabla35678[[#This Row],[SALIDAS]]</f>
        <v>2</v>
      </c>
      <c r="K661" s="2">
        <v>700</v>
      </c>
      <c r="L661" s="2">
        <f>+Tabla35678[[#This Row],[BALANCE INICIAL]]*Tabla35678[[#This Row],[PRECIO]]</f>
        <v>1400</v>
      </c>
      <c r="M661" s="2">
        <f>+Tabla35678[[#This Row],[ENTRADAS]]*Tabla35678[[#This Row],[PRECIO]]</f>
        <v>0</v>
      </c>
      <c r="N661" s="2">
        <f>+Tabla35678[[#This Row],[SALIDAS]]*Tabla35678[[#This Row],[PRECIO]]</f>
        <v>0</v>
      </c>
      <c r="O661" s="2">
        <f>+Tabla35678[[#This Row],[BALANCE INICIAL2]]+Tabla35678[[#This Row],[ENTRADAS3]]-Tabla35678[[#This Row],[SALIDAS4]]</f>
        <v>1400</v>
      </c>
    </row>
    <row r="662" spans="1:15" x14ac:dyDescent="0.25">
      <c r="A662" s="9" t="s">
        <v>59</v>
      </c>
      <c r="B662" t="s">
        <v>880</v>
      </c>
      <c r="C662" t="s">
        <v>107</v>
      </c>
      <c r="D662" t="s">
        <v>799</v>
      </c>
      <c r="F662" s="9" t="s">
        <v>873</v>
      </c>
      <c r="G662">
        <v>2</v>
      </c>
      <c r="J662">
        <f>+Tabla35678[[#This Row],[BALANCE INICIAL]]+Tabla35678[[#This Row],[ENTRADAS]]-Tabla35678[[#This Row],[SALIDAS]]</f>
        <v>2</v>
      </c>
      <c r="K662" s="2">
        <v>395</v>
      </c>
      <c r="L662" s="2">
        <f>+Tabla35678[[#This Row],[BALANCE INICIAL]]*Tabla35678[[#This Row],[PRECIO]]</f>
        <v>790</v>
      </c>
      <c r="M662" s="2">
        <f>+Tabla35678[[#This Row],[ENTRADAS]]*Tabla35678[[#This Row],[PRECIO]]</f>
        <v>0</v>
      </c>
      <c r="N662" s="2">
        <f>+Tabla35678[[#This Row],[SALIDAS]]*Tabla35678[[#This Row],[PRECIO]]</f>
        <v>0</v>
      </c>
      <c r="O662" s="2">
        <f>+Tabla35678[[#This Row],[BALANCE INICIAL2]]+Tabla35678[[#This Row],[ENTRADAS3]]-Tabla35678[[#This Row],[SALIDAS4]]</f>
        <v>790</v>
      </c>
    </row>
    <row r="663" spans="1:15" x14ac:dyDescent="0.25">
      <c r="A663" s="9" t="s">
        <v>59</v>
      </c>
      <c r="B663" t="s">
        <v>880</v>
      </c>
      <c r="C663" t="s">
        <v>107</v>
      </c>
      <c r="D663" t="s">
        <v>802</v>
      </c>
      <c r="F663" s="9" t="s">
        <v>820</v>
      </c>
      <c r="G663">
        <v>2</v>
      </c>
      <c r="J663">
        <f>+Tabla35678[[#This Row],[BALANCE INICIAL]]+Tabla35678[[#This Row],[ENTRADAS]]-Tabla35678[[#This Row],[SALIDAS]]</f>
        <v>2</v>
      </c>
      <c r="K663" s="2">
        <v>2400</v>
      </c>
      <c r="L663" s="2">
        <f>+Tabla35678[[#This Row],[BALANCE INICIAL]]*Tabla35678[[#This Row],[PRECIO]]</f>
        <v>4800</v>
      </c>
      <c r="M663" s="2">
        <f>+Tabla35678[[#This Row],[ENTRADAS]]*Tabla35678[[#This Row],[PRECIO]]</f>
        <v>0</v>
      </c>
      <c r="N663" s="2">
        <f>+Tabla35678[[#This Row],[SALIDAS]]*Tabla35678[[#This Row],[PRECIO]]</f>
        <v>0</v>
      </c>
      <c r="O663" s="2">
        <f>+Tabla35678[[#This Row],[BALANCE INICIAL2]]+Tabla35678[[#This Row],[ENTRADAS3]]-Tabla35678[[#This Row],[SALIDAS4]]</f>
        <v>4800</v>
      </c>
    </row>
    <row r="664" spans="1:15" x14ac:dyDescent="0.25">
      <c r="A664" s="9" t="s">
        <v>59</v>
      </c>
      <c r="B664" t="s">
        <v>880</v>
      </c>
      <c r="C664" t="s">
        <v>107</v>
      </c>
      <c r="D664" t="s">
        <v>803</v>
      </c>
      <c r="F664" s="9" t="s">
        <v>820</v>
      </c>
      <c r="G664">
        <v>1</v>
      </c>
      <c r="J664">
        <f>+Tabla35678[[#This Row],[BALANCE INICIAL]]+Tabla35678[[#This Row],[ENTRADAS]]-Tabla35678[[#This Row],[SALIDAS]]</f>
        <v>1</v>
      </c>
      <c r="K664" s="2">
        <v>256.60000000000002</v>
      </c>
      <c r="L664" s="2">
        <f>+Tabla35678[[#This Row],[BALANCE INICIAL]]*Tabla35678[[#This Row],[PRECIO]]</f>
        <v>256.60000000000002</v>
      </c>
      <c r="M664" s="2">
        <f>+Tabla35678[[#This Row],[ENTRADAS]]*Tabla35678[[#This Row],[PRECIO]]</f>
        <v>0</v>
      </c>
      <c r="N664" s="2">
        <f>+Tabla35678[[#This Row],[SALIDAS]]*Tabla35678[[#This Row],[PRECIO]]</f>
        <v>0</v>
      </c>
      <c r="O664" s="2">
        <f>+Tabla35678[[#This Row],[BALANCE INICIAL2]]+Tabla35678[[#This Row],[ENTRADAS3]]-Tabla35678[[#This Row],[SALIDAS4]]</f>
        <v>256.60000000000002</v>
      </c>
    </row>
    <row r="665" spans="1:15" x14ac:dyDescent="0.25">
      <c r="A665" s="9" t="s">
        <v>59</v>
      </c>
      <c r="B665" t="s">
        <v>880</v>
      </c>
      <c r="C665" t="s">
        <v>107</v>
      </c>
      <c r="D665" t="s">
        <v>804</v>
      </c>
      <c r="F665" s="9" t="s">
        <v>820</v>
      </c>
      <c r="G665">
        <v>1</v>
      </c>
      <c r="J665">
        <f>+Tabla35678[[#This Row],[BALANCE INICIAL]]+Tabla35678[[#This Row],[ENTRADAS]]-Tabla35678[[#This Row],[SALIDAS]]</f>
        <v>1</v>
      </c>
      <c r="K665" s="2">
        <v>280</v>
      </c>
      <c r="L665" s="2">
        <f>+Tabla35678[[#This Row],[BALANCE INICIAL]]*Tabla35678[[#This Row],[PRECIO]]</f>
        <v>280</v>
      </c>
      <c r="M665" s="2">
        <f>+Tabla35678[[#This Row],[ENTRADAS]]*Tabla35678[[#This Row],[PRECIO]]</f>
        <v>0</v>
      </c>
      <c r="N665" s="2">
        <f>+Tabla35678[[#This Row],[SALIDAS]]*Tabla35678[[#This Row],[PRECIO]]</f>
        <v>0</v>
      </c>
      <c r="O665" s="2">
        <f>+Tabla35678[[#This Row],[BALANCE INICIAL2]]+Tabla35678[[#This Row],[ENTRADAS3]]-Tabla35678[[#This Row],[SALIDAS4]]</f>
        <v>280</v>
      </c>
    </row>
    <row r="666" spans="1:15" x14ac:dyDescent="0.25">
      <c r="A666" s="9" t="s">
        <v>59</v>
      </c>
      <c r="B666" t="s">
        <v>880</v>
      </c>
      <c r="C666" t="s">
        <v>107</v>
      </c>
      <c r="D666" t="s">
        <v>805</v>
      </c>
      <c r="F666" s="9" t="s">
        <v>820</v>
      </c>
      <c r="G666">
        <v>1</v>
      </c>
      <c r="J666">
        <f>+Tabla35678[[#This Row],[BALANCE INICIAL]]+Tabla35678[[#This Row],[ENTRADAS]]-Tabla35678[[#This Row],[SALIDAS]]</f>
        <v>1</v>
      </c>
      <c r="K666" s="2">
        <v>350</v>
      </c>
      <c r="L666" s="2">
        <f>+Tabla35678[[#This Row],[BALANCE INICIAL]]*Tabla35678[[#This Row],[PRECIO]]</f>
        <v>350</v>
      </c>
      <c r="M666" s="2">
        <f>+Tabla35678[[#This Row],[ENTRADAS]]*Tabla35678[[#This Row],[PRECIO]]</f>
        <v>0</v>
      </c>
      <c r="N666" s="2">
        <f>+Tabla35678[[#This Row],[SALIDAS]]*Tabla35678[[#This Row],[PRECIO]]</f>
        <v>0</v>
      </c>
      <c r="O666" s="2">
        <f>+Tabla35678[[#This Row],[BALANCE INICIAL2]]+Tabla35678[[#This Row],[ENTRADAS3]]-Tabla35678[[#This Row],[SALIDAS4]]</f>
        <v>350</v>
      </c>
    </row>
    <row r="667" spans="1:15" x14ac:dyDescent="0.25">
      <c r="A667" s="9" t="s">
        <v>59</v>
      </c>
      <c r="B667" t="s">
        <v>880</v>
      </c>
      <c r="C667" t="s">
        <v>107</v>
      </c>
      <c r="D667" t="s">
        <v>806</v>
      </c>
      <c r="F667" s="9" t="s">
        <v>820</v>
      </c>
      <c r="G667">
        <v>107</v>
      </c>
      <c r="J667">
        <f>+Tabla35678[[#This Row],[BALANCE INICIAL]]+Tabla35678[[#This Row],[ENTRADAS]]-Tabla35678[[#This Row],[SALIDAS]]</f>
        <v>107</v>
      </c>
      <c r="K667" s="2">
        <v>25</v>
      </c>
      <c r="L667" s="2">
        <f>+Tabla35678[[#This Row],[BALANCE INICIAL]]*Tabla35678[[#This Row],[PRECIO]]</f>
        <v>2675</v>
      </c>
      <c r="M667" s="2">
        <f>+Tabla35678[[#This Row],[ENTRADAS]]*Tabla35678[[#This Row],[PRECIO]]</f>
        <v>0</v>
      </c>
      <c r="N667" s="2">
        <f>+Tabla35678[[#This Row],[SALIDAS]]*Tabla35678[[#This Row],[PRECIO]]</f>
        <v>0</v>
      </c>
      <c r="O667" s="2">
        <f>+Tabla35678[[#This Row],[BALANCE INICIAL2]]+Tabla35678[[#This Row],[ENTRADAS3]]-Tabla35678[[#This Row],[SALIDAS4]]</f>
        <v>2675</v>
      </c>
    </row>
    <row r="668" spans="1:15" x14ac:dyDescent="0.25">
      <c r="A668" s="9" t="s">
        <v>59</v>
      </c>
      <c r="B668" t="s">
        <v>880</v>
      </c>
      <c r="C668" t="s">
        <v>107</v>
      </c>
      <c r="D668" t="s">
        <v>807</v>
      </c>
      <c r="F668" s="9" t="s">
        <v>820</v>
      </c>
      <c r="G668">
        <v>5</v>
      </c>
      <c r="J668">
        <f>+Tabla35678[[#This Row],[BALANCE INICIAL]]+Tabla35678[[#This Row],[ENTRADAS]]-Tabla35678[[#This Row],[SALIDAS]]</f>
        <v>5</v>
      </c>
      <c r="K668" s="2">
        <v>550.41</v>
      </c>
      <c r="L668" s="2">
        <f>+Tabla35678[[#This Row],[BALANCE INICIAL]]*Tabla35678[[#This Row],[PRECIO]]</f>
        <v>2752.0499999999997</v>
      </c>
      <c r="M668" s="2">
        <f>+Tabla35678[[#This Row],[ENTRADAS]]*Tabla35678[[#This Row],[PRECIO]]</f>
        <v>0</v>
      </c>
      <c r="N668" s="2">
        <f>+Tabla35678[[#This Row],[SALIDAS]]*Tabla35678[[#This Row],[PRECIO]]</f>
        <v>0</v>
      </c>
      <c r="O668" s="2">
        <f>+Tabla35678[[#This Row],[BALANCE INICIAL2]]+Tabla35678[[#This Row],[ENTRADAS3]]-Tabla35678[[#This Row],[SALIDAS4]]</f>
        <v>2752.0499999999997</v>
      </c>
    </row>
    <row r="669" spans="1:15" x14ac:dyDescent="0.25">
      <c r="A669" s="9" t="s">
        <v>59</v>
      </c>
      <c r="B669" t="s">
        <v>880</v>
      </c>
      <c r="C669" t="s">
        <v>107</v>
      </c>
      <c r="D669" t="s">
        <v>809</v>
      </c>
      <c r="F669" s="9" t="s">
        <v>820</v>
      </c>
      <c r="G669">
        <v>3</v>
      </c>
      <c r="J669">
        <f>+Tabla35678[[#This Row],[BALANCE INICIAL]]+Tabla35678[[#This Row],[ENTRADAS]]-Tabla35678[[#This Row],[SALIDAS]]</f>
        <v>3</v>
      </c>
      <c r="K669" s="2">
        <v>400</v>
      </c>
      <c r="L669" s="2">
        <f>+Tabla35678[[#This Row],[BALANCE INICIAL]]*Tabla35678[[#This Row],[PRECIO]]</f>
        <v>1200</v>
      </c>
      <c r="M669" s="2">
        <f>+Tabla35678[[#This Row],[ENTRADAS]]*Tabla35678[[#This Row],[PRECIO]]</f>
        <v>0</v>
      </c>
      <c r="N669" s="2">
        <f>+Tabla35678[[#This Row],[SALIDAS]]*Tabla35678[[#This Row],[PRECIO]]</f>
        <v>0</v>
      </c>
      <c r="O669" s="2">
        <f>+Tabla35678[[#This Row],[BALANCE INICIAL2]]+Tabla35678[[#This Row],[ENTRADAS3]]-Tabla35678[[#This Row],[SALIDAS4]]</f>
        <v>1200</v>
      </c>
    </row>
    <row r="670" spans="1:15" x14ac:dyDescent="0.25">
      <c r="A670" s="9" t="s">
        <v>59</v>
      </c>
      <c r="B670" t="s">
        <v>880</v>
      </c>
      <c r="C670" t="s">
        <v>107</v>
      </c>
      <c r="D670" t="s">
        <v>810</v>
      </c>
      <c r="F670" s="9" t="s">
        <v>820</v>
      </c>
      <c r="G670">
        <v>1</v>
      </c>
      <c r="J670">
        <f>+Tabla35678[[#This Row],[BALANCE INICIAL]]+Tabla35678[[#This Row],[ENTRADAS]]-Tabla35678[[#This Row],[SALIDAS]]</f>
        <v>1</v>
      </c>
      <c r="K670" s="2">
        <v>275</v>
      </c>
      <c r="L670" s="2">
        <f>+Tabla35678[[#This Row],[BALANCE INICIAL]]*Tabla35678[[#This Row],[PRECIO]]</f>
        <v>275</v>
      </c>
      <c r="M670" s="2">
        <f>+Tabla35678[[#This Row],[ENTRADAS]]*Tabla35678[[#This Row],[PRECIO]]</f>
        <v>0</v>
      </c>
      <c r="N670" s="2">
        <f>+Tabla35678[[#This Row],[SALIDAS]]*Tabla35678[[#This Row],[PRECIO]]</f>
        <v>0</v>
      </c>
      <c r="O670" s="2">
        <f>+Tabla35678[[#This Row],[BALANCE INICIAL2]]+Tabla35678[[#This Row],[ENTRADAS3]]-Tabla35678[[#This Row],[SALIDAS4]]</f>
        <v>275</v>
      </c>
    </row>
    <row r="671" spans="1:15" x14ac:dyDescent="0.25">
      <c r="A671" s="9" t="s">
        <v>59</v>
      </c>
      <c r="B671" t="s">
        <v>880</v>
      </c>
      <c r="C671" t="s">
        <v>107</v>
      </c>
      <c r="D671" t="s">
        <v>811</v>
      </c>
      <c r="F671" s="9" t="s">
        <v>820</v>
      </c>
      <c r="G671">
        <v>2</v>
      </c>
      <c r="J671">
        <f>+Tabla35678[[#This Row],[BALANCE INICIAL]]+Tabla35678[[#This Row],[ENTRADAS]]-Tabla35678[[#This Row],[SALIDAS]]</f>
        <v>2</v>
      </c>
      <c r="K671" s="2">
        <v>525</v>
      </c>
      <c r="L671" s="2">
        <f>+Tabla35678[[#This Row],[BALANCE INICIAL]]*Tabla35678[[#This Row],[PRECIO]]</f>
        <v>1050</v>
      </c>
      <c r="M671" s="2">
        <f>+Tabla35678[[#This Row],[ENTRADAS]]*Tabla35678[[#This Row],[PRECIO]]</f>
        <v>0</v>
      </c>
      <c r="N671" s="2">
        <f>+Tabla35678[[#This Row],[SALIDAS]]*Tabla35678[[#This Row],[PRECIO]]</f>
        <v>0</v>
      </c>
      <c r="O671" s="2">
        <f>+Tabla35678[[#This Row],[BALANCE INICIAL2]]+Tabla35678[[#This Row],[ENTRADAS3]]-Tabla35678[[#This Row],[SALIDAS4]]</f>
        <v>1050</v>
      </c>
    </row>
    <row r="672" spans="1:15" x14ac:dyDescent="0.25">
      <c r="A672" s="9" t="s">
        <v>59</v>
      </c>
      <c r="B672" t="s">
        <v>880</v>
      </c>
      <c r="C672" t="s">
        <v>107</v>
      </c>
      <c r="D672" t="s">
        <v>813</v>
      </c>
      <c r="F672" s="9" t="s">
        <v>820</v>
      </c>
      <c r="G672">
        <v>4</v>
      </c>
      <c r="J672">
        <f>+Tabla35678[[#This Row],[BALANCE INICIAL]]+Tabla35678[[#This Row],[ENTRADAS]]-Tabla35678[[#This Row],[SALIDAS]]</f>
        <v>4</v>
      </c>
      <c r="K672" s="2">
        <v>1750</v>
      </c>
      <c r="L672" s="2">
        <f>+Tabla35678[[#This Row],[BALANCE INICIAL]]*Tabla35678[[#This Row],[PRECIO]]</f>
        <v>7000</v>
      </c>
      <c r="M672" s="2">
        <f>+Tabla35678[[#This Row],[ENTRADAS]]*Tabla35678[[#This Row],[PRECIO]]</f>
        <v>0</v>
      </c>
      <c r="N672" s="2">
        <f>+Tabla35678[[#This Row],[SALIDAS]]*Tabla35678[[#This Row],[PRECIO]]</f>
        <v>0</v>
      </c>
      <c r="O672" s="2">
        <f>+Tabla35678[[#This Row],[BALANCE INICIAL2]]+Tabla35678[[#This Row],[ENTRADAS3]]-Tabla35678[[#This Row],[SALIDAS4]]</f>
        <v>7000</v>
      </c>
    </row>
    <row r="673" spans="1:15" x14ac:dyDescent="0.25">
      <c r="A673" s="9" t="s">
        <v>59</v>
      </c>
      <c r="B673" t="s">
        <v>880</v>
      </c>
      <c r="C673" t="s">
        <v>107</v>
      </c>
      <c r="D673" t="s">
        <v>814</v>
      </c>
      <c r="F673" s="9" t="s">
        <v>820</v>
      </c>
      <c r="G673">
        <v>303</v>
      </c>
      <c r="J673">
        <f>+Tabla35678[[#This Row],[BALANCE INICIAL]]+Tabla35678[[#This Row],[ENTRADAS]]-Tabla35678[[#This Row],[SALIDAS]]</f>
        <v>303</v>
      </c>
      <c r="K673" s="2">
        <v>25</v>
      </c>
      <c r="L673" s="2">
        <f>+Tabla35678[[#This Row],[BALANCE INICIAL]]*Tabla35678[[#This Row],[PRECIO]]</f>
        <v>7575</v>
      </c>
      <c r="M673" s="2">
        <f>+Tabla35678[[#This Row],[ENTRADAS]]*Tabla35678[[#This Row],[PRECIO]]</f>
        <v>0</v>
      </c>
      <c r="N673" s="2">
        <f>+Tabla35678[[#This Row],[SALIDAS]]*Tabla35678[[#This Row],[PRECIO]]</f>
        <v>0</v>
      </c>
      <c r="O673" s="2">
        <f>+Tabla35678[[#This Row],[BALANCE INICIAL2]]+Tabla35678[[#This Row],[ENTRADAS3]]-Tabla35678[[#This Row],[SALIDAS4]]</f>
        <v>7575</v>
      </c>
    </row>
    <row r="674" spans="1:15" x14ac:dyDescent="0.25">
      <c r="A674" s="9" t="s">
        <v>59</v>
      </c>
      <c r="B674" t="s">
        <v>880</v>
      </c>
      <c r="C674" t="s">
        <v>107</v>
      </c>
      <c r="D674" t="s">
        <v>815</v>
      </c>
      <c r="F674" s="9" t="s">
        <v>820</v>
      </c>
      <c r="G674">
        <v>3</v>
      </c>
      <c r="J674">
        <f>+Tabla35678[[#This Row],[BALANCE INICIAL]]+Tabla35678[[#This Row],[ENTRADAS]]-Tabla35678[[#This Row],[SALIDAS]]</f>
        <v>3</v>
      </c>
      <c r="K674" s="2">
        <v>125</v>
      </c>
      <c r="L674" s="2">
        <f>+Tabla35678[[#This Row],[BALANCE INICIAL]]*Tabla35678[[#This Row],[PRECIO]]</f>
        <v>375</v>
      </c>
      <c r="M674" s="2">
        <f>+Tabla35678[[#This Row],[ENTRADAS]]*Tabla35678[[#This Row],[PRECIO]]</f>
        <v>0</v>
      </c>
      <c r="N674" s="2">
        <f>+Tabla35678[[#This Row],[SALIDAS]]*Tabla35678[[#This Row],[PRECIO]]</f>
        <v>0</v>
      </c>
      <c r="O674" s="2">
        <f>+Tabla35678[[#This Row],[BALANCE INICIAL2]]+Tabla35678[[#This Row],[ENTRADAS3]]-Tabla35678[[#This Row],[SALIDAS4]]</f>
        <v>375</v>
      </c>
    </row>
    <row r="675" spans="1:15" x14ac:dyDescent="0.25">
      <c r="A675" s="9" t="s">
        <v>59</v>
      </c>
      <c r="B675" t="s">
        <v>880</v>
      </c>
      <c r="C675" t="s">
        <v>107</v>
      </c>
      <c r="D675" t="s">
        <v>816</v>
      </c>
      <c r="F675" s="9" t="s">
        <v>820</v>
      </c>
      <c r="G675">
        <v>9</v>
      </c>
      <c r="J675">
        <f>+Tabla35678[[#This Row],[BALANCE INICIAL]]+Tabla35678[[#This Row],[ENTRADAS]]-Tabla35678[[#This Row],[SALIDAS]]</f>
        <v>9</v>
      </c>
      <c r="K675" s="2">
        <v>206</v>
      </c>
      <c r="L675" s="2">
        <f>+Tabla35678[[#This Row],[BALANCE INICIAL]]*Tabla35678[[#This Row],[PRECIO]]</f>
        <v>1854</v>
      </c>
      <c r="M675" s="2">
        <f>+Tabla35678[[#This Row],[ENTRADAS]]*Tabla35678[[#This Row],[PRECIO]]</f>
        <v>0</v>
      </c>
      <c r="N675" s="2">
        <f>+Tabla35678[[#This Row],[SALIDAS]]*Tabla35678[[#This Row],[PRECIO]]</f>
        <v>0</v>
      </c>
      <c r="O675" s="2">
        <f>+Tabla35678[[#This Row],[BALANCE INICIAL2]]+Tabla35678[[#This Row],[ENTRADAS3]]-Tabla35678[[#This Row],[SALIDAS4]]</f>
        <v>1854</v>
      </c>
    </row>
    <row r="676" spans="1:15" x14ac:dyDescent="0.25">
      <c r="A676" s="9" t="s">
        <v>59</v>
      </c>
      <c r="B676" t="s">
        <v>880</v>
      </c>
      <c r="C676" t="s">
        <v>107</v>
      </c>
      <c r="D676" t="s">
        <v>817</v>
      </c>
      <c r="F676" s="9" t="s">
        <v>820</v>
      </c>
      <c r="G676">
        <v>1</v>
      </c>
      <c r="J676">
        <f>+Tabla35678[[#This Row],[BALANCE INICIAL]]+Tabla35678[[#This Row],[ENTRADAS]]-Tabla35678[[#This Row],[SALIDAS]]</f>
        <v>1</v>
      </c>
      <c r="K676" s="2">
        <v>102</v>
      </c>
      <c r="L676" s="2">
        <f>+Tabla35678[[#This Row],[BALANCE INICIAL]]*Tabla35678[[#This Row],[PRECIO]]</f>
        <v>102</v>
      </c>
      <c r="M676" s="2">
        <f>+Tabla35678[[#This Row],[ENTRADAS]]*Tabla35678[[#This Row],[PRECIO]]</f>
        <v>0</v>
      </c>
      <c r="N676" s="2">
        <f>+Tabla35678[[#This Row],[SALIDAS]]*Tabla35678[[#This Row],[PRECIO]]</f>
        <v>0</v>
      </c>
      <c r="O676" s="2">
        <f>+Tabla35678[[#This Row],[BALANCE INICIAL2]]+Tabla35678[[#This Row],[ENTRADAS3]]-Tabla35678[[#This Row],[SALIDAS4]]</f>
        <v>102</v>
      </c>
    </row>
    <row r="677" spans="1:15" x14ac:dyDescent="0.25">
      <c r="A677" s="9" t="s">
        <v>59</v>
      </c>
      <c r="B677" t="s">
        <v>880</v>
      </c>
      <c r="C677" t="s">
        <v>107</v>
      </c>
      <c r="D677" t="s">
        <v>818</v>
      </c>
      <c r="F677" s="9" t="s">
        <v>820</v>
      </c>
      <c r="G677">
        <v>120</v>
      </c>
      <c r="J677">
        <f>+Tabla35678[[#This Row],[BALANCE INICIAL]]+Tabla35678[[#This Row],[ENTRADAS]]-Tabla35678[[#This Row],[SALIDAS]]</f>
        <v>120</v>
      </c>
      <c r="K677" s="2">
        <v>115</v>
      </c>
      <c r="L677" s="2">
        <f>+Tabla35678[[#This Row],[BALANCE INICIAL]]*Tabla35678[[#This Row],[PRECIO]]</f>
        <v>13800</v>
      </c>
      <c r="M677" s="2">
        <f>+Tabla35678[[#This Row],[ENTRADAS]]*Tabla35678[[#This Row],[PRECIO]]</f>
        <v>0</v>
      </c>
      <c r="N677" s="2">
        <f>+Tabla35678[[#This Row],[SALIDAS]]*Tabla35678[[#This Row],[PRECIO]]</f>
        <v>0</v>
      </c>
      <c r="O677" s="2">
        <f>+Tabla35678[[#This Row],[BALANCE INICIAL2]]+Tabla35678[[#This Row],[ENTRADAS3]]-Tabla35678[[#This Row],[SALIDAS4]]</f>
        <v>13800</v>
      </c>
    </row>
    <row r="678" spans="1:15" x14ac:dyDescent="0.25">
      <c r="A678" s="9" t="s">
        <v>28</v>
      </c>
      <c r="B678" t="s">
        <v>884</v>
      </c>
      <c r="C678" t="s">
        <v>74</v>
      </c>
      <c r="D678" t="s">
        <v>158</v>
      </c>
      <c r="F678" s="9" t="s">
        <v>830</v>
      </c>
      <c r="G678">
        <v>1</v>
      </c>
      <c r="J678">
        <f>+Tabla35678[[#This Row],[BALANCE INICIAL]]+Tabla35678[[#This Row],[ENTRADAS]]-Tabla35678[[#This Row],[SALIDAS]]</f>
        <v>1</v>
      </c>
      <c r="K678" s="2">
        <v>53</v>
      </c>
      <c r="L678" s="2">
        <f>+Tabla35678[[#This Row],[BALANCE INICIAL]]*Tabla35678[[#This Row],[PRECIO]]</f>
        <v>53</v>
      </c>
      <c r="M678" s="2">
        <f>+Tabla35678[[#This Row],[ENTRADAS]]*Tabla35678[[#This Row],[PRECIO]]</f>
        <v>0</v>
      </c>
      <c r="N678" s="2">
        <f>+Tabla35678[[#This Row],[SALIDAS]]*Tabla35678[[#This Row],[PRECIO]]</f>
        <v>0</v>
      </c>
      <c r="O678" s="2">
        <f>+Tabla35678[[#This Row],[BALANCE INICIAL2]]+Tabla35678[[#This Row],[ENTRADAS3]]-Tabla35678[[#This Row],[SALIDAS4]]</f>
        <v>53</v>
      </c>
    </row>
    <row r="679" spans="1:15" x14ac:dyDescent="0.25">
      <c r="A679" s="9" t="s">
        <v>28</v>
      </c>
      <c r="B679" t="s">
        <v>884</v>
      </c>
      <c r="C679" t="s">
        <v>74</v>
      </c>
      <c r="D679" t="s">
        <v>989</v>
      </c>
      <c r="F679" s="9" t="s">
        <v>831</v>
      </c>
      <c r="G679">
        <v>3</v>
      </c>
      <c r="H679">
        <v>150</v>
      </c>
      <c r="I679">
        <v>141</v>
      </c>
      <c r="J679">
        <f>+Tabla35678[[#This Row],[BALANCE INICIAL]]+Tabla35678[[#This Row],[ENTRADAS]]-Tabla35678[[#This Row],[SALIDAS]]</f>
        <v>12</v>
      </c>
      <c r="K679" s="2">
        <v>40</v>
      </c>
      <c r="L679" s="2">
        <f>+Tabla35678[[#This Row],[BALANCE INICIAL]]*Tabla35678[[#This Row],[PRECIO]]</f>
        <v>120</v>
      </c>
      <c r="M679" s="2">
        <f>+Tabla35678[[#This Row],[ENTRADAS]]*Tabla35678[[#This Row],[PRECIO]]</f>
        <v>6000</v>
      </c>
      <c r="N679" s="2">
        <f>+Tabla35678[[#This Row],[SALIDAS]]*Tabla35678[[#This Row],[PRECIO]]</f>
        <v>5640</v>
      </c>
      <c r="O679" s="2">
        <f>+Tabla35678[[#This Row],[BALANCE INICIAL2]]+Tabla35678[[#This Row],[ENTRADAS3]]-Tabla35678[[#This Row],[SALIDAS4]]</f>
        <v>480</v>
      </c>
    </row>
    <row r="680" spans="1:15" x14ac:dyDescent="0.25">
      <c r="A680" s="9" t="s">
        <v>28</v>
      </c>
      <c r="B680" t="s">
        <v>884</v>
      </c>
      <c r="C680" t="s">
        <v>74</v>
      </c>
      <c r="D680" t="s">
        <v>928</v>
      </c>
      <c r="F680" s="9" t="s">
        <v>826</v>
      </c>
      <c r="H680">
        <v>10</v>
      </c>
      <c r="J680">
        <f>+Tabla35678[[#This Row],[BALANCE INICIAL]]+Tabla35678[[#This Row],[ENTRADAS]]-Tabla35678[[#This Row],[SALIDAS]]</f>
        <v>10</v>
      </c>
      <c r="K680" s="2">
        <v>355.93</v>
      </c>
      <c r="L680" s="2">
        <f>+Tabla35678[[#This Row],[BALANCE INICIAL]]*Tabla35678[[#This Row],[PRECIO]]</f>
        <v>0</v>
      </c>
      <c r="M680" s="2">
        <f>+Tabla35678[[#This Row],[ENTRADAS]]*Tabla35678[[#This Row],[PRECIO]]</f>
        <v>3559.3</v>
      </c>
      <c r="N680" s="2">
        <f>+Tabla35678[[#This Row],[SALIDAS]]*Tabla35678[[#This Row],[PRECIO]]</f>
        <v>0</v>
      </c>
      <c r="O680" s="2">
        <f>+Tabla35678[[#This Row],[BALANCE INICIAL2]]+Tabla35678[[#This Row],[ENTRADAS3]]-Tabla35678[[#This Row],[SALIDAS4]]</f>
        <v>3559.3</v>
      </c>
    </row>
    <row r="681" spans="1:15" x14ac:dyDescent="0.25">
      <c r="A681" s="9" t="s">
        <v>28</v>
      </c>
      <c r="B681" t="s">
        <v>884</v>
      </c>
      <c r="C681" t="s">
        <v>74</v>
      </c>
      <c r="D681" t="s">
        <v>922</v>
      </c>
      <c r="F681" s="9" t="s">
        <v>837</v>
      </c>
      <c r="H681">
        <v>150</v>
      </c>
      <c r="I681">
        <v>91</v>
      </c>
      <c r="J681">
        <f>+Tabla35678[[#This Row],[BALANCE INICIAL]]+Tabla35678[[#This Row],[ENTRADAS]]-Tabla35678[[#This Row],[SALIDAS]]</f>
        <v>59</v>
      </c>
      <c r="K681" s="2"/>
      <c r="L681" s="2">
        <f>+Tabla35678[[#This Row],[BALANCE INICIAL]]*Tabla35678[[#This Row],[PRECIO]]</f>
        <v>0</v>
      </c>
      <c r="M681" s="2">
        <f>+Tabla35678[[#This Row],[ENTRADAS]]*Tabla35678[[#This Row],[PRECIO]]</f>
        <v>0</v>
      </c>
      <c r="N681" s="2">
        <f>+Tabla35678[[#This Row],[SALIDAS]]*Tabla35678[[#This Row],[PRECIO]]</f>
        <v>0</v>
      </c>
      <c r="O681" s="2">
        <f>+Tabla35678[[#This Row],[BALANCE INICIAL2]]+Tabla35678[[#This Row],[ENTRADAS3]]-Tabla35678[[#This Row],[SALIDAS4]]</f>
        <v>0</v>
      </c>
    </row>
    <row r="682" spans="1:15" x14ac:dyDescent="0.25">
      <c r="A682" s="9" t="s">
        <v>28</v>
      </c>
      <c r="B682" t="s">
        <v>884</v>
      </c>
      <c r="C682" t="s">
        <v>74</v>
      </c>
      <c r="D682" t="s">
        <v>162</v>
      </c>
      <c r="F682" s="9" t="s">
        <v>820</v>
      </c>
      <c r="G682">
        <v>1</v>
      </c>
      <c r="H682">
        <v>10</v>
      </c>
      <c r="J682">
        <f>+Tabla35678[[#This Row],[BALANCE INICIAL]]+Tabla35678[[#This Row],[ENTRADAS]]-Tabla35678[[#This Row],[SALIDAS]]</f>
        <v>11</v>
      </c>
      <c r="K682" s="2">
        <v>466.1</v>
      </c>
      <c r="L682" s="2">
        <f>+Tabla35678[[#This Row],[BALANCE INICIAL]]*Tabla35678[[#This Row],[PRECIO]]</f>
        <v>466.1</v>
      </c>
      <c r="M682" s="2">
        <f>+Tabla35678[[#This Row],[ENTRADAS]]*Tabla35678[[#This Row],[PRECIO]]</f>
        <v>4661</v>
      </c>
      <c r="N682" s="2">
        <f>+Tabla35678[[#This Row],[SALIDAS]]*Tabla35678[[#This Row],[PRECIO]]</f>
        <v>0</v>
      </c>
      <c r="O682" s="2">
        <f>+Tabla35678[[#This Row],[BALANCE INICIAL2]]+Tabla35678[[#This Row],[ENTRADAS3]]-Tabla35678[[#This Row],[SALIDAS4]]</f>
        <v>5127.1000000000004</v>
      </c>
    </row>
    <row r="683" spans="1:15" x14ac:dyDescent="0.25">
      <c r="A683" s="9" t="s">
        <v>28</v>
      </c>
      <c r="B683" t="s">
        <v>884</v>
      </c>
      <c r="C683" t="s">
        <v>74</v>
      </c>
      <c r="D683" t="s">
        <v>167</v>
      </c>
      <c r="F683" s="9" t="s">
        <v>833</v>
      </c>
      <c r="G683">
        <v>51</v>
      </c>
      <c r="J683">
        <f>+Tabla35678[[#This Row],[BALANCE INICIAL]]+Tabla35678[[#This Row],[ENTRADAS]]-Tabla35678[[#This Row],[SALIDAS]]</f>
        <v>51</v>
      </c>
      <c r="K683" s="2">
        <v>48.73</v>
      </c>
      <c r="L683" s="2">
        <f>+Tabla35678[[#This Row],[BALANCE INICIAL]]*Tabla35678[[#This Row],[PRECIO]]</f>
        <v>2485.23</v>
      </c>
      <c r="M683" s="2">
        <f>+Tabla35678[[#This Row],[ENTRADAS]]*Tabla35678[[#This Row],[PRECIO]]</f>
        <v>0</v>
      </c>
      <c r="N683" s="2">
        <f>+Tabla35678[[#This Row],[SALIDAS]]*Tabla35678[[#This Row],[PRECIO]]</f>
        <v>0</v>
      </c>
      <c r="O683" s="2">
        <f>+Tabla35678[[#This Row],[BALANCE INICIAL2]]+Tabla35678[[#This Row],[ENTRADAS3]]-Tabla35678[[#This Row],[SALIDAS4]]</f>
        <v>2485.23</v>
      </c>
    </row>
    <row r="684" spans="1:15" x14ac:dyDescent="0.25">
      <c r="A684" s="9" t="s">
        <v>28</v>
      </c>
      <c r="B684" t="s">
        <v>884</v>
      </c>
      <c r="C684" t="s">
        <v>74</v>
      </c>
      <c r="D684" t="s">
        <v>923</v>
      </c>
      <c r="E684" t="s">
        <v>924</v>
      </c>
      <c r="F684" s="9" t="s">
        <v>826</v>
      </c>
      <c r="H684">
        <v>75</v>
      </c>
      <c r="I684">
        <v>3</v>
      </c>
      <c r="J684">
        <f>+Tabla35678[[#This Row],[BALANCE INICIAL]]+Tabla35678[[#This Row],[ENTRADAS]]-Tabla35678[[#This Row],[SALIDAS]]</f>
        <v>72</v>
      </c>
      <c r="K684" s="2">
        <v>12</v>
      </c>
      <c r="L684" s="2">
        <f>+Tabla35678[[#This Row],[BALANCE INICIAL]]*Tabla35678[[#This Row],[PRECIO]]</f>
        <v>0</v>
      </c>
      <c r="M684" s="2">
        <f>+Tabla35678[[#This Row],[ENTRADAS]]*Tabla35678[[#This Row],[PRECIO]]</f>
        <v>900</v>
      </c>
      <c r="N684" s="2">
        <f>+Tabla35678[[#This Row],[SALIDAS]]*Tabla35678[[#This Row],[PRECIO]]</f>
        <v>36</v>
      </c>
      <c r="O684" s="2">
        <f>+Tabla35678[[#This Row],[BALANCE INICIAL2]]+Tabla35678[[#This Row],[ENTRADAS3]]-Tabla35678[[#This Row],[SALIDAS4]]</f>
        <v>864</v>
      </c>
    </row>
    <row r="685" spans="1:15" x14ac:dyDescent="0.25">
      <c r="A685" s="9" t="s">
        <v>28</v>
      </c>
      <c r="B685" t="s">
        <v>884</v>
      </c>
      <c r="C685" t="s">
        <v>74</v>
      </c>
      <c r="F685" s="9"/>
      <c r="J685">
        <f>+Tabla35678[[#This Row],[BALANCE INICIAL]]+Tabla35678[[#This Row],[ENTRADAS]]-Tabla35678[[#This Row],[SALIDAS]]</f>
        <v>0</v>
      </c>
      <c r="K685" s="2"/>
      <c r="L685" s="2">
        <f>+Tabla35678[[#This Row],[BALANCE INICIAL]]*Tabla35678[[#This Row],[PRECIO]]</f>
        <v>0</v>
      </c>
      <c r="M685" s="2">
        <f>+Tabla35678[[#This Row],[ENTRADAS]]*Tabla35678[[#This Row],[PRECIO]]</f>
        <v>0</v>
      </c>
      <c r="N685" s="2">
        <f>+Tabla35678[[#This Row],[SALIDAS]]*Tabla35678[[#This Row],[PRECIO]]</f>
        <v>0</v>
      </c>
      <c r="O685" s="2">
        <f>+Tabla35678[[#This Row],[BALANCE INICIAL2]]+Tabla35678[[#This Row],[ENTRADAS3]]-Tabla35678[[#This Row],[SALIDAS4]]</f>
        <v>0</v>
      </c>
    </row>
    <row r="686" spans="1:15" x14ac:dyDescent="0.25">
      <c r="A686" s="9" t="s">
        <v>28</v>
      </c>
      <c r="B686" t="s">
        <v>884</v>
      </c>
      <c r="C686" t="s">
        <v>74</v>
      </c>
      <c r="D686" t="s">
        <v>171</v>
      </c>
      <c r="F686" s="9" t="s">
        <v>826</v>
      </c>
      <c r="G686">
        <v>1</v>
      </c>
      <c r="J686">
        <f>+Tabla35678[[#This Row],[BALANCE INICIAL]]+Tabla35678[[#This Row],[ENTRADAS]]-Tabla35678[[#This Row],[SALIDAS]]</f>
        <v>1</v>
      </c>
      <c r="K686" s="2">
        <v>438.4</v>
      </c>
      <c r="L686" s="2">
        <f>+Tabla35678[[#This Row],[BALANCE INICIAL]]*Tabla35678[[#This Row],[PRECIO]]</f>
        <v>438.4</v>
      </c>
      <c r="M686" s="2">
        <f>+Tabla35678[[#This Row],[ENTRADAS]]*Tabla35678[[#This Row],[PRECIO]]</f>
        <v>0</v>
      </c>
      <c r="N686" s="2">
        <f>+Tabla35678[[#This Row],[SALIDAS]]*Tabla35678[[#This Row],[PRECIO]]</f>
        <v>0</v>
      </c>
      <c r="O686" s="2">
        <f>+Tabla35678[[#This Row],[BALANCE INICIAL2]]+Tabla35678[[#This Row],[ENTRADAS3]]-Tabla35678[[#This Row],[SALIDAS4]]</f>
        <v>438.4</v>
      </c>
    </row>
    <row r="687" spans="1:15" x14ac:dyDescent="0.25">
      <c r="A687" s="9" t="s">
        <v>28</v>
      </c>
      <c r="B687" t="s">
        <v>884</v>
      </c>
      <c r="C687" t="s">
        <v>74</v>
      </c>
      <c r="D687" t="s">
        <v>174</v>
      </c>
      <c r="F687" s="9" t="s">
        <v>820</v>
      </c>
      <c r="G687">
        <v>16</v>
      </c>
      <c r="H687">
        <v>10</v>
      </c>
      <c r="I687">
        <v>1</v>
      </c>
      <c r="J687">
        <f>+Tabla35678[[#This Row],[BALANCE INICIAL]]+Tabla35678[[#This Row],[ENTRADAS]]-Tabla35678[[#This Row],[SALIDAS]]</f>
        <v>25</v>
      </c>
      <c r="K687" s="2">
        <v>391.36</v>
      </c>
      <c r="L687" s="2">
        <f>+Tabla35678[[#This Row],[BALANCE INICIAL]]*Tabla35678[[#This Row],[PRECIO]]</f>
        <v>6261.76</v>
      </c>
      <c r="M687" s="2">
        <f>+Tabla35678[[#This Row],[ENTRADAS]]*Tabla35678[[#This Row],[PRECIO]]</f>
        <v>3913.6000000000004</v>
      </c>
      <c r="N687" s="2">
        <f>+Tabla35678[[#This Row],[SALIDAS]]*Tabla35678[[#This Row],[PRECIO]]</f>
        <v>391.36</v>
      </c>
      <c r="O687" s="2">
        <f>+Tabla35678[[#This Row],[BALANCE INICIAL2]]+Tabla35678[[#This Row],[ENTRADAS3]]-Tabla35678[[#This Row],[SALIDAS4]]</f>
        <v>9784</v>
      </c>
    </row>
    <row r="688" spans="1:15" x14ac:dyDescent="0.25">
      <c r="A688" s="9" t="s">
        <v>28</v>
      </c>
      <c r="B688" t="s">
        <v>884</v>
      </c>
      <c r="C688" t="s">
        <v>74</v>
      </c>
      <c r="D688" t="s">
        <v>175</v>
      </c>
      <c r="F688" s="9" t="s">
        <v>820</v>
      </c>
      <c r="G688">
        <v>16</v>
      </c>
      <c r="H688">
        <v>10</v>
      </c>
      <c r="I688">
        <v>7</v>
      </c>
      <c r="J688">
        <f>+Tabla35678[[#This Row],[BALANCE INICIAL]]+Tabla35678[[#This Row],[ENTRADAS]]-Tabla35678[[#This Row],[SALIDAS]]</f>
        <v>19</v>
      </c>
      <c r="K688" s="2">
        <v>97.46</v>
      </c>
      <c r="L688" s="2">
        <f>+Tabla35678[[#This Row],[BALANCE INICIAL]]*Tabla35678[[#This Row],[PRECIO]]</f>
        <v>1559.36</v>
      </c>
      <c r="M688" s="2">
        <f>+Tabla35678[[#This Row],[ENTRADAS]]*Tabla35678[[#This Row],[PRECIO]]</f>
        <v>974.59999999999991</v>
      </c>
      <c r="N688" s="2">
        <f>+Tabla35678[[#This Row],[SALIDAS]]*Tabla35678[[#This Row],[PRECIO]]</f>
        <v>682.21999999999991</v>
      </c>
      <c r="O688" s="2">
        <f>+Tabla35678[[#This Row],[BALANCE INICIAL2]]+Tabla35678[[#This Row],[ENTRADAS3]]-Tabla35678[[#This Row],[SALIDAS4]]</f>
        <v>1851.7400000000002</v>
      </c>
    </row>
    <row r="689" spans="1:15" x14ac:dyDescent="0.25">
      <c r="A689" s="9" t="s">
        <v>28</v>
      </c>
      <c r="B689" t="s">
        <v>884</v>
      </c>
      <c r="C689" t="s">
        <v>74</v>
      </c>
      <c r="D689" t="s">
        <v>176</v>
      </c>
      <c r="F689" s="9" t="s">
        <v>831</v>
      </c>
      <c r="G689">
        <v>1</v>
      </c>
      <c r="J689">
        <f>+Tabla35678[[#This Row],[BALANCE INICIAL]]+Tabla35678[[#This Row],[ENTRADAS]]-Tabla35678[[#This Row],[SALIDAS]]</f>
        <v>1</v>
      </c>
      <c r="K689" s="2">
        <v>130</v>
      </c>
      <c r="L689" s="2">
        <f>+Tabla35678[[#This Row],[BALANCE INICIAL]]*Tabla35678[[#This Row],[PRECIO]]</f>
        <v>130</v>
      </c>
      <c r="M689" s="2">
        <f>+Tabla35678[[#This Row],[ENTRADAS]]*Tabla35678[[#This Row],[PRECIO]]</f>
        <v>0</v>
      </c>
      <c r="N689" s="2">
        <f>+Tabla35678[[#This Row],[SALIDAS]]*Tabla35678[[#This Row],[PRECIO]]</f>
        <v>0</v>
      </c>
      <c r="O689" s="2">
        <f>+Tabla35678[[#This Row],[BALANCE INICIAL2]]+Tabla35678[[#This Row],[ENTRADAS3]]-Tabla35678[[#This Row],[SALIDAS4]]</f>
        <v>130</v>
      </c>
    </row>
    <row r="690" spans="1:15" x14ac:dyDescent="0.25">
      <c r="A690" s="9" t="s">
        <v>28</v>
      </c>
      <c r="B690" t="s">
        <v>884</v>
      </c>
      <c r="C690" t="s">
        <v>74</v>
      </c>
      <c r="D690" t="s">
        <v>177</v>
      </c>
      <c r="F690" s="9" t="s">
        <v>826</v>
      </c>
      <c r="G690">
        <v>12</v>
      </c>
      <c r="H690">
        <v>10</v>
      </c>
      <c r="I690">
        <v>2</v>
      </c>
      <c r="J690">
        <f>+Tabla35678[[#This Row],[BALANCE INICIAL]]+Tabla35678[[#This Row],[ENTRADAS]]-Tabla35678[[#This Row],[SALIDAS]]</f>
        <v>20</v>
      </c>
      <c r="K690" s="2">
        <v>184</v>
      </c>
      <c r="L690" s="2">
        <f>+Tabla35678[[#This Row],[BALANCE INICIAL]]*Tabla35678[[#This Row],[PRECIO]]</f>
        <v>2208</v>
      </c>
      <c r="M690" s="2">
        <f>+Tabla35678[[#This Row],[ENTRADAS]]*Tabla35678[[#This Row],[PRECIO]]</f>
        <v>1840</v>
      </c>
      <c r="N690" s="2">
        <f>+Tabla35678[[#This Row],[SALIDAS]]*Tabla35678[[#This Row],[PRECIO]]</f>
        <v>368</v>
      </c>
      <c r="O690" s="2">
        <f>+Tabla35678[[#This Row],[BALANCE INICIAL2]]+Tabla35678[[#This Row],[ENTRADAS3]]-Tabla35678[[#This Row],[SALIDAS4]]</f>
        <v>3680</v>
      </c>
    </row>
    <row r="691" spans="1:15" x14ac:dyDescent="0.25">
      <c r="A691" s="9" t="s">
        <v>28</v>
      </c>
      <c r="B691" t="s">
        <v>884</v>
      </c>
      <c r="C691" t="s">
        <v>74</v>
      </c>
      <c r="D691" t="s">
        <v>178</v>
      </c>
      <c r="F691" s="9" t="s">
        <v>826</v>
      </c>
      <c r="G691">
        <v>14</v>
      </c>
      <c r="H691">
        <v>10</v>
      </c>
      <c r="J691">
        <f>+Tabla35678[[#This Row],[BALANCE INICIAL]]+Tabla35678[[#This Row],[ENTRADAS]]-Tabla35678[[#This Row],[SALIDAS]]</f>
        <v>24</v>
      </c>
      <c r="K691" s="2">
        <v>199.16</v>
      </c>
      <c r="L691" s="2">
        <f>+Tabla35678[[#This Row],[BALANCE INICIAL]]*Tabla35678[[#This Row],[PRECIO]]</f>
        <v>2788.24</v>
      </c>
      <c r="M691" s="2">
        <f>+Tabla35678[[#This Row],[ENTRADAS]]*Tabla35678[[#This Row],[PRECIO]]</f>
        <v>1991.6</v>
      </c>
      <c r="N691" s="2">
        <f>+Tabla35678[[#This Row],[SALIDAS]]*Tabla35678[[#This Row],[PRECIO]]</f>
        <v>0</v>
      </c>
      <c r="O691" s="2">
        <f>+Tabla35678[[#This Row],[BALANCE INICIAL2]]+Tabla35678[[#This Row],[ENTRADAS3]]-Tabla35678[[#This Row],[SALIDAS4]]</f>
        <v>4779.84</v>
      </c>
    </row>
    <row r="692" spans="1:15" x14ac:dyDescent="0.25">
      <c r="A692" s="9" t="s">
        <v>28</v>
      </c>
      <c r="B692" t="s">
        <v>884</v>
      </c>
      <c r="C692" t="s">
        <v>74</v>
      </c>
      <c r="D692" t="s">
        <v>180</v>
      </c>
      <c r="F692" s="9" t="s">
        <v>820</v>
      </c>
      <c r="G692">
        <v>70</v>
      </c>
      <c r="J692">
        <f>+Tabla35678[[#This Row],[BALANCE INICIAL]]+Tabla35678[[#This Row],[ENTRADAS]]-Tabla35678[[#This Row],[SALIDAS]]</f>
        <v>70</v>
      </c>
      <c r="K692" s="2">
        <v>4.5</v>
      </c>
      <c r="L692" s="2">
        <f>+Tabla35678[[#This Row],[BALANCE INICIAL]]*Tabla35678[[#This Row],[PRECIO]]</f>
        <v>315</v>
      </c>
      <c r="M692" s="2">
        <f>+Tabla35678[[#This Row],[ENTRADAS]]*Tabla35678[[#This Row],[PRECIO]]</f>
        <v>0</v>
      </c>
      <c r="N692" s="2">
        <f>+Tabla35678[[#This Row],[SALIDAS]]*Tabla35678[[#This Row],[PRECIO]]</f>
        <v>0</v>
      </c>
      <c r="O692" s="2">
        <f>+Tabla35678[[#This Row],[BALANCE INICIAL2]]+Tabla35678[[#This Row],[ENTRADAS3]]-Tabla35678[[#This Row],[SALIDAS4]]</f>
        <v>315</v>
      </c>
    </row>
    <row r="693" spans="1:15" x14ac:dyDescent="0.25">
      <c r="A693" s="9" t="s">
        <v>28</v>
      </c>
      <c r="B693" t="s">
        <v>884</v>
      </c>
      <c r="C693" t="s">
        <v>74</v>
      </c>
      <c r="D693" t="s">
        <v>183</v>
      </c>
      <c r="F693" s="9" t="s">
        <v>826</v>
      </c>
      <c r="G693">
        <v>8</v>
      </c>
      <c r="J693">
        <f>+Tabla35678[[#This Row],[BALANCE INICIAL]]+Tabla35678[[#This Row],[ENTRADAS]]-Tabla35678[[#This Row],[SALIDAS]]</f>
        <v>8</v>
      </c>
      <c r="K693" s="2">
        <v>100</v>
      </c>
      <c r="L693" s="2">
        <f>+Tabla35678[[#This Row],[BALANCE INICIAL]]*Tabla35678[[#This Row],[PRECIO]]</f>
        <v>800</v>
      </c>
      <c r="M693" s="2">
        <f>+Tabla35678[[#This Row],[ENTRADAS]]*Tabla35678[[#This Row],[PRECIO]]</f>
        <v>0</v>
      </c>
      <c r="N693" s="2">
        <f>+Tabla35678[[#This Row],[SALIDAS]]*Tabla35678[[#This Row],[PRECIO]]</f>
        <v>0</v>
      </c>
      <c r="O693" s="2">
        <f>+Tabla35678[[#This Row],[BALANCE INICIAL2]]+Tabla35678[[#This Row],[ENTRADAS3]]-Tabla35678[[#This Row],[SALIDAS4]]</f>
        <v>800</v>
      </c>
    </row>
    <row r="694" spans="1:15" x14ac:dyDescent="0.25">
      <c r="A694" s="9" t="s">
        <v>28</v>
      </c>
      <c r="B694" t="s">
        <v>884</v>
      </c>
      <c r="C694" t="s">
        <v>74</v>
      </c>
      <c r="D694" t="s">
        <v>184</v>
      </c>
      <c r="F694" s="9" t="s">
        <v>836</v>
      </c>
      <c r="G694">
        <v>3</v>
      </c>
      <c r="I694">
        <v>2</v>
      </c>
      <c r="J694">
        <f>+Tabla35678[[#This Row],[BALANCE INICIAL]]+Tabla35678[[#This Row],[ENTRADAS]]-Tabla35678[[#This Row],[SALIDAS]]</f>
        <v>1</v>
      </c>
      <c r="K694" s="2">
        <v>21</v>
      </c>
      <c r="L694" s="2">
        <f>+Tabla35678[[#This Row],[BALANCE INICIAL]]*Tabla35678[[#This Row],[PRECIO]]</f>
        <v>63</v>
      </c>
      <c r="M694" s="2">
        <f>+Tabla35678[[#This Row],[ENTRADAS]]*Tabla35678[[#This Row],[PRECIO]]</f>
        <v>0</v>
      </c>
      <c r="N694" s="2">
        <f>+Tabla35678[[#This Row],[SALIDAS]]*Tabla35678[[#This Row],[PRECIO]]</f>
        <v>42</v>
      </c>
      <c r="O694" s="2">
        <f>+Tabla35678[[#This Row],[BALANCE INICIAL2]]+Tabla35678[[#This Row],[ENTRADAS3]]-Tabla35678[[#This Row],[SALIDAS4]]</f>
        <v>21</v>
      </c>
    </row>
    <row r="695" spans="1:15" x14ac:dyDescent="0.25">
      <c r="A695" s="9" t="s">
        <v>28</v>
      </c>
      <c r="B695" t="s">
        <v>884</v>
      </c>
      <c r="C695" t="s">
        <v>74</v>
      </c>
      <c r="D695" t="s">
        <v>185</v>
      </c>
      <c r="F695" s="9" t="s">
        <v>837</v>
      </c>
      <c r="G695">
        <v>9</v>
      </c>
      <c r="H695">
        <v>15</v>
      </c>
      <c r="I695">
        <v>5</v>
      </c>
      <c r="J695">
        <f>+Tabla35678[[#This Row],[BALANCE INICIAL]]+Tabla35678[[#This Row],[ENTRADAS]]-Tabla35678[[#This Row],[SALIDAS]]</f>
        <v>19</v>
      </c>
      <c r="K695" s="2">
        <v>36.5</v>
      </c>
      <c r="L695" s="2">
        <f>+Tabla35678[[#This Row],[BALANCE INICIAL]]*Tabla35678[[#This Row],[PRECIO]]</f>
        <v>328.5</v>
      </c>
      <c r="M695" s="2">
        <f>+Tabla35678[[#This Row],[ENTRADAS]]*Tabla35678[[#This Row],[PRECIO]]</f>
        <v>547.5</v>
      </c>
      <c r="N695" s="2">
        <f>+Tabla35678[[#This Row],[SALIDAS]]*Tabla35678[[#This Row],[PRECIO]]</f>
        <v>182.5</v>
      </c>
      <c r="O695" s="2">
        <f>+Tabla35678[[#This Row],[BALANCE INICIAL2]]+Tabla35678[[#This Row],[ENTRADAS3]]-Tabla35678[[#This Row],[SALIDAS4]]</f>
        <v>693.5</v>
      </c>
    </row>
    <row r="696" spans="1:15" x14ac:dyDescent="0.25">
      <c r="A696" s="9" t="s">
        <v>28</v>
      </c>
      <c r="B696" t="s">
        <v>884</v>
      </c>
      <c r="C696" t="s">
        <v>74</v>
      </c>
      <c r="D696" t="s">
        <v>186</v>
      </c>
      <c r="F696" s="9" t="s">
        <v>838</v>
      </c>
      <c r="G696">
        <v>1</v>
      </c>
      <c r="H696">
        <v>15</v>
      </c>
      <c r="J696">
        <f>+Tabla35678[[#This Row],[BALANCE INICIAL]]+Tabla35678[[#This Row],[ENTRADAS]]-Tabla35678[[#This Row],[SALIDAS]]</f>
        <v>16</v>
      </c>
      <c r="K696" s="2">
        <v>123.73</v>
      </c>
      <c r="L696" s="2">
        <f>+Tabla35678[[#This Row],[BALANCE INICIAL]]*Tabla35678[[#This Row],[PRECIO]]</f>
        <v>123.73</v>
      </c>
      <c r="M696" s="2">
        <f>+Tabla35678[[#This Row],[ENTRADAS]]*Tabla35678[[#This Row],[PRECIO]]</f>
        <v>1855.95</v>
      </c>
      <c r="N696" s="2">
        <f>+Tabla35678[[#This Row],[SALIDAS]]*Tabla35678[[#This Row],[PRECIO]]</f>
        <v>0</v>
      </c>
      <c r="O696" s="2">
        <f>+Tabla35678[[#This Row],[BALANCE INICIAL2]]+Tabla35678[[#This Row],[ENTRADAS3]]-Tabla35678[[#This Row],[SALIDAS4]]</f>
        <v>1979.68</v>
      </c>
    </row>
    <row r="697" spans="1:15" x14ac:dyDescent="0.25">
      <c r="A697" s="9" t="s">
        <v>28</v>
      </c>
      <c r="B697" t="s">
        <v>884</v>
      </c>
      <c r="C697" t="s">
        <v>74</v>
      </c>
      <c r="D697" t="s">
        <v>187</v>
      </c>
      <c r="F697" s="9" t="s">
        <v>839</v>
      </c>
      <c r="G697">
        <v>55</v>
      </c>
      <c r="I697">
        <v>7</v>
      </c>
      <c r="J697">
        <f>+Tabla35678[[#This Row],[BALANCE INICIAL]]+Tabla35678[[#This Row],[ENTRADAS]]-Tabla35678[[#This Row],[SALIDAS]]</f>
        <v>48</v>
      </c>
      <c r="K697" s="2">
        <v>11</v>
      </c>
      <c r="L697" s="2">
        <f>+Tabla35678[[#This Row],[BALANCE INICIAL]]*Tabla35678[[#This Row],[PRECIO]]</f>
        <v>605</v>
      </c>
      <c r="M697" s="2">
        <f>+Tabla35678[[#This Row],[ENTRADAS]]*Tabla35678[[#This Row],[PRECIO]]</f>
        <v>0</v>
      </c>
      <c r="N697" s="2">
        <f>+Tabla35678[[#This Row],[SALIDAS]]*Tabla35678[[#This Row],[PRECIO]]</f>
        <v>77</v>
      </c>
      <c r="O697" s="2">
        <f>+Tabla35678[[#This Row],[BALANCE INICIAL2]]+Tabla35678[[#This Row],[ENTRADAS3]]-Tabla35678[[#This Row],[SALIDAS4]]</f>
        <v>528</v>
      </c>
    </row>
    <row r="698" spans="1:15" x14ac:dyDescent="0.25">
      <c r="A698" s="9" t="s">
        <v>920</v>
      </c>
      <c r="B698" t="s">
        <v>884</v>
      </c>
      <c r="C698" t="s">
        <v>74</v>
      </c>
      <c r="D698" t="s">
        <v>925</v>
      </c>
      <c r="F698" s="9" t="s">
        <v>838</v>
      </c>
      <c r="H698">
        <v>15</v>
      </c>
      <c r="I698">
        <v>4</v>
      </c>
      <c r="J698">
        <f>+Tabla35678[[#This Row],[BALANCE INICIAL]]+Tabla35678[[#This Row],[ENTRADAS]]-Tabla35678[[#This Row],[SALIDAS]]</f>
        <v>11</v>
      </c>
      <c r="K698" s="2">
        <v>8.4700000000000006</v>
      </c>
      <c r="L698" s="2">
        <f>+Tabla35678[[#This Row],[BALANCE INICIAL]]*Tabla35678[[#This Row],[PRECIO]]</f>
        <v>0</v>
      </c>
      <c r="M698" s="2">
        <f>+Tabla35678[[#This Row],[ENTRADAS]]*Tabla35678[[#This Row],[PRECIO]]</f>
        <v>127.05000000000001</v>
      </c>
      <c r="N698" s="2">
        <f>+Tabla35678[[#This Row],[SALIDAS]]*Tabla35678[[#This Row],[PRECIO]]</f>
        <v>33.880000000000003</v>
      </c>
      <c r="O698" s="2">
        <f>+Tabla35678[[#This Row],[BALANCE INICIAL2]]+Tabla35678[[#This Row],[ENTRADAS3]]-Tabla35678[[#This Row],[SALIDAS4]]</f>
        <v>93.170000000000016</v>
      </c>
    </row>
    <row r="699" spans="1:15" x14ac:dyDescent="0.25">
      <c r="A699" s="9" t="s">
        <v>920</v>
      </c>
      <c r="B699" t="s">
        <v>884</v>
      </c>
      <c r="C699" t="s">
        <v>74</v>
      </c>
      <c r="D699" t="s">
        <v>926</v>
      </c>
      <c r="F699" s="9" t="s">
        <v>837</v>
      </c>
      <c r="H699">
        <v>15</v>
      </c>
      <c r="J699">
        <f>+Tabla35678[[#This Row],[BALANCE INICIAL]]+Tabla35678[[#This Row],[ENTRADAS]]-Tabla35678[[#This Row],[SALIDAS]]</f>
        <v>15</v>
      </c>
      <c r="K699" s="2">
        <v>19</v>
      </c>
      <c r="L699" s="2">
        <f>+Tabla35678[[#This Row],[BALANCE INICIAL]]*Tabla35678[[#This Row],[PRECIO]]</f>
        <v>0</v>
      </c>
      <c r="M699" s="2">
        <f>+Tabla35678[[#This Row],[ENTRADAS]]*Tabla35678[[#This Row],[PRECIO]]</f>
        <v>285</v>
      </c>
      <c r="N699" s="2">
        <f>+Tabla35678[[#This Row],[SALIDAS]]*Tabla35678[[#This Row],[PRECIO]]</f>
        <v>0</v>
      </c>
      <c r="O699" s="2">
        <f>+Tabla35678[[#This Row],[BALANCE INICIAL2]]+Tabla35678[[#This Row],[ENTRADAS3]]-Tabla35678[[#This Row],[SALIDAS4]]</f>
        <v>285</v>
      </c>
    </row>
    <row r="700" spans="1:15" x14ac:dyDescent="0.25">
      <c r="A700" s="9" t="s">
        <v>920</v>
      </c>
      <c r="B700" t="s">
        <v>884</v>
      </c>
      <c r="C700" t="s">
        <v>74</v>
      </c>
      <c r="D700" t="s">
        <v>927</v>
      </c>
      <c r="F700" s="9" t="s">
        <v>838</v>
      </c>
      <c r="H700">
        <v>15</v>
      </c>
      <c r="I700">
        <v>2</v>
      </c>
      <c r="J700">
        <f>+Tabla35678[[#This Row],[BALANCE INICIAL]]+Tabla35678[[#This Row],[ENTRADAS]]-Tabla35678[[#This Row],[SALIDAS]]</f>
        <v>13</v>
      </c>
      <c r="K700" s="2">
        <v>49</v>
      </c>
      <c r="L700" s="2">
        <f>+Tabla35678[[#This Row],[BALANCE INICIAL]]*Tabla35678[[#This Row],[PRECIO]]</f>
        <v>0</v>
      </c>
      <c r="M700" s="2">
        <f>+Tabla35678[[#This Row],[ENTRADAS]]*Tabla35678[[#This Row],[PRECIO]]</f>
        <v>735</v>
      </c>
      <c r="N700" s="2">
        <f>+Tabla35678[[#This Row],[SALIDAS]]*Tabla35678[[#This Row],[PRECIO]]</f>
        <v>98</v>
      </c>
      <c r="O700" s="2">
        <f>+Tabla35678[[#This Row],[BALANCE INICIAL2]]+Tabla35678[[#This Row],[ENTRADAS3]]-Tabla35678[[#This Row],[SALIDAS4]]</f>
        <v>637</v>
      </c>
    </row>
    <row r="701" spans="1:15" x14ac:dyDescent="0.25">
      <c r="A701" s="9" t="s">
        <v>28</v>
      </c>
      <c r="B701" t="s">
        <v>884</v>
      </c>
      <c r="C701" t="s">
        <v>74</v>
      </c>
      <c r="D701" t="s">
        <v>188</v>
      </c>
      <c r="F701" s="9" t="s">
        <v>833</v>
      </c>
      <c r="G701">
        <v>4</v>
      </c>
      <c r="H701">
        <v>30</v>
      </c>
      <c r="J701">
        <f>+Tabla35678[[#This Row],[BALANCE INICIAL]]+Tabla35678[[#This Row],[ENTRADAS]]-Tabla35678[[#This Row],[SALIDAS]]</f>
        <v>34</v>
      </c>
      <c r="K701" s="2">
        <v>65.260000000000005</v>
      </c>
      <c r="L701" s="2">
        <f>+Tabla35678[[#This Row],[BALANCE INICIAL]]*Tabla35678[[#This Row],[PRECIO]]</f>
        <v>261.04000000000002</v>
      </c>
      <c r="M701" s="2">
        <f>+Tabla35678[[#This Row],[ENTRADAS]]*Tabla35678[[#This Row],[PRECIO]]</f>
        <v>1957.8000000000002</v>
      </c>
      <c r="N701" s="2">
        <f>+Tabla35678[[#This Row],[SALIDAS]]*Tabla35678[[#This Row],[PRECIO]]</f>
        <v>0</v>
      </c>
      <c r="O701" s="2">
        <f>+Tabla35678[[#This Row],[BALANCE INICIAL2]]+Tabla35678[[#This Row],[ENTRADAS3]]-Tabla35678[[#This Row],[SALIDAS4]]</f>
        <v>2218.84</v>
      </c>
    </row>
    <row r="702" spans="1:15" x14ac:dyDescent="0.25">
      <c r="A702" s="9" t="s">
        <v>28</v>
      </c>
      <c r="B702" t="s">
        <v>884</v>
      </c>
      <c r="C702" t="s">
        <v>74</v>
      </c>
      <c r="D702" t="s">
        <v>200</v>
      </c>
      <c r="F702" s="9" t="s">
        <v>826</v>
      </c>
      <c r="G702">
        <v>22</v>
      </c>
      <c r="J702">
        <f>+Tabla35678[[#This Row],[BALANCE INICIAL]]+Tabla35678[[#This Row],[ENTRADAS]]-Tabla35678[[#This Row],[SALIDAS]]</f>
        <v>22</v>
      </c>
      <c r="K702" s="2">
        <v>76.599999999999994</v>
      </c>
      <c r="L702" s="2">
        <f>+Tabla35678[[#This Row],[BALANCE INICIAL]]*Tabla35678[[#This Row],[PRECIO]]</f>
        <v>1685.1999999999998</v>
      </c>
      <c r="M702" s="2">
        <f>+Tabla35678[[#This Row],[ENTRADAS]]*Tabla35678[[#This Row],[PRECIO]]</f>
        <v>0</v>
      </c>
      <c r="N702" s="2">
        <f>+Tabla35678[[#This Row],[SALIDAS]]*Tabla35678[[#This Row],[PRECIO]]</f>
        <v>0</v>
      </c>
      <c r="O702" s="2">
        <f>+Tabla35678[[#This Row],[BALANCE INICIAL2]]+Tabla35678[[#This Row],[ENTRADAS3]]-Tabla35678[[#This Row],[SALIDAS4]]</f>
        <v>1685.1999999999998</v>
      </c>
    </row>
    <row r="703" spans="1:15" x14ac:dyDescent="0.25">
      <c r="A703" s="9" t="s">
        <v>28</v>
      </c>
      <c r="B703" t="s">
        <v>884</v>
      </c>
      <c r="C703" t="s">
        <v>74</v>
      </c>
      <c r="D703" t="s">
        <v>201</v>
      </c>
      <c r="F703" s="9" t="s">
        <v>826</v>
      </c>
      <c r="G703">
        <v>13</v>
      </c>
      <c r="J703">
        <f>+Tabla35678[[#This Row],[BALANCE INICIAL]]+Tabla35678[[#This Row],[ENTRADAS]]-Tabla35678[[#This Row],[SALIDAS]]</f>
        <v>13</v>
      </c>
      <c r="K703" s="2">
        <v>22.89</v>
      </c>
      <c r="L703" s="2">
        <f>+Tabla35678[[#This Row],[BALANCE INICIAL]]*Tabla35678[[#This Row],[PRECIO]]</f>
        <v>297.57</v>
      </c>
      <c r="M703" s="2">
        <f>+Tabla35678[[#This Row],[ENTRADAS]]*Tabla35678[[#This Row],[PRECIO]]</f>
        <v>0</v>
      </c>
      <c r="N703" s="2">
        <f>+Tabla35678[[#This Row],[SALIDAS]]*Tabla35678[[#This Row],[PRECIO]]</f>
        <v>0</v>
      </c>
      <c r="O703" s="2">
        <f>+Tabla35678[[#This Row],[BALANCE INICIAL2]]+Tabla35678[[#This Row],[ENTRADAS3]]-Tabla35678[[#This Row],[SALIDAS4]]</f>
        <v>297.57</v>
      </c>
    </row>
    <row r="704" spans="1:15" x14ac:dyDescent="0.25">
      <c r="A704" s="9" t="s">
        <v>28</v>
      </c>
      <c r="B704" t="s">
        <v>884</v>
      </c>
      <c r="C704" t="s">
        <v>74</v>
      </c>
      <c r="D704" t="s">
        <v>205</v>
      </c>
      <c r="F704" s="9" t="s">
        <v>843</v>
      </c>
      <c r="G704">
        <v>43</v>
      </c>
      <c r="J704">
        <f>+Tabla35678[[#This Row],[BALANCE INICIAL]]+Tabla35678[[#This Row],[ENTRADAS]]-Tabla35678[[#This Row],[SALIDAS]]</f>
        <v>43</v>
      </c>
      <c r="K704" s="2">
        <v>240</v>
      </c>
      <c r="L704" s="2">
        <f>+Tabla35678[[#This Row],[BALANCE INICIAL]]*Tabla35678[[#This Row],[PRECIO]]</f>
        <v>10320</v>
      </c>
      <c r="M704" s="2">
        <f>+Tabla35678[[#This Row],[ENTRADAS]]*Tabla35678[[#This Row],[PRECIO]]</f>
        <v>0</v>
      </c>
      <c r="N704" s="2">
        <f>+Tabla35678[[#This Row],[SALIDAS]]*Tabla35678[[#This Row],[PRECIO]]</f>
        <v>0</v>
      </c>
      <c r="O704" s="2">
        <f>+Tabla35678[[#This Row],[BALANCE INICIAL2]]+Tabla35678[[#This Row],[ENTRADAS3]]-Tabla35678[[#This Row],[SALIDAS4]]</f>
        <v>10320</v>
      </c>
    </row>
    <row r="705" spans="1:15" x14ac:dyDescent="0.25">
      <c r="A705" s="9" t="s">
        <v>28</v>
      </c>
      <c r="B705" t="s">
        <v>884</v>
      </c>
      <c r="C705" t="s">
        <v>74</v>
      </c>
      <c r="D705" t="s">
        <v>206</v>
      </c>
      <c r="F705" s="9" t="s">
        <v>843</v>
      </c>
      <c r="G705">
        <v>44</v>
      </c>
      <c r="J705">
        <f>+Tabla35678[[#This Row],[BALANCE INICIAL]]+Tabla35678[[#This Row],[ENTRADAS]]-Tabla35678[[#This Row],[SALIDAS]]</f>
        <v>44</v>
      </c>
      <c r="K705" s="2">
        <v>292.5</v>
      </c>
      <c r="L705" s="2">
        <f>+Tabla35678[[#This Row],[BALANCE INICIAL]]*Tabla35678[[#This Row],[PRECIO]]</f>
        <v>12870</v>
      </c>
      <c r="M705" s="2">
        <f>+Tabla35678[[#This Row],[ENTRADAS]]*Tabla35678[[#This Row],[PRECIO]]</f>
        <v>0</v>
      </c>
      <c r="N705" s="2">
        <f>+Tabla35678[[#This Row],[SALIDAS]]*Tabla35678[[#This Row],[PRECIO]]</f>
        <v>0</v>
      </c>
      <c r="O705" s="2">
        <f>+Tabla35678[[#This Row],[BALANCE INICIAL2]]+Tabla35678[[#This Row],[ENTRADAS3]]-Tabla35678[[#This Row],[SALIDAS4]]</f>
        <v>12870</v>
      </c>
    </row>
    <row r="706" spans="1:15" x14ac:dyDescent="0.25">
      <c r="A706" s="9" t="s">
        <v>28</v>
      </c>
      <c r="B706" t="s">
        <v>884</v>
      </c>
      <c r="C706" t="s">
        <v>74</v>
      </c>
      <c r="D706" t="s">
        <v>207</v>
      </c>
      <c r="F706" s="9" t="s">
        <v>843</v>
      </c>
      <c r="G706">
        <v>39</v>
      </c>
      <c r="J706">
        <f>+Tabla35678[[#This Row],[BALANCE INICIAL]]+Tabla35678[[#This Row],[ENTRADAS]]-Tabla35678[[#This Row],[SALIDAS]]</f>
        <v>39</v>
      </c>
      <c r="K706" s="2">
        <v>295</v>
      </c>
      <c r="L706" s="2">
        <f>+Tabla35678[[#This Row],[BALANCE INICIAL]]*Tabla35678[[#This Row],[PRECIO]]</f>
        <v>11505</v>
      </c>
      <c r="M706" s="2">
        <f>+Tabla35678[[#This Row],[ENTRADAS]]*Tabla35678[[#This Row],[PRECIO]]</f>
        <v>0</v>
      </c>
      <c r="N706" s="2">
        <f>+Tabla35678[[#This Row],[SALIDAS]]*Tabla35678[[#This Row],[PRECIO]]</f>
        <v>0</v>
      </c>
      <c r="O706" s="2">
        <f>+Tabla35678[[#This Row],[BALANCE INICIAL2]]+Tabla35678[[#This Row],[ENTRADAS3]]-Tabla35678[[#This Row],[SALIDAS4]]</f>
        <v>11505</v>
      </c>
    </row>
    <row r="707" spans="1:15" x14ac:dyDescent="0.25">
      <c r="A707" s="9" t="s">
        <v>28</v>
      </c>
      <c r="B707" t="s">
        <v>884</v>
      </c>
      <c r="C707" t="s">
        <v>74</v>
      </c>
      <c r="D707" t="s">
        <v>208</v>
      </c>
      <c r="F707" s="9" t="s">
        <v>843</v>
      </c>
      <c r="G707">
        <v>49</v>
      </c>
      <c r="J707">
        <f>+Tabla35678[[#This Row],[BALANCE INICIAL]]+Tabla35678[[#This Row],[ENTRADAS]]-Tabla35678[[#This Row],[SALIDAS]]</f>
        <v>49</v>
      </c>
      <c r="K707" s="2">
        <v>301</v>
      </c>
      <c r="L707" s="2">
        <f>+Tabla35678[[#This Row],[BALANCE INICIAL]]*Tabla35678[[#This Row],[PRECIO]]</f>
        <v>14749</v>
      </c>
      <c r="M707" s="2">
        <f>+Tabla35678[[#This Row],[ENTRADAS]]*Tabla35678[[#This Row],[PRECIO]]</f>
        <v>0</v>
      </c>
      <c r="N707" s="2">
        <f>+Tabla35678[[#This Row],[SALIDAS]]*Tabla35678[[#This Row],[PRECIO]]</f>
        <v>0</v>
      </c>
      <c r="O707" s="2">
        <f>+Tabla35678[[#This Row],[BALANCE INICIAL2]]+Tabla35678[[#This Row],[ENTRADAS3]]-Tabla35678[[#This Row],[SALIDAS4]]</f>
        <v>14749</v>
      </c>
    </row>
    <row r="708" spans="1:15" x14ac:dyDescent="0.25">
      <c r="A708" s="9" t="s">
        <v>28</v>
      </c>
      <c r="B708" t="s">
        <v>884</v>
      </c>
      <c r="C708" t="s">
        <v>74</v>
      </c>
      <c r="D708" t="s">
        <v>209</v>
      </c>
      <c r="F708" s="9" t="s">
        <v>843</v>
      </c>
      <c r="G708">
        <v>48</v>
      </c>
      <c r="J708">
        <f>+Tabla35678[[#This Row],[BALANCE INICIAL]]+Tabla35678[[#This Row],[ENTRADAS]]-Tabla35678[[#This Row],[SALIDAS]]</f>
        <v>48</v>
      </c>
      <c r="K708" s="2">
        <v>426.4</v>
      </c>
      <c r="L708" s="2">
        <f>+Tabla35678[[#This Row],[BALANCE INICIAL]]*Tabla35678[[#This Row],[PRECIO]]</f>
        <v>20467.199999999997</v>
      </c>
      <c r="M708" s="2">
        <f>+Tabla35678[[#This Row],[ENTRADAS]]*Tabla35678[[#This Row],[PRECIO]]</f>
        <v>0</v>
      </c>
      <c r="N708" s="2">
        <f>+Tabla35678[[#This Row],[SALIDAS]]*Tabla35678[[#This Row],[PRECIO]]</f>
        <v>0</v>
      </c>
      <c r="O708" s="2">
        <f>+Tabla35678[[#This Row],[BALANCE INICIAL2]]+Tabla35678[[#This Row],[ENTRADAS3]]-Tabla35678[[#This Row],[SALIDAS4]]</f>
        <v>20467.199999999997</v>
      </c>
    </row>
    <row r="709" spans="1:15" x14ac:dyDescent="0.25">
      <c r="A709" s="9" t="s">
        <v>28</v>
      </c>
      <c r="B709" t="s">
        <v>884</v>
      </c>
      <c r="C709" t="s">
        <v>74</v>
      </c>
      <c r="D709" t="s">
        <v>210</v>
      </c>
      <c r="F709" s="9" t="s">
        <v>843</v>
      </c>
      <c r="G709">
        <v>49</v>
      </c>
      <c r="J709">
        <f>+Tabla35678[[#This Row],[BALANCE INICIAL]]+Tabla35678[[#This Row],[ENTRADAS]]-Tabla35678[[#This Row],[SALIDAS]]</f>
        <v>49</v>
      </c>
      <c r="K709" s="2">
        <v>435</v>
      </c>
      <c r="L709" s="2">
        <f>+Tabla35678[[#This Row],[BALANCE INICIAL]]*Tabla35678[[#This Row],[PRECIO]]</f>
        <v>21315</v>
      </c>
      <c r="M709" s="2">
        <f>+Tabla35678[[#This Row],[ENTRADAS]]*Tabla35678[[#This Row],[PRECIO]]</f>
        <v>0</v>
      </c>
      <c r="N709" s="2">
        <f>+Tabla35678[[#This Row],[SALIDAS]]*Tabla35678[[#This Row],[PRECIO]]</f>
        <v>0</v>
      </c>
      <c r="O709" s="2">
        <f>+Tabla35678[[#This Row],[BALANCE INICIAL2]]+Tabla35678[[#This Row],[ENTRADAS3]]-Tabla35678[[#This Row],[SALIDAS4]]</f>
        <v>21315</v>
      </c>
    </row>
    <row r="710" spans="1:15" x14ac:dyDescent="0.25">
      <c r="A710" s="9" t="s">
        <v>28</v>
      </c>
      <c r="B710" t="s">
        <v>884</v>
      </c>
      <c r="C710" t="s">
        <v>74</v>
      </c>
      <c r="D710" t="s">
        <v>211</v>
      </c>
      <c r="F710" s="9" t="s">
        <v>843</v>
      </c>
      <c r="G710">
        <v>40</v>
      </c>
      <c r="J710">
        <f>+Tabla35678[[#This Row],[BALANCE INICIAL]]+Tabla35678[[#This Row],[ENTRADAS]]-Tabla35678[[#This Row],[SALIDAS]]</f>
        <v>40</v>
      </c>
      <c r="K710" s="2">
        <v>520</v>
      </c>
      <c r="L710" s="2">
        <f>+Tabla35678[[#This Row],[BALANCE INICIAL]]*Tabla35678[[#This Row],[PRECIO]]</f>
        <v>20800</v>
      </c>
      <c r="M710" s="2">
        <f>+Tabla35678[[#This Row],[ENTRADAS]]*Tabla35678[[#This Row],[PRECIO]]</f>
        <v>0</v>
      </c>
      <c r="N710" s="2">
        <f>+Tabla35678[[#This Row],[SALIDAS]]*Tabla35678[[#This Row],[PRECIO]]</f>
        <v>0</v>
      </c>
      <c r="O710" s="2">
        <f>+Tabla35678[[#This Row],[BALANCE INICIAL2]]+Tabla35678[[#This Row],[ENTRADAS3]]-Tabla35678[[#This Row],[SALIDAS4]]</f>
        <v>20800</v>
      </c>
    </row>
    <row r="711" spans="1:15" x14ac:dyDescent="0.25">
      <c r="A711" s="9" t="s">
        <v>28</v>
      </c>
      <c r="B711" t="s">
        <v>884</v>
      </c>
      <c r="C711" t="s">
        <v>74</v>
      </c>
      <c r="D711" t="s">
        <v>212</v>
      </c>
      <c r="F711" s="9" t="s">
        <v>821</v>
      </c>
      <c r="G711">
        <v>10</v>
      </c>
      <c r="J711">
        <f>+Tabla35678[[#This Row],[BALANCE INICIAL]]+Tabla35678[[#This Row],[ENTRADAS]]-Tabla35678[[#This Row],[SALIDAS]]</f>
        <v>10</v>
      </c>
      <c r="K711" s="2">
        <v>862.36</v>
      </c>
      <c r="L711" s="2">
        <f>+Tabla35678[[#This Row],[BALANCE INICIAL]]*Tabla35678[[#This Row],[PRECIO]]</f>
        <v>8623.6</v>
      </c>
      <c r="M711" s="2">
        <f>+Tabla35678[[#This Row],[ENTRADAS]]*Tabla35678[[#This Row],[PRECIO]]</f>
        <v>0</v>
      </c>
      <c r="N711" s="2">
        <f>+Tabla35678[[#This Row],[SALIDAS]]*Tabla35678[[#This Row],[PRECIO]]</f>
        <v>0</v>
      </c>
      <c r="O711" s="2">
        <f>+Tabla35678[[#This Row],[BALANCE INICIAL2]]+Tabla35678[[#This Row],[ENTRADAS3]]-Tabla35678[[#This Row],[SALIDAS4]]</f>
        <v>8623.6</v>
      </c>
    </row>
    <row r="712" spans="1:15" x14ac:dyDescent="0.25">
      <c r="A712" s="9" t="s">
        <v>28</v>
      </c>
      <c r="B712" t="s">
        <v>884</v>
      </c>
      <c r="C712" t="s">
        <v>74</v>
      </c>
      <c r="D712" t="s">
        <v>213</v>
      </c>
      <c r="F712" s="9" t="s">
        <v>843</v>
      </c>
      <c r="G712">
        <v>3</v>
      </c>
      <c r="J712">
        <f>+Tabla35678[[#This Row],[BALANCE INICIAL]]+Tabla35678[[#This Row],[ENTRADAS]]-Tabla35678[[#This Row],[SALIDAS]]</f>
        <v>3</v>
      </c>
      <c r="K712" s="2">
        <v>240</v>
      </c>
      <c r="L712" s="2">
        <f>+Tabla35678[[#This Row],[BALANCE INICIAL]]*Tabla35678[[#This Row],[PRECIO]]</f>
        <v>720</v>
      </c>
      <c r="M712" s="2">
        <f>+Tabla35678[[#This Row],[ENTRADAS]]*Tabla35678[[#This Row],[PRECIO]]</f>
        <v>0</v>
      </c>
      <c r="N712" s="2">
        <f>+Tabla35678[[#This Row],[SALIDAS]]*Tabla35678[[#This Row],[PRECIO]]</f>
        <v>0</v>
      </c>
      <c r="O712" s="2">
        <f>+Tabla35678[[#This Row],[BALANCE INICIAL2]]+Tabla35678[[#This Row],[ENTRADAS3]]-Tabla35678[[#This Row],[SALIDAS4]]</f>
        <v>720</v>
      </c>
    </row>
    <row r="713" spans="1:15" x14ac:dyDescent="0.25">
      <c r="A713" s="9" t="s">
        <v>28</v>
      </c>
      <c r="B713" t="s">
        <v>884</v>
      </c>
      <c r="C713" t="s">
        <v>74</v>
      </c>
      <c r="D713" t="s">
        <v>214</v>
      </c>
      <c r="F713" s="9" t="s">
        <v>843</v>
      </c>
      <c r="G713">
        <v>45</v>
      </c>
      <c r="J713">
        <f>+Tabla35678[[#This Row],[BALANCE INICIAL]]+Tabla35678[[#This Row],[ENTRADAS]]-Tabla35678[[#This Row],[SALIDAS]]</f>
        <v>45</v>
      </c>
      <c r="K713" s="2">
        <v>245</v>
      </c>
      <c r="L713" s="2">
        <f>+Tabla35678[[#This Row],[BALANCE INICIAL]]*Tabla35678[[#This Row],[PRECIO]]</f>
        <v>11025</v>
      </c>
      <c r="M713" s="2">
        <f>+Tabla35678[[#This Row],[ENTRADAS]]*Tabla35678[[#This Row],[PRECIO]]</f>
        <v>0</v>
      </c>
      <c r="N713" s="2">
        <f>+Tabla35678[[#This Row],[SALIDAS]]*Tabla35678[[#This Row],[PRECIO]]</f>
        <v>0</v>
      </c>
      <c r="O713" s="2">
        <f>+Tabla35678[[#This Row],[BALANCE INICIAL2]]+Tabla35678[[#This Row],[ENTRADAS3]]-Tabla35678[[#This Row],[SALIDAS4]]</f>
        <v>11025</v>
      </c>
    </row>
    <row r="714" spans="1:15" x14ac:dyDescent="0.25">
      <c r="A714" s="9" t="s">
        <v>28</v>
      </c>
      <c r="B714" t="s">
        <v>884</v>
      </c>
      <c r="C714" t="s">
        <v>74</v>
      </c>
      <c r="D714" t="s">
        <v>216</v>
      </c>
      <c r="F714" s="9" t="s">
        <v>845</v>
      </c>
      <c r="G714">
        <v>3</v>
      </c>
      <c r="J714">
        <f>+Tabla35678[[#This Row],[BALANCE INICIAL]]+Tabla35678[[#This Row],[ENTRADAS]]-Tabla35678[[#This Row],[SALIDAS]]</f>
        <v>3</v>
      </c>
      <c r="K714" s="2">
        <v>95.9</v>
      </c>
      <c r="L714" s="2">
        <f>+Tabla35678[[#This Row],[BALANCE INICIAL]]*Tabla35678[[#This Row],[PRECIO]]</f>
        <v>287.70000000000005</v>
      </c>
      <c r="M714" s="2">
        <f>+Tabla35678[[#This Row],[ENTRADAS]]*Tabla35678[[#This Row],[PRECIO]]</f>
        <v>0</v>
      </c>
      <c r="N714" s="2">
        <f>+Tabla35678[[#This Row],[SALIDAS]]*Tabla35678[[#This Row],[PRECIO]]</f>
        <v>0</v>
      </c>
      <c r="O714" s="2">
        <f>+Tabla35678[[#This Row],[BALANCE INICIAL2]]+Tabla35678[[#This Row],[ENTRADAS3]]-Tabla35678[[#This Row],[SALIDAS4]]</f>
        <v>287.70000000000005</v>
      </c>
    </row>
    <row r="715" spans="1:15" x14ac:dyDescent="0.25">
      <c r="A715" s="9" t="s">
        <v>28</v>
      </c>
      <c r="B715" t="s">
        <v>884</v>
      </c>
      <c r="C715" t="s">
        <v>74</v>
      </c>
      <c r="D715" t="s">
        <v>218</v>
      </c>
      <c r="F715" s="9" t="s">
        <v>838</v>
      </c>
      <c r="G715">
        <v>28</v>
      </c>
      <c r="J715">
        <f>+Tabla35678[[#This Row],[BALANCE INICIAL]]+Tabla35678[[#This Row],[ENTRADAS]]-Tabla35678[[#This Row],[SALIDAS]]</f>
        <v>28</v>
      </c>
      <c r="K715" s="2">
        <v>45</v>
      </c>
      <c r="L715" s="2">
        <f>+Tabla35678[[#This Row],[BALANCE INICIAL]]*Tabla35678[[#This Row],[PRECIO]]</f>
        <v>1260</v>
      </c>
      <c r="M715" s="2">
        <f>+Tabla35678[[#This Row],[ENTRADAS]]*Tabla35678[[#This Row],[PRECIO]]</f>
        <v>0</v>
      </c>
      <c r="N715" s="2">
        <f>+Tabla35678[[#This Row],[SALIDAS]]*Tabla35678[[#This Row],[PRECIO]]</f>
        <v>0</v>
      </c>
      <c r="O715" s="2">
        <f>+Tabla35678[[#This Row],[BALANCE INICIAL2]]+Tabla35678[[#This Row],[ENTRADAS3]]-Tabla35678[[#This Row],[SALIDAS4]]</f>
        <v>1260</v>
      </c>
    </row>
    <row r="716" spans="1:15" ht="17.25" customHeight="1" x14ac:dyDescent="0.25">
      <c r="A716" s="24" t="s">
        <v>975</v>
      </c>
      <c r="B716" s="23">
        <v>1206030004</v>
      </c>
      <c r="C716" s="12" t="s">
        <v>976</v>
      </c>
      <c r="D716" s="22" t="s">
        <v>973</v>
      </c>
      <c r="E716" t="s">
        <v>974</v>
      </c>
      <c r="F716" s="9" t="s">
        <v>821</v>
      </c>
      <c r="G716">
        <v>0</v>
      </c>
      <c r="H716">
        <v>4</v>
      </c>
      <c r="J716">
        <f>+Tabla35678[[#This Row],[BALANCE INICIAL]]+Tabla35678[[#This Row],[ENTRADAS]]-Tabla35678[[#This Row],[SALIDAS]]</f>
        <v>4</v>
      </c>
      <c r="K716" s="2">
        <v>52517.88</v>
      </c>
      <c r="L716" s="2">
        <f>+Tabla35678[[#This Row],[BALANCE INICIAL]]*Tabla35678[[#This Row],[PRECIO]]</f>
        <v>0</v>
      </c>
      <c r="M716" s="2">
        <f>+Tabla35678[[#This Row],[ENTRADAS]]*Tabla35678[[#This Row],[PRECIO]]</f>
        <v>210071.52</v>
      </c>
      <c r="N716" s="2">
        <f>+Tabla35678[[#This Row],[SALIDAS]]*Tabla35678[[#This Row],[PRECIO]]</f>
        <v>0</v>
      </c>
      <c r="O716" s="2">
        <f>+Tabla35678[[#This Row],[BALANCE INICIAL2]]+Tabla35678[[#This Row],[ENTRADAS3]]-Tabla35678[[#This Row],[SALIDAS4]]</f>
        <v>210071.52</v>
      </c>
    </row>
    <row r="717" spans="1:15" x14ac:dyDescent="0.25">
      <c r="A717" s="9" t="s">
        <v>28</v>
      </c>
      <c r="B717" t="s">
        <v>884</v>
      </c>
      <c r="C717" t="s">
        <v>74</v>
      </c>
      <c r="D717" t="s">
        <v>219</v>
      </c>
      <c r="F717" s="9" t="s">
        <v>834</v>
      </c>
      <c r="G717">
        <v>114</v>
      </c>
      <c r="I717">
        <v>1</v>
      </c>
      <c r="J717">
        <f>+Tabla35678[[#This Row],[BALANCE INICIAL]]+Tabla35678[[#This Row],[ENTRADAS]]-Tabla35678[[#This Row],[SALIDAS]]</f>
        <v>113</v>
      </c>
      <c r="K717" s="2">
        <v>38</v>
      </c>
      <c r="L717" s="2">
        <f>+Tabla35678[[#This Row],[BALANCE INICIAL]]*Tabla35678[[#This Row],[PRECIO]]</f>
        <v>4332</v>
      </c>
      <c r="M717" s="2">
        <f>+Tabla35678[[#This Row],[ENTRADAS]]*Tabla35678[[#This Row],[PRECIO]]</f>
        <v>0</v>
      </c>
      <c r="N717" s="2">
        <f>+Tabla35678[[#This Row],[SALIDAS]]*Tabla35678[[#This Row],[PRECIO]]</f>
        <v>38</v>
      </c>
      <c r="O717" s="2">
        <f>+Tabla35678[[#This Row],[BALANCE INICIAL2]]+Tabla35678[[#This Row],[ENTRADAS3]]-Tabla35678[[#This Row],[SALIDAS4]]</f>
        <v>4294</v>
      </c>
    </row>
    <row r="718" spans="1:15" x14ac:dyDescent="0.25">
      <c r="A718" s="9" t="s">
        <v>28</v>
      </c>
      <c r="B718" t="s">
        <v>884</v>
      </c>
      <c r="C718" t="s">
        <v>74</v>
      </c>
      <c r="D718" t="s">
        <v>222</v>
      </c>
      <c r="F718" s="9" t="s">
        <v>846</v>
      </c>
      <c r="G718">
        <v>5</v>
      </c>
      <c r="J718">
        <f>+Tabla35678[[#This Row],[BALANCE INICIAL]]+Tabla35678[[#This Row],[ENTRADAS]]-Tabla35678[[#This Row],[SALIDAS]]</f>
        <v>5</v>
      </c>
      <c r="K718" s="2">
        <v>233.8</v>
      </c>
      <c r="L718" s="2">
        <f>+Tabla35678[[#This Row],[BALANCE INICIAL]]*Tabla35678[[#This Row],[PRECIO]]</f>
        <v>1169</v>
      </c>
      <c r="M718" s="2">
        <f>+Tabla35678[[#This Row],[ENTRADAS]]*Tabla35678[[#This Row],[PRECIO]]</f>
        <v>0</v>
      </c>
      <c r="N718" s="2">
        <f>+Tabla35678[[#This Row],[SALIDAS]]*Tabla35678[[#This Row],[PRECIO]]</f>
        <v>0</v>
      </c>
      <c r="O718" s="2">
        <f>+Tabla35678[[#This Row],[BALANCE INICIAL2]]+Tabla35678[[#This Row],[ENTRADAS3]]-Tabla35678[[#This Row],[SALIDAS4]]</f>
        <v>1169</v>
      </c>
    </row>
    <row r="719" spans="1:15" x14ac:dyDescent="0.25">
      <c r="A719" s="9" t="s">
        <v>28</v>
      </c>
      <c r="B719" t="s">
        <v>884</v>
      </c>
      <c r="C719" t="s">
        <v>74</v>
      </c>
      <c r="D719" t="s">
        <v>938</v>
      </c>
      <c r="F719" s="9" t="s">
        <v>907</v>
      </c>
      <c r="H719">
        <v>10</v>
      </c>
      <c r="J719">
        <f>+Tabla35678[[#This Row],[BALANCE INICIAL]]+Tabla35678[[#This Row],[ENTRADAS]]-Tabla35678[[#This Row],[SALIDAS]]</f>
        <v>10</v>
      </c>
      <c r="K719" s="2">
        <v>490</v>
      </c>
      <c r="L719" s="2">
        <f>+Tabla35678[[#This Row],[BALANCE INICIAL]]*Tabla35678[[#This Row],[PRECIO]]</f>
        <v>0</v>
      </c>
      <c r="M719" s="2">
        <f>+Tabla35678[[#This Row],[ENTRADAS]]*Tabla35678[[#This Row],[PRECIO]]</f>
        <v>4900</v>
      </c>
      <c r="N719" s="2">
        <f>+Tabla35678[[#This Row],[SALIDAS]]*Tabla35678[[#This Row],[PRECIO]]</f>
        <v>0</v>
      </c>
      <c r="O719" s="2">
        <f>+Tabla35678[[#This Row],[BALANCE INICIAL2]]+Tabla35678[[#This Row],[ENTRADAS3]]-Tabla35678[[#This Row],[SALIDAS4]]</f>
        <v>4900</v>
      </c>
    </row>
    <row r="720" spans="1:15" x14ac:dyDescent="0.25">
      <c r="A720" s="9" t="s">
        <v>28</v>
      </c>
      <c r="B720" t="s">
        <v>884</v>
      </c>
      <c r="C720" t="s">
        <v>74</v>
      </c>
      <c r="D720" t="s">
        <v>929</v>
      </c>
      <c r="F720" s="9" t="s">
        <v>826</v>
      </c>
      <c r="H720">
        <v>1300</v>
      </c>
      <c r="I720">
        <v>1300</v>
      </c>
      <c r="J720">
        <f>+Tabla35678[[#This Row],[BALANCE INICIAL]]+Tabla35678[[#This Row],[ENTRADAS]]-Tabla35678[[#This Row],[SALIDAS]]</f>
        <v>0</v>
      </c>
      <c r="K720" s="2" t="s">
        <v>939</v>
      </c>
      <c r="L720" s="2" t="e">
        <f>+Tabla35678[[#This Row],[BALANCE INICIAL]]*Tabla35678[[#This Row],[PRECIO]]</f>
        <v>#VALUE!</v>
      </c>
      <c r="M720" s="2" t="e">
        <f>+Tabla35678[[#This Row],[ENTRADAS]]*Tabla35678[[#This Row],[PRECIO]]</f>
        <v>#VALUE!</v>
      </c>
      <c r="N720" s="2" t="e">
        <f>+Tabla35678[[#This Row],[SALIDAS]]*Tabla35678[[#This Row],[PRECIO]]</f>
        <v>#VALUE!</v>
      </c>
      <c r="O720" s="2" t="e">
        <f>+Tabla35678[[#This Row],[BALANCE INICIAL2]]+Tabla35678[[#This Row],[ENTRADAS3]]-Tabla35678[[#This Row],[SALIDAS4]]</f>
        <v>#VALUE!</v>
      </c>
    </row>
    <row r="721" spans="1:15" x14ac:dyDescent="0.25">
      <c r="A721" s="9" t="s">
        <v>28</v>
      </c>
      <c r="B721" t="s">
        <v>884</v>
      </c>
      <c r="C721" t="s">
        <v>74</v>
      </c>
      <c r="D721" t="s">
        <v>930</v>
      </c>
      <c r="F721" s="9" t="s">
        <v>838</v>
      </c>
      <c r="H721">
        <v>3</v>
      </c>
      <c r="J721">
        <f>+Tabla35678[[#This Row],[BALANCE INICIAL]]+Tabla35678[[#This Row],[ENTRADAS]]-Tabla35678[[#This Row],[SALIDAS]]</f>
        <v>3</v>
      </c>
      <c r="K721" s="2">
        <v>640.15</v>
      </c>
      <c r="L721" s="2">
        <f>+Tabla35678[[#This Row],[BALANCE INICIAL]]*Tabla35678[[#This Row],[PRECIO]]</f>
        <v>0</v>
      </c>
      <c r="M721" s="2">
        <f>+Tabla35678[[#This Row],[ENTRADAS]]*Tabla35678[[#This Row],[PRECIO]]</f>
        <v>1920.4499999999998</v>
      </c>
      <c r="N721" s="2">
        <f>+Tabla35678[[#This Row],[SALIDAS]]*Tabla35678[[#This Row],[PRECIO]]</f>
        <v>0</v>
      </c>
      <c r="O721" s="2">
        <f>+Tabla35678[[#This Row],[BALANCE INICIAL2]]+Tabla35678[[#This Row],[ENTRADAS3]]-Tabla35678[[#This Row],[SALIDAS4]]</f>
        <v>1920.4499999999998</v>
      </c>
    </row>
    <row r="722" spans="1:15" x14ac:dyDescent="0.25">
      <c r="A722" s="9" t="s">
        <v>28</v>
      </c>
      <c r="B722" t="s">
        <v>884</v>
      </c>
      <c r="C722" t="s">
        <v>74</v>
      </c>
      <c r="D722" t="s">
        <v>931</v>
      </c>
      <c r="F722" s="9" t="s">
        <v>826</v>
      </c>
      <c r="H722">
        <v>100</v>
      </c>
      <c r="J722">
        <f>+Tabla35678[[#This Row],[BALANCE INICIAL]]+Tabla35678[[#This Row],[ENTRADAS]]-Tabla35678[[#This Row],[SALIDAS]]</f>
        <v>100</v>
      </c>
      <c r="K722" s="2">
        <v>34.22</v>
      </c>
      <c r="L722" s="2">
        <f>+Tabla35678[[#This Row],[BALANCE INICIAL]]*Tabla35678[[#This Row],[PRECIO]]</f>
        <v>0</v>
      </c>
      <c r="M722" s="2">
        <f>+Tabla35678[[#This Row],[ENTRADAS]]*Tabla35678[[#This Row],[PRECIO]]</f>
        <v>3422</v>
      </c>
      <c r="N722" s="2">
        <f>+Tabla35678[[#This Row],[SALIDAS]]*Tabla35678[[#This Row],[PRECIO]]</f>
        <v>0</v>
      </c>
      <c r="O722" s="2">
        <f>+Tabla35678[[#This Row],[BALANCE INICIAL2]]+Tabla35678[[#This Row],[ENTRADAS3]]-Tabla35678[[#This Row],[SALIDAS4]]</f>
        <v>3422</v>
      </c>
    </row>
    <row r="723" spans="1:15" x14ac:dyDescent="0.25">
      <c r="A723" s="9" t="s">
        <v>28</v>
      </c>
      <c r="B723" t="s">
        <v>884</v>
      </c>
      <c r="C723" t="s">
        <v>74</v>
      </c>
      <c r="D723" t="s">
        <v>223</v>
      </c>
      <c r="F723" s="9" t="s">
        <v>847</v>
      </c>
      <c r="G723">
        <v>2</v>
      </c>
      <c r="H723">
        <v>75</v>
      </c>
      <c r="I723">
        <v>7</v>
      </c>
      <c r="J723">
        <f>+Tabla35678[[#This Row],[BALANCE INICIAL]]+Tabla35678[[#This Row],[ENTRADAS]]-Tabla35678[[#This Row],[SALIDAS]]</f>
        <v>70</v>
      </c>
      <c r="K723" s="2">
        <v>488.14</v>
      </c>
      <c r="L723" s="2">
        <f>+Tabla35678[[#This Row],[BALANCE INICIAL]]*Tabla35678[[#This Row],[PRECIO]]</f>
        <v>976.28</v>
      </c>
      <c r="M723" s="2">
        <f>+Tabla35678[[#This Row],[ENTRADAS]]*Tabla35678[[#This Row],[PRECIO]]</f>
        <v>36610.5</v>
      </c>
      <c r="N723" s="2">
        <f>+Tabla35678[[#This Row],[SALIDAS]]*Tabla35678[[#This Row],[PRECIO]]</f>
        <v>3416.98</v>
      </c>
      <c r="O723" s="2">
        <f>+Tabla35678[[#This Row],[BALANCE INICIAL2]]+Tabla35678[[#This Row],[ENTRADAS3]]-Tabla35678[[#This Row],[SALIDAS4]]</f>
        <v>34169.799999999996</v>
      </c>
    </row>
    <row r="724" spans="1:15" x14ac:dyDescent="0.25">
      <c r="A724" s="9" t="s">
        <v>28</v>
      </c>
      <c r="B724" t="s">
        <v>884</v>
      </c>
      <c r="C724" t="s">
        <v>74</v>
      </c>
      <c r="D724" t="s">
        <v>921</v>
      </c>
      <c r="F724" s="9" t="s">
        <v>837</v>
      </c>
      <c r="H724">
        <v>10</v>
      </c>
      <c r="I724">
        <v>4</v>
      </c>
      <c r="J724">
        <f>+Tabla35678[[#This Row],[BALANCE INICIAL]]+Tabla35678[[#This Row],[ENTRADAS]]-Tabla35678[[#This Row],[SALIDAS]]</f>
        <v>6</v>
      </c>
      <c r="K724" s="2">
        <v>400</v>
      </c>
      <c r="L724" s="2">
        <f>+Tabla35678[[#This Row],[BALANCE INICIAL]]*Tabla35678[[#This Row],[PRECIO]]</f>
        <v>0</v>
      </c>
      <c r="M724" s="2">
        <f>+Tabla35678[[#This Row],[ENTRADAS]]*Tabla35678[[#This Row],[PRECIO]]</f>
        <v>4000</v>
      </c>
      <c r="N724" s="2">
        <f>+Tabla35678[[#This Row],[SALIDAS]]*Tabla35678[[#This Row],[PRECIO]]</f>
        <v>1600</v>
      </c>
      <c r="O724" s="2">
        <f>+Tabla35678[[#This Row],[BALANCE INICIAL2]]+Tabla35678[[#This Row],[ENTRADAS3]]-Tabla35678[[#This Row],[SALIDAS4]]</f>
        <v>2400</v>
      </c>
    </row>
    <row r="725" spans="1:15" x14ac:dyDescent="0.25">
      <c r="A725" s="9" t="s">
        <v>28</v>
      </c>
      <c r="B725" t="s">
        <v>884</v>
      </c>
      <c r="C725" t="s">
        <v>74</v>
      </c>
      <c r="D725" t="s">
        <v>224</v>
      </c>
      <c r="F725" s="9" t="s">
        <v>831</v>
      </c>
      <c r="G725">
        <v>1750</v>
      </c>
      <c r="I725">
        <v>350</v>
      </c>
      <c r="J725">
        <f>+Tabla35678[[#This Row],[BALANCE INICIAL]]+Tabla35678[[#This Row],[ENTRADAS]]-Tabla35678[[#This Row],[SALIDAS]]</f>
        <v>1400</v>
      </c>
      <c r="K725" s="2">
        <v>274.39999999999998</v>
      </c>
      <c r="L725" s="2">
        <f>+Tabla35678[[#This Row],[BALANCE INICIAL]]*Tabla35678[[#This Row],[PRECIO]]</f>
        <v>480199.99999999994</v>
      </c>
      <c r="M725" s="2">
        <f>+Tabla35678[[#This Row],[ENTRADAS]]*Tabla35678[[#This Row],[PRECIO]]</f>
        <v>0</v>
      </c>
      <c r="N725" s="2">
        <f>+Tabla35678[[#This Row],[SALIDAS]]*Tabla35678[[#This Row],[PRECIO]]</f>
        <v>96039.999999999985</v>
      </c>
      <c r="O725" s="2">
        <f>+Tabla35678[[#This Row],[BALANCE INICIAL2]]+Tabla35678[[#This Row],[ENTRADAS3]]-Tabla35678[[#This Row],[SALIDAS4]]</f>
        <v>384159.99999999994</v>
      </c>
    </row>
    <row r="726" spans="1:15" x14ac:dyDescent="0.25">
      <c r="A726" s="9" t="s">
        <v>28</v>
      </c>
      <c r="B726" t="s">
        <v>884</v>
      </c>
      <c r="C726" t="s">
        <v>74</v>
      </c>
      <c r="D726" t="s">
        <v>225</v>
      </c>
      <c r="F726" s="9" t="s">
        <v>839</v>
      </c>
      <c r="G726">
        <v>600</v>
      </c>
      <c r="J726">
        <f>+Tabla35678[[#This Row],[BALANCE INICIAL]]+Tabla35678[[#This Row],[ENTRADAS]]-Tabla35678[[#This Row],[SALIDAS]]</f>
        <v>600</v>
      </c>
      <c r="K726" s="2">
        <v>232</v>
      </c>
      <c r="L726" s="2">
        <f>+Tabla35678[[#This Row],[BALANCE INICIAL]]*Tabla35678[[#This Row],[PRECIO]]</f>
        <v>139200</v>
      </c>
      <c r="M726" s="2">
        <f>+Tabla35678[[#This Row],[ENTRADAS]]*Tabla35678[[#This Row],[PRECIO]]</f>
        <v>0</v>
      </c>
      <c r="N726" s="2">
        <f>+Tabla35678[[#This Row],[SALIDAS]]*Tabla35678[[#This Row],[PRECIO]]</f>
        <v>0</v>
      </c>
      <c r="O726" s="2">
        <f>+Tabla35678[[#This Row],[BALANCE INICIAL2]]+Tabla35678[[#This Row],[ENTRADAS3]]-Tabla35678[[#This Row],[SALIDAS4]]</f>
        <v>139200</v>
      </c>
    </row>
    <row r="727" spans="1:15" x14ac:dyDescent="0.25">
      <c r="A727" s="9" t="s">
        <v>28</v>
      </c>
      <c r="B727" t="s">
        <v>884</v>
      </c>
      <c r="C727" t="s">
        <v>74</v>
      </c>
      <c r="D727" t="s">
        <v>932</v>
      </c>
      <c r="F727" s="9" t="s">
        <v>826</v>
      </c>
      <c r="H727">
        <v>3000</v>
      </c>
      <c r="J727">
        <f>+Tabla35678[[#This Row],[BALANCE INICIAL]]+Tabla35678[[#This Row],[ENTRADAS]]-Tabla35678[[#This Row],[SALIDAS]]</f>
        <v>3000</v>
      </c>
      <c r="K727" s="2">
        <v>1.18</v>
      </c>
      <c r="L727" s="2">
        <f>+Tabla35678[[#This Row],[BALANCE INICIAL]]*Tabla35678[[#This Row],[PRECIO]]</f>
        <v>0</v>
      </c>
      <c r="M727" s="2">
        <f>+Tabla35678[[#This Row],[ENTRADAS]]*Tabla35678[[#This Row],[PRECIO]]</f>
        <v>3540</v>
      </c>
      <c r="N727" s="2">
        <f>+Tabla35678[[#This Row],[SALIDAS]]*Tabla35678[[#This Row],[PRECIO]]</f>
        <v>0</v>
      </c>
      <c r="O727" s="2">
        <f>+Tabla35678[[#This Row],[BALANCE INICIAL2]]+Tabla35678[[#This Row],[ENTRADAS3]]-Tabla35678[[#This Row],[SALIDAS4]]</f>
        <v>3540</v>
      </c>
    </row>
    <row r="728" spans="1:15" x14ac:dyDescent="0.25">
      <c r="A728" s="9" t="s">
        <v>28</v>
      </c>
      <c r="B728" t="s">
        <v>884</v>
      </c>
      <c r="C728" t="s">
        <v>74</v>
      </c>
      <c r="D728" t="s">
        <v>936</v>
      </c>
      <c r="F728" s="9" t="s">
        <v>826</v>
      </c>
      <c r="H728">
        <v>50</v>
      </c>
      <c r="I728">
        <v>4</v>
      </c>
      <c r="J728">
        <f>+Tabla35678[[#This Row],[BALANCE INICIAL]]+Tabla35678[[#This Row],[ENTRADAS]]-Tabla35678[[#This Row],[SALIDAS]]</f>
        <v>46</v>
      </c>
      <c r="K728" s="2">
        <v>155.16999999999999</v>
      </c>
      <c r="L728" s="2">
        <f>+Tabla35678[[#This Row],[BALANCE INICIAL]]*Tabla35678[[#This Row],[PRECIO]]</f>
        <v>0</v>
      </c>
      <c r="M728" s="2">
        <f>+Tabla35678[[#This Row],[ENTRADAS]]*Tabla35678[[#This Row],[PRECIO]]</f>
        <v>7758.4999999999991</v>
      </c>
      <c r="N728" s="2">
        <f>+Tabla35678[[#This Row],[SALIDAS]]*Tabla35678[[#This Row],[PRECIO]]</f>
        <v>620.67999999999995</v>
      </c>
      <c r="O728" s="2">
        <f>+Tabla35678[[#This Row],[BALANCE INICIAL2]]+Tabla35678[[#This Row],[ENTRADAS3]]-Tabla35678[[#This Row],[SALIDAS4]]</f>
        <v>7137.8199999999988</v>
      </c>
    </row>
    <row r="729" spans="1:15" x14ac:dyDescent="0.25">
      <c r="A729" s="9" t="s">
        <v>28</v>
      </c>
      <c r="B729" t="s">
        <v>884</v>
      </c>
      <c r="C729" t="s">
        <v>74</v>
      </c>
      <c r="D729" t="s">
        <v>229</v>
      </c>
      <c r="F729" s="9" t="s">
        <v>838</v>
      </c>
      <c r="G729">
        <v>83</v>
      </c>
      <c r="I729">
        <v>2</v>
      </c>
      <c r="J729">
        <f>+Tabla35678[[#This Row],[BALANCE INICIAL]]+Tabla35678[[#This Row],[ENTRADAS]]-Tabla35678[[#This Row],[SALIDAS]]</f>
        <v>81</v>
      </c>
      <c r="K729" s="2">
        <v>39</v>
      </c>
      <c r="L729" s="2">
        <f>+Tabla35678[[#This Row],[BALANCE INICIAL]]*Tabla35678[[#This Row],[PRECIO]]</f>
        <v>3237</v>
      </c>
      <c r="M729" s="2">
        <f>+Tabla35678[[#This Row],[ENTRADAS]]*Tabla35678[[#This Row],[PRECIO]]</f>
        <v>0</v>
      </c>
      <c r="N729" s="2">
        <f>+Tabla35678[[#This Row],[SALIDAS]]*Tabla35678[[#This Row],[PRECIO]]</f>
        <v>78</v>
      </c>
      <c r="O729" s="2">
        <f>+Tabla35678[[#This Row],[BALANCE INICIAL2]]+Tabla35678[[#This Row],[ENTRADAS3]]-Tabla35678[[#This Row],[SALIDAS4]]</f>
        <v>3159</v>
      </c>
    </row>
    <row r="730" spans="1:15" x14ac:dyDescent="0.25">
      <c r="A730" s="9" t="s">
        <v>28</v>
      </c>
      <c r="B730" t="s">
        <v>884</v>
      </c>
      <c r="C730" t="s">
        <v>74</v>
      </c>
      <c r="D730" t="s">
        <v>231</v>
      </c>
      <c r="F730" s="9" t="s">
        <v>820</v>
      </c>
      <c r="G730">
        <v>158</v>
      </c>
      <c r="J730">
        <f>+Tabla35678[[#This Row],[BALANCE INICIAL]]+Tabla35678[[#This Row],[ENTRADAS]]-Tabla35678[[#This Row],[SALIDAS]]</f>
        <v>158</v>
      </c>
      <c r="K730" s="2">
        <v>11.5</v>
      </c>
      <c r="L730" s="2">
        <f>+Tabla35678[[#This Row],[BALANCE INICIAL]]*Tabla35678[[#This Row],[PRECIO]]</f>
        <v>1817</v>
      </c>
      <c r="M730" s="2">
        <f>+Tabla35678[[#This Row],[ENTRADAS]]*Tabla35678[[#This Row],[PRECIO]]</f>
        <v>0</v>
      </c>
      <c r="N730" s="2">
        <f>+Tabla35678[[#This Row],[SALIDAS]]*Tabla35678[[#This Row],[PRECIO]]</f>
        <v>0</v>
      </c>
      <c r="O730" s="2">
        <f>+Tabla35678[[#This Row],[BALANCE INICIAL2]]+Tabla35678[[#This Row],[ENTRADAS3]]-Tabla35678[[#This Row],[SALIDAS4]]</f>
        <v>1817</v>
      </c>
    </row>
    <row r="731" spans="1:15" x14ac:dyDescent="0.25">
      <c r="A731" s="9" t="s">
        <v>28</v>
      </c>
      <c r="B731" t="s">
        <v>884</v>
      </c>
      <c r="C731" t="s">
        <v>74</v>
      </c>
      <c r="D731" t="s">
        <v>232</v>
      </c>
      <c r="F731" s="9" t="s">
        <v>820</v>
      </c>
      <c r="G731">
        <v>286</v>
      </c>
      <c r="J731">
        <f>+Tabla35678[[#This Row],[BALANCE INICIAL]]+Tabla35678[[#This Row],[ENTRADAS]]-Tabla35678[[#This Row],[SALIDAS]]</f>
        <v>286</v>
      </c>
      <c r="K731" s="2">
        <v>125.5</v>
      </c>
      <c r="L731" s="2">
        <f>+Tabla35678[[#This Row],[BALANCE INICIAL]]*Tabla35678[[#This Row],[PRECIO]]</f>
        <v>35893</v>
      </c>
      <c r="M731" s="2">
        <f>+Tabla35678[[#This Row],[ENTRADAS]]*Tabla35678[[#This Row],[PRECIO]]</f>
        <v>0</v>
      </c>
      <c r="N731" s="2">
        <f>+Tabla35678[[#This Row],[SALIDAS]]*Tabla35678[[#This Row],[PRECIO]]</f>
        <v>0</v>
      </c>
      <c r="O731" s="2">
        <f>+Tabla35678[[#This Row],[BALANCE INICIAL2]]+Tabla35678[[#This Row],[ENTRADAS3]]-Tabla35678[[#This Row],[SALIDAS4]]</f>
        <v>35893</v>
      </c>
    </row>
    <row r="732" spans="1:15" x14ac:dyDescent="0.25">
      <c r="A732" s="9" t="s">
        <v>28</v>
      </c>
      <c r="B732" t="s">
        <v>884</v>
      </c>
      <c r="C732" t="s">
        <v>74</v>
      </c>
      <c r="D732" t="s">
        <v>233</v>
      </c>
      <c r="F732" s="9" t="s">
        <v>839</v>
      </c>
      <c r="G732">
        <v>690</v>
      </c>
      <c r="I732">
        <v>10</v>
      </c>
      <c r="J732">
        <f>+Tabla35678[[#This Row],[BALANCE INICIAL]]+Tabla35678[[#This Row],[ENTRADAS]]-Tabla35678[[#This Row],[SALIDAS]]</f>
        <v>680</v>
      </c>
      <c r="K732" s="2">
        <v>21</v>
      </c>
      <c r="L732" s="2">
        <f>+Tabla35678[[#This Row],[BALANCE INICIAL]]*Tabla35678[[#This Row],[PRECIO]]</f>
        <v>14490</v>
      </c>
      <c r="M732" s="2">
        <f>+Tabla35678[[#This Row],[ENTRADAS]]*Tabla35678[[#This Row],[PRECIO]]</f>
        <v>0</v>
      </c>
      <c r="N732" s="2">
        <f>+Tabla35678[[#This Row],[SALIDAS]]*Tabla35678[[#This Row],[PRECIO]]</f>
        <v>210</v>
      </c>
      <c r="O732" s="2">
        <f>+Tabla35678[[#This Row],[BALANCE INICIAL2]]+Tabla35678[[#This Row],[ENTRADAS3]]-Tabla35678[[#This Row],[SALIDAS4]]</f>
        <v>14280</v>
      </c>
    </row>
    <row r="733" spans="1:15" x14ac:dyDescent="0.25">
      <c r="A733" s="9" t="s">
        <v>28</v>
      </c>
      <c r="B733" t="s">
        <v>884</v>
      </c>
      <c r="C733" t="s">
        <v>74</v>
      </c>
      <c r="D733" t="s">
        <v>937</v>
      </c>
      <c r="F733" s="9" t="s">
        <v>826</v>
      </c>
      <c r="H733">
        <v>5</v>
      </c>
      <c r="I733">
        <v>3</v>
      </c>
      <c r="J733">
        <f>+Tabla35678[[#This Row],[BALANCE INICIAL]]+Tabla35678[[#This Row],[ENTRADAS]]-Tabla35678[[#This Row],[SALIDAS]]</f>
        <v>2</v>
      </c>
      <c r="K733" s="2">
        <v>90</v>
      </c>
      <c r="L733" s="2">
        <f>+Tabla35678[[#This Row],[BALANCE INICIAL]]*Tabla35678[[#This Row],[PRECIO]]</f>
        <v>0</v>
      </c>
      <c r="M733" s="2">
        <f>+Tabla35678[[#This Row],[ENTRADAS]]*Tabla35678[[#This Row],[PRECIO]]</f>
        <v>450</v>
      </c>
      <c r="N733" s="2">
        <f>+Tabla35678[[#This Row],[SALIDAS]]*Tabla35678[[#This Row],[PRECIO]]</f>
        <v>270</v>
      </c>
      <c r="O733" s="2">
        <f>+Tabla35678[[#This Row],[BALANCE INICIAL2]]+Tabla35678[[#This Row],[ENTRADAS3]]-Tabla35678[[#This Row],[SALIDAS4]]</f>
        <v>180</v>
      </c>
    </row>
    <row r="734" spans="1:15" x14ac:dyDescent="0.25">
      <c r="A734" s="9" t="s">
        <v>28</v>
      </c>
      <c r="B734" t="s">
        <v>884</v>
      </c>
      <c r="C734" t="s">
        <v>74</v>
      </c>
      <c r="D734" t="s">
        <v>238</v>
      </c>
      <c r="F734" s="9" t="s">
        <v>820</v>
      </c>
      <c r="G734">
        <v>1</v>
      </c>
      <c r="J734">
        <f>+Tabla35678[[#This Row],[BALANCE INICIAL]]+Tabla35678[[#This Row],[ENTRADAS]]-Tabla35678[[#This Row],[SALIDAS]]</f>
        <v>1</v>
      </c>
      <c r="K734" s="2">
        <v>1200</v>
      </c>
      <c r="L734" s="2">
        <f>+Tabla35678[[#This Row],[BALANCE INICIAL]]*Tabla35678[[#This Row],[PRECIO]]</f>
        <v>1200</v>
      </c>
      <c r="M734" s="2">
        <f>+Tabla35678[[#This Row],[ENTRADAS]]*Tabla35678[[#This Row],[PRECIO]]</f>
        <v>0</v>
      </c>
      <c r="N734" s="2">
        <f>+Tabla35678[[#This Row],[SALIDAS]]*Tabla35678[[#This Row],[PRECIO]]</f>
        <v>0</v>
      </c>
      <c r="O734" s="2">
        <f>+Tabla35678[[#This Row],[BALANCE INICIAL2]]+Tabla35678[[#This Row],[ENTRADAS3]]-Tabla35678[[#This Row],[SALIDAS4]]</f>
        <v>1200</v>
      </c>
    </row>
    <row r="735" spans="1:15" x14ac:dyDescent="0.25">
      <c r="A735" s="9" t="s">
        <v>28</v>
      </c>
      <c r="B735" t="s">
        <v>884</v>
      </c>
      <c r="C735" t="s">
        <v>74</v>
      </c>
      <c r="D735" t="s">
        <v>239</v>
      </c>
      <c r="F735" s="9" t="s">
        <v>826</v>
      </c>
      <c r="G735">
        <v>100</v>
      </c>
      <c r="J735">
        <f>+Tabla35678[[#This Row],[BALANCE INICIAL]]+Tabla35678[[#This Row],[ENTRADAS]]-Tabla35678[[#This Row],[SALIDAS]]</f>
        <v>100</v>
      </c>
      <c r="K735" s="2">
        <v>10.25</v>
      </c>
      <c r="L735" s="2">
        <f>+Tabla35678[[#This Row],[BALANCE INICIAL]]*Tabla35678[[#This Row],[PRECIO]]</f>
        <v>1025</v>
      </c>
      <c r="M735" s="2">
        <f>+Tabla35678[[#This Row],[ENTRADAS]]*Tabla35678[[#This Row],[PRECIO]]</f>
        <v>0</v>
      </c>
      <c r="N735" s="2">
        <f>+Tabla35678[[#This Row],[SALIDAS]]*Tabla35678[[#This Row],[PRECIO]]</f>
        <v>0</v>
      </c>
      <c r="O735" s="2">
        <f>+Tabla35678[[#This Row],[BALANCE INICIAL2]]+Tabla35678[[#This Row],[ENTRADAS3]]-Tabla35678[[#This Row],[SALIDAS4]]</f>
        <v>1025</v>
      </c>
    </row>
    <row r="736" spans="1:15" x14ac:dyDescent="0.25">
      <c r="A736" s="9" t="s">
        <v>28</v>
      </c>
      <c r="B736" t="s">
        <v>884</v>
      </c>
      <c r="C736" t="s">
        <v>74</v>
      </c>
      <c r="D736" t="s">
        <v>240</v>
      </c>
      <c r="F736" s="9" t="s">
        <v>850</v>
      </c>
      <c r="G736">
        <v>9</v>
      </c>
      <c r="J736">
        <f>+Tabla35678[[#This Row],[BALANCE INICIAL]]+Tabla35678[[#This Row],[ENTRADAS]]-Tabla35678[[#This Row],[SALIDAS]]</f>
        <v>9</v>
      </c>
      <c r="K736" s="2">
        <v>170.9</v>
      </c>
      <c r="L736" s="2">
        <f>+Tabla35678[[#This Row],[BALANCE INICIAL]]*Tabla35678[[#This Row],[PRECIO]]</f>
        <v>1538.1000000000001</v>
      </c>
      <c r="M736" s="2">
        <f>+Tabla35678[[#This Row],[ENTRADAS]]*Tabla35678[[#This Row],[PRECIO]]</f>
        <v>0</v>
      </c>
      <c r="N736" s="2">
        <f>+Tabla35678[[#This Row],[SALIDAS]]*Tabla35678[[#This Row],[PRECIO]]</f>
        <v>0</v>
      </c>
      <c r="O736" s="2">
        <f>+Tabla35678[[#This Row],[BALANCE INICIAL2]]+Tabla35678[[#This Row],[ENTRADAS3]]-Tabla35678[[#This Row],[SALIDAS4]]</f>
        <v>1538.1000000000001</v>
      </c>
    </row>
    <row r="737" spans="1:15" x14ac:dyDescent="0.25">
      <c r="A737" s="9" t="s">
        <v>28</v>
      </c>
      <c r="B737" t="s">
        <v>884</v>
      </c>
      <c r="C737" t="s">
        <v>74</v>
      </c>
      <c r="D737" t="s">
        <v>244</v>
      </c>
      <c r="F737" s="9" t="s">
        <v>834</v>
      </c>
      <c r="G737">
        <v>24</v>
      </c>
      <c r="J737">
        <f>+Tabla35678[[#This Row],[BALANCE INICIAL]]+Tabla35678[[#This Row],[ENTRADAS]]-Tabla35678[[#This Row],[SALIDAS]]</f>
        <v>24</v>
      </c>
      <c r="K737" s="2">
        <v>38</v>
      </c>
      <c r="L737" s="2">
        <f>+Tabla35678[[#This Row],[BALANCE INICIAL]]*Tabla35678[[#This Row],[PRECIO]]</f>
        <v>912</v>
      </c>
      <c r="M737" s="2">
        <f>+Tabla35678[[#This Row],[ENTRADAS]]*Tabla35678[[#This Row],[PRECIO]]</f>
        <v>0</v>
      </c>
      <c r="N737" s="2">
        <f>+Tabla35678[[#This Row],[SALIDAS]]*Tabla35678[[#This Row],[PRECIO]]</f>
        <v>0</v>
      </c>
      <c r="O737" s="2">
        <f>+Tabla35678[[#This Row],[BALANCE INICIAL2]]+Tabla35678[[#This Row],[ENTRADAS3]]-Tabla35678[[#This Row],[SALIDAS4]]</f>
        <v>912</v>
      </c>
    </row>
    <row r="738" spans="1:15" x14ac:dyDescent="0.25">
      <c r="A738" s="9" t="s">
        <v>28</v>
      </c>
      <c r="B738" t="s">
        <v>884</v>
      </c>
      <c r="C738" t="s">
        <v>74</v>
      </c>
      <c r="D738" t="s">
        <v>252</v>
      </c>
      <c r="F738" s="9" t="s">
        <v>820</v>
      </c>
      <c r="G738">
        <v>27</v>
      </c>
      <c r="J738">
        <f>+Tabla35678[[#This Row],[BALANCE INICIAL]]+Tabla35678[[#This Row],[ENTRADAS]]-Tabla35678[[#This Row],[SALIDAS]]</f>
        <v>27</v>
      </c>
      <c r="K738" s="2">
        <v>220</v>
      </c>
      <c r="L738" s="2">
        <f>+Tabla35678[[#This Row],[BALANCE INICIAL]]*Tabla35678[[#This Row],[PRECIO]]</f>
        <v>5940</v>
      </c>
      <c r="M738" s="2">
        <f>+Tabla35678[[#This Row],[ENTRADAS]]*Tabla35678[[#This Row],[PRECIO]]</f>
        <v>0</v>
      </c>
      <c r="N738" s="2">
        <f>+Tabla35678[[#This Row],[SALIDAS]]*Tabla35678[[#This Row],[PRECIO]]</f>
        <v>0</v>
      </c>
      <c r="O738" s="2">
        <f>+Tabla35678[[#This Row],[BALANCE INICIAL2]]+Tabla35678[[#This Row],[ENTRADAS3]]-Tabla35678[[#This Row],[SALIDAS4]]</f>
        <v>5940</v>
      </c>
    </row>
    <row r="739" spans="1:15" x14ac:dyDescent="0.25">
      <c r="A739" s="9" t="s">
        <v>28</v>
      </c>
      <c r="B739" t="s">
        <v>884</v>
      </c>
      <c r="C739" t="s">
        <v>74</v>
      </c>
      <c r="D739" t="s">
        <v>253</v>
      </c>
      <c r="F739" s="9" t="s">
        <v>826</v>
      </c>
      <c r="G739">
        <v>177</v>
      </c>
      <c r="I739">
        <v>45</v>
      </c>
      <c r="J739">
        <f>+Tabla35678[[#This Row],[BALANCE INICIAL]]+Tabla35678[[#This Row],[ENTRADAS]]-Tabla35678[[#This Row],[SALIDAS]]</f>
        <v>132</v>
      </c>
      <c r="K739" s="2">
        <v>32.119999999999997</v>
      </c>
      <c r="L739" s="2">
        <f>+Tabla35678[[#This Row],[BALANCE INICIAL]]*Tabla35678[[#This Row],[PRECIO]]</f>
        <v>5685.24</v>
      </c>
      <c r="M739" s="2">
        <f>+Tabla35678[[#This Row],[ENTRADAS]]*Tabla35678[[#This Row],[PRECIO]]</f>
        <v>0</v>
      </c>
      <c r="N739" s="2">
        <f>+Tabla35678[[#This Row],[SALIDAS]]*Tabla35678[[#This Row],[PRECIO]]</f>
        <v>1445.3999999999999</v>
      </c>
      <c r="O739" s="2">
        <f>+Tabla35678[[#This Row],[BALANCE INICIAL2]]+Tabla35678[[#This Row],[ENTRADAS3]]-Tabla35678[[#This Row],[SALIDAS4]]</f>
        <v>4239.84</v>
      </c>
    </row>
    <row r="740" spans="1:15" x14ac:dyDescent="0.25">
      <c r="A740" s="9" t="s">
        <v>28</v>
      </c>
      <c r="B740" t="s">
        <v>884</v>
      </c>
      <c r="C740" t="s">
        <v>74</v>
      </c>
      <c r="D740" t="s">
        <v>254</v>
      </c>
      <c r="F740" s="9" t="s">
        <v>826</v>
      </c>
      <c r="G740">
        <v>95</v>
      </c>
      <c r="H740">
        <v>25</v>
      </c>
      <c r="I740">
        <v>19</v>
      </c>
      <c r="J740">
        <f>+Tabla35678[[#This Row],[BALANCE INICIAL]]+Tabla35678[[#This Row],[ENTRADAS]]-Tabla35678[[#This Row],[SALIDAS]]</f>
        <v>101</v>
      </c>
      <c r="K740" s="2">
        <v>19</v>
      </c>
      <c r="L740" s="2">
        <f>+Tabla35678[[#This Row],[BALANCE INICIAL]]*Tabla35678[[#This Row],[PRECIO]]</f>
        <v>1805</v>
      </c>
      <c r="M740" s="2">
        <f>+Tabla35678[[#This Row],[ENTRADAS]]*Tabla35678[[#This Row],[PRECIO]]</f>
        <v>475</v>
      </c>
      <c r="N740" s="2">
        <f>+Tabla35678[[#This Row],[SALIDAS]]*Tabla35678[[#This Row],[PRECIO]]</f>
        <v>361</v>
      </c>
      <c r="O740" s="2">
        <f>+Tabla35678[[#This Row],[BALANCE INICIAL2]]+Tabla35678[[#This Row],[ENTRADAS3]]-Tabla35678[[#This Row],[SALIDAS4]]</f>
        <v>1919</v>
      </c>
    </row>
    <row r="741" spans="1:15" x14ac:dyDescent="0.25">
      <c r="A741" s="9" t="s">
        <v>28</v>
      </c>
      <c r="B741" t="s">
        <v>884</v>
      </c>
      <c r="C741" t="s">
        <v>74</v>
      </c>
      <c r="D741" t="s">
        <v>261</v>
      </c>
      <c r="F741" s="9" t="s">
        <v>826</v>
      </c>
      <c r="G741">
        <v>6</v>
      </c>
      <c r="I741">
        <v>3</v>
      </c>
      <c r="J741">
        <f>+Tabla35678[[#This Row],[BALANCE INICIAL]]+Tabla35678[[#This Row],[ENTRADAS]]-Tabla35678[[#This Row],[SALIDAS]]</f>
        <v>3</v>
      </c>
      <c r="K741" s="2">
        <v>20.92</v>
      </c>
      <c r="L741" s="2">
        <f>+Tabla35678[[#This Row],[BALANCE INICIAL]]*Tabla35678[[#This Row],[PRECIO]]</f>
        <v>125.52000000000001</v>
      </c>
      <c r="M741" s="2">
        <f>+Tabla35678[[#This Row],[ENTRADAS]]*Tabla35678[[#This Row],[PRECIO]]</f>
        <v>0</v>
      </c>
      <c r="N741" s="2">
        <f>+Tabla35678[[#This Row],[SALIDAS]]*Tabla35678[[#This Row],[PRECIO]]</f>
        <v>62.760000000000005</v>
      </c>
      <c r="O741" s="2">
        <f>+Tabla35678[[#This Row],[BALANCE INICIAL2]]+Tabla35678[[#This Row],[ENTRADAS3]]-Tabla35678[[#This Row],[SALIDAS4]]</f>
        <v>62.760000000000005</v>
      </c>
    </row>
    <row r="742" spans="1:15" x14ac:dyDescent="0.25">
      <c r="A742" s="9" t="s">
        <v>28</v>
      </c>
      <c r="B742" t="s">
        <v>884</v>
      </c>
      <c r="C742" t="s">
        <v>74</v>
      </c>
      <c r="D742" t="s">
        <v>262</v>
      </c>
      <c r="F742" s="9" t="s">
        <v>826</v>
      </c>
      <c r="G742">
        <v>11</v>
      </c>
      <c r="J742">
        <f>+Tabla35678[[#This Row],[BALANCE INICIAL]]+Tabla35678[[#This Row],[ENTRADAS]]-Tabla35678[[#This Row],[SALIDAS]]</f>
        <v>11</v>
      </c>
      <c r="K742" s="2">
        <v>20.92</v>
      </c>
      <c r="L742" s="2">
        <f>+Tabla35678[[#This Row],[BALANCE INICIAL]]*Tabla35678[[#This Row],[PRECIO]]</f>
        <v>230.12</v>
      </c>
      <c r="M742" s="2">
        <f>+Tabla35678[[#This Row],[ENTRADAS]]*Tabla35678[[#This Row],[PRECIO]]</f>
        <v>0</v>
      </c>
      <c r="N742" s="2">
        <f>+Tabla35678[[#This Row],[SALIDAS]]*Tabla35678[[#This Row],[PRECIO]]</f>
        <v>0</v>
      </c>
      <c r="O742" s="2">
        <f>+Tabla35678[[#This Row],[BALANCE INICIAL2]]+Tabla35678[[#This Row],[ENTRADAS3]]-Tabla35678[[#This Row],[SALIDAS4]]</f>
        <v>230.12</v>
      </c>
    </row>
    <row r="743" spans="1:15" x14ac:dyDescent="0.25">
      <c r="A743" s="9" t="s">
        <v>28</v>
      </c>
      <c r="B743" t="s">
        <v>884</v>
      </c>
      <c r="C743" t="s">
        <v>74</v>
      </c>
      <c r="D743" t="s">
        <v>263</v>
      </c>
      <c r="F743" s="9" t="s">
        <v>842</v>
      </c>
      <c r="G743">
        <v>44</v>
      </c>
      <c r="J743">
        <f>+Tabla35678[[#This Row],[BALANCE INICIAL]]+Tabla35678[[#This Row],[ENTRADAS]]-Tabla35678[[#This Row],[SALIDAS]]</f>
        <v>44</v>
      </c>
      <c r="K743" s="2">
        <v>134.4</v>
      </c>
      <c r="L743" s="2">
        <f>+Tabla35678[[#This Row],[BALANCE INICIAL]]*Tabla35678[[#This Row],[PRECIO]]</f>
        <v>5913.6</v>
      </c>
      <c r="M743" s="2">
        <f>+Tabla35678[[#This Row],[ENTRADAS]]*Tabla35678[[#This Row],[PRECIO]]</f>
        <v>0</v>
      </c>
      <c r="N743" s="2">
        <f>+Tabla35678[[#This Row],[SALIDAS]]*Tabla35678[[#This Row],[PRECIO]]</f>
        <v>0</v>
      </c>
      <c r="O743" s="2">
        <f>+Tabla35678[[#This Row],[BALANCE INICIAL2]]+Tabla35678[[#This Row],[ENTRADAS3]]-Tabla35678[[#This Row],[SALIDAS4]]</f>
        <v>5913.6</v>
      </c>
    </row>
    <row r="744" spans="1:15" x14ac:dyDescent="0.25">
      <c r="A744" s="9" t="s">
        <v>28</v>
      </c>
      <c r="B744" t="s">
        <v>884</v>
      </c>
      <c r="C744" t="s">
        <v>74</v>
      </c>
      <c r="D744" t="s">
        <v>264</v>
      </c>
      <c r="F744" s="9" t="s">
        <v>842</v>
      </c>
      <c r="G744">
        <v>203</v>
      </c>
      <c r="J744">
        <f>+Tabla35678[[#This Row],[BALANCE INICIAL]]+Tabla35678[[#This Row],[ENTRADAS]]-Tabla35678[[#This Row],[SALIDAS]]</f>
        <v>203</v>
      </c>
      <c r="K744" s="2">
        <v>134.4</v>
      </c>
      <c r="L744" s="2">
        <f>+Tabla35678[[#This Row],[BALANCE INICIAL]]*Tabla35678[[#This Row],[PRECIO]]</f>
        <v>27283.200000000001</v>
      </c>
      <c r="M744" s="2">
        <f>+Tabla35678[[#This Row],[ENTRADAS]]*Tabla35678[[#This Row],[PRECIO]]</f>
        <v>0</v>
      </c>
      <c r="N744" s="2">
        <f>+Tabla35678[[#This Row],[SALIDAS]]*Tabla35678[[#This Row],[PRECIO]]</f>
        <v>0</v>
      </c>
      <c r="O744" s="2">
        <f>+Tabla35678[[#This Row],[BALANCE INICIAL2]]+Tabla35678[[#This Row],[ENTRADAS3]]-Tabla35678[[#This Row],[SALIDAS4]]</f>
        <v>27283.200000000001</v>
      </c>
    </row>
    <row r="745" spans="1:15" x14ac:dyDescent="0.25">
      <c r="A745" s="9" t="s">
        <v>28</v>
      </c>
      <c r="B745" t="s">
        <v>884</v>
      </c>
      <c r="C745" t="s">
        <v>74</v>
      </c>
      <c r="D745" t="s">
        <v>265</v>
      </c>
      <c r="F745" s="9" t="s">
        <v>842</v>
      </c>
      <c r="G745">
        <v>118</v>
      </c>
      <c r="J745">
        <f>+Tabla35678[[#This Row],[BALANCE INICIAL]]+Tabla35678[[#This Row],[ENTRADAS]]-Tabla35678[[#This Row],[SALIDAS]]</f>
        <v>118</v>
      </c>
      <c r="K745" s="2">
        <v>134.4</v>
      </c>
      <c r="L745" s="2">
        <f>+Tabla35678[[#This Row],[BALANCE INICIAL]]*Tabla35678[[#This Row],[PRECIO]]</f>
        <v>15859.2</v>
      </c>
      <c r="M745" s="2">
        <f>+Tabla35678[[#This Row],[ENTRADAS]]*Tabla35678[[#This Row],[PRECIO]]</f>
        <v>0</v>
      </c>
      <c r="N745" s="2">
        <f>+Tabla35678[[#This Row],[SALIDAS]]*Tabla35678[[#This Row],[PRECIO]]</f>
        <v>0</v>
      </c>
      <c r="O745" s="2">
        <f>+Tabla35678[[#This Row],[BALANCE INICIAL2]]+Tabla35678[[#This Row],[ENTRADAS3]]-Tabla35678[[#This Row],[SALIDAS4]]</f>
        <v>15859.2</v>
      </c>
    </row>
    <row r="746" spans="1:15" x14ac:dyDescent="0.25">
      <c r="A746" s="9" t="s">
        <v>28</v>
      </c>
      <c r="B746" t="s">
        <v>884</v>
      </c>
      <c r="C746" t="s">
        <v>74</v>
      </c>
      <c r="D746" t="s">
        <v>266</v>
      </c>
      <c r="F746" s="9" t="s">
        <v>826</v>
      </c>
      <c r="G746">
        <v>360</v>
      </c>
      <c r="J746">
        <f>+Tabla35678[[#This Row],[BALANCE INICIAL]]+Tabla35678[[#This Row],[ENTRADAS]]-Tabla35678[[#This Row],[SALIDAS]]</f>
        <v>360</v>
      </c>
      <c r="K746" s="2">
        <v>26</v>
      </c>
      <c r="L746" s="2">
        <f>+Tabla35678[[#This Row],[BALANCE INICIAL]]*Tabla35678[[#This Row],[PRECIO]]</f>
        <v>9360</v>
      </c>
      <c r="M746" s="2">
        <f>+Tabla35678[[#This Row],[ENTRADAS]]*Tabla35678[[#This Row],[PRECIO]]</f>
        <v>0</v>
      </c>
      <c r="N746" s="2">
        <f>+Tabla35678[[#This Row],[SALIDAS]]*Tabla35678[[#This Row],[PRECIO]]</f>
        <v>0</v>
      </c>
      <c r="O746" s="2">
        <f>+Tabla35678[[#This Row],[BALANCE INICIAL2]]+Tabla35678[[#This Row],[ENTRADAS3]]-Tabla35678[[#This Row],[SALIDAS4]]</f>
        <v>9360</v>
      </c>
    </row>
    <row r="747" spans="1:15" x14ac:dyDescent="0.25">
      <c r="A747" s="9" t="s">
        <v>28</v>
      </c>
      <c r="B747" t="s">
        <v>884</v>
      </c>
      <c r="C747" t="s">
        <v>74</v>
      </c>
      <c r="D747" t="s">
        <v>272</v>
      </c>
      <c r="F747" s="9" t="s">
        <v>820</v>
      </c>
      <c r="G747">
        <v>12</v>
      </c>
      <c r="J747">
        <f>+Tabla35678[[#This Row],[BALANCE INICIAL]]+Tabla35678[[#This Row],[ENTRADAS]]-Tabla35678[[#This Row],[SALIDAS]]</f>
        <v>12</v>
      </c>
      <c r="K747" s="2">
        <v>6250</v>
      </c>
      <c r="L747" s="2">
        <f>+Tabla35678[[#This Row],[BALANCE INICIAL]]*Tabla35678[[#This Row],[PRECIO]]</f>
        <v>75000</v>
      </c>
      <c r="M747" s="2">
        <f>+Tabla35678[[#This Row],[ENTRADAS]]*Tabla35678[[#This Row],[PRECIO]]</f>
        <v>0</v>
      </c>
      <c r="N747" s="2">
        <f>+Tabla35678[[#This Row],[SALIDAS]]*Tabla35678[[#This Row],[PRECIO]]</f>
        <v>0</v>
      </c>
      <c r="O747" s="2">
        <f>+Tabla35678[[#This Row],[BALANCE INICIAL2]]+Tabla35678[[#This Row],[ENTRADAS3]]-Tabla35678[[#This Row],[SALIDAS4]]</f>
        <v>75000</v>
      </c>
    </row>
    <row r="748" spans="1:15" x14ac:dyDescent="0.25">
      <c r="A748" s="9" t="s">
        <v>28</v>
      </c>
      <c r="B748" t="s">
        <v>884</v>
      </c>
      <c r="C748" t="s">
        <v>74</v>
      </c>
      <c r="D748" t="s">
        <v>276</v>
      </c>
      <c r="F748" s="9" t="s">
        <v>853</v>
      </c>
      <c r="G748">
        <v>1404</v>
      </c>
      <c r="H748">
        <v>50</v>
      </c>
      <c r="I748">
        <v>1404</v>
      </c>
      <c r="J748">
        <f>+Tabla35678[[#This Row],[BALANCE INICIAL]]+Tabla35678[[#This Row],[ENTRADAS]]-Tabla35678[[#This Row],[SALIDAS]]</f>
        <v>50</v>
      </c>
      <c r="K748" s="2">
        <v>2.11</v>
      </c>
      <c r="L748" s="2">
        <f>+Tabla35678[[#This Row],[BALANCE INICIAL]]*Tabla35678[[#This Row],[PRECIO]]</f>
        <v>2962.4399999999996</v>
      </c>
      <c r="M748" s="2">
        <f>+Tabla35678[[#This Row],[ENTRADAS]]*Tabla35678[[#This Row],[PRECIO]]</f>
        <v>105.5</v>
      </c>
      <c r="N748" s="2">
        <f>+Tabla35678[[#This Row],[SALIDAS]]*Tabla35678[[#This Row],[PRECIO]]</f>
        <v>2962.4399999999996</v>
      </c>
      <c r="O748" s="2">
        <f>+Tabla35678[[#This Row],[BALANCE INICIAL2]]+Tabla35678[[#This Row],[ENTRADAS3]]-Tabla35678[[#This Row],[SALIDAS4]]</f>
        <v>105.5</v>
      </c>
    </row>
    <row r="749" spans="1:15" x14ac:dyDescent="0.25">
      <c r="A749" s="9" t="s">
        <v>28</v>
      </c>
      <c r="B749" t="s">
        <v>884</v>
      </c>
      <c r="C749" t="s">
        <v>74</v>
      </c>
      <c r="D749" t="s">
        <v>284</v>
      </c>
      <c r="F749" s="9" t="s">
        <v>838</v>
      </c>
      <c r="G749">
        <v>5</v>
      </c>
      <c r="J749">
        <f>+Tabla35678[[#This Row],[BALANCE INICIAL]]+Tabla35678[[#This Row],[ENTRADAS]]-Tabla35678[[#This Row],[SALIDAS]]</f>
        <v>5</v>
      </c>
      <c r="K749" s="2">
        <v>327.12</v>
      </c>
      <c r="L749" s="2">
        <f>+Tabla35678[[#This Row],[BALANCE INICIAL]]*Tabla35678[[#This Row],[PRECIO]]</f>
        <v>1635.6</v>
      </c>
      <c r="M749" s="2">
        <f>+Tabla35678[[#This Row],[ENTRADAS]]*Tabla35678[[#This Row],[PRECIO]]</f>
        <v>0</v>
      </c>
      <c r="N749" s="2">
        <f>+Tabla35678[[#This Row],[SALIDAS]]*Tabla35678[[#This Row],[PRECIO]]</f>
        <v>0</v>
      </c>
      <c r="O749" s="2">
        <f>+Tabla35678[[#This Row],[BALANCE INICIAL2]]+Tabla35678[[#This Row],[ENTRADAS3]]-Tabla35678[[#This Row],[SALIDAS4]]</f>
        <v>1635.6</v>
      </c>
    </row>
    <row r="750" spans="1:15" x14ac:dyDescent="0.25">
      <c r="A750" s="9" t="s">
        <v>28</v>
      </c>
      <c r="B750" t="s">
        <v>884</v>
      </c>
      <c r="C750" t="s">
        <v>74</v>
      </c>
      <c r="D750" t="s">
        <v>285</v>
      </c>
      <c r="F750" s="9" t="s">
        <v>820</v>
      </c>
      <c r="G750">
        <v>6</v>
      </c>
      <c r="I750">
        <v>1</v>
      </c>
      <c r="J750">
        <f>+Tabla35678[[#This Row],[BALANCE INICIAL]]+Tabla35678[[#This Row],[ENTRADAS]]-Tabla35678[[#This Row],[SALIDAS]]</f>
        <v>5</v>
      </c>
      <c r="K750" s="2">
        <v>255.93</v>
      </c>
      <c r="L750" s="2">
        <f>+Tabla35678[[#This Row],[BALANCE INICIAL]]*Tabla35678[[#This Row],[PRECIO]]</f>
        <v>1535.58</v>
      </c>
      <c r="M750" s="2">
        <f>+Tabla35678[[#This Row],[ENTRADAS]]*Tabla35678[[#This Row],[PRECIO]]</f>
        <v>0</v>
      </c>
      <c r="N750" s="2">
        <f>+Tabla35678[[#This Row],[SALIDAS]]*Tabla35678[[#This Row],[PRECIO]]</f>
        <v>255.93</v>
      </c>
      <c r="O750" s="2">
        <f>+Tabla35678[[#This Row],[BALANCE INICIAL2]]+Tabla35678[[#This Row],[ENTRADAS3]]-Tabla35678[[#This Row],[SALIDAS4]]</f>
        <v>1279.6499999999999</v>
      </c>
    </row>
    <row r="751" spans="1:15" x14ac:dyDescent="0.25">
      <c r="A751" s="9" t="s">
        <v>28</v>
      </c>
      <c r="B751" t="s">
        <v>884</v>
      </c>
      <c r="C751" t="s">
        <v>74</v>
      </c>
      <c r="D751" t="s">
        <v>287</v>
      </c>
      <c r="F751" s="9" t="s">
        <v>820</v>
      </c>
      <c r="G751">
        <v>19</v>
      </c>
      <c r="I751">
        <v>1</v>
      </c>
      <c r="J751">
        <f>+Tabla35678[[#This Row],[BALANCE INICIAL]]+Tabla35678[[#This Row],[ENTRADAS]]-Tabla35678[[#This Row],[SALIDAS]]</f>
        <v>18</v>
      </c>
      <c r="K751" s="2">
        <v>108</v>
      </c>
      <c r="L751" s="2">
        <f>+Tabla35678[[#This Row],[BALANCE INICIAL]]*Tabla35678[[#This Row],[PRECIO]]</f>
        <v>2052</v>
      </c>
      <c r="M751" s="2">
        <f>+Tabla35678[[#This Row],[ENTRADAS]]*Tabla35678[[#This Row],[PRECIO]]</f>
        <v>0</v>
      </c>
      <c r="N751" s="2">
        <f>+Tabla35678[[#This Row],[SALIDAS]]*Tabla35678[[#This Row],[PRECIO]]</f>
        <v>108</v>
      </c>
      <c r="O751" s="2">
        <f>+Tabla35678[[#This Row],[BALANCE INICIAL2]]+Tabla35678[[#This Row],[ENTRADAS3]]-Tabla35678[[#This Row],[SALIDAS4]]</f>
        <v>1944</v>
      </c>
    </row>
    <row r="752" spans="1:15" x14ac:dyDescent="0.25">
      <c r="A752" s="9" t="s">
        <v>28</v>
      </c>
      <c r="B752" t="s">
        <v>884</v>
      </c>
      <c r="C752" t="s">
        <v>74</v>
      </c>
      <c r="D752" t="s">
        <v>290</v>
      </c>
      <c r="F752" s="9" t="s">
        <v>820</v>
      </c>
      <c r="G752">
        <v>3</v>
      </c>
      <c r="J752">
        <f>+Tabla35678[[#This Row],[BALANCE INICIAL]]+Tabla35678[[#This Row],[ENTRADAS]]-Tabla35678[[#This Row],[SALIDAS]]</f>
        <v>3</v>
      </c>
      <c r="K752" s="2">
        <v>24.58</v>
      </c>
      <c r="L752" s="2">
        <f>+Tabla35678[[#This Row],[BALANCE INICIAL]]*Tabla35678[[#This Row],[PRECIO]]</f>
        <v>73.739999999999995</v>
      </c>
      <c r="M752" s="2">
        <f>+Tabla35678[[#This Row],[ENTRADAS]]*Tabla35678[[#This Row],[PRECIO]]</f>
        <v>0</v>
      </c>
      <c r="N752" s="2">
        <f>+Tabla35678[[#This Row],[SALIDAS]]*Tabla35678[[#This Row],[PRECIO]]</f>
        <v>0</v>
      </c>
      <c r="O752" s="2">
        <f>+Tabla35678[[#This Row],[BALANCE INICIAL2]]+Tabla35678[[#This Row],[ENTRADAS3]]-Tabla35678[[#This Row],[SALIDAS4]]</f>
        <v>73.739999999999995</v>
      </c>
    </row>
    <row r="753" spans="1:15" x14ac:dyDescent="0.25">
      <c r="A753" s="9" t="s">
        <v>28</v>
      </c>
      <c r="B753" t="s">
        <v>884</v>
      </c>
      <c r="C753" t="s">
        <v>74</v>
      </c>
      <c r="D753" t="s">
        <v>291</v>
      </c>
      <c r="F753" s="9" t="s">
        <v>826</v>
      </c>
      <c r="G753">
        <v>760</v>
      </c>
      <c r="J753">
        <f>+Tabla35678[[#This Row],[BALANCE INICIAL]]+Tabla35678[[#This Row],[ENTRADAS]]-Tabla35678[[#This Row],[SALIDAS]]</f>
        <v>760</v>
      </c>
      <c r="K753" s="2">
        <v>11.3</v>
      </c>
      <c r="L753" s="2">
        <f>+Tabla35678[[#This Row],[BALANCE INICIAL]]*Tabla35678[[#This Row],[PRECIO]]</f>
        <v>8588</v>
      </c>
      <c r="M753" s="2">
        <f>+Tabla35678[[#This Row],[ENTRADAS]]*Tabla35678[[#This Row],[PRECIO]]</f>
        <v>0</v>
      </c>
      <c r="N753" s="2">
        <f>+Tabla35678[[#This Row],[SALIDAS]]*Tabla35678[[#This Row],[PRECIO]]</f>
        <v>0</v>
      </c>
      <c r="O753" s="2">
        <f>+Tabla35678[[#This Row],[BALANCE INICIAL2]]+Tabla35678[[#This Row],[ENTRADAS3]]-Tabla35678[[#This Row],[SALIDAS4]]</f>
        <v>8588</v>
      </c>
    </row>
    <row r="754" spans="1:15" x14ac:dyDescent="0.25">
      <c r="A754" s="9" t="s">
        <v>28</v>
      </c>
      <c r="B754" t="s">
        <v>884</v>
      </c>
      <c r="C754" t="s">
        <v>74</v>
      </c>
      <c r="D754" t="s">
        <v>299</v>
      </c>
      <c r="F754" s="9" t="s">
        <v>820</v>
      </c>
      <c r="G754">
        <v>9</v>
      </c>
      <c r="I754">
        <v>3</v>
      </c>
      <c r="J754">
        <f>+Tabla35678[[#This Row],[BALANCE INICIAL]]+Tabla35678[[#This Row],[ENTRADAS]]-Tabla35678[[#This Row],[SALIDAS]]</f>
        <v>6</v>
      </c>
      <c r="K754" s="2">
        <v>5</v>
      </c>
      <c r="L754" s="2">
        <f>+Tabla35678[[#This Row],[BALANCE INICIAL]]*Tabla35678[[#This Row],[PRECIO]]</f>
        <v>45</v>
      </c>
      <c r="M754" s="2">
        <f>+Tabla35678[[#This Row],[ENTRADAS]]*Tabla35678[[#This Row],[PRECIO]]</f>
        <v>0</v>
      </c>
      <c r="N754" s="2">
        <f>+Tabla35678[[#This Row],[SALIDAS]]*Tabla35678[[#This Row],[PRECIO]]</f>
        <v>15</v>
      </c>
      <c r="O754" s="2">
        <f>+Tabla35678[[#This Row],[BALANCE INICIAL2]]+Tabla35678[[#This Row],[ENTRADAS3]]-Tabla35678[[#This Row],[SALIDAS4]]</f>
        <v>30</v>
      </c>
    </row>
    <row r="755" spans="1:15" x14ac:dyDescent="0.25">
      <c r="A755" s="9" t="s">
        <v>28</v>
      </c>
      <c r="B755" t="s">
        <v>884</v>
      </c>
      <c r="C755" t="s">
        <v>74</v>
      </c>
      <c r="D755" t="s">
        <v>302</v>
      </c>
      <c r="F755" s="9" t="s">
        <v>826</v>
      </c>
      <c r="G755">
        <v>110</v>
      </c>
      <c r="H755">
        <v>20</v>
      </c>
      <c r="I755">
        <v>37</v>
      </c>
      <c r="J755">
        <f>+Tabla35678[[#This Row],[BALANCE INICIAL]]+Tabla35678[[#This Row],[ENTRADAS]]-Tabla35678[[#This Row],[SALIDAS]]</f>
        <v>93</v>
      </c>
      <c r="K755" s="2">
        <v>148.47999999999999</v>
      </c>
      <c r="L755" s="2">
        <f>+Tabla35678[[#This Row],[BALANCE INICIAL]]*Tabla35678[[#This Row],[PRECIO]]</f>
        <v>16332.8</v>
      </c>
      <c r="M755" s="2">
        <f>+Tabla35678[[#This Row],[ENTRADAS]]*Tabla35678[[#This Row],[PRECIO]]</f>
        <v>2969.6</v>
      </c>
      <c r="N755" s="2">
        <f>+Tabla35678[[#This Row],[SALIDAS]]*Tabla35678[[#This Row],[PRECIO]]</f>
        <v>5493.7599999999993</v>
      </c>
      <c r="O755" s="2">
        <f>+Tabla35678[[#This Row],[BALANCE INICIAL2]]+Tabla35678[[#This Row],[ENTRADAS3]]-Tabla35678[[#This Row],[SALIDAS4]]</f>
        <v>13808.64</v>
      </c>
    </row>
    <row r="756" spans="1:15" x14ac:dyDescent="0.25">
      <c r="A756" s="9" t="s">
        <v>28</v>
      </c>
      <c r="B756" t="s">
        <v>884</v>
      </c>
      <c r="C756" t="s">
        <v>74</v>
      </c>
      <c r="D756" t="s">
        <v>309</v>
      </c>
      <c r="F756" s="9" t="s">
        <v>826</v>
      </c>
      <c r="G756">
        <v>340</v>
      </c>
      <c r="I756">
        <v>13</v>
      </c>
      <c r="J756">
        <f>+Tabla35678[[#This Row],[BALANCE INICIAL]]+Tabla35678[[#This Row],[ENTRADAS]]-Tabla35678[[#This Row],[SALIDAS]]</f>
        <v>327</v>
      </c>
      <c r="K756" s="2">
        <v>25</v>
      </c>
      <c r="L756" s="2">
        <f>+Tabla35678[[#This Row],[BALANCE INICIAL]]*Tabla35678[[#This Row],[PRECIO]]</f>
        <v>8500</v>
      </c>
      <c r="M756" s="2">
        <f>+Tabla35678[[#This Row],[ENTRADAS]]*Tabla35678[[#This Row],[PRECIO]]</f>
        <v>0</v>
      </c>
      <c r="N756" s="2">
        <f>+Tabla35678[[#This Row],[SALIDAS]]*Tabla35678[[#This Row],[PRECIO]]</f>
        <v>325</v>
      </c>
      <c r="O756" s="2">
        <f>+Tabla35678[[#This Row],[BALANCE INICIAL2]]+Tabla35678[[#This Row],[ENTRADAS3]]-Tabla35678[[#This Row],[SALIDAS4]]</f>
        <v>8175</v>
      </c>
    </row>
    <row r="757" spans="1:15" x14ac:dyDescent="0.25">
      <c r="A757" s="9" t="s">
        <v>28</v>
      </c>
      <c r="B757" t="s">
        <v>884</v>
      </c>
      <c r="C757" t="s">
        <v>74</v>
      </c>
      <c r="D757" t="s">
        <v>310</v>
      </c>
      <c r="F757" s="9" t="s">
        <v>826</v>
      </c>
      <c r="G757">
        <v>445</v>
      </c>
      <c r="H757">
        <v>10</v>
      </c>
      <c r="I757">
        <v>2</v>
      </c>
      <c r="J757">
        <f>+Tabla35678[[#This Row],[BALANCE INICIAL]]+Tabla35678[[#This Row],[ENTRADAS]]-Tabla35678[[#This Row],[SALIDAS]]</f>
        <v>453</v>
      </c>
      <c r="K757" s="2">
        <v>3.95</v>
      </c>
      <c r="L757" s="2">
        <f>+Tabla35678[[#This Row],[BALANCE INICIAL]]*Tabla35678[[#This Row],[PRECIO]]</f>
        <v>1757.75</v>
      </c>
      <c r="M757" s="2">
        <f>+Tabla35678[[#This Row],[ENTRADAS]]*Tabla35678[[#This Row],[PRECIO]]</f>
        <v>39.5</v>
      </c>
      <c r="N757" s="2">
        <f>+Tabla35678[[#This Row],[SALIDAS]]*Tabla35678[[#This Row],[PRECIO]]</f>
        <v>7.9</v>
      </c>
      <c r="O757" s="2">
        <f>+Tabla35678[[#This Row],[BALANCE INICIAL2]]+Tabla35678[[#This Row],[ENTRADAS3]]-Tabla35678[[#This Row],[SALIDAS4]]</f>
        <v>1789.35</v>
      </c>
    </row>
    <row r="758" spans="1:15" x14ac:dyDescent="0.25">
      <c r="A758" s="9" t="s">
        <v>28</v>
      </c>
      <c r="B758" t="s">
        <v>884</v>
      </c>
      <c r="C758" t="s">
        <v>74</v>
      </c>
      <c r="D758" t="s">
        <v>933</v>
      </c>
      <c r="F758" s="9" t="s">
        <v>826</v>
      </c>
      <c r="H758">
        <v>60</v>
      </c>
      <c r="I758">
        <v>6</v>
      </c>
      <c r="J758">
        <f>+Tabla35678[[#This Row],[BALANCE INICIAL]]+Tabla35678[[#This Row],[ENTRADAS]]-Tabla35678[[#This Row],[SALIDAS]]</f>
        <v>54</v>
      </c>
      <c r="K758" s="2">
        <v>17.11</v>
      </c>
      <c r="L758" s="2">
        <f>+Tabla35678[[#This Row],[BALANCE INICIAL]]*Tabla35678[[#This Row],[PRECIO]]</f>
        <v>0</v>
      </c>
      <c r="M758" s="2">
        <f>+Tabla35678[[#This Row],[ENTRADAS]]*Tabla35678[[#This Row],[PRECIO]]</f>
        <v>1026.5999999999999</v>
      </c>
      <c r="N758" s="2">
        <f>+Tabla35678[[#This Row],[SALIDAS]]*Tabla35678[[#This Row],[PRECIO]]</f>
        <v>102.66</v>
      </c>
      <c r="O758" s="2">
        <f>+Tabla35678[[#This Row],[BALANCE INICIAL2]]+Tabla35678[[#This Row],[ENTRADAS3]]-Tabla35678[[#This Row],[SALIDAS4]]</f>
        <v>923.93999999999994</v>
      </c>
    </row>
    <row r="759" spans="1:15" x14ac:dyDescent="0.25">
      <c r="A759" s="9" t="s">
        <v>28</v>
      </c>
      <c r="B759" t="s">
        <v>884</v>
      </c>
      <c r="C759" t="s">
        <v>74</v>
      </c>
      <c r="D759" t="s">
        <v>934</v>
      </c>
      <c r="F759" s="9" t="s">
        <v>826</v>
      </c>
      <c r="H759">
        <v>5</v>
      </c>
      <c r="J759">
        <f>+Tabla35678[[#This Row],[BALANCE INICIAL]]+Tabla35678[[#This Row],[ENTRADAS]]-Tabla35678[[#This Row],[SALIDAS]]</f>
        <v>5</v>
      </c>
      <c r="K759" s="2">
        <v>83.19</v>
      </c>
      <c r="L759" s="2">
        <f>+Tabla35678[[#This Row],[BALANCE INICIAL]]*Tabla35678[[#This Row],[PRECIO]]</f>
        <v>0</v>
      </c>
      <c r="M759" s="2">
        <f>+Tabla35678[[#This Row],[ENTRADAS]]*Tabla35678[[#This Row],[PRECIO]]</f>
        <v>415.95</v>
      </c>
      <c r="N759" s="2">
        <f>+Tabla35678[[#This Row],[SALIDAS]]*Tabla35678[[#This Row],[PRECIO]]</f>
        <v>0</v>
      </c>
      <c r="O759" s="2">
        <f>+Tabla35678[[#This Row],[BALANCE INICIAL2]]+Tabla35678[[#This Row],[ENTRADAS3]]-Tabla35678[[#This Row],[SALIDAS4]]</f>
        <v>415.95</v>
      </c>
    </row>
    <row r="760" spans="1:15" x14ac:dyDescent="0.25">
      <c r="A760" s="9" t="s">
        <v>28</v>
      </c>
      <c r="B760" t="s">
        <v>884</v>
      </c>
      <c r="C760" t="s">
        <v>74</v>
      </c>
      <c r="D760" t="s">
        <v>935</v>
      </c>
      <c r="F760" s="9" t="s">
        <v>826</v>
      </c>
      <c r="H760">
        <v>5</v>
      </c>
      <c r="J760">
        <f>+Tabla35678[[#This Row],[BALANCE INICIAL]]+Tabla35678[[#This Row],[ENTRADAS]]-Tabla35678[[#This Row],[SALIDAS]]</f>
        <v>5</v>
      </c>
      <c r="K760" s="2">
        <v>38.35</v>
      </c>
      <c r="L760" s="2">
        <f>+Tabla35678[[#This Row],[BALANCE INICIAL]]*Tabla35678[[#This Row],[PRECIO]]</f>
        <v>0</v>
      </c>
      <c r="M760" s="2">
        <f>+Tabla35678[[#This Row],[ENTRADAS]]*Tabla35678[[#This Row],[PRECIO]]</f>
        <v>191.75</v>
      </c>
      <c r="N760" s="2">
        <f>+Tabla35678[[#This Row],[SALIDAS]]*Tabla35678[[#This Row],[PRECIO]]</f>
        <v>0</v>
      </c>
      <c r="O760" s="2">
        <f>+Tabla35678[[#This Row],[BALANCE INICIAL2]]+Tabla35678[[#This Row],[ENTRADAS3]]-Tabla35678[[#This Row],[SALIDAS4]]</f>
        <v>191.75</v>
      </c>
    </row>
    <row r="761" spans="1:15" x14ac:dyDescent="0.25">
      <c r="A761" s="9" t="s">
        <v>28</v>
      </c>
      <c r="B761" t="s">
        <v>884</v>
      </c>
      <c r="C761" t="s">
        <v>74</v>
      </c>
      <c r="D761" t="s">
        <v>311</v>
      </c>
      <c r="F761" s="9" t="s">
        <v>820</v>
      </c>
      <c r="G761">
        <v>63</v>
      </c>
      <c r="I761">
        <v>7</v>
      </c>
      <c r="J761">
        <f>+Tabla35678[[#This Row],[BALANCE INICIAL]]+Tabla35678[[#This Row],[ENTRADAS]]-Tabla35678[[#This Row],[SALIDAS]]</f>
        <v>56</v>
      </c>
      <c r="K761" s="2">
        <v>19.5</v>
      </c>
      <c r="L761" s="2">
        <f>+Tabla35678[[#This Row],[BALANCE INICIAL]]*Tabla35678[[#This Row],[PRECIO]]</f>
        <v>1228.5</v>
      </c>
      <c r="M761" s="2">
        <f>+Tabla35678[[#This Row],[ENTRADAS]]*Tabla35678[[#This Row],[PRECIO]]</f>
        <v>0</v>
      </c>
      <c r="N761" s="2">
        <f>+Tabla35678[[#This Row],[SALIDAS]]*Tabla35678[[#This Row],[PRECIO]]</f>
        <v>136.5</v>
      </c>
      <c r="O761" s="2">
        <f>+Tabla35678[[#This Row],[BALANCE INICIAL2]]+Tabla35678[[#This Row],[ENTRADAS3]]-Tabla35678[[#This Row],[SALIDAS4]]</f>
        <v>1092</v>
      </c>
    </row>
    <row r="762" spans="1:15" x14ac:dyDescent="0.25">
      <c r="A762" s="9" t="s">
        <v>28</v>
      </c>
      <c r="B762" t="s">
        <v>884</v>
      </c>
      <c r="C762" t="s">
        <v>74</v>
      </c>
      <c r="D762" t="s">
        <v>480</v>
      </c>
      <c r="F762" s="9" t="s">
        <v>826</v>
      </c>
      <c r="G762">
        <v>20</v>
      </c>
      <c r="J762">
        <f>+Tabla35678[[#This Row],[BALANCE INICIAL]]+Tabla35678[[#This Row],[ENTRADAS]]-Tabla35678[[#This Row],[SALIDAS]]</f>
        <v>20</v>
      </c>
      <c r="K762" s="2">
        <v>23729.33</v>
      </c>
      <c r="L762" s="2">
        <f>+Tabla35678[[#This Row],[BALANCE INICIAL]]*Tabla35678[[#This Row],[PRECIO]]</f>
        <v>474586.60000000003</v>
      </c>
      <c r="M762" s="2">
        <f>+Tabla35678[[#This Row],[ENTRADAS]]*Tabla35678[[#This Row],[PRECIO]]</f>
        <v>0</v>
      </c>
      <c r="N762" s="2">
        <f>+Tabla35678[[#This Row],[SALIDAS]]*Tabla35678[[#This Row],[PRECIO]]</f>
        <v>0</v>
      </c>
      <c r="O762" s="2">
        <f>+Tabla35678[[#This Row],[BALANCE INICIAL2]]+Tabla35678[[#This Row],[ENTRADAS3]]-Tabla35678[[#This Row],[SALIDAS4]]</f>
        <v>474586.60000000003</v>
      </c>
    </row>
    <row r="763" spans="1:15" x14ac:dyDescent="0.25">
      <c r="A763" s="9" t="s">
        <v>28</v>
      </c>
      <c r="B763" t="s">
        <v>884</v>
      </c>
      <c r="C763" t="s">
        <v>74</v>
      </c>
      <c r="D763" t="s">
        <v>481</v>
      </c>
      <c r="F763" s="9" t="s">
        <v>864</v>
      </c>
      <c r="G763">
        <v>0</v>
      </c>
      <c r="J763">
        <f>+Tabla35678[[#This Row],[BALANCE INICIAL]]+Tabla35678[[#This Row],[ENTRADAS]]-Tabla35678[[#This Row],[SALIDAS]]</f>
        <v>0</v>
      </c>
      <c r="K763" s="2">
        <v>18271.189999999999</v>
      </c>
      <c r="L763" s="2">
        <f>+Tabla35678[[#This Row],[BALANCE INICIAL]]*Tabla35678[[#This Row],[PRECIO]]</f>
        <v>0</v>
      </c>
      <c r="M763" s="2">
        <f>+Tabla35678[[#This Row],[ENTRADAS]]*Tabla35678[[#This Row],[PRECIO]]</f>
        <v>0</v>
      </c>
      <c r="N763" s="2">
        <f>+Tabla35678[[#This Row],[SALIDAS]]*Tabla35678[[#This Row],[PRECIO]]</f>
        <v>0</v>
      </c>
      <c r="O763" s="2">
        <f>+Tabla35678[[#This Row],[BALANCE INICIAL2]]+Tabla35678[[#This Row],[ENTRADAS3]]-Tabla35678[[#This Row],[SALIDAS4]]</f>
        <v>0</v>
      </c>
    </row>
    <row r="764" spans="1:15" x14ac:dyDescent="0.25">
      <c r="A764" s="9" t="s">
        <v>28</v>
      </c>
      <c r="B764" t="s">
        <v>884</v>
      </c>
      <c r="C764" t="s">
        <v>74</v>
      </c>
      <c r="D764" t="s">
        <v>482</v>
      </c>
      <c r="F764" s="9" t="s">
        <v>826</v>
      </c>
      <c r="G764">
        <v>4</v>
      </c>
      <c r="J764">
        <f>+Tabla35678[[#This Row],[BALANCE INICIAL]]+Tabla35678[[#This Row],[ENTRADAS]]-Tabla35678[[#This Row],[SALIDAS]]</f>
        <v>4</v>
      </c>
      <c r="K764" s="2">
        <v>3331.38</v>
      </c>
      <c r="L764" s="2">
        <f>+Tabla35678[[#This Row],[BALANCE INICIAL]]*Tabla35678[[#This Row],[PRECIO]]</f>
        <v>13325.52</v>
      </c>
      <c r="M764" s="2">
        <f>+Tabla35678[[#This Row],[ENTRADAS]]*Tabla35678[[#This Row],[PRECIO]]</f>
        <v>0</v>
      </c>
      <c r="N764" s="2">
        <f>+Tabla35678[[#This Row],[SALIDAS]]*Tabla35678[[#This Row],[PRECIO]]</f>
        <v>0</v>
      </c>
      <c r="O764" s="2">
        <f>+Tabla35678[[#This Row],[BALANCE INICIAL2]]+Tabla35678[[#This Row],[ENTRADAS3]]-Tabla35678[[#This Row],[SALIDAS4]]</f>
        <v>13325.52</v>
      </c>
    </row>
    <row r="765" spans="1:15" x14ac:dyDescent="0.25">
      <c r="A765" s="9" t="s">
        <v>28</v>
      </c>
      <c r="B765" t="s">
        <v>884</v>
      </c>
      <c r="C765" t="s">
        <v>74</v>
      </c>
      <c r="D765" t="s">
        <v>483</v>
      </c>
      <c r="F765" s="9" t="s">
        <v>864</v>
      </c>
      <c r="G765">
        <v>2</v>
      </c>
      <c r="J765">
        <f>+Tabla35678[[#This Row],[BALANCE INICIAL]]+Tabla35678[[#This Row],[ENTRADAS]]-Tabla35678[[#This Row],[SALIDAS]]</f>
        <v>2</v>
      </c>
      <c r="K765" s="2">
        <v>25000</v>
      </c>
      <c r="L765" s="2">
        <f>+Tabla35678[[#This Row],[BALANCE INICIAL]]*Tabla35678[[#This Row],[PRECIO]]</f>
        <v>50000</v>
      </c>
      <c r="M765" s="2">
        <f>+Tabla35678[[#This Row],[ENTRADAS]]*Tabla35678[[#This Row],[PRECIO]]</f>
        <v>0</v>
      </c>
      <c r="N765" s="2">
        <f>+Tabla35678[[#This Row],[SALIDAS]]*Tabla35678[[#This Row],[PRECIO]]</f>
        <v>0</v>
      </c>
      <c r="O765" s="2">
        <f>+Tabla35678[[#This Row],[BALANCE INICIAL2]]+Tabla35678[[#This Row],[ENTRADAS3]]-Tabla35678[[#This Row],[SALIDAS4]]</f>
        <v>50000</v>
      </c>
    </row>
    <row r="766" spans="1:15" x14ac:dyDescent="0.25">
      <c r="A766" s="9" t="s">
        <v>28</v>
      </c>
      <c r="B766" t="s">
        <v>884</v>
      </c>
      <c r="C766" t="s">
        <v>74</v>
      </c>
      <c r="D766" t="s">
        <v>484</v>
      </c>
      <c r="F766" s="9" t="s">
        <v>864</v>
      </c>
      <c r="G766">
        <v>30</v>
      </c>
      <c r="J766">
        <f>+Tabla35678[[#This Row],[BALANCE INICIAL]]+Tabla35678[[#This Row],[ENTRADAS]]-Tabla35678[[#This Row],[SALIDAS]]</f>
        <v>30</v>
      </c>
      <c r="K766" s="2">
        <v>5000</v>
      </c>
      <c r="L766" s="2">
        <f>+Tabla35678[[#This Row],[BALANCE INICIAL]]*Tabla35678[[#This Row],[PRECIO]]</f>
        <v>150000</v>
      </c>
      <c r="M766" s="2">
        <f>+Tabla35678[[#This Row],[ENTRADAS]]*Tabla35678[[#This Row],[PRECIO]]</f>
        <v>0</v>
      </c>
      <c r="N766" s="2">
        <f>+Tabla35678[[#This Row],[SALIDAS]]*Tabla35678[[#This Row],[PRECIO]]</f>
        <v>0</v>
      </c>
      <c r="O766" s="2">
        <f>+Tabla35678[[#This Row],[BALANCE INICIAL2]]+Tabla35678[[#This Row],[ENTRADAS3]]-Tabla35678[[#This Row],[SALIDAS4]]</f>
        <v>150000</v>
      </c>
    </row>
    <row r="767" spans="1:15" x14ac:dyDescent="0.25">
      <c r="A767" s="9" t="s">
        <v>28</v>
      </c>
      <c r="B767" t="s">
        <v>884</v>
      </c>
      <c r="C767" t="s">
        <v>74</v>
      </c>
      <c r="F767" s="9"/>
      <c r="G767">
        <v>0</v>
      </c>
      <c r="J767">
        <f>+Tabla35678[[#This Row],[BALANCE INICIAL]]+Tabla35678[[#This Row],[ENTRADAS]]-Tabla35678[[#This Row],[SALIDAS]]</f>
        <v>0</v>
      </c>
      <c r="K767" s="2"/>
      <c r="L767" s="2">
        <f>+Tabla35678[[#This Row],[BALANCE INICIAL]]*Tabla35678[[#This Row],[PRECIO]]</f>
        <v>0</v>
      </c>
      <c r="M767" s="2">
        <f>+Tabla35678[[#This Row],[ENTRADAS]]*Tabla35678[[#This Row],[PRECIO]]</f>
        <v>0</v>
      </c>
      <c r="N767" s="2">
        <f>+Tabla35678[[#This Row],[SALIDAS]]*Tabla35678[[#This Row],[PRECIO]]</f>
        <v>0</v>
      </c>
      <c r="O767" s="2">
        <f>+Tabla35678[[#This Row],[BALANCE INICIAL2]]+Tabla35678[[#This Row],[ENTRADAS3]]-Tabla35678[[#This Row],[SALIDAS4]]</f>
        <v>0</v>
      </c>
    </row>
    <row r="768" spans="1:15" x14ac:dyDescent="0.25">
      <c r="A768" s="9" t="s">
        <v>28</v>
      </c>
      <c r="B768" t="s">
        <v>884</v>
      </c>
      <c r="C768" t="s">
        <v>71</v>
      </c>
      <c r="D768" t="s">
        <v>126</v>
      </c>
      <c r="F768" s="9" t="s">
        <v>826</v>
      </c>
      <c r="G768">
        <v>7</v>
      </c>
      <c r="J768">
        <f>+Tabla35678[[#This Row],[BALANCE INICIAL]]+Tabla35678[[#This Row],[ENTRADAS]]-Tabla35678[[#This Row],[SALIDAS]]</f>
        <v>7</v>
      </c>
      <c r="K768" s="2">
        <v>524.13</v>
      </c>
      <c r="L768" s="2">
        <f>+Tabla35678[[#This Row],[BALANCE INICIAL]]*Tabla35678[[#This Row],[PRECIO]]</f>
        <v>3668.91</v>
      </c>
      <c r="M768" s="2">
        <f>+Tabla35678[[#This Row],[ENTRADAS]]*Tabla35678[[#This Row],[PRECIO]]</f>
        <v>0</v>
      </c>
      <c r="N768" s="2">
        <f>+Tabla35678[[#This Row],[SALIDAS]]*Tabla35678[[#This Row],[PRECIO]]</f>
        <v>0</v>
      </c>
      <c r="O768" s="2">
        <f>+Tabla35678[[#This Row],[BALANCE INICIAL2]]+Tabla35678[[#This Row],[ENTRADAS3]]-Tabla35678[[#This Row],[SALIDAS4]]</f>
        <v>3668.91</v>
      </c>
    </row>
    <row r="769" spans="1:15" x14ac:dyDescent="0.25">
      <c r="A769" s="9" t="s">
        <v>28</v>
      </c>
      <c r="B769" t="s">
        <v>884</v>
      </c>
      <c r="C769" t="s">
        <v>71</v>
      </c>
      <c r="D769" t="s">
        <v>127</v>
      </c>
      <c r="F769" s="9" t="s">
        <v>826</v>
      </c>
      <c r="G769">
        <v>12</v>
      </c>
      <c r="I769">
        <v>8</v>
      </c>
      <c r="J769">
        <f>+Tabla35678[[#This Row],[BALANCE INICIAL]]+Tabla35678[[#This Row],[ENTRADAS]]-Tabla35678[[#This Row],[SALIDAS]]</f>
        <v>4</v>
      </c>
      <c r="K769" s="2">
        <v>244</v>
      </c>
      <c r="L769" s="2">
        <f>+Tabla35678[[#This Row],[BALANCE INICIAL]]*Tabla35678[[#This Row],[PRECIO]]</f>
        <v>2928</v>
      </c>
      <c r="M769" s="2">
        <f>+Tabla35678[[#This Row],[ENTRADAS]]*Tabla35678[[#This Row],[PRECIO]]</f>
        <v>0</v>
      </c>
      <c r="N769" s="2">
        <f>+Tabla35678[[#This Row],[SALIDAS]]*Tabla35678[[#This Row],[PRECIO]]</f>
        <v>1952</v>
      </c>
      <c r="O769" s="2">
        <f>+Tabla35678[[#This Row],[BALANCE INICIAL2]]+Tabla35678[[#This Row],[ENTRADAS3]]-Tabla35678[[#This Row],[SALIDAS4]]</f>
        <v>976</v>
      </c>
    </row>
    <row r="770" spans="1:15" x14ac:dyDescent="0.25">
      <c r="A770" s="9" t="s">
        <v>30</v>
      </c>
      <c r="B770" s="17" t="s">
        <v>876</v>
      </c>
      <c r="C770" t="s">
        <v>73</v>
      </c>
      <c r="D770" t="s">
        <v>133</v>
      </c>
      <c r="F770" s="9" t="s">
        <v>826</v>
      </c>
      <c r="G770">
        <v>2500</v>
      </c>
      <c r="J770">
        <f>+Tabla35678[[#This Row],[BALANCE INICIAL]]+Tabla35678[[#This Row],[ENTRADAS]]-Tabla35678[[#This Row],[SALIDAS]]</f>
        <v>2500</v>
      </c>
      <c r="K770" s="2">
        <v>186</v>
      </c>
      <c r="L770" s="2">
        <f>+Tabla35678[[#This Row],[BALANCE INICIAL]]*Tabla35678[[#This Row],[PRECIO]]</f>
        <v>465000</v>
      </c>
      <c r="M770" s="2">
        <f>+Tabla35678[[#This Row],[ENTRADAS]]*Tabla35678[[#This Row],[PRECIO]]</f>
        <v>0</v>
      </c>
      <c r="N770" s="2">
        <f>+Tabla35678[[#This Row],[SALIDAS]]*Tabla35678[[#This Row],[PRECIO]]</f>
        <v>0</v>
      </c>
      <c r="O770" s="2">
        <f>+Tabla35678[[#This Row],[BALANCE INICIAL2]]+Tabla35678[[#This Row],[ENTRADAS3]]-Tabla35678[[#This Row],[SALIDAS4]]</f>
        <v>465000</v>
      </c>
    </row>
    <row r="771" spans="1:15" x14ac:dyDescent="0.25">
      <c r="A771" s="9" t="s">
        <v>30</v>
      </c>
      <c r="B771" s="17" t="s">
        <v>876</v>
      </c>
      <c r="C771" t="s">
        <v>73</v>
      </c>
      <c r="D771" t="s">
        <v>134</v>
      </c>
      <c r="F771" s="9" t="s">
        <v>826</v>
      </c>
      <c r="H771">
        <v>12</v>
      </c>
      <c r="I771">
        <v>12</v>
      </c>
      <c r="J771">
        <f>+Tabla35678[[#This Row],[BALANCE INICIAL]]+Tabla35678[[#This Row],[ENTRADAS]]-Tabla35678[[#This Row],[SALIDAS]]</f>
        <v>0</v>
      </c>
      <c r="K771" s="2">
        <v>600</v>
      </c>
      <c r="L771" s="2">
        <f>+Tabla35678[[#This Row],[BALANCE INICIAL]]*Tabla35678[[#This Row],[PRECIO]]</f>
        <v>0</v>
      </c>
      <c r="M771" s="2">
        <f>+Tabla35678[[#This Row],[ENTRADAS]]*Tabla35678[[#This Row],[PRECIO]]</f>
        <v>7200</v>
      </c>
      <c r="N771" s="2">
        <f>+Tabla35678[[#This Row],[SALIDAS]]*Tabla35678[[#This Row],[PRECIO]]</f>
        <v>7200</v>
      </c>
      <c r="O771" s="2">
        <f>+Tabla35678[[#This Row],[BALANCE INICIAL2]]+Tabla35678[[#This Row],[ENTRADAS3]]-Tabla35678[[#This Row],[SALIDAS4]]</f>
        <v>0</v>
      </c>
    </row>
    <row r="772" spans="1:15" x14ac:dyDescent="0.25">
      <c r="A772" s="9" t="s">
        <v>30</v>
      </c>
      <c r="B772" s="17" t="s">
        <v>876</v>
      </c>
      <c r="C772" t="s">
        <v>73</v>
      </c>
      <c r="D772" t="s">
        <v>135</v>
      </c>
      <c r="F772" s="9" t="s">
        <v>826</v>
      </c>
      <c r="H772">
        <v>200</v>
      </c>
      <c r="I772">
        <v>200</v>
      </c>
      <c r="J772">
        <f>+Tabla35678[[#This Row],[BALANCE INICIAL]]+Tabla35678[[#This Row],[ENTRADAS]]-Tabla35678[[#This Row],[SALIDAS]]</f>
        <v>0</v>
      </c>
      <c r="K772" s="2">
        <v>350</v>
      </c>
      <c r="L772" s="2">
        <f>+Tabla35678[[#This Row],[BALANCE INICIAL]]*Tabla35678[[#This Row],[PRECIO]]</f>
        <v>0</v>
      </c>
      <c r="M772" s="2">
        <f>+Tabla35678[[#This Row],[ENTRADAS]]*Tabla35678[[#This Row],[PRECIO]]</f>
        <v>70000</v>
      </c>
      <c r="N772" s="2">
        <f>+Tabla35678[[#This Row],[SALIDAS]]*Tabla35678[[#This Row],[PRECIO]]</f>
        <v>70000</v>
      </c>
      <c r="O772" s="2">
        <f>+Tabla35678[[#This Row],[BALANCE INICIAL2]]+Tabla35678[[#This Row],[ENTRADAS3]]-Tabla35678[[#This Row],[SALIDAS4]]</f>
        <v>0</v>
      </c>
    </row>
    <row r="773" spans="1:15" x14ac:dyDescent="0.25">
      <c r="A773" s="9" t="s">
        <v>30</v>
      </c>
      <c r="B773" s="17" t="s">
        <v>876</v>
      </c>
      <c r="C773" t="s">
        <v>73</v>
      </c>
      <c r="D773" t="s">
        <v>136</v>
      </c>
      <c r="F773" s="9" t="s">
        <v>829</v>
      </c>
      <c r="H773">
        <v>130</v>
      </c>
      <c r="I773">
        <v>130</v>
      </c>
      <c r="J773">
        <f>+Tabla35678[[#This Row],[BALANCE INICIAL]]+Tabla35678[[#This Row],[ENTRADAS]]-Tabla35678[[#This Row],[SALIDAS]]</f>
        <v>0</v>
      </c>
      <c r="K773" s="2">
        <v>400</v>
      </c>
      <c r="L773" s="2">
        <f>+Tabla35678[[#This Row],[BALANCE INICIAL]]*Tabla35678[[#This Row],[PRECIO]]</f>
        <v>0</v>
      </c>
      <c r="M773" s="2">
        <f>+Tabla35678[[#This Row],[ENTRADAS]]*Tabla35678[[#This Row],[PRECIO]]</f>
        <v>52000</v>
      </c>
      <c r="N773" s="2">
        <f>+Tabla35678[[#This Row],[SALIDAS]]*Tabla35678[[#This Row],[PRECIO]]</f>
        <v>52000</v>
      </c>
      <c r="O773" s="2">
        <f>+Tabla35678[[#This Row],[BALANCE INICIAL2]]+Tabla35678[[#This Row],[ENTRADAS3]]-Tabla35678[[#This Row],[SALIDAS4]]</f>
        <v>0</v>
      </c>
    </row>
    <row r="774" spans="1:15" x14ac:dyDescent="0.25">
      <c r="A774" s="9" t="s">
        <v>30</v>
      </c>
      <c r="B774" s="17" t="s">
        <v>876</v>
      </c>
      <c r="C774" t="s">
        <v>73</v>
      </c>
      <c r="D774" t="s">
        <v>137</v>
      </c>
      <c r="F774" s="9" t="s">
        <v>829</v>
      </c>
      <c r="H774">
        <v>60</v>
      </c>
      <c r="I774">
        <v>60</v>
      </c>
      <c r="J774">
        <f>+Tabla35678[[#This Row],[BALANCE INICIAL]]+Tabla35678[[#This Row],[ENTRADAS]]-Tabla35678[[#This Row],[SALIDAS]]</f>
        <v>0</v>
      </c>
      <c r="K774" s="2">
        <v>380</v>
      </c>
      <c r="L774" s="2">
        <f>+Tabla35678[[#This Row],[BALANCE INICIAL]]*Tabla35678[[#This Row],[PRECIO]]</f>
        <v>0</v>
      </c>
      <c r="M774" s="2">
        <f>+Tabla35678[[#This Row],[ENTRADAS]]*Tabla35678[[#This Row],[PRECIO]]</f>
        <v>22800</v>
      </c>
      <c r="N774" s="2">
        <f>+Tabla35678[[#This Row],[SALIDAS]]*Tabla35678[[#This Row],[PRECIO]]</f>
        <v>22800</v>
      </c>
      <c r="O774" s="2">
        <f>+Tabla35678[[#This Row],[BALANCE INICIAL2]]+Tabla35678[[#This Row],[ENTRADAS3]]-Tabla35678[[#This Row],[SALIDAS4]]</f>
        <v>0</v>
      </c>
    </row>
    <row r="775" spans="1:15" x14ac:dyDescent="0.25">
      <c r="A775" s="9" t="s">
        <v>30</v>
      </c>
      <c r="B775" s="17" t="s">
        <v>876</v>
      </c>
      <c r="C775" t="s">
        <v>73</v>
      </c>
      <c r="D775" t="s">
        <v>138</v>
      </c>
      <c r="F775" s="9" t="s">
        <v>820</v>
      </c>
      <c r="H775">
        <v>3</v>
      </c>
      <c r="I775">
        <v>3</v>
      </c>
      <c r="J775">
        <f>+Tabla35678[[#This Row],[BALANCE INICIAL]]+Tabla35678[[#This Row],[ENTRADAS]]-Tabla35678[[#This Row],[SALIDAS]]</f>
        <v>0</v>
      </c>
      <c r="K775" s="2">
        <v>350</v>
      </c>
      <c r="L775" s="2">
        <f>+Tabla35678[[#This Row],[BALANCE INICIAL]]*Tabla35678[[#This Row],[PRECIO]]</f>
        <v>0</v>
      </c>
      <c r="M775" s="2">
        <f>+Tabla35678[[#This Row],[ENTRADAS]]*Tabla35678[[#This Row],[PRECIO]]</f>
        <v>1050</v>
      </c>
      <c r="N775" s="2">
        <f>+Tabla35678[[#This Row],[SALIDAS]]*Tabla35678[[#This Row],[PRECIO]]</f>
        <v>1050</v>
      </c>
      <c r="O775" s="2">
        <f>+Tabla35678[[#This Row],[BALANCE INICIAL2]]+Tabla35678[[#This Row],[ENTRADAS3]]-Tabla35678[[#This Row],[SALIDAS4]]</f>
        <v>0</v>
      </c>
    </row>
    <row r="776" spans="1:15" x14ac:dyDescent="0.25">
      <c r="A776" s="9" t="s">
        <v>30</v>
      </c>
      <c r="B776" s="17" t="s">
        <v>876</v>
      </c>
      <c r="C776" t="s">
        <v>73</v>
      </c>
      <c r="D776" t="s">
        <v>139</v>
      </c>
      <c r="F776" s="9" t="s">
        <v>820</v>
      </c>
      <c r="H776">
        <v>1</v>
      </c>
      <c r="I776">
        <v>1</v>
      </c>
      <c r="J776">
        <f>+Tabla35678[[#This Row],[BALANCE INICIAL]]+Tabla35678[[#This Row],[ENTRADAS]]-Tabla35678[[#This Row],[SALIDAS]]</f>
        <v>0</v>
      </c>
      <c r="K776" s="2">
        <v>350</v>
      </c>
      <c r="L776" s="2">
        <f>+Tabla35678[[#This Row],[BALANCE INICIAL]]*Tabla35678[[#This Row],[PRECIO]]</f>
        <v>0</v>
      </c>
      <c r="M776" s="2">
        <f>+Tabla35678[[#This Row],[ENTRADAS]]*Tabla35678[[#This Row],[PRECIO]]</f>
        <v>350</v>
      </c>
      <c r="N776" s="2">
        <f>+Tabla35678[[#This Row],[SALIDAS]]*Tabla35678[[#This Row],[PRECIO]]</f>
        <v>350</v>
      </c>
      <c r="O776" s="2">
        <f>+Tabla35678[[#This Row],[BALANCE INICIAL2]]+Tabla35678[[#This Row],[ENTRADAS3]]-Tabla35678[[#This Row],[SALIDAS4]]</f>
        <v>0</v>
      </c>
    </row>
    <row r="777" spans="1:15" x14ac:dyDescent="0.25">
      <c r="A777" s="9" t="s">
        <v>30</v>
      </c>
      <c r="B777" s="17" t="s">
        <v>876</v>
      </c>
      <c r="C777" t="s">
        <v>73</v>
      </c>
      <c r="D777" t="s">
        <v>140</v>
      </c>
      <c r="F777" s="9" t="s">
        <v>820</v>
      </c>
      <c r="H777">
        <v>1</v>
      </c>
      <c r="I777">
        <v>1</v>
      </c>
      <c r="J777">
        <f>+Tabla35678[[#This Row],[BALANCE INICIAL]]+Tabla35678[[#This Row],[ENTRADAS]]-Tabla35678[[#This Row],[SALIDAS]]</f>
        <v>0</v>
      </c>
      <c r="K777" s="2">
        <v>400</v>
      </c>
      <c r="L777" s="2">
        <f>+Tabla35678[[#This Row],[BALANCE INICIAL]]*Tabla35678[[#This Row],[PRECIO]]</f>
        <v>0</v>
      </c>
      <c r="M777" s="2">
        <f>+Tabla35678[[#This Row],[ENTRADAS]]*Tabla35678[[#This Row],[PRECIO]]</f>
        <v>400</v>
      </c>
      <c r="N777" s="2">
        <f>+Tabla35678[[#This Row],[SALIDAS]]*Tabla35678[[#This Row],[PRECIO]]</f>
        <v>400</v>
      </c>
      <c r="O777" s="2">
        <f>+Tabla35678[[#This Row],[BALANCE INICIAL2]]+Tabla35678[[#This Row],[ENTRADAS3]]-Tabla35678[[#This Row],[SALIDAS4]]</f>
        <v>0</v>
      </c>
    </row>
    <row r="778" spans="1:15" x14ac:dyDescent="0.25">
      <c r="A778" s="9" t="s">
        <v>30</v>
      </c>
      <c r="B778" s="17" t="s">
        <v>876</v>
      </c>
      <c r="C778" t="s">
        <v>73</v>
      </c>
      <c r="D778" t="s">
        <v>141</v>
      </c>
      <c r="F778" s="9" t="s">
        <v>820</v>
      </c>
      <c r="H778">
        <v>24</v>
      </c>
      <c r="I778">
        <v>24</v>
      </c>
      <c r="J778">
        <f>+Tabla35678[[#This Row],[BALANCE INICIAL]]+Tabla35678[[#This Row],[ENTRADAS]]-Tabla35678[[#This Row],[SALIDAS]]</f>
        <v>0</v>
      </c>
      <c r="K778" s="2">
        <v>140</v>
      </c>
      <c r="L778" s="2">
        <f>+Tabla35678[[#This Row],[BALANCE INICIAL]]*Tabla35678[[#This Row],[PRECIO]]</f>
        <v>0</v>
      </c>
      <c r="M778" s="2">
        <f>+Tabla35678[[#This Row],[ENTRADAS]]*Tabla35678[[#This Row],[PRECIO]]</f>
        <v>3360</v>
      </c>
      <c r="N778" s="2">
        <f>+Tabla35678[[#This Row],[SALIDAS]]*Tabla35678[[#This Row],[PRECIO]]</f>
        <v>3360</v>
      </c>
      <c r="O778" s="2">
        <f>+Tabla35678[[#This Row],[BALANCE INICIAL2]]+Tabla35678[[#This Row],[ENTRADAS3]]-Tabla35678[[#This Row],[SALIDAS4]]</f>
        <v>0</v>
      </c>
    </row>
    <row r="779" spans="1:15" x14ac:dyDescent="0.25">
      <c r="A779" s="9" t="s">
        <v>30</v>
      </c>
      <c r="B779" s="17" t="s">
        <v>876</v>
      </c>
      <c r="C779" t="s">
        <v>73</v>
      </c>
      <c r="D779" t="s">
        <v>142</v>
      </c>
      <c r="F779" s="9" t="s">
        <v>820</v>
      </c>
      <c r="H779">
        <v>12</v>
      </c>
      <c r="I779">
        <v>12</v>
      </c>
      <c r="J779">
        <f>+Tabla35678[[#This Row],[BALANCE INICIAL]]+Tabla35678[[#This Row],[ENTRADAS]]-Tabla35678[[#This Row],[SALIDAS]]</f>
        <v>0</v>
      </c>
      <c r="K779" s="2">
        <v>140</v>
      </c>
      <c r="L779" s="2">
        <f>+Tabla35678[[#This Row],[BALANCE INICIAL]]*Tabla35678[[#This Row],[PRECIO]]</f>
        <v>0</v>
      </c>
      <c r="M779" s="2">
        <f>+Tabla35678[[#This Row],[ENTRADAS]]*Tabla35678[[#This Row],[PRECIO]]</f>
        <v>1680</v>
      </c>
      <c r="N779" s="2">
        <f>+Tabla35678[[#This Row],[SALIDAS]]*Tabla35678[[#This Row],[PRECIO]]</f>
        <v>1680</v>
      </c>
      <c r="O779" s="2">
        <f>+Tabla35678[[#This Row],[BALANCE INICIAL2]]+Tabla35678[[#This Row],[ENTRADAS3]]-Tabla35678[[#This Row],[SALIDAS4]]</f>
        <v>0</v>
      </c>
    </row>
    <row r="780" spans="1:15" x14ac:dyDescent="0.25">
      <c r="A780" s="9" t="s">
        <v>30</v>
      </c>
      <c r="B780" s="17" t="s">
        <v>876</v>
      </c>
      <c r="C780" t="s">
        <v>73</v>
      </c>
      <c r="D780" t="s">
        <v>143</v>
      </c>
      <c r="F780" s="9" t="s">
        <v>820</v>
      </c>
      <c r="H780">
        <v>10</v>
      </c>
      <c r="I780">
        <v>10</v>
      </c>
      <c r="J780">
        <f>+Tabla35678[[#This Row],[BALANCE INICIAL]]+Tabla35678[[#This Row],[ENTRADAS]]-Tabla35678[[#This Row],[SALIDAS]]</f>
        <v>0</v>
      </c>
      <c r="K780" s="2">
        <v>500</v>
      </c>
      <c r="L780" s="2">
        <f>+Tabla35678[[#This Row],[BALANCE INICIAL]]*Tabla35678[[#This Row],[PRECIO]]</f>
        <v>0</v>
      </c>
      <c r="M780" s="2">
        <f>+Tabla35678[[#This Row],[ENTRADAS]]*Tabla35678[[#This Row],[PRECIO]]</f>
        <v>5000</v>
      </c>
      <c r="N780" s="2">
        <f>+Tabla35678[[#This Row],[SALIDAS]]*Tabla35678[[#This Row],[PRECIO]]</f>
        <v>5000</v>
      </c>
      <c r="O780" s="2">
        <f>+Tabla35678[[#This Row],[BALANCE INICIAL2]]+Tabla35678[[#This Row],[ENTRADAS3]]-Tabla35678[[#This Row],[SALIDAS4]]</f>
        <v>0</v>
      </c>
    </row>
    <row r="781" spans="1:15" x14ac:dyDescent="0.25">
      <c r="A781" s="9" t="s">
        <v>30</v>
      </c>
      <c r="B781" s="17" t="s">
        <v>876</v>
      </c>
      <c r="C781" t="s">
        <v>73</v>
      </c>
      <c r="D781" t="s">
        <v>144</v>
      </c>
      <c r="F781" s="9" t="s">
        <v>820</v>
      </c>
      <c r="H781">
        <v>1</v>
      </c>
      <c r="I781">
        <v>1</v>
      </c>
      <c r="J781">
        <f>+Tabla35678[[#This Row],[BALANCE INICIAL]]+Tabla35678[[#This Row],[ENTRADAS]]-Tabla35678[[#This Row],[SALIDAS]]</f>
        <v>0</v>
      </c>
      <c r="K781" s="2">
        <v>2400</v>
      </c>
      <c r="L781" s="2">
        <f>+Tabla35678[[#This Row],[BALANCE INICIAL]]*Tabla35678[[#This Row],[PRECIO]]</f>
        <v>0</v>
      </c>
      <c r="M781" s="2">
        <f>+Tabla35678[[#This Row],[ENTRADAS]]*Tabla35678[[#This Row],[PRECIO]]</f>
        <v>2400</v>
      </c>
      <c r="N781" s="2">
        <f>+Tabla35678[[#This Row],[SALIDAS]]*Tabla35678[[#This Row],[PRECIO]]</f>
        <v>2400</v>
      </c>
      <c r="O781" s="2">
        <f>+Tabla35678[[#This Row],[BALANCE INICIAL2]]+Tabla35678[[#This Row],[ENTRADAS3]]-Tabla35678[[#This Row],[SALIDAS4]]</f>
        <v>0</v>
      </c>
    </row>
    <row r="782" spans="1:15" x14ac:dyDescent="0.25">
      <c r="A782" s="9" t="s">
        <v>30</v>
      </c>
      <c r="B782" s="17" t="s">
        <v>876</v>
      </c>
      <c r="C782" t="s">
        <v>73</v>
      </c>
      <c r="D782" t="s">
        <v>145</v>
      </c>
      <c r="F782" s="9" t="s">
        <v>820</v>
      </c>
      <c r="H782">
        <v>12</v>
      </c>
      <c r="I782">
        <v>12</v>
      </c>
      <c r="J782">
        <f>+Tabla35678[[#This Row],[BALANCE INICIAL]]+Tabla35678[[#This Row],[ENTRADAS]]-Tabla35678[[#This Row],[SALIDAS]]</f>
        <v>0</v>
      </c>
      <c r="K782" s="2">
        <v>900</v>
      </c>
      <c r="L782" s="2">
        <f>+Tabla35678[[#This Row],[BALANCE INICIAL]]*Tabla35678[[#This Row],[PRECIO]]</f>
        <v>0</v>
      </c>
      <c r="M782" s="2">
        <f>+Tabla35678[[#This Row],[ENTRADAS]]*Tabla35678[[#This Row],[PRECIO]]</f>
        <v>10800</v>
      </c>
      <c r="N782" s="2">
        <f>+Tabla35678[[#This Row],[SALIDAS]]*Tabla35678[[#This Row],[PRECIO]]</f>
        <v>10800</v>
      </c>
      <c r="O782" s="2">
        <f>+Tabla35678[[#This Row],[BALANCE INICIAL2]]+Tabla35678[[#This Row],[ENTRADAS3]]-Tabla35678[[#This Row],[SALIDAS4]]</f>
        <v>0</v>
      </c>
    </row>
    <row r="783" spans="1:15" x14ac:dyDescent="0.25">
      <c r="A783" s="9" t="s">
        <v>30</v>
      </c>
      <c r="B783" s="17" t="s">
        <v>876</v>
      </c>
      <c r="C783" t="s">
        <v>73</v>
      </c>
      <c r="D783" t="s">
        <v>146</v>
      </c>
      <c r="F783" s="9" t="s">
        <v>820</v>
      </c>
      <c r="H783">
        <v>12</v>
      </c>
      <c r="I783">
        <v>12</v>
      </c>
      <c r="J783">
        <f>+Tabla35678[[#This Row],[BALANCE INICIAL]]+Tabla35678[[#This Row],[ENTRADAS]]-Tabla35678[[#This Row],[SALIDAS]]</f>
        <v>0</v>
      </c>
      <c r="K783" s="2">
        <v>1300</v>
      </c>
      <c r="L783" s="2">
        <f>+Tabla35678[[#This Row],[BALANCE INICIAL]]*Tabla35678[[#This Row],[PRECIO]]</f>
        <v>0</v>
      </c>
      <c r="M783" s="2">
        <f>+Tabla35678[[#This Row],[ENTRADAS]]*Tabla35678[[#This Row],[PRECIO]]</f>
        <v>15600</v>
      </c>
      <c r="N783" s="2">
        <f>+Tabla35678[[#This Row],[SALIDAS]]*Tabla35678[[#This Row],[PRECIO]]</f>
        <v>15600</v>
      </c>
      <c r="O783" s="2">
        <f>+Tabla35678[[#This Row],[BALANCE INICIAL2]]+Tabla35678[[#This Row],[ENTRADAS3]]-Tabla35678[[#This Row],[SALIDAS4]]</f>
        <v>0</v>
      </c>
    </row>
    <row r="784" spans="1:15" x14ac:dyDescent="0.25">
      <c r="A784" s="9" t="s">
        <v>30</v>
      </c>
      <c r="B784" s="17" t="s">
        <v>876</v>
      </c>
      <c r="C784" t="s">
        <v>73</v>
      </c>
      <c r="D784" t="s">
        <v>147</v>
      </c>
      <c r="F784" s="9" t="s">
        <v>820</v>
      </c>
      <c r="H784">
        <v>12</v>
      </c>
      <c r="I784">
        <v>12</v>
      </c>
      <c r="J784">
        <f>+Tabla35678[[#This Row],[BALANCE INICIAL]]+Tabla35678[[#This Row],[ENTRADAS]]-Tabla35678[[#This Row],[SALIDAS]]</f>
        <v>0</v>
      </c>
      <c r="K784" s="2">
        <v>12000</v>
      </c>
      <c r="L784" s="2">
        <f>+Tabla35678[[#This Row],[BALANCE INICIAL]]*Tabla35678[[#This Row],[PRECIO]]</f>
        <v>0</v>
      </c>
      <c r="M784" s="2">
        <f>+Tabla35678[[#This Row],[ENTRADAS]]*Tabla35678[[#This Row],[PRECIO]]</f>
        <v>144000</v>
      </c>
      <c r="N784" s="2">
        <f>+Tabla35678[[#This Row],[SALIDAS]]*Tabla35678[[#This Row],[PRECIO]]</f>
        <v>144000</v>
      </c>
      <c r="O784" s="2">
        <f>+Tabla35678[[#This Row],[BALANCE INICIAL2]]+Tabla35678[[#This Row],[ENTRADAS3]]-Tabla35678[[#This Row],[SALIDAS4]]</f>
        <v>0</v>
      </c>
    </row>
    <row r="785" spans="1:15" x14ac:dyDescent="0.25">
      <c r="A785" s="9" t="s">
        <v>30</v>
      </c>
      <c r="B785" s="17" t="s">
        <v>876</v>
      </c>
      <c r="C785" t="s">
        <v>73</v>
      </c>
      <c r="D785" t="s">
        <v>148</v>
      </c>
      <c r="F785" s="9" t="s">
        <v>820</v>
      </c>
      <c r="H785">
        <v>12</v>
      </c>
      <c r="I785">
        <v>12</v>
      </c>
      <c r="J785">
        <f>+Tabla35678[[#This Row],[BALANCE INICIAL]]+Tabla35678[[#This Row],[ENTRADAS]]-Tabla35678[[#This Row],[SALIDAS]]</f>
        <v>0</v>
      </c>
      <c r="K785" s="2">
        <v>1500</v>
      </c>
      <c r="L785" s="2">
        <f>+Tabla35678[[#This Row],[BALANCE INICIAL]]*Tabla35678[[#This Row],[PRECIO]]</f>
        <v>0</v>
      </c>
      <c r="M785" s="2">
        <f>+Tabla35678[[#This Row],[ENTRADAS]]*Tabla35678[[#This Row],[PRECIO]]</f>
        <v>18000</v>
      </c>
      <c r="N785" s="2">
        <f>+Tabla35678[[#This Row],[SALIDAS]]*Tabla35678[[#This Row],[PRECIO]]</f>
        <v>18000</v>
      </c>
      <c r="O785" s="2">
        <f>+Tabla35678[[#This Row],[BALANCE INICIAL2]]+Tabla35678[[#This Row],[ENTRADAS3]]-Tabla35678[[#This Row],[SALIDAS4]]</f>
        <v>0</v>
      </c>
    </row>
    <row r="786" spans="1:15" x14ac:dyDescent="0.25">
      <c r="A786" s="9" t="s">
        <v>30</v>
      </c>
      <c r="B786" s="17" t="s">
        <v>876</v>
      </c>
      <c r="C786" t="s">
        <v>73</v>
      </c>
      <c r="D786" t="s">
        <v>149</v>
      </c>
      <c r="F786" s="9" t="s">
        <v>820</v>
      </c>
      <c r="H786">
        <v>100</v>
      </c>
      <c r="I786">
        <v>100</v>
      </c>
      <c r="J786">
        <f>+Tabla35678[[#This Row],[BALANCE INICIAL]]+Tabla35678[[#This Row],[ENTRADAS]]-Tabla35678[[#This Row],[SALIDAS]]</f>
        <v>0</v>
      </c>
      <c r="K786" s="2">
        <v>400</v>
      </c>
      <c r="L786" s="2">
        <f>+Tabla35678[[#This Row],[BALANCE INICIAL]]*Tabla35678[[#This Row],[PRECIO]]</f>
        <v>0</v>
      </c>
      <c r="M786" s="2">
        <f>+Tabla35678[[#This Row],[ENTRADAS]]*Tabla35678[[#This Row],[PRECIO]]</f>
        <v>40000</v>
      </c>
      <c r="N786" s="2">
        <f>+Tabla35678[[#This Row],[SALIDAS]]*Tabla35678[[#This Row],[PRECIO]]</f>
        <v>40000</v>
      </c>
      <c r="O786" s="2">
        <f>+Tabla35678[[#This Row],[BALANCE INICIAL2]]+Tabla35678[[#This Row],[ENTRADAS3]]-Tabla35678[[#This Row],[SALIDAS4]]</f>
        <v>0</v>
      </c>
    </row>
    <row r="787" spans="1:15" x14ac:dyDescent="0.25">
      <c r="A787" s="9" t="s">
        <v>30</v>
      </c>
      <c r="B787" s="17" t="s">
        <v>876</v>
      </c>
      <c r="C787" t="s">
        <v>73</v>
      </c>
      <c r="D787" t="s">
        <v>150</v>
      </c>
      <c r="F787" s="9" t="s">
        <v>820</v>
      </c>
      <c r="H787">
        <v>12</v>
      </c>
      <c r="I787">
        <v>12</v>
      </c>
      <c r="J787">
        <f>+Tabla35678[[#This Row],[BALANCE INICIAL]]+Tabla35678[[#This Row],[ENTRADAS]]-Tabla35678[[#This Row],[SALIDAS]]</f>
        <v>0</v>
      </c>
      <c r="K787" s="2">
        <v>1200</v>
      </c>
      <c r="L787" s="2">
        <f>+Tabla35678[[#This Row],[BALANCE INICIAL]]*Tabla35678[[#This Row],[PRECIO]]</f>
        <v>0</v>
      </c>
      <c r="M787" s="2">
        <f>+Tabla35678[[#This Row],[ENTRADAS]]*Tabla35678[[#This Row],[PRECIO]]</f>
        <v>14400</v>
      </c>
      <c r="N787" s="2">
        <f>+Tabla35678[[#This Row],[SALIDAS]]*Tabla35678[[#This Row],[PRECIO]]</f>
        <v>14400</v>
      </c>
      <c r="O787" s="2">
        <f>+Tabla35678[[#This Row],[BALANCE INICIAL2]]+Tabla35678[[#This Row],[ENTRADAS3]]-Tabla35678[[#This Row],[SALIDAS4]]</f>
        <v>0</v>
      </c>
    </row>
    <row r="788" spans="1:15" x14ac:dyDescent="0.25">
      <c r="A788" s="9" t="s">
        <v>30</v>
      </c>
      <c r="B788" s="17" t="s">
        <v>876</v>
      </c>
      <c r="C788" t="s">
        <v>73</v>
      </c>
      <c r="D788" t="s">
        <v>151</v>
      </c>
      <c r="F788" s="9" t="s">
        <v>820</v>
      </c>
      <c r="H788">
        <v>12</v>
      </c>
      <c r="I788">
        <v>12</v>
      </c>
      <c r="J788">
        <f>+Tabla35678[[#This Row],[BALANCE INICIAL]]+Tabla35678[[#This Row],[ENTRADAS]]-Tabla35678[[#This Row],[SALIDAS]]</f>
        <v>0</v>
      </c>
      <c r="K788" s="2">
        <v>1500</v>
      </c>
      <c r="L788" s="2">
        <f>+Tabla35678[[#This Row],[BALANCE INICIAL]]*Tabla35678[[#This Row],[PRECIO]]</f>
        <v>0</v>
      </c>
      <c r="M788" s="2">
        <f>+Tabla35678[[#This Row],[ENTRADAS]]*Tabla35678[[#This Row],[PRECIO]]</f>
        <v>18000</v>
      </c>
      <c r="N788" s="2">
        <f>+Tabla35678[[#This Row],[SALIDAS]]*Tabla35678[[#This Row],[PRECIO]]</f>
        <v>18000</v>
      </c>
      <c r="O788" s="2">
        <f>+Tabla35678[[#This Row],[BALANCE INICIAL2]]+Tabla35678[[#This Row],[ENTRADAS3]]-Tabla35678[[#This Row],[SALIDAS4]]</f>
        <v>0</v>
      </c>
    </row>
    <row r="789" spans="1:15" x14ac:dyDescent="0.25">
      <c r="A789" s="9" t="s">
        <v>30</v>
      </c>
      <c r="B789" s="17" t="s">
        <v>876</v>
      </c>
      <c r="C789" t="s">
        <v>73</v>
      </c>
      <c r="D789" t="s">
        <v>152</v>
      </c>
      <c r="F789" s="9" t="s">
        <v>820</v>
      </c>
      <c r="H789">
        <v>70</v>
      </c>
      <c r="I789">
        <v>70</v>
      </c>
      <c r="J789">
        <f>+Tabla35678[[#This Row],[BALANCE INICIAL]]+Tabla35678[[#This Row],[ENTRADAS]]-Tabla35678[[#This Row],[SALIDAS]]</f>
        <v>0</v>
      </c>
      <c r="K789" s="2">
        <v>275</v>
      </c>
      <c r="L789" s="2">
        <f>+Tabla35678[[#This Row],[BALANCE INICIAL]]*Tabla35678[[#This Row],[PRECIO]]</f>
        <v>0</v>
      </c>
      <c r="M789" s="2">
        <f>+Tabla35678[[#This Row],[ENTRADAS]]*Tabla35678[[#This Row],[PRECIO]]</f>
        <v>19250</v>
      </c>
      <c r="N789" s="2">
        <f>+Tabla35678[[#This Row],[SALIDAS]]*Tabla35678[[#This Row],[PRECIO]]</f>
        <v>19250</v>
      </c>
      <c r="O789" s="2">
        <f>+Tabla35678[[#This Row],[BALANCE INICIAL2]]+Tabla35678[[#This Row],[ENTRADAS3]]-Tabla35678[[#This Row],[SALIDAS4]]</f>
        <v>0</v>
      </c>
    </row>
    <row r="790" spans="1:15" x14ac:dyDescent="0.25">
      <c r="A790" s="9" t="s">
        <v>30</v>
      </c>
      <c r="B790" s="17" t="s">
        <v>876</v>
      </c>
      <c r="C790" t="s">
        <v>73</v>
      </c>
      <c r="D790" t="s">
        <v>153</v>
      </c>
      <c r="F790" s="9" t="s">
        <v>820</v>
      </c>
      <c r="H790">
        <v>200</v>
      </c>
      <c r="I790">
        <v>200</v>
      </c>
      <c r="J790">
        <f>+Tabla35678[[#This Row],[BALANCE INICIAL]]+Tabla35678[[#This Row],[ENTRADAS]]-Tabla35678[[#This Row],[SALIDAS]]</f>
        <v>0</v>
      </c>
      <c r="K790" s="2">
        <v>400</v>
      </c>
      <c r="L790" s="2">
        <f>+Tabla35678[[#This Row],[BALANCE INICIAL]]*Tabla35678[[#This Row],[PRECIO]]</f>
        <v>0</v>
      </c>
      <c r="M790" s="2">
        <f>+Tabla35678[[#This Row],[ENTRADAS]]*Tabla35678[[#This Row],[PRECIO]]</f>
        <v>80000</v>
      </c>
      <c r="N790" s="2">
        <f>+Tabla35678[[#This Row],[SALIDAS]]*Tabla35678[[#This Row],[PRECIO]]</f>
        <v>80000</v>
      </c>
      <c r="O790" s="2">
        <f>+Tabla35678[[#This Row],[BALANCE INICIAL2]]+Tabla35678[[#This Row],[ENTRADAS3]]-Tabla35678[[#This Row],[SALIDAS4]]</f>
        <v>0</v>
      </c>
    </row>
    <row r="791" spans="1:15" x14ac:dyDescent="0.25">
      <c r="A791" s="9" t="s">
        <v>30</v>
      </c>
      <c r="B791" s="17" t="s">
        <v>876</v>
      </c>
      <c r="C791" t="s">
        <v>73</v>
      </c>
      <c r="D791" t="s">
        <v>154</v>
      </c>
      <c r="F791" s="9" t="s">
        <v>820</v>
      </c>
      <c r="H791">
        <v>200</v>
      </c>
      <c r="I791">
        <v>200</v>
      </c>
      <c r="J791">
        <f>+Tabla35678[[#This Row],[BALANCE INICIAL]]+Tabla35678[[#This Row],[ENTRADAS]]-Tabla35678[[#This Row],[SALIDAS]]</f>
        <v>0</v>
      </c>
      <c r="K791" s="2">
        <v>125</v>
      </c>
      <c r="L791" s="2">
        <f>+Tabla35678[[#This Row],[BALANCE INICIAL]]*Tabla35678[[#This Row],[PRECIO]]</f>
        <v>0</v>
      </c>
      <c r="M791" s="2">
        <f>+Tabla35678[[#This Row],[ENTRADAS]]*Tabla35678[[#This Row],[PRECIO]]</f>
        <v>25000</v>
      </c>
      <c r="N791" s="2">
        <f>+Tabla35678[[#This Row],[SALIDAS]]*Tabla35678[[#This Row],[PRECIO]]</f>
        <v>25000</v>
      </c>
      <c r="O791" s="2">
        <f>+Tabla35678[[#This Row],[BALANCE INICIAL2]]+Tabla35678[[#This Row],[ENTRADAS3]]-Tabla35678[[#This Row],[SALIDAS4]]</f>
        <v>0</v>
      </c>
    </row>
    <row r="792" spans="1:15" x14ac:dyDescent="0.25">
      <c r="A792" s="9" t="s">
        <v>30</v>
      </c>
      <c r="B792" s="17" t="s">
        <v>876</v>
      </c>
      <c r="C792" t="s">
        <v>73</v>
      </c>
      <c r="D792" t="s">
        <v>235</v>
      </c>
      <c r="F792" s="9" t="s">
        <v>849</v>
      </c>
      <c r="G792">
        <v>110</v>
      </c>
      <c r="I792">
        <v>2</v>
      </c>
      <c r="J792">
        <f>+Tabla35678[[#This Row],[BALANCE INICIAL]]+Tabla35678[[#This Row],[ENTRADAS]]-Tabla35678[[#This Row],[SALIDAS]]</f>
        <v>108</v>
      </c>
      <c r="K792" s="2">
        <v>1095</v>
      </c>
      <c r="L792" s="2">
        <f>+Tabla35678[[#This Row],[BALANCE INICIAL]]*Tabla35678[[#This Row],[PRECIO]]</f>
        <v>120450</v>
      </c>
      <c r="M792" s="2">
        <f>+Tabla35678[[#This Row],[ENTRADAS]]*Tabla35678[[#This Row],[PRECIO]]</f>
        <v>0</v>
      </c>
      <c r="N792" s="2">
        <f>+Tabla35678[[#This Row],[SALIDAS]]*Tabla35678[[#This Row],[PRECIO]]</f>
        <v>2190</v>
      </c>
      <c r="O792" s="2">
        <f>+Tabla35678[[#This Row],[BALANCE INICIAL2]]+Tabla35678[[#This Row],[ENTRADAS3]]-Tabla35678[[#This Row],[SALIDAS4]]</f>
        <v>118260</v>
      </c>
    </row>
  </sheetData>
  <mergeCells count="5">
    <mergeCell ref="A6:C6"/>
    <mergeCell ref="A7:C7"/>
    <mergeCell ref="A15:C15"/>
    <mergeCell ref="G15:J15"/>
    <mergeCell ref="L15:O15"/>
  </mergeCells>
  <conditionalFormatting sqref="A188">
    <cfRule type="duplicateValues" dxfId="97" priority="5" stopIfTrue="1"/>
    <cfRule type="duplicateValues" dxfId="96" priority="6" stopIfTrue="1"/>
    <cfRule type="duplicateValues" dxfId="95" priority="7" stopIfTrue="1"/>
    <cfRule type="duplicateValues" dxfId="94" priority="8"/>
  </conditionalFormatting>
  <conditionalFormatting sqref="A189">
    <cfRule type="duplicateValues" dxfId="93" priority="1" stopIfTrue="1"/>
    <cfRule type="duplicateValues" dxfId="92" priority="2" stopIfTrue="1"/>
    <cfRule type="duplicateValues" dxfId="91" priority="3" stopIfTrue="1"/>
    <cfRule type="duplicateValues" dxfId="90" priority="4"/>
  </conditionalFormatting>
  <conditionalFormatting sqref="A508:A509">
    <cfRule type="duplicateValues" dxfId="89" priority="9" stopIfTrue="1"/>
    <cfRule type="duplicateValues" dxfId="88" priority="10" stopIfTrue="1"/>
    <cfRule type="duplicateValues" dxfId="87" priority="11" stopIfTrue="1"/>
    <cfRule type="duplicateValues" dxfId="86" priority="12"/>
  </conditionalFormatting>
  <pageMargins left="0.7" right="0.7" top="0.75" bottom="0.75" header="0.3" footer="0.3"/>
  <pageSetup orientation="portrait" horizontalDpi="4294967295" verticalDpi="4294967295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B6FC72-9F0D-43CD-A547-BF88A881FC49}">
  <dimension ref="A6:O792"/>
  <sheetViews>
    <sheetView showGridLines="0" topLeftCell="A11" zoomScale="115" zoomScaleNormal="115" workbookViewId="0">
      <selection activeCell="B232" sqref="B232"/>
    </sheetView>
  </sheetViews>
  <sheetFormatPr baseColWidth="10" defaultRowHeight="15" x14ac:dyDescent="0.25"/>
  <cols>
    <col min="1" max="1" width="13.5703125" customWidth="1"/>
    <col min="2" max="2" width="20.28515625" customWidth="1"/>
    <col min="3" max="3" width="26.140625" customWidth="1"/>
    <col min="4" max="4" width="38.42578125" customWidth="1"/>
    <col min="5" max="5" width="24.42578125" customWidth="1"/>
    <col min="6" max="6" width="22" customWidth="1"/>
    <col min="7" max="7" width="16" customWidth="1"/>
    <col min="8" max="8" width="12.5703125" customWidth="1"/>
    <col min="10" max="10" width="15.42578125" customWidth="1"/>
    <col min="12" max="12" width="19.140625" customWidth="1"/>
    <col min="13" max="13" width="13.5703125" customWidth="1"/>
    <col min="14" max="14" width="12.28515625" customWidth="1"/>
    <col min="15" max="15" width="14" customWidth="1"/>
  </cols>
  <sheetData>
    <row r="6" spans="1:15" ht="18.75" x14ac:dyDescent="0.25">
      <c r="A6" s="65" t="s">
        <v>21</v>
      </c>
      <c r="B6" s="65"/>
      <c r="C6" s="65"/>
    </row>
    <row r="7" spans="1:15" ht="18.75" x14ac:dyDescent="0.3">
      <c r="A7" s="66" t="s">
        <v>22</v>
      </c>
      <c r="B7" s="66"/>
      <c r="C7" s="66"/>
    </row>
    <row r="9" spans="1:15" x14ac:dyDescent="0.25">
      <c r="A9" s="7" t="s">
        <v>18</v>
      </c>
      <c r="B9" s="4" t="s">
        <v>916</v>
      </c>
    </row>
    <row r="10" spans="1:15" x14ac:dyDescent="0.25">
      <c r="A10" s="7" t="s">
        <v>19</v>
      </c>
      <c r="B10" s="5"/>
    </row>
    <row r="11" spans="1:15" ht="45" x14ac:dyDescent="0.25">
      <c r="A11" s="8" t="s">
        <v>20</v>
      </c>
      <c r="B11" s="6">
        <f ca="1">+TODAY()</f>
        <v>45527</v>
      </c>
    </row>
    <row r="14" spans="1:15" ht="15.75" thickBot="1" x14ac:dyDescent="0.3"/>
    <row r="15" spans="1:15" ht="19.5" thickBot="1" x14ac:dyDescent="0.35">
      <c r="A15" s="67" t="s">
        <v>14</v>
      </c>
      <c r="B15" s="68"/>
      <c r="C15" s="69"/>
      <c r="G15" s="70" t="s">
        <v>15</v>
      </c>
      <c r="H15" s="71"/>
      <c r="I15" s="71"/>
      <c r="J15" s="72"/>
      <c r="L15" s="73" t="s">
        <v>17</v>
      </c>
      <c r="M15" s="71"/>
      <c r="N15" s="71"/>
      <c r="O15" s="72"/>
    </row>
    <row r="16" spans="1:15" x14ac:dyDescent="0.25">
      <c r="A16" s="1" t="s">
        <v>0</v>
      </c>
      <c r="B16" s="1" t="s">
        <v>12</v>
      </c>
      <c r="C16" s="1" t="s">
        <v>11</v>
      </c>
      <c r="D16" s="1" t="s">
        <v>1</v>
      </c>
      <c r="E16" s="1" t="s">
        <v>13</v>
      </c>
      <c r="F16" s="1" t="s">
        <v>10</v>
      </c>
      <c r="G16" s="1" t="s">
        <v>2</v>
      </c>
      <c r="H16" s="1" t="s">
        <v>3</v>
      </c>
      <c r="I16" s="1" t="s">
        <v>4</v>
      </c>
      <c r="J16" s="3" t="s">
        <v>16</v>
      </c>
      <c r="K16" s="1" t="s">
        <v>5</v>
      </c>
      <c r="L16" s="1" t="s">
        <v>6</v>
      </c>
      <c r="M16" s="1" t="s">
        <v>7</v>
      </c>
      <c r="N16" s="1" t="s">
        <v>8</v>
      </c>
      <c r="O16" s="1" t="s">
        <v>9</v>
      </c>
    </row>
    <row r="17" spans="1:15" x14ac:dyDescent="0.25">
      <c r="A17" s="9" t="s">
        <v>46</v>
      </c>
      <c r="B17" s="16" t="s">
        <v>903</v>
      </c>
      <c r="C17" t="s">
        <v>93</v>
      </c>
      <c r="D17" t="s">
        <v>314</v>
      </c>
      <c r="F17" s="9" t="s">
        <v>826</v>
      </c>
      <c r="G17">
        <v>3</v>
      </c>
      <c r="J17">
        <f>+Tabla3567[[#This Row],[BALANCE INICIAL]]+Tabla3567[[#This Row],[ENTRADAS]]-Tabla3567[[#This Row],[SALIDAS]]</f>
        <v>3</v>
      </c>
      <c r="K17" s="2">
        <v>250.04</v>
      </c>
      <c r="L17" s="2">
        <f>+Tabla3567[[#This Row],[BALANCE INICIAL]]*Tabla3567[[#This Row],[PRECIO]]</f>
        <v>750.12</v>
      </c>
      <c r="M17" s="2">
        <f>+Tabla3567[[#This Row],[ENTRADAS]]*Tabla3567[[#This Row],[PRECIO]]</f>
        <v>0</v>
      </c>
      <c r="N17" s="2">
        <f>+Tabla3567[[#This Row],[SALIDAS]]*Tabla3567[[#This Row],[PRECIO]]</f>
        <v>0</v>
      </c>
      <c r="O17" s="2">
        <f>+Tabla3567[[#This Row],[BALANCE INICIAL2]]+Tabla3567[[#This Row],[ENTRADAS3]]-Tabla3567[[#This Row],[SALIDAS4]]</f>
        <v>750.12</v>
      </c>
    </row>
    <row r="18" spans="1:15" x14ac:dyDescent="0.25">
      <c r="A18" s="9" t="s">
        <v>25</v>
      </c>
      <c r="B18" s="16" t="s">
        <v>901</v>
      </c>
      <c r="C18" t="s">
        <v>65</v>
      </c>
      <c r="D18" t="s">
        <v>119</v>
      </c>
      <c r="F18" s="9" t="s">
        <v>822</v>
      </c>
      <c r="G18">
        <v>4000</v>
      </c>
      <c r="J18">
        <f>+Tabla3567[[#This Row],[BALANCE INICIAL]]+Tabla3567[[#This Row],[ENTRADAS]]-Tabla3567[[#This Row],[SALIDAS]]</f>
        <v>4000</v>
      </c>
      <c r="K18" s="2">
        <v>8.2799999999999994</v>
      </c>
      <c r="L18" s="2">
        <f>+Tabla3567[[#This Row],[BALANCE INICIAL]]*Tabla3567[[#This Row],[PRECIO]]</f>
        <v>33120</v>
      </c>
      <c r="M18" s="2">
        <f>+Tabla3567[[#This Row],[ENTRADAS]]*Tabla3567[[#This Row],[PRECIO]]</f>
        <v>0</v>
      </c>
      <c r="N18" s="2">
        <f>+Tabla3567[[#This Row],[SALIDAS]]*Tabla3567[[#This Row],[PRECIO]]</f>
        <v>0</v>
      </c>
      <c r="O18" s="2">
        <f>+Tabla3567[[#This Row],[BALANCE INICIAL2]]+Tabla3567[[#This Row],[ENTRADAS3]]-Tabla3567[[#This Row],[SALIDAS4]]</f>
        <v>33120</v>
      </c>
    </row>
    <row r="19" spans="1:15" x14ac:dyDescent="0.25">
      <c r="A19" s="9" t="s">
        <v>25</v>
      </c>
      <c r="B19" s="16" t="s">
        <v>901</v>
      </c>
      <c r="C19" t="s">
        <v>67</v>
      </c>
      <c r="D19" t="s">
        <v>121</v>
      </c>
      <c r="F19" s="9" t="s">
        <v>823</v>
      </c>
      <c r="G19">
        <v>19</v>
      </c>
      <c r="J19">
        <f>+Tabla3567[[#This Row],[BALANCE INICIAL]]+Tabla3567[[#This Row],[ENTRADAS]]-Tabla3567[[#This Row],[SALIDAS]]</f>
        <v>19</v>
      </c>
      <c r="K19" s="2">
        <v>150</v>
      </c>
      <c r="L19" s="2">
        <f>+Tabla3567[[#This Row],[BALANCE INICIAL]]*Tabla3567[[#This Row],[PRECIO]]</f>
        <v>2850</v>
      </c>
      <c r="M19" s="2">
        <f>+Tabla3567[[#This Row],[ENTRADAS]]*Tabla3567[[#This Row],[PRECIO]]</f>
        <v>0</v>
      </c>
      <c r="N19" s="2">
        <f>+Tabla3567[[#This Row],[SALIDAS]]*Tabla3567[[#This Row],[PRECIO]]</f>
        <v>0</v>
      </c>
      <c r="O19" s="2">
        <f>+Tabla3567[[#This Row],[BALANCE INICIAL2]]+Tabla3567[[#This Row],[ENTRADAS3]]-Tabla3567[[#This Row],[SALIDAS4]]</f>
        <v>2850</v>
      </c>
    </row>
    <row r="20" spans="1:15" x14ac:dyDescent="0.25">
      <c r="A20" s="9" t="s">
        <v>25</v>
      </c>
      <c r="B20" s="16" t="s">
        <v>901</v>
      </c>
      <c r="C20" t="s">
        <v>67</v>
      </c>
      <c r="D20" t="s">
        <v>279</v>
      </c>
      <c r="F20" s="9" t="s">
        <v>820</v>
      </c>
      <c r="G20">
        <v>6</v>
      </c>
      <c r="J20">
        <f>+Tabla3567[[#This Row],[BALANCE INICIAL]]+Tabla3567[[#This Row],[ENTRADAS]]-Tabla3567[[#This Row],[SALIDAS]]</f>
        <v>6</v>
      </c>
      <c r="K20" s="2">
        <v>789.19</v>
      </c>
      <c r="L20" s="2">
        <f>+Tabla3567[[#This Row],[BALANCE INICIAL]]*Tabla3567[[#This Row],[PRECIO]]</f>
        <v>4735.1400000000003</v>
      </c>
      <c r="M20" s="2">
        <f>+Tabla3567[[#This Row],[ENTRADAS]]*Tabla3567[[#This Row],[PRECIO]]</f>
        <v>0</v>
      </c>
      <c r="N20" s="2">
        <f>+Tabla3567[[#This Row],[SALIDAS]]*Tabla3567[[#This Row],[PRECIO]]</f>
        <v>0</v>
      </c>
      <c r="O20" s="2">
        <f>+Tabla3567[[#This Row],[BALANCE INICIAL2]]+Tabla3567[[#This Row],[ENTRADAS3]]-Tabla3567[[#This Row],[SALIDAS4]]</f>
        <v>4735.1400000000003</v>
      </c>
    </row>
    <row r="21" spans="1:15" x14ac:dyDescent="0.25">
      <c r="A21" s="9" t="s">
        <v>25</v>
      </c>
      <c r="B21" s="16" t="s">
        <v>901</v>
      </c>
      <c r="C21" t="s">
        <v>67</v>
      </c>
      <c r="D21" t="s">
        <v>280</v>
      </c>
      <c r="F21" s="9" t="s">
        <v>820</v>
      </c>
      <c r="G21">
        <v>2</v>
      </c>
      <c r="J21">
        <f>+Tabla3567[[#This Row],[BALANCE INICIAL]]+Tabla3567[[#This Row],[ENTRADAS]]-Tabla3567[[#This Row],[SALIDAS]]</f>
        <v>2</v>
      </c>
      <c r="K21" s="2">
        <v>847.46</v>
      </c>
      <c r="L21" s="2">
        <f>+Tabla3567[[#This Row],[BALANCE INICIAL]]*Tabla3567[[#This Row],[PRECIO]]</f>
        <v>1694.92</v>
      </c>
      <c r="M21" s="2">
        <f>+Tabla3567[[#This Row],[ENTRADAS]]*Tabla3567[[#This Row],[PRECIO]]</f>
        <v>0</v>
      </c>
      <c r="N21" s="2">
        <f>+Tabla3567[[#This Row],[SALIDAS]]*Tabla3567[[#This Row],[PRECIO]]</f>
        <v>0</v>
      </c>
      <c r="O21" s="2">
        <f>+Tabla3567[[#This Row],[BALANCE INICIAL2]]+Tabla3567[[#This Row],[ENTRADAS3]]-Tabla3567[[#This Row],[SALIDAS4]]</f>
        <v>1694.92</v>
      </c>
    </row>
    <row r="22" spans="1:15" x14ac:dyDescent="0.25">
      <c r="A22" s="9" t="s">
        <v>25</v>
      </c>
      <c r="B22" s="16" t="s">
        <v>901</v>
      </c>
      <c r="C22" t="s">
        <v>67</v>
      </c>
      <c r="D22" t="s">
        <v>288</v>
      </c>
      <c r="F22" s="9" t="s">
        <v>826</v>
      </c>
      <c r="G22">
        <v>41</v>
      </c>
      <c r="J22">
        <f>+Tabla3567[[#This Row],[BALANCE INICIAL]]+Tabla3567[[#This Row],[ENTRADAS]]-Tabla3567[[#This Row],[SALIDAS]]</f>
        <v>41</v>
      </c>
      <c r="K22" s="2">
        <v>392</v>
      </c>
      <c r="L22" s="2">
        <f>+Tabla3567[[#This Row],[BALANCE INICIAL]]*Tabla3567[[#This Row],[PRECIO]]</f>
        <v>16072</v>
      </c>
      <c r="M22" s="2">
        <f>+Tabla3567[[#This Row],[ENTRADAS]]*Tabla3567[[#This Row],[PRECIO]]</f>
        <v>0</v>
      </c>
      <c r="N22" s="2">
        <f>+Tabla3567[[#This Row],[SALIDAS]]*Tabla3567[[#This Row],[PRECIO]]</f>
        <v>0</v>
      </c>
      <c r="O22" s="2">
        <f>+Tabla3567[[#This Row],[BALANCE INICIAL2]]+Tabla3567[[#This Row],[ENTRADAS3]]-Tabla3567[[#This Row],[SALIDAS4]]</f>
        <v>16072</v>
      </c>
    </row>
    <row r="23" spans="1:15" x14ac:dyDescent="0.25">
      <c r="A23" s="9" t="s">
        <v>25</v>
      </c>
      <c r="B23" s="16" t="s">
        <v>901</v>
      </c>
      <c r="C23" t="s">
        <v>67</v>
      </c>
      <c r="D23" t="s">
        <v>300</v>
      </c>
      <c r="F23" s="9" t="s">
        <v>820</v>
      </c>
      <c r="G23">
        <v>18</v>
      </c>
      <c r="J23">
        <f>+Tabla3567[[#This Row],[BALANCE INICIAL]]+Tabla3567[[#This Row],[ENTRADAS]]-Tabla3567[[#This Row],[SALIDAS]]</f>
        <v>18</v>
      </c>
      <c r="K23" s="2">
        <v>831.57</v>
      </c>
      <c r="L23" s="2">
        <f>+Tabla3567[[#This Row],[BALANCE INICIAL]]*Tabla3567[[#This Row],[PRECIO]]</f>
        <v>14968.26</v>
      </c>
      <c r="M23" s="2">
        <f>+Tabla3567[[#This Row],[ENTRADAS]]*Tabla3567[[#This Row],[PRECIO]]</f>
        <v>0</v>
      </c>
      <c r="N23" s="2">
        <f>+Tabla3567[[#This Row],[SALIDAS]]*Tabla3567[[#This Row],[PRECIO]]</f>
        <v>0</v>
      </c>
      <c r="O23" s="2">
        <f>+Tabla3567[[#This Row],[BALANCE INICIAL2]]+Tabla3567[[#This Row],[ENTRADAS3]]-Tabla3567[[#This Row],[SALIDAS4]]</f>
        <v>14968.26</v>
      </c>
    </row>
    <row r="24" spans="1:15" x14ac:dyDescent="0.25">
      <c r="A24" s="9" t="s">
        <v>51</v>
      </c>
      <c r="B24" s="16" t="s">
        <v>901</v>
      </c>
      <c r="C24" t="s">
        <v>67</v>
      </c>
      <c r="D24" t="s">
        <v>390</v>
      </c>
      <c r="F24" s="9" t="s">
        <v>826</v>
      </c>
      <c r="G24">
        <v>1</v>
      </c>
      <c r="J24">
        <f>+Tabla3567[[#This Row],[BALANCE INICIAL]]+Tabla3567[[#This Row],[ENTRADAS]]-Tabla3567[[#This Row],[SALIDAS]]</f>
        <v>1</v>
      </c>
      <c r="K24" s="2">
        <v>1400</v>
      </c>
      <c r="L24" s="2">
        <f>+Tabla3567[[#This Row],[BALANCE INICIAL]]*Tabla3567[[#This Row],[PRECIO]]</f>
        <v>1400</v>
      </c>
      <c r="M24" s="2">
        <f>+Tabla3567[[#This Row],[ENTRADAS]]*Tabla3567[[#This Row],[PRECIO]]</f>
        <v>0</v>
      </c>
      <c r="N24" s="2">
        <f>+Tabla3567[[#This Row],[SALIDAS]]*Tabla3567[[#This Row],[PRECIO]]</f>
        <v>0</v>
      </c>
      <c r="O24" s="2">
        <f>+Tabla3567[[#This Row],[BALANCE INICIAL2]]+Tabla3567[[#This Row],[ENTRADAS3]]-Tabla3567[[#This Row],[SALIDAS4]]</f>
        <v>1400</v>
      </c>
    </row>
    <row r="25" spans="1:15" x14ac:dyDescent="0.25">
      <c r="A25" s="9" t="s">
        <v>50</v>
      </c>
      <c r="B25" s="10" t="s">
        <v>902</v>
      </c>
      <c r="C25" t="s">
        <v>99</v>
      </c>
      <c r="D25" t="s">
        <v>915</v>
      </c>
      <c r="F25" s="9" t="s">
        <v>820</v>
      </c>
      <c r="G25">
        <v>2</v>
      </c>
      <c r="J25">
        <f>+Tabla3567[[#This Row],[BALANCE INICIAL]]+Tabla3567[[#This Row],[ENTRADAS]]-Tabla3567[[#This Row],[SALIDAS]]</f>
        <v>2</v>
      </c>
      <c r="K25" s="2">
        <v>650</v>
      </c>
      <c r="L25" s="2">
        <f>+Tabla3567[[#This Row],[BALANCE INICIAL]]*Tabla3567[[#This Row],[PRECIO]]</f>
        <v>1300</v>
      </c>
      <c r="M25" s="2">
        <f>+Tabla3567[[#This Row],[ENTRADAS]]*Tabla3567[[#This Row],[PRECIO]]</f>
        <v>0</v>
      </c>
      <c r="N25" s="2">
        <f>+Tabla3567[[#This Row],[SALIDAS]]*Tabla3567[[#This Row],[PRECIO]]</f>
        <v>0</v>
      </c>
      <c r="O25" s="2">
        <f>+Tabla3567[[#This Row],[BALANCE INICIAL2]]+Tabla3567[[#This Row],[ENTRADAS3]]-Tabla3567[[#This Row],[SALIDAS4]]</f>
        <v>1300</v>
      </c>
    </row>
    <row r="26" spans="1:15" x14ac:dyDescent="0.25">
      <c r="A26" s="9" t="s">
        <v>54</v>
      </c>
      <c r="B26" t="s">
        <v>878</v>
      </c>
      <c r="C26" t="s">
        <v>102</v>
      </c>
      <c r="D26" t="s">
        <v>393</v>
      </c>
      <c r="F26" s="9" t="s">
        <v>820</v>
      </c>
      <c r="G26">
        <v>1500</v>
      </c>
      <c r="I26">
        <v>1500</v>
      </c>
      <c r="J26">
        <f>+Tabla3567[[#This Row],[BALANCE INICIAL]]+Tabla3567[[#This Row],[ENTRADAS]]-Tabla3567[[#This Row],[SALIDAS]]</f>
        <v>0</v>
      </c>
      <c r="K26" s="2">
        <v>130.25</v>
      </c>
      <c r="L26" s="2">
        <f>+Tabla3567[[#This Row],[BALANCE INICIAL]]*Tabla3567[[#This Row],[PRECIO]]</f>
        <v>195375</v>
      </c>
      <c r="M26" s="2">
        <f>+Tabla3567[[#This Row],[ENTRADAS]]*Tabla3567[[#This Row],[PRECIO]]</f>
        <v>0</v>
      </c>
      <c r="N26" s="2">
        <f>+Tabla3567[[#This Row],[SALIDAS]]*Tabla3567[[#This Row],[PRECIO]]</f>
        <v>195375</v>
      </c>
      <c r="O26" s="2">
        <f>+Tabla3567[[#This Row],[BALANCE INICIAL2]]+Tabla3567[[#This Row],[ENTRADAS3]]-Tabla3567[[#This Row],[SALIDAS4]]</f>
        <v>0</v>
      </c>
    </row>
    <row r="27" spans="1:15" x14ac:dyDescent="0.25">
      <c r="A27" s="9" t="s">
        <v>29</v>
      </c>
      <c r="B27" t="s">
        <v>878</v>
      </c>
      <c r="C27" t="s">
        <v>102</v>
      </c>
      <c r="D27" t="s">
        <v>485</v>
      </c>
      <c r="F27" s="9" t="s">
        <v>865</v>
      </c>
      <c r="G27">
        <v>2</v>
      </c>
      <c r="J27">
        <f>+Tabla3567[[#This Row],[BALANCE INICIAL]]+Tabla3567[[#This Row],[ENTRADAS]]-Tabla3567[[#This Row],[SALIDAS]]</f>
        <v>2</v>
      </c>
      <c r="K27" s="2">
        <v>174</v>
      </c>
      <c r="L27" s="2">
        <f>+Tabla3567[[#This Row],[BALANCE INICIAL]]*Tabla3567[[#This Row],[PRECIO]]</f>
        <v>348</v>
      </c>
      <c r="M27" s="2">
        <f>+Tabla3567[[#This Row],[ENTRADAS]]*Tabla3567[[#This Row],[PRECIO]]</f>
        <v>0</v>
      </c>
      <c r="N27" s="2">
        <f>+Tabla3567[[#This Row],[SALIDAS]]*Tabla3567[[#This Row],[PRECIO]]</f>
        <v>0</v>
      </c>
      <c r="O27" s="2">
        <f>+Tabla3567[[#This Row],[BALANCE INICIAL2]]+Tabla3567[[#This Row],[ENTRADAS3]]-Tabla3567[[#This Row],[SALIDAS4]]</f>
        <v>348</v>
      </c>
    </row>
    <row r="28" spans="1:15" x14ac:dyDescent="0.25">
      <c r="A28" s="9" t="s">
        <v>29</v>
      </c>
      <c r="B28" t="s">
        <v>878</v>
      </c>
      <c r="C28" t="s">
        <v>102</v>
      </c>
      <c r="D28" t="s">
        <v>486</v>
      </c>
      <c r="F28" s="9" t="s">
        <v>865</v>
      </c>
      <c r="G28">
        <v>22</v>
      </c>
      <c r="J28">
        <f>+Tabla3567[[#This Row],[BALANCE INICIAL]]+Tabla3567[[#This Row],[ENTRADAS]]-Tabla3567[[#This Row],[SALIDAS]]</f>
        <v>22</v>
      </c>
      <c r="K28" s="2">
        <v>355.93</v>
      </c>
      <c r="L28" s="2">
        <f>+Tabla3567[[#This Row],[BALANCE INICIAL]]*Tabla3567[[#This Row],[PRECIO]]</f>
        <v>7830.46</v>
      </c>
      <c r="M28" s="2">
        <f>+Tabla3567[[#This Row],[ENTRADAS]]*Tabla3567[[#This Row],[PRECIO]]</f>
        <v>0</v>
      </c>
      <c r="N28" s="2">
        <f>+Tabla3567[[#This Row],[SALIDAS]]*Tabla3567[[#This Row],[PRECIO]]</f>
        <v>0</v>
      </c>
      <c r="O28" s="2">
        <f>+Tabla3567[[#This Row],[BALANCE INICIAL2]]+Tabla3567[[#This Row],[ENTRADAS3]]-Tabla3567[[#This Row],[SALIDAS4]]</f>
        <v>7830.46</v>
      </c>
    </row>
    <row r="29" spans="1:15" x14ac:dyDescent="0.25">
      <c r="A29" s="9" t="s">
        <v>29</v>
      </c>
      <c r="B29" t="s">
        <v>878</v>
      </c>
      <c r="C29" t="s">
        <v>102</v>
      </c>
      <c r="D29" t="s">
        <v>487</v>
      </c>
      <c r="F29" s="9" t="s">
        <v>865</v>
      </c>
      <c r="G29">
        <v>1</v>
      </c>
      <c r="J29">
        <f>+Tabla3567[[#This Row],[BALANCE INICIAL]]+Tabla3567[[#This Row],[ENTRADAS]]-Tabla3567[[#This Row],[SALIDAS]]</f>
        <v>1</v>
      </c>
      <c r="K29" s="2">
        <v>103.95</v>
      </c>
      <c r="L29" s="2">
        <f>+Tabla3567[[#This Row],[BALANCE INICIAL]]*Tabla3567[[#This Row],[PRECIO]]</f>
        <v>103.95</v>
      </c>
      <c r="M29" s="2">
        <f>+Tabla3567[[#This Row],[ENTRADAS]]*Tabla3567[[#This Row],[PRECIO]]</f>
        <v>0</v>
      </c>
      <c r="N29" s="2">
        <f>+Tabla3567[[#This Row],[SALIDAS]]*Tabla3567[[#This Row],[PRECIO]]</f>
        <v>0</v>
      </c>
      <c r="O29" s="2">
        <f>+Tabla3567[[#This Row],[BALANCE INICIAL2]]+Tabla3567[[#This Row],[ENTRADAS3]]-Tabla3567[[#This Row],[SALIDAS4]]</f>
        <v>103.95</v>
      </c>
    </row>
    <row r="30" spans="1:15" x14ac:dyDescent="0.25">
      <c r="A30" s="9" t="s">
        <v>29</v>
      </c>
      <c r="B30" t="s">
        <v>878</v>
      </c>
      <c r="C30" t="s">
        <v>102</v>
      </c>
      <c r="D30" t="s">
        <v>488</v>
      </c>
      <c r="F30" s="9" t="s">
        <v>865</v>
      </c>
      <c r="G30">
        <v>2</v>
      </c>
      <c r="J30">
        <f>+Tabla3567[[#This Row],[BALANCE INICIAL]]+Tabla3567[[#This Row],[ENTRADAS]]-Tabla3567[[#This Row],[SALIDAS]]</f>
        <v>2</v>
      </c>
      <c r="K30" s="2">
        <v>395</v>
      </c>
      <c r="L30" s="2">
        <f>+Tabla3567[[#This Row],[BALANCE INICIAL]]*Tabla3567[[#This Row],[PRECIO]]</f>
        <v>790</v>
      </c>
      <c r="M30" s="2">
        <f>+Tabla3567[[#This Row],[ENTRADAS]]*Tabla3567[[#This Row],[PRECIO]]</f>
        <v>0</v>
      </c>
      <c r="N30" s="2">
        <f>+Tabla3567[[#This Row],[SALIDAS]]*Tabla3567[[#This Row],[PRECIO]]</f>
        <v>0</v>
      </c>
      <c r="O30" s="2">
        <f>+Tabla3567[[#This Row],[BALANCE INICIAL2]]+Tabla3567[[#This Row],[ENTRADAS3]]-Tabla3567[[#This Row],[SALIDAS4]]</f>
        <v>790</v>
      </c>
    </row>
    <row r="31" spans="1:15" x14ac:dyDescent="0.25">
      <c r="A31" s="9" t="s">
        <v>29</v>
      </c>
      <c r="B31" t="s">
        <v>878</v>
      </c>
      <c r="C31" t="s">
        <v>102</v>
      </c>
      <c r="D31" t="s">
        <v>489</v>
      </c>
      <c r="F31" s="9" t="s">
        <v>865</v>
      </c>
      <c r="G31">
        <v>1</v>
      </c>
      <c r="J31">
        <f>+Tabla3567[[#This Row],[BALANCE INICIAL]]+Tabla3567[[#This Row],[ENTRADAS]]-Tabla3567[[#This Row],[SALIDAS]]</f>
        <v>1</v>
      </c>
      <c r="K31" s="2">
        <v>395</v>
      </c>
      <c r="L31" s="2">
        <f>+Tabla3567[[#This Row],[BALANCE INICIAL]]*Tabla3567[[#This Row],[PRECIO]]</f>
        <v>395</v>
      </c>
      <c r="M31" s="2">
        <f>+Tabla3567[[#This Row],[ENTRADAS]]*Tabla3567[[#This Row],[PRECIO]]</f>
        <v>0</v>
      </c>
      <c r="N31" s="2">
        <f>+Tabla3567[[#This Row],[SALIDAS]]*Tabla3567[[#This Row],[PRECIO]]</f>
        <v>0</v>
      </c>
      <c r="O31" s="2">
        <f>+Tabla3567[[#This Row],[BALANCE INICIAL2]]+Tabla3567[[#This Row],[ENTRADAS3]]-Tabla3567[[#This Row],[SALIDAS4]]</f>
        <v>395</v>
      </c>
    </row>
    <row r="32" spans="1:15" x14ac:dyDescent="0.25">
      <c r="A32" s="9" t="s">
        <v>29</v>
      </c>
      <c r="B32" t="s">
        <v>878</v>
      </c>
      <c r="C32" t="s">
        <v>102</v>
      </c>
      <c r="D32" t="s">
        <v>490</v>
      </c>
      <c r="F32" s="9" t="s">
        <v>908</v>
      </c>
      <c r="G32">
        <v>0</v>
      </c>
      <c r="J32">
        <f>+Tabla3567[[#This Row],[BALANCE INICIAL]]+Tabla3567[[#This Row],[ENTRADAS]]-Tabla3567[[#This Row],[SALIDAS]]</f>
        <v>0</v>
      </c>
      <c r="K32" s="2">
        <v>36</v>
      </c>
      <c r="L32" s="2">
        <f>+Tabla3567[[#This Row],[BALANCE INICIAL]]*Tabla3567[[#This Row],[PRECIO]]</f>
        <v>0</v>
      </c>
      <c r="M32" s="2">
        <f>+Tabla3567[[#This Row],[ENTRADAS]]*Tabla3567[[#This Row],[PRECIO]]</f>
        <v>0</v>
      </c>
      <c r="N32" s="2">
        <f>+Tabla3567[[#This Row],[SALIDAS]]*Tabla3567[[#This Row],[PRECIO]]</f>
        <v>0</v>
      </c>
      <c r="O32" s="2">
        <f>+Tabla3567[[#This Row],[BALANCE INICIAL2]]+Tabla3567[[#This Row],[ENTRADAS3]]-Tabla3567[[#This Row],[SALIDAS4]]</f>
        <v>0</v>
      </c>
    </row>
    <row r="33" spans="1:15" x14ac:dyDescent="0.25">
      <c r="A33" s="9" t="s">
        <v>29</v>
      </c>
      <c r="B33" t="s">
        <v>878</v>
      </c>
      <c r="C33" t="s">
        <v>102</v>
      </c>
      <c r="D33" t="s">
        <v>491</v>
      </c>
      <c r="F33" s="9" t="s">
        <v>911</v>
      </c>
      <c r="G33">
        <v>0</v>
      </c>
      <c r="J33">
        <f>+Tabla3567[[#This Row],[BALANCE INICIAL]]+Tabla3567[[#This Row],[ENTRADAS]]-Tabla3567[[#This Row],[SALIDAS]]</f>
        <v>0</v>
      </c>
      <c r="K33" s="2">
        <v>625</v>
      </c>
      <c r="L33" s="2">
        <f>+Tabla3567[[#This Row],[BALANCE INICIAL]]*Tabla3567[[#This Row],[PRECIO]]</f>
        <v>0</v>
      </c>
      <c r="M33" s="2">
        <f>+Tabla3567[[#This Row],[ENTRADAS]]*Tabla3567[[#This Row],[PRECIO]]</f>
        <v>0</v>
      </c>
      <c r="N33" s="2">
        <f>+Tabla3567[[#This Row],[SALIDAS]]*Tabla3567[[#This Row],[PRECIO]]</f>
        <v>0</v>
      </c>
      <c r="O33" s="2">
        <f>+Tabla3567[[#This Row],[BALANCE INICIAL2]]+Tabla3567[[#This Row],[ENTRADAS3]]-Tabla3567[[#This Row],[SALIDAS4]]</f>
        <v>0</v>
      </c>
    </row>
    <row r="34" spans="1:15" x14ac:dyDescent="0.25">
      <c r="A34" s="9" t="s">
        <v>29</v>
      </c>
      <c r="B34" t="s">
        <v>878</v>
      </c>
      <c r="C34" t="s">
        <v>102</v>
      </c>
      <c r="D34" t="s">
        <v>492</v>
      </c>
      <c r="F34" s="9" t="s">
        <v>908</v>
      </c>
      <c r="G34">
        <v>0</v>
      </c>
      <c r="J34">
        <f>+Tabla3567[[#This Row],[BALANCE INICIAL]]+Tabla3567[[#This Row],[ENTRADAS]]-Tabla3567[[#This Row],[SALIDAS]]</f>
        <v>0</v>
      </c>
      <c r="K34" s="2">
        <v>36</v>
      </c>
      <c r="L34" s="2">
        <f>+Tabla3567[[#This Row],[BALANCE INICIAL]]*Tabla3567[[#This Row],[PRECIO]]</f>
        <v>0</v>
      </c>
      <c r="M34" s="2">
        <f>+Tabla3567[[#This Row],[ENTRADAS]]*Tabla3567[[#This Row],[PRECIO]]</f>
        <v>0</v>
      </c>
      <c r="N34" s="2">
        <f>+Tabla3567[[#This Row],[SALIDAS]]*Tabla3567[[#This Row],[PRECIO]]</f>
        <v>0</v>
      </c>
      <c r="O34" s="2">
        <f>+Tabla3567[[#This Row],[BALANCE INICIAL2]]+Tabla3567[[#This Row],[ENTRADAS3]]-Tabla3567[[#This Row],[SALIDAS4]]</f>
        <v>0</v>
      </c>
    </row>
    <row r="35" spans="1:15" x14ac:dyDescent="0.25">
      <c r="A35" s="9" t="s">
        <v>29</v>
      </c>
      <c r="B35" t="s">
        <v>878</v>
      </c>
      <c r="C35" t="s">
        <v>102</v>
      </c>
      <c r="D35" t="s">
        <v>493</v>
      </c>
      <c r="F35" s="9" t="s">
        <v>908</v>
      </c>
      <c r="G35">
        <v>0</v>
      </c>
      <c r="J35">
        <f>+Tabla3567[[#This Row],[BALANCE INICIAL]]+Tabla3567[[#This Row],[ENTRADAS]]-Tabla3567[[#This Row],[SALIDAS]]</f>
        <v>0</v>
      </c>
      <c r="K35" s="2">
        <v>64</v>
      </c>
      <c r="L35" s="2">
        <f>+Tabla3567[[#This Row],[BALANCE INICIAL]]*Tabla3567[[#This Row],[PRECIO]]</f>
        <v>0</v>
      </c>
      <c r="M35" s="2">
        <f>+Tabla3567[[#This Row],[ENTRADAS]]*Tabla3567[[#This Row],[PRECIO]]</f>
        <v>0</v>
      </c>
      <c r="N35" s="2">
        <f>+Tabla3567[[#This Row],[SALIDAS]]*Tabla3567[[#This Row],[PRECIO]]</f>
        <v>0</v>
      </c>
      <c r="O35" s="2">
        <f>+Tabla3567[[#This Row],[BALANCE INICIAL2]]+Tabla3567[[#This Row],[ENTRADAS3]]-Tabla3567[[#This Row],[SALIDAS4]]</f>
        <v>0</v>
      </c>
    </row>
    <row r="36" spans="1:15" x14ac:dyDescent="0.25">
      <c r="A36" s="9" t="s">
        <v>29</v>
      </c>
      <c r="B36" t="s">
        <v>878</v>
      </c>
      <c r="C36" t="s">
        <v>102</v>
      </c>
      <c r="D36" t="s">
        <v>494</v>
      </c>
      <c r="F36" s="9" t="s">
        <v>908</v>
      </c>
      <c r="G36">
        <v>0</v>
      </c>
      <c r="J36">
        <f>+Tabla3567[[#This Row],[BALANCE INICIAL]]+Tabla3567[[#This Row],[ENTRADAS]]-Tabla3567[[#This Row],[SALIDAS]]</f>
        <v>0</v>
      </c>
      <c r="K36" s="2">
        <v>109</v>
      </c>
      <c r="L36" s="2">
        <f>+Tabla3567[[#This Row],[BALANCE INICIAL]]*Tabla3567[[#This Row],[PRECIO]]</f>
        <v>0</v>
      </c>
      <c r="M36" s="2">
        <f>+Tabla3567[[#This Row],[ENTRADAS]]*Tabla3567[[#This Row],[PRECIO]]</f>
        <v>0</v>
      </c>
      <c r="N36" s="2">
        <f>+Tabla3567[[#This Row],[SALIDAS]]*Tabla3567[[#This Row],[PRECIO]]</f>
        <v>0</v>
      </c>
      <c r="O36" s="2">
        <f>+Tabla3567[[#This Row],[BALANCE INICIAL2]]+Tabla3567[[#This Row],[ENTRADAS3]]-Tabla3567[[#This Row],[SALIDAS4]]</f>
        <v>0</v>
      </c>
    </row>
    <row r="37" spans="1:15" x14ac:dyDescent="0.25">
      <c r="A37" s="9" t="s">
        <v>29</v>
      </c>
      <c r="B37" s="16" t="s">
        <v>878</v>
      </c>
      <c r="C37" t="s">
        <v>102</v>
      </c>
      <c r="D37" t="s">
        <v>495</v>
      </c>
      <c r="F37" s="9" t="s">
        <v>908</v>
      </c>
      <c r="G37">
        <v>0</v>
      </c>
      <c r="J37">
        <f>+Tabla3567[[#This Row],[BALANCE INICIAL]]+Tabla3567[[#This Row],[ENTRADAS]]-Tabla3567[[#This Row],[SALIDAS]]</f>
        <v>0</v>
      </c>
      <c r="K37" s="2">
        <v>257</v>
      </c>
      <c r="L37" s="2">
        <f>+Tabla3567[[#This Row],[BALANCE INICIAL]]*Tabla3567[[#This Row],[PRECIO]]</f>
        <v>0</v>
      </c>
      <c r="M37" s="2">
        <f>+Tabla3567[[#This Row],[ENTRADAS]]*Tabla3567[[#This Row],[PRECIO]]</f>
        <v>0</v>
      </c>
      <c r="N37" s="2">
        <f>+Tabla3567[[#This Row],[SALIDAS]]*Tabla3567[[#This Row],[PRECIO]]</f>
        <v>0</v>
      </c>
      <c r="O37" s="2">
        <f>+Tabla3567[[#This Row],[BALANCE INICIAL2]]+Tabla3567[[#This Row],[ENTRADAS3]]-Tabla3567[[#This Row],[SALIDAS4]]</f>
        <v>0</v>
      </c>
    </row>
    <row r="38" spans="1:15" x14ac:dyDescent="0.25">
      <c r="A38" s="9" t="s">
        <v>29</v>
      </c>
      <c r="B38" s="16" t="s">
        <v>878</v>
      </c>
      <c r="C38" t="s">
        <v>102</v>
      </c>
      <c r="D38" t="s">
        <v>496</v>
      </c>
      <c r="F38" s="9" t="s">
        <v>910</v>
      </c>
      <c r="G38">
        <v>0</v>
      </c>
      <c r="J38">
        <f>+Tabla3567[[#This Row],[BALANCE INICIAL]]+Tabla3567[[#This Row],[ENTRADAS]]-Tabla3567[[#This Row],[SALIDAS]]</f>
        <v>0</v>
      </c>
      <c r="K38" s="2">
        <v>117</v>
      </c>
      <c r="L38" s="2">
        <f>+Tabla3567[[#This Row],[BALANCE INICIAL]]*Tabla3567[[#This Row],[PRECIO]]</f>
        <v>0</v>
      </c>
      <c r="M38" s="2">
        <f>+Tabla3567[[#This Row],[ENTRADAS]]*Tabla3567[[#This Row],[PRECIO]]</f>
        <v>0</v>
      </c>
      <c r="N38" s="2">
        <f>+Tabla3567[[#This Row],[SALIDAS]]*Tabla3567[[#This Row],[PRECIO]]</f>
        <v>0</v>
      </c>
      <c r="O38" s="2">
        <f>+Tabla3567[[#This Row],[BALANCE INICIAL2]]+Tabla3567[[#This Row],[ENTRADAS3]]-Tabla3567[[#This Row],[SALIDAS4]]</f>
        <v>0</v>
      </c>
    </row>
    <row r="39" spans="1:15" x14ac:dyDescent="0.25">
      <c r="A39" s="9" t="s">
        <v>29</v>
      </c>
      <c r="B39" s="16" t="s">
        <v>878</v>
      </c>
      <c r="C39" t="s">
        <v>102</v>
      </c>
      <c r="D39" t="s">
        <v>498</v>
      </c>
      <c r="F39" s="9" t="s">
        <v>908</v>
      </c>
      <c r="G39">
        <v>0</v>
      </c>
      <c r="J39">
        <f>+Tabla3567[[#This Row],[BALANCE INICIAL]]+Tabla3567[[#This Row],[ENTRADAS]]-Tabla3567[[#This Row],[SALIDAS]]</f>
        <v>0</v>
      </c>
      <c r="K39" s="2">
        <v>235</v>
      </c>
      <c r="L39" s="2">
        <f>+Tabla3567[[#This Row],[BALANCE INICIAL]]*Tabla3567[[#This Row],[PRECIO]]</f>
        <v>0</v>
      </c>
      <c r="M39" s="2">
        <f>+Tabla3567[[#This Row],[ENTRADAS]]*Tabla3567[[#This Row],[PRECIO]]</f>
        <v>0</v>
      </c>
      <c r="N39" s="2">
        <f>+Tabla3567[[#This Row],[SALIDAS]]*Tabla3567[[#This Row],[PRECIO]]</f>
        <v>0</v>
      </c>
      <c r="O39" s="2">
        <f>+Tabla3567[[#This Row],[BALANCE INICIAL2]]+Tabla3567[[#This Row],[ENTRADAS3]]-Tabla3567[[#This Row],[SALIDAS4]]</f>
        <v>0</v>
      </c>
    </row>
    <row r="40" spans="1:15" x14ac:dyDescent="0.25">
      <c r="A40" s="9" t="s">
        <v>29</v>
      </c>
      <c r="B40" s="16" t="s">
        <v>878</v>
      </c>
      <c r="C40" t="s">
        <v>102</v>
      </c>
      <c r="D40" t="s">
        <v>499</v>
      </c>
      <c r="F40" s="9" t="s">
        <v>908</v>
      </c>
      <c r="G40">
        <v>0</v>
      </c>
      <c r="J40">
        <f>+Tabla3567[[#This Row],[BALANCE INICIAL]]+Tabla3567[[#This Row],[ENTRADAS]]-Tabla3567[[#This Row],[SALIDAS]]</f>
        <v>0</v>
      </c>
      <c r="K40" s="2">
        <v>228</v>
      </c>
      <c r="L40" s="2">
        <f>+Tabla3567[[#This Row],[BALANCE INICIAL]]*Tabla3567[[#This Row],[PRECIO]]</f>
        <v>0</v>
      </c>
      <c r="M40" s="2">
        <f>+Tabla3567[[#This Row],[ENTRADAS]]*Tabla3567[[#This Row],[PRECIO]]</f>
        <v>0</v>
      </c>
      <c r="N40" s="2">
        <f>+Tabla3567[[#This Row],[SALIDAS]]*Tabla3567[[#This Row],[PRECIO]]</f>
        <v>0</v>
      </c>
      <c r="O40" s="2">
        <f>+Tabla3567[[#This Row],[BALANCE INICIAL2]]+Tabla3567[[#This Row],[ENTRADAS3]]-Tabla3567[[#This Row],[SALIDAS4]]</f>
        <v>0</v>
      </c>
    </row>
    <row r="41" spans="1:15" x14ac:dyDescent="0.25">
      <c r="A41" s="9" t="s">
        <v>29</v>
      </c>
      <c r="B41" s="16" t="s">
        <v>878</v>
      </c>
      <c r="C41" t="s">
        <v>102</v>
      </c>
      <c r="D41" t="s">
        <v>500</v>
      </c>
      <c r="F41" s="9" t="s">
        <v>908</v>
      </c>
      <c r="G41">
        <v>0</v>
      </c>
      <c r="J41">
        <f>+Tabla3567[[#This Row],[BALANCE INICIAL]]+Tabla3567[[#This Row],[ENTRADAS]]-Tabla3567[[#This Row],[SALIDAS]]</f>
        <v>0</v>
      </c>
      <c r="K41" s="2">
        <v>77</v>
      </c>
      <c r="L41" s="2">
        <f>+Tabla3567[[#This Row],[BALANCE INICIAL]]*Tabla3567[[#This Row],[PRECIO]]</f>
        <v>0</v>
      </c>
      <c r="M41" s="2">
        <f>+Tabla3567[[#This Row],[ENTRADAS]]*Tabla3567[[#This Row],[PRECIO]]</f>
        <v>0</v>
      </c>
      <c r="N41" s="2">
        <f>+Tabla3567[[#This Row],[SALIDAS]]*Tabla3567[[#This Row],[PRECIO]]</f>
        <v>0</v>
      </c>
      <c r="O41" s="2">
        <f>+Tabla3567[[#This Row],[BALANCE INICIAL2]]+Tabla3567[[#This Row],[ENTRADAS3]]-Tabla3567[[#This Row],[SALIDAS4]]</f>
        <v>0</v>
      </c>
    </row>
    <row r="42" spans="1:15" x14ac:dyDescent="0.25">
      <c r="A42" s="9" t="s">
        <v>29</v>
      </c>
      <c r="B42" s="16" t="s">
        <v>878</v>
      </c>
      <c r="C42" t="s">
        <v>102</v>
      </c>
      <c r="D42" t="s">
        <v>501</v>
      </c>
      <c r="F42" s="9" t="s">
        <v>908</v>
      </c>
      <c r="G42">
        <v>0</v>
      </c>
      <c r="J42">
        <f>+Tabla3567[[#This Row],[BALANCE INICIAL]]+Tabla3567[[#This Row],[ENTRADAS]]-Tabla3567[[#This Row],[SALIDAS]]</f>
        <v>0</v>
      </c>
      <c r="K42" s="2">
        <v>150</v>
      </c>
      <c r="L42" s="2">
        <f>+Tabla3567[[#This Row],[BALANCE INICIAL]]*Tabla3567[[#This Row],[PRECIO]]</f>
        <v>0</v>
      </c>
      <c r="M42" s="2">
        <f>+Tabla3567[[#This Row],[ENTRADAS]]*Tabla3567[[#This Row],[PRECIO]]</f>
        <v>0</v>
      </c>
      <c r="N42" s="2">
        <f>+Tabla3567[[#This Row],[SALIDAS]]*Tabla3567[[#This Row],[PRECIO]]</f>
        <v>0</v>
      </c>
      <c r="O42" s="2">
        <f>+Tabla3567[[#This Row],[BALANCE INICIAL2]]+Tabla3567[[#This Row],[ENTRADAS3]]-Tabla3567[[#This Row],[SALIDAS4]]</f>
        <v>0</v>
      </c>
    </row>
    <row r="43" spans="1:15" x14ac:dyDescent="0.25">
      <c r="A43" s="9" t="s">
        <v>29</v>
      </c>
      <c r="B43" s="16" t="s">
        <v>878</v>
      </c>
      <c r="C43" t="s">
        <v>102</v>
      </c>
      <c r="D43" t="s">
        <v>502</v>
      </c>
      <c r="F43" s="9" t="s">
        <v>908</v>
      </c>
      <c r="G43">
        <v>0</v>
      </c>
      <c r="J43">
        <f>+Tabla3567[[#This Row],[BALANCE INICIAL]]+Tabla3567[[#This Row],[ENTRADAS]]-Tabla3567[[#This Row],[SALIDAS]]</f>
        <v>0</v>
      </c>
      <c r="K43" s="2">
        <v>58</v>
      </c>
      <c r="L43" s="2">
        <f>+Tabla3567[[#This Row],[BALANCE INICIAL]]*Tabla3567[[#This Row],[PRECIO]]</f>
        <v>0</v>
      </c>
      <c r="M43" s="2">
        <f>+Tabla3567[[#This Row],[ENTRADAS]]*Tabla3567[[#This Row],[PRECIO]]</f>
        <v>0</v>
      </c>
      <c r="N43" s="2">
        <f>+Tabla3567[[#This Row],[SALIDAS]]*Tabla3567[[#This Row],[PRECIO]]</f>
        <v>0</v>
      </c>
      <c r="O43" s="2">
        <f>+Tabla3567[[#This Row],[BALANCE INICIAL2]]+Tabla3567[[#This Row],[ENTRADAS3]]-Tabla3567[[#This Row],[SALIDAS4]]</f>
        <v>0</v>
      </c>
    </row>
    <row r="44" spans="1:15" x14ac:dyDescent="0.25">
      <c r="A44" s="9" t="s">
        <v>29</v>
      </c>
      <c r="B44" s="16" t="s">
        <v>878</v>
      </c>
      <c r="C44" t="s">
        <v>102</v>
      </c>
      <c r="D44" t="s">
        <v>503</v>
      </c>
      <c r="F44" s="9" t="s">
        <v>908</v>
      </c>
      <c r="G44">
        <v>0</v>
      </c>
      <c r="J44">
        <f>+Tabla3567[[#This Row],[BALANCE INICIAL]]+Tabla3567[[#This Row],[ENTRADAS]]-Tabla3567[[#This Row],[SALIDAS]]</f>
        <v>0</v>
      </c>
      <c r="K44" s="2">
        <v>215</v>
      </c>
      <c r="L44" s="2">
        <f>+Tabla3567[[#This Row],[BALANCE INICIAL]]*Tabla3567[[#This Row],[PRECIO]]</f>
        <v>0</v>
      </c>
      <c r="M44" s="2">
        <f>+Tabla3567[[#This Row],[ENTRADAS]]*Tabla3567[[#This Row],[PRECIO]]</f>
        <v>0</v>
      </c>
      <c r="N44" s="2">
        <f>+Tabla3567[[#This Row],[SALIDAS]]*Tabla3567[[#This Row],[PRECIO]]</f>
        <v>0</v>
      </c>
      <c r="O44" s="2">
        <f>+Tabla3567[[#This Row],[BALANCE INICIAL2]]+Tabla3567[[#This Row],[ENTRADAS3]]-Tabla3567[[#This Row],[SALIDAS4]]</f>
        <v>0</v>
      </c>
    </row>
    <row r="45" spans="1:15" x14ac:dyDescent="0.25">
      <c r="A45" s="9" t="s">
        <v>29</v>
      </c>
      <c r="B45" s="16" t="s">
        <v>878</v>
      </c>
      <c r="C45" t="s">
        <v>102</v>
      </c>
      <c r="D45" t="s">
        <v>505</v>
      </c>
      <c r="F45" s="9" t="s">
        <v>910</v>
      </c>
      <c r="G45">
        <v>0</v>
      </c>
      <c r="J45">
        <f>+Tabla3567[[#This Row],[BALANCE INICIAL]]+Tabla3567[[#This Row],[ENTRADAS]]-Tabla3567[[#This Row],[SALIDAS]]</f>
        <v>0</v>
      </c>
      <c r="K45" s="2">
        <v>50</v>
      </c>
      <c r="L45" s="2">
        <f>+Tabla3567[[#This Row],[BALANCE INICIAL]]*Tabla3567[[#This Row],[PRECIO]]</f>
        <v>0</v>
      </c>
      <c r="M45" s="2">
        <f>+Tabla3567[[#This Row],[ENTRADAS]]*Tabla3567[[#This Row],[PRECIO]]</f>
        <v>0</v>
      </c>
      <c r="N45" s="2">
        <f>+Tabla3567[[#This Row],[SALIDAS]]*Tabla3567[[#This Row],[PRECIO]]</f>
        <v>0</v>
      </c>
      <c r="O45" s="2">
        <f>+Tabla3567[[#This Row],[BALANCE INICIAL2]]+Tabla3567[[#This Row],[ENTRADAS3]]-Tabla3567[[#This Row],[SALIDAS4]]</f>
        <v>0</v>
      </c>
    </row>
    <row r="46" spans="1:15" x14ac:dyDescent="0.25">
      <c r="A46" s="9" t="s">
        <v>29</v>
      </c>
      <c r="B46" s="16" t="s">
        <v>878</v>
      </c>
      <c r="C46" t="s">
        <v>102</v>
      </c>
      <c r="D46" t="s">
        <v>506</v>
      </c>
      <c r="F46" s="9" t="s">
        <v>821</v>
      </c>
      <c r="G46">
        <v>0</v>
      </c>
      <c r="J46">
        <f>+Tabla3567[[#This Row],[BALANCE INICIAL]]+Tabla3567[[#This Row],[ENTRADAS]]-Tabla3567[[#This Row],[SALIDAS]]</f>
        <v>0</v>
      </c>
      <c r="K46" s="2">
        <v>175</v>
      </c>
      <c r="L46" s="2">
        <f>+Tabla3567[[#This Row],[BALANCE INICIAL]]*Tabla3567[[#This Row],[PRECIO]]</f>
        <v>0</v>
      </c>
      <c r="M46" s="2">
        <f>+Tabla3567[[#This Row],[ENTRADAS]]*Tabla3567[[#This Row],[PRECIO]]</f>
        <v>0</v>
      </c>
      <c r="N46" s="2">
        <f>+Tabla3567[[#This Row],[SALIDAS]]*Tabla3567[[#This Row],[PRECIO]]</f>
        <v>0</v>
      </c>
      <c r="O46" s="2">
        <f>+Tabla3567[[#This Row],[BALANCE INICIAL2]]+Tabla3567[[#This Row],[ENTRADAS3]]-Tabla3567[[#This Row],[SALIDAS4]]</f>
        <v>0</v>
      </c>
    </row>
    <row r="47" spans="1:15" x14ac:dyDescent="0.25">
      <c r="A47" s="9" t="s">
        <v>29</v>
      </c>
      <c r="B47" t="s">
        <v>878</v>
      </c>
      <c r="C47" t="s">
        <v>102</v>
      </c>
      <c r="D47" t="s">
        <v>507</v>
      </c>
      <c r="F47" s="9" t="s">
        <v>826</v>
      </c>
      <c r="G47">
        <v>0</v>
      </c>
      <c r="J47">
        <f>+Tabla3567[[#This Row],[BALANCE INICIAL]]+Tabla3567[[#This Row],[ENTRADAS]]-Tabla3567[[#This Row],[SALIDAS]]</f>
        <v>0</v>
      </c>
      <c r="K47" s="2">
        <v>9</v>
      </c>
      <c r="L47" s="2">
        <f>+Tabla3567[[#This Row],[BALANCE INICIAL]]*Tabla3567[[#This Row],[PRECIO]]</f>
        <v>0</v>
      </c>
      <c r="M47" s="2">
        <f>+Tabla3567[[#This Row],[ENTRADAS]]*Tabla3567[[#This Row],[PRECIO]]</f>
        <v>0</v>
      </c>
      <c r="N47" s="2">
        <f>+Tabla3567[[#This Row],[SALIDAS]]*Tabla3567[[#This Row],[PRECIO]]</f>
        <v>0</v>
      </c>
      <c r="O47" s="2">
        <f>+Tabla3567[[#This Row],[BALANCE INICIAL2]]+Tabla3567[[#This Row],[ENTRADAS3]]-Tabla3567[[#This Row],[SALIDAS4]]</f>
        <v>0</v>
      </c>
    </row>
    <row r="48" spans="1:15" x14ac:dyDescent="0.25">
      <c r="A48" s="9" t="s">
        <v>29</v>
      </c>
      <c r="B48" s="16" t="s">
        <v>878</v>
      </c>
      <c r="C48" t="s">
        <v>102</v>
      </c>
      <c r="D48" t="s">
        <v>508</v>
      </c>
      <c r="F48" s="9" t="s">
        <v>908</v>
      </c>
      <c r="G48">
        <v>0</v>
      </c>
      <c r="J48">
        <f>+Tabla3567[[#This Row],[BALANCE INICIAL]]+Tabla3567[[#This Row],[ENTRADAS]]-Tabla3567[[#This Row],[SALIDAS]]</f>
        <v>0</v>
      </c>
      <c r="K48" s="2">
        <v>54</v>
      </c>
      <c r="L48" s="2">
        <f>+Tabla3567[[#This Row],[BALANCE INICIAL]]*Tabla3567[[#This Row],[PRECIO]]</f>
        <v>0</v>
      </c>
      <c r="M48" s="2">
        <f>+Tabla3567[[#This Row],[ENTRADAS]]*Tabla3567[[#This Row],[PRECIO]]</f>
        <v>0</v>
      </c>
      <c r="N48" s="2">
        <f>+Tabla3567[[#This Row],[SALIDAS]]*Tabla3567[[#This Row],[PRECIO]]</f>
        <v>0</v>
      </c>
      <c r="O48" s="2">
        <f>+Tabla3567[[#This Row],[BALANCE INICIAL2]]+Tabla3567[[#This Row],[ENTRADAS3]]-Tabla3567[[#This Row],[SALIDAS4]]</f>
        <v>0</v>
      </c>
    </row>
    <row r="49" spans="1:15" x14ac:dyDescent="0.25">
      <c r="A49" s="9" t="s">
        <v>29</v>
      </c>
      <c r="B49" s="16" t="s">
        <v>878</v>
      </c>
      <c r="C49" t="s">
        <v>102</v>
      </c>
      <c r="D49" t="s">
        <v>509</v>
      </c>
      <c r="F49" s="9" t="s">
        <v>821</v>
      </c>
      <c r="G49">
        <v>0</v>
      </c>
      <c r="J49">
        <f>+Tabla3567[[#This Row],[BALANCE INICIAL]]+Tabla3567[[#This Row],[ENTRADAS]]-Tabla3567[[#This Row],[SALIDAS]]</f>
        <v>0</v>
      </c>
      <c r="K49" s="2">
        <v>85</v>
      </c>
      <c r="L49" s="2">
        <f>+Tabla3567[[#This Row],[BALANCE INICIAL]]*Tabla3567[[#This Row],[PRECIO]]</f>
        <v>0</v>
      </c>
      <c r="M49" s="2">
        <f>+Tabla3567[[#This Row],[ENTRADAS]]*Tabla3567[[#This Row],[PRECIO]]</f>
        <v>0</v>
      </c>
      <c r="N49" s="2">
        <f>+Tabla3567[[#This Row],[SALIDAS]]*Tabla3567[[#This Row],[PRECIO]]</f>
        <v>0</v>
      </c>
      <c r="O49" s="2">
        <f>+Tabla3567[[#This Row],[BALANCE INICIAL2]]+Tabla3567[[#This Row],[ENTRADAS3]]-Tabla3567[[#This Row],[SALIDAS4]]</f>
        <v>0</v>
      </c>
    </row>
    <row r="50" spans="1:15" x14ac:dyDescent="0.25">
      <c r="A50" s="9" t="s">
        <v>29</v>
      </c>
      <c r="B50" s="16" t="s">
        <v>878</v>
      </c>
      <c r="C50" t="s">
        <v>102</v>
      </c>
      <c r="D50" t="s">
        <v>510</v>
      </c>
      <c r="F50" s="9" t="s">
        <v>821</v>
      </c>
      <c r="G50">
        <v>0</v>
      </c>
      <c r="J50">
        <f>+Tabla3567[[#This Row],[BALANCE INICIAL]]+Tabla3567[[#This Row],[ENTRADAS]]-Tabla3567[[#This Row],[SALIDAS]]</f>
        <v>0</v>
      </c>
      <c r="K50" s="2">
        <v>91</v>
      </c>
      <c r="L50" s="2">
        <f>+Tabla3567[[#This Row],[BALANCE INICIAL]]*Tabla3567[[#This Row],[PRECIO]]</f>
        <v>0</v>
      </c>
      <c r="M50" s="2">
        <f>+Tabla3567[[#This Row],[ENTRADAS]]*Tabla3567[[#This Row],[PRECIO]]</f>
        <v>0</v>
      </c>
      <c r="N50" s="2">
        <f>+Tabla3567[[#This Row],[SALIDAS]]*Tabla3567[[#This Row],[PRECIO]]</f>
        <v>0</v>
      </c>
      <c r="O50" s="2">
        <f>+Tabla3567[[#This Row],[BALANCE INICIAL2]]+Tabla3567[[#This Row],[ENTRADAS3]]-Tabla3567[[#This Row],[SALIDAS4]]</f>
        <v>0</v>
      </c>
    </row>
    <row r="51" spans="1:15" x14ac:dyDescent="0.25">
      <c r="A51" s="9" t="s">
        <v>29</v>
      </c>
      <c r="B51" s="16" t="s">
        <v>878</v>
      </c>
      <c r="C51" t="s">
        <v>102</v>
      </c>
      <c r="D51" t="s">
        <v>511</v>
      </c>
      <c r="F51" s="9" t="s">
        <v>908</v>
      </c>
      <c r="G51">
        <v>0</v>
      </c>
      <c r="J51">
        <f>+Tabla3567[[#This Row],[BALANCE INICIAL]]+Tabla3567[[#This Row],[ENTRADAS]]-Tabla3567[[#This Row],[SALIDAS]]</f>
        <v>0</v>
      </c>
      <c r="K51" s="2">
        <v>108</v>
      </c>
      <c r="L51" s="2">
        <f>+Tabla3567[[#This Row],[BALANCE INICIAL]]*Tabla3567[[#This Row],[PRECIO]]</f>
        <v>0</v>
      </c>
      <c r="M51" s="2">
        <f>+Tabla3567[[#This Row],[ENTRADAS]]*Tabla3567[[#This Row],[PRECIO]]</f>
        <v>0</v>
      </c>
      <c r="N51" s="2">
        <f>+Tabla3567[[#This Row],[SALIDAS]]*Tabla3567[[#This Row],[PRECIO]]</f>
        <v>0</v>
      </c>
      <c r="O51" s="2">
        <f>+Tabla3567[[#This Row],[BALANCE INICIAL2]]+Tabla3567[[#This Row],[ENTRADAS3]]-Tabla3567[[#This Row],[SALIDAS4]]</f>
        <v>0</v>
      </c>
    </row>
    <row r="52" spans="1:15" x14ac:dyDescent="0.25">
      <c r="A52" s="9" t="s">
        <v>29</v>
      </c>
      <c r="B52" s="16" t="s">
        <v>878</v>
      </c>
      <c r="C52" t="s">
        <v>102</v>
      </c>
      <c r="D52" t="s">
        <v>512</v>
      </c>
      <c r="F52" s="9" t="s">
        <v>908</v>
      </c>
      <c r="G52">
        <v>0</v>
      </c>
      <c r="J52">
        <f>+Tabla3567[[#This Row],[BALANCE INICIAL]]+Tabla3567[[#This Row],[ENTRADAS]]-Tabla3567[[#This Row],[SALIDAS]]</f>
        <v>0</v>
      </c>
      <c r="K52" s="2">
        <v>180</v>
      </c>
      <c r="L52" s="2">
        <f>+Tabla3567[[#This Row],[BALANCE INICIAL]]*Tabla3567[[#This Row],[PRECIO]]</f>
        <v>0</v>
      </c>
      <c r="M52" s="2">
        <f>+Tabla3567[[#This Row],[ENTRADAS]]*Tabla3567[[#This Row],[PRECIO]]</f>
        <v>0</v>
      </c>
      <c r="N52" s="2">
        <f>+Tabla3567[[#This Row],[SALIDAS]]*Tabla3567[[#This Row],[PRECIO]]</f>
        <v>0</v>
      </c>
      <c r="O52" s="2">
        <f>+Tabla3567[[#This Row],[BALANCE INICIAL2]]+Tabla3567[[#This Row],[ENTRADAS3]]-Tabla3567[[#This Row],[SALIDAS4]]</f>
        <v>0</v>
      </c>
    </row>
    <row r="53" spans="1:15" x14ac:dyDescent="0.25">
      <c r="A53" s="9" t="s">
        <v>29</v>
      </c>
      <c r="B53" s="16" t="s">
        <v>878</v>
      </c>
      <c r="C53" t="s">
        <v>102</v>
      </c>
      <c r="D53" t="s">
        <v>513</v>
      </c>
      <c r="F53" s="9" t="s">
        <v>908</v>
      </c>
      <c r="G53">
        <v>0</v>
      </c>
      <c r="J53">
        <f>+Tabla3567[[#This Row],[BALANCE INICIAL]]+Tabla3567[[#This Row],[ENTRADAS]]-Tabla3567[[#This Row],[SALIDAS]]</f>
        <v>0</v>
      </c>
      <c r="K53" s="2">
        <v>12</v>
      </c>
      <c r="L53" s="2">
        <f>+Tabla3567[[#This Row],[BALANCE INICIAL]]*Tabla3567[[#This Row],[PRECIO]]</f>
        <v>0</v>
      </c>
      <c r="M53" s="2">
        <f>+Tabla3567[[#This Row],[ENTRADAS]]*Tabla3567[[#This Row],[PRECIO]]</f>
        <v>0</v>
      </c>
      <c r="N53" s="2">
        <f>+Tabla3567[[#This Row],[SALIDAS]]*Tabla3567[[#This Row],[PRECIO]]</f>
        <v>0</v>
      </c>
      <c r="O53" s="2">
        <f>+Tabla3567[[#This Row],[BALANCE INICIAL2]]+Tabla3567[[#This Row],[ENTRADAS3]]-Tabla3567[[#This Row],[SALIDAS4]]</f>
        <v>0</v>
      </c>
    </row>
    <row r="54" spans="1:15" x14ac:dyDescent="0.25">
      <c r="A54" s="9" t="s">
        <v>29</v>
      </c>
      <c r="B54" s="16" t="s">
        <v>878</v>
      </c>
      <c r="C54" t="s">
        <v>102</v>
      </c>
      <c r="D54" t="s">
        <v>514</v>
      </c>
      <c r="F54" s="9" t="s">
        <v>908</v>
      </c>
      <c r="G54">
        <v>0</v>
      </c>
      <c r="J54">
        <f>+Tabla3567[[#This Row],[BALANCE INICIAL]]+Tabla3567[[#This Row],[ENTRADAS]]-Tabla3567[[#This Row],[SALIDAS]]</f>
        <v>0</v>
      </c>
      <c r="K54" s="2">
        <v>180</v>
      </c>
      <c r="L54" s="2">
        <f>+Tabla3567[[#This Row],[BALANCE INICIAL]]*Tabla3567[[#This Row],[PRECIO]]</f>
        <v>0</v>
      </c>
      <c r="M54" s="2">
        <f>+Tabla3567[[#This Row],[ENTRADAS]]*Tabla3567[[#This Row],[PRECIO]]</f>
        <v>0</v>
      </c>
      <c r="N54" s="2">
        <f>+Tabla3567[[#This Row],[SALIDAS]]*Tabla3567[[#This Row],[PRECIO]]</f>
        <v>0</v>
      </c>
      <c r="O54" s="2">
        <f>+Tabla3567[[#This Row],[BALANCE INICIAL2]]+Tabla3567[[#This Row],[ENTRADAS3]]-Tabla3567[[#This Row],[SALIDAS4]]</f>
        <v>0</v>
      </c>
    </row>
    <row r="55" spans="1:15" x14ac:dyDescent="0.25">
      <c r="A55" s="9" t="s">
        <v>29</v>
      </c>
      <c r="B55" s="16" t="s">
        <v>878</v>
      </c>
      <c r="C55" t="s">
        <v>102</v>
      </c>
      <c r="D55" t="s">
        <v>515</v>
      </c>
      <c r="F55" s="9" t="s">
        <v>908</v>
      </c>
      <c r="G55">
        <v>0</v>
      </c>
      <c r="J55">
        <f>+Tabla3567[[#This Row],[BALANCE INICIAL]]+Tabla3567[[#This Row],[ENTRADAS]]-Tabla3567[[#This Row],[SALIDAS]]</f>
        <v>0</v>
      </c>
      <c r="K55" s="2">
        <v>103</v>
      </c>
      <c r="L55" s="2">
        <f>+Tabla3567[[#This Row],[BALANCE INICIAL]]*Tabla3567[[#This Row],[PRECIO]]</f>
        <v>0</v>
      </c>
      <c r="M55" s="2">
        <f>+Tabla3567[[#This Row],[ENTRADAS]]*Tabla3567[[#This Row],[PRECIO]]</f>
        <v>0</v>
      </c>
      <c r="N55" s="2">
        <f>+Tabla3567[[#This Row],[SALIDAS]]*Tabla3567[[#This Row],[PRECIO]]</f>
        <v>0</v>
      </c>
      <c r="O55" s="2">
        <f>+Tabla3567[[#This Row],[BALANCE INICIAL2]]+Tabla3567[[#This Row],[ENTRADAS3]]-Tabla3567[[#This Row],[SALIDAS4]]</f>
        <v>0</v>
      </c>
    </row>
    <row r="56" spans="1:15" x14ac:dyDescent="0.25">
      <c r="A56" s="9" t="s">
        <v>29</v>
      </c>
      <c r="B56" s="16" t="s">
        <v>878</v>
      </c>
      <c r="C56" t="s">
        <v>102</v>
      </c>
      <c r="D56" t="s">
        <v>516</v>
      </c>
      <c r="F56" s="9" t="s">
        <v>908</v>
      </c>
      <c r="G56">
        <v>0</v>
      </c>
      <c r="J56">
        <f>+Tabla3567[[#This Row],[BALANCE INICIAL]]+Tabla3567[[#This Row],[ENTRADAS]]-Tabla3567[[#This Row],[SALIDAS]]</f>
        <v>0</v>
      </c>
      <c r="K56" s="2">
        <v>115</v>
      </c>
      <c r="L56" s="2">
        <f>+Tabla3567[[#This Row],[BALANCE INICIAL]]*Tabla3567[[#This Row],[PRECIO]]</f>
        <v>0</v>
      </c>
      <c r="M56" s="2">
        <f>+Tabla3567[[#This Row],[ENTRADAS]]*Tabla3567[[#This Row],[PRECIO]]</f>
        <v>0</v>
      </c>
      <c r="N56" s="2">
        <f>+Tabla3567[[#This Row],[SALIDAS]]*Tabla3567[[#This Row],[PRECIO]]</f>
        <v>0</v>
      </c>
      <c r="O56" s="2">
        <f>+Tabla3567[[#This Row],[BALANCE INICIAL2]]+Tabla3567[[#This Row],[ENTRADAS3]]-Tabla3567[[#This Row],[SALIDAS4]]</f>
        <v>0</v>
      </c>
    </row>
    <row r="57" spans="1:15" x14ac:dyDescent="0.25">
      <c r="A57" s="9" t="s">
        <v>29</v>
      </c>
      <c r="B57" s="16" t="s">
        <v>878</v>
      </c>
      <c r="C57" t="s">
        <v>102</v>
      </c>
      <c r="D57" t="s">
        <v>517</v>
      </c>
      <c r="F57" s="9" t="s">
        <v>908</v>
      </c>
      <c r="G57">
        <v>0</v>
      </c>
      <c r="J57">
        <f>+Tabla3567[[#This Row],[BALANCE INICIAL]]+Tabla3567[[#This Row],[ENTRADAS]]-Tabla3567[[#This Row],[SALIDAS]]</f>
        <v>0</v>
      </c>
      <c r="K57" s="2">
        <v>227</v>
      </c>
      <c r="L57" s="2">
        <f>+Tabla3567[[#This Row],[BALANCE INICIAL]]*Tabla3567[[#This Row],[PRECIO]]</f>
        <v>0</v>
      </c>
      <c r="M57" s="2">
        <f>+Tabla3567[[#This Row],[ENTRADAS]]*Tabla3567[[#This Row],[PRECIO]]</f>
        <v>0</v>
      </c>
      <c r="N57" s="2">
        <f>+Tabla3567[[#This Row],[SALIDAS]]*Tabla3567[[#This Row],[PRECIO]]</f>
        <v>0</v>
      </c>
      <c r="O57" s="2">
        <f>+Tabla3567[[#This Row],[BALANCE INICIAL2]]+Tabla3567[[#This Row],[ENTRADAS3]]-Tabla3567[[#This Row],[SALIDAS4]]</f>
        <v>0</v>
      </c>
    </row>
    <row r="58" spans="1:15" x14ac:dyDescent="0.25">
      <c r="A58" s="9" t="s">
        <v>29</v>
      </c>
      <c r="B58" s="16" t="s">
        <v>878</v>
      </c>
      <c r="C58" t="s">
        <v>102</v>
      </c>
      <c r="D58" t="s">
        <v>518</v>
      </c>
      <c r="F58" s="9" t="s">
        <v>821</v>
      </c>
      <c r="G58">
        <v>0</v>
      </c>
      <c r="J58">
        <f>+Tabla3567[[#This Row],[BALANCE INICIAL]]+Tabla3567[[#This Row],[ENTRADAS]]-Tabla3567[[#This Row],[SALIDAS]]</f>
        <v>0</v>
      </c>
      <c r="K58" s="2">
        <v>150</v>
      </c>
      <c r="L58" s="2">
        <f>+Tabla3567[[#This Row],[BALANCE INICIAL]]*Tabla3567[[#This Row],[PRECIO]]</f>
        <v>0</v>
      </c>
      <c r="M58" s="2">
        <f>+Tabla3567[[#This Row],[ENTRADAS]]*Tabla3567[[#This Row],[PRECIO]]</f>
        <v>0</v>
      </c>
      <c r="N58" s="2">
        <f>+Tabla3567[[#This Row],[SALIDAS]]*Tabla3567[[#This Row],[PRECIO]]</f>
        <v>0</v>
      </c>
      <c r="O58" s="2">
        <f>+Tabla3567[[#This Row],[BALANCE INICIAL2]]+Tabla3567[[#This Row],[ENTRADAS3]]-Tabla3567[[#This Row],[SALIDAS4]]</f>
        <v>0</v>
      </c>
    </row>
    <row r="59" spans="1:15" x14ac:dyDescent="0.25">
      <c r="A59" s="9" t="s">
        <v>29</v>
      </c>
      <c r="B59" t="s">
        <v>878</v>
      </c>
      <c r="C59" t="s">
        <v>102</v>
      </c>
      <c r="D59" t="s">
        <v>519</v>
      </c>
      <c r="F59" s="9" t="s">
        <v>908</v>
      </c>
      <c r="G59">
        <v>0</v>
      </c>
      <c r="J59">
        <f>+Tabla3567[[#This Row],[BALANCE INICIAL]]+Tabla3567[[#This Row],[ENTRADAS]]-Tabla3567[[#This Row],[SALIDAS]]</f>
        <v>0</v>
      </c>
      <c r="K59" s="2">
        <v>206</v>
      </c>
      <c r="L59" s="2">
        <f>+Tabla3567[[#This Row],[BALANCE INICIAL]]*Tabla3567[[#This Row],[PRECIO]]</f>
        <v>0</v>
      </c>
      <c r="M59" s="2">
        <f>+Tabla3567[[#This Row],[ENTRADAS]]*Tabla3567[[#This Row],[PRECIO]]</f>
        <v>0</v>
      </c>
      <c r="N59" s="2">
        <f>+Tabla3567[[#This Row],[SALIDAS]]*Tabla3567[[#This Row],[PRECIO]]</f>
        <v>0</v>
      </c>
      <c r="O59" s="2">
        <f>+Tabla3567[[#This Row],[BALANCE INICIAL2]]+Tabla3567[[#This Row],[ENTRADAS3]]-Tabla3567[[#This Row],[SALIDAS4]]</f>
        <v>0</v>
      </c>
    </row>
    <row r="60" spans="1:15" x14ac:dyDescent="0.25">
      <c r="A60" s="9" t="s">
        <v>29</v>
      </c>
      <c r="B60" t="s">
        <v>878</v>
      </c>
      <c r="C60" t="s">
        <v>102</v>
      </c>
      <c r="D60" t="s">
        <v>520</v>
      </c>
      <c r="F60" s="9" t="s">
        <v>909</v>
      </c>
      <c r="G60">
        <v>0</v>
      </c>
      <c r="J60">
        <f>+Tabla3567[[#This Row],[BALANCE INICIAL]]+Tabla3567[[#This Row],[ENTRADAS]]-Tabla3567[[#This Row],[SALIDAS]]</f>
        <v>0</v>
      </c>
      <c r="K60" s="2">
        <v>1350</v>
      </c>
      <c r="L60" s="2">
        <f>+Tabla3567[[#This Row],[BALANCE INICIAL]]*Tabla3567[[#This Row],[PRECIO]]</f>
        <v>0</v>
      </c>
      <c r="M60" s="2">
        <f>+Tabla3567[[#This Row],[ENTRADAS]]*Tabla3567[[#This Row],[PRECIO]]</f>
        <v>0</v>
      </c>
      <c r="N60" s="2">
        <f>+Tabla3567[[#This Row],[SALIDAS]]*Tabla3567[[#This Row],[PRECIO]]</f>
        <v>0</v>
      </c>
      <c r="O60" s="2">
        <f>+Tabla3567[[#This Row],[BALANCE INICIAL2]]+Tabla3567[[#This Row],[ENTRADAS3]]-Tabla3567[[#This Row],[SALIDAS4]]</f>
        <v>0</v>
      </c>
    </row>
    <row r="61" spans="1:15" x14ac:dyDescent="0.25">
      <c r="A61" s="9" t="s">
        <v>29</v>
      </c>
      <c r="B61" t="s">
        <v>878</v>
      </c>
      <c r="C61" t="s">
        <v>102</v>
      </c>
      <c r="D61" t="s">
        <v>521</v>
      </c>
      <c r="F61" s="9" t="s">
        <v>821</v>
      </c>
      <c r="G61">
        <v>0</v>
      </c>
      <c r="J61">
        <f>+Tabla3567[[#This Row],[BALANCE INICIAL]]+Tabla3567[[#This Row],[ENTRADAS]]-Tabla3567[[#This Row],[SALIDAS]]</f>
        <v>0</v>
      </c>
      <c r="K61" s="2">
        <v>31</v>
      </c>
      <c r="L61" s="2">
        <f>+Tabla3567[[#This Row],[BALANCE INICIAL]]*Tabla3567[[#This Row],[PRECIO]]</f>
        <v>0</v>
      </c>
      <c r="M61" s="2">
        <f>+Tabla3567[[#This Row],[ENTRADAS]]*Tabla3567[[#This Row],[PRECIO]]</f>
        <v>0</v>
      </c>
      <c r="N61" s="2">
        <f>+Tabla3567[[#This Row],[SALIDAS]]*Tabla3567[[#This Row],[PRECIO]]</f>
        <v>0</v>
      </c>
      <c r="O61" s="2">
        <f>+Tabla3567[[#This Row],[BALANCE INICIAL2]]+Tabla3567[[#This Row],[ENTRADAS3]]-Tabla3567[[#This Row],[SALIDAS4]]</f>
        <v>0</v>
      </c>
    </row>
    <row r="62" spans="1:15" x14ac:dyDescent="0.25">
      <c r="A62" s="9" t="s">
        <v>29</v>
      </c>
      <c r="B62" t="s">
        <v>878</v>
      </c>
      <c r="C62" t="s">
        <v>102</v>
      </c>
      <c r="D62" t="s">
        <v>522</v>
      </c>
      <c r="F62" s="9" t="s">
        <v>821</v>
      </c>
      <c r="G62">
        <v>0</v>
      </c>
      <c r="J62">
        <f>+Tabla3567[[#This Row],[BALANCE INICIAL]]+Tabla3567[[#This Row],[ENTRADAS]]-Tabla3567[[#This Row],[SALIDAS]]</f>
        <v>0</v>
      </c>
      <c r="K62" s="2">
        <v>31</v>
      </c>
      <c r="L62" s="2">
        <f>+Tabla3567[[#This Row],[BALANCE INICIAL]]*Tabla3567[[#This Row],[PRECIO]]</f>
        <v>0</v>
      </c>
      <c r="M62" s="2">
        <f>+Tabla3567[[#This Row],[ENTRADAS]]*Tabla3567[[#This Row],[PRECIO]]</f>
        <v>0</v>
      </c>
      <c r="N62" s="2">
        <f>+Tabla3567[[#This Row],[SALIDAS]]*Tabla3567[[#This Row],[PRECIO]]</f>
        <v>0</v>
      </c>
      <c r="O62" s="2">
        <f>+Tabla3567[[#This Row],[BALANCE INICIAL2]]+Tabla3567[[#This Row],[ENTRADAS3]]-Tabla3567[[#This Row],[SALIDAS4]]</f>
        <v>0</v>
      </c>
    </row>
    <row r="63" spans="1:15" x14ac:dyDescent="0.25">
      <c r="A63" s="9" t="s">
        <v>29</v>
      </c>
      <c r="B63" t="s">
        <v>878</v>
      </c>
      <c r="C63" t="s">
        <v>102</v>
      </c>
      <c r="D63" t="s">
        <v>523</v>
      </c>
      <c r="F63" s="9" t="s">
        <v>908</v>
      </c>
      <c r="G63">
        <v>0</v>
      </c>
      <c r="J63">
        <f>+Tabla3567[[#This Row],[BALANCE INICIAL]]+Tabla3567[[#This Row],[ENTRADAS]]-Tabla3567[[#This Row],[SALIDAS]]</f>
        <v>0</v>
      </c>
      <c r="K63" s="2">
        <v>105</v>
      </c>
      <c r="L63" s="2">
        <f>+Tabla3567[[#This Row],[BALANCE INICIAL]]*Tabla3567[[#This Row],[PRECIO]]</f>
        <v>0</v>
      </c>
      <c r="M63" s="2">
        <f>+Tabla3567[[#This Row],[ENTRADAS]]*Tabla3567[[#This Row],[PRECIO]]</f>
        <v>0</v>
      </c>
      <c r="N63" s="2">
        <f>+Tabla3567[[#This Row],[SALIDAS]]*Tabla3567[[#This Row],[PRECIO]]</f>
        <v>0</v>
      </c>
      <c r="O63" s="2">
        <f>+Tabla3567[[#This Row],[BALANCE INICIAL2]]+Tabla3567[[#This Row],[ENTRADAS3]]-Tabla3567[[#This Row],[SALIDAS4]]</f>
        <v>0</v>
      </c>
    </row>
    <row r="64" spans="1:15" x14ac:dyDescent="0.25">
      <c r="A64" s="9" t="s">
        <v>29</v>
      </c>
      <c r="B64" t="s">
        <v>878</v>
      </c>
      <c r="C64" t="s">
        <v>102</v>
      </c>
      <c r="D64" t="s">
        <v>524</v>
      </c>
      <c r="F64" s="9" t="s">
        <v>908</v>
      </c>
      <c r="G64">
        <v>0</v>
      </c>
      <c r="J64">
        <f>+Tabla3567[[#This Row],[BALANCE INICIAL]]+Tabla3567[[#This Row],[ENTRADAS]]-Tabla3567[[#This Row],[SALIDAS]]</f>
        <v>0</v>
      </c>
      <c r="K64" s="2">
        <v>387</v>
      </c>
      <c r="L64" s="2">
        <f>+Tabla3567[[#This Row],[BALANCE INICIAL]]*Tabla3567[[#This Row],[PRECIO]]</f>
        <v>0</v>
      </c>
      <c r="M64" s="2">
        <f>+Tabla3567[[#This Row],[ENTRADAS]]*Tabla3567[[#This Row],[PRECIO]]</f>
        <v>0</v>
      </c>
      <c r="N64" s="2">
        <f>+Tabla3567[[#This Row],[SALIDAS]]*Tabla3567[[#This Row],[PRECIO]]</f>
        <v>0</v>
      </c>
      <c r="O64" s="2">
        <f>+Tabla3567[[#This Row],[BALANCE INICIAL2]]+Tabla3567[[#This Row],[ENTRADAS3]]-Tabla3567[[#This Row],[SALIDAS4]]</f>
        <v>0</v>
      </c>
    </row>
    <row r="65" spans="1:15" x14ac:dyDescent="0.25">
      <c r="A65" s="9" t="s">
        <v>29</v>
      </c>
      <c r="B65" t="s">
        <v>878</v>
      </c>
      <c r="C65" t="s">
        <v>102</v>
      </c>
      <c r="D65" t="s">
        <v>525</v>
      </c>
      <c r="F65" s="9" t="s">
        <v>908</v>
      </c>
      <c r="G65">
        <v>0</v>
      </c>
      <c r="J65">
        <f>+Tabla3567[[#This Row],[BALANCE INICIAL]]+Tabla3567[[#This Row],[ENTRADAS]]-Tabla3567[[#This Row],[SALIDAS]]</f>
        <v>0</v>
      </c>
      <c r="K65" s="2">
        <v>390</v>
      </c>
      <c r="L65" s="2">
        <f>+Tabla3567[[#This Row],[BALANCE INICIAL]]*Tabla3567[[#This Row],[PRECIO]]</f>
        <v>0</v>
      </c>
      <c r="M65" s="2">
        <f>+Tabla3567[[#This Row],[ENTRADAS]]*Tabla3567[[#This Row],[PRECIO]]</f>
        <v>0</v>
      </c>
      <c r="N65" s="2">
        <f>+Tabla3567[[#This Row],[SALIDAS]]*Tabla3567[[#This Row],[PRECIO]]</f>
        <v>0</v>
      </c>
      <c r="O65" s="2">
        <f>+Tabla3567[[#This Row],[BALANCE INICIAL2]]+Tabla3567[[#This Row],[ENTRADAS3]]-Tabla3567[[#This Row],[SALIDAS4]]</f>
        <v>0</v>
      </c>
    </row>
    <row r="66" spans="1:15" x14ac:dyDescent="0.25">
      <c r="A66" s="9" t="s">
        <v>29</v>
      </c>
      <c r="B66" t="s">
        <v>878</v>
      </c>
      <c r="C66" t="s">
        <v>102</v>
      </c>
      <c r="D66" t="s">
        <v>526</v>
      </c>
      <c r="F66" s="9" t="s">
        <v>908</v>
      </c>
      <c r="G66">
        <v>0</v>
      </c>
      <c r="J66">
        <f>+Tabla3567[[#This Row],[BALANCE INICIAL]]+Tabla3567[[#This Row],[ENTRADAS]]-Tabla3567[[#This Row],[SALIDAS]]</f>
        <v>0</v>
      </c>
      <c r="K66" s="2">
        <v>351</v>
      </c>
      <c r="L66" s="2">
        <f>+Tabla3567[[#This Row],[BALANCE INICIAL]]*Tabla3567[[#This Row],[PRECIO]]</f>
        <v>0</v>
      </c>
      <c r="M66" s="2">
        <f>+Tabla3567[[#This Row],[ENTRADAS]]*Tabla3567[[#This Row],[PRECIO]]</f>
        <v>0</v>
      </c>
      <c r="N66" s="2">
        <f>+Tabla3567[[#This Row],[SALIDAS]]*Tabla3567[[#This Row],[PRECIO]]</f>
        <v>0</v>
      </c>
      <c r="O66" s="2">
        <f>+Tabla3567[[#This Row],[BALANCE INICIAL2]]+Tabla3567[[#This Row],[ENTRADAS3]]-Tabla3567[[#This Row],[SALIDAS4]]</f>
        <v>0</v>
      </c>
    </row>
    <row r="67" spans="1:15" x14ac:dyDescent="0.25">
      <c r="A67" s="9" t="s">
        <v>29</v>
      </c>
      <c r="B67" t="s">
        <v>878</v>
      </c>
      <c r="C67" t="s">
        <v>102</v>
      </c>
      <c r="D67" t="s">
        <v>527</v>
      </c>
      <c r="F67" s="9" t="s">
        <v>908</v>
      </c>
      <c r="G67">
        <v>0</v>
      </c>
      <c r="J67">
        <f>+Tabla3567[[#This Row],[BALANCE INICIAL]]+Tabla3567[[#This Row],[ENTRADAS]]-Tabla3567[[#This Row],[SALIDAS]]</f>
        <v>0</v>
      </c>
      <c r="K67" s="2">
        <v>169</v>
      </c>
      <c r="L67" s="2">
        <f>+Tabla3567[[#This Row],[BALANCE INICIAL]]*Tabla3567[[#This Row],[PRECIO]]</f>
        <v>0</v>
      </c>
      <c r="M67" s="2">
        <f>+Tabla3567[[#This Row],[ENTRADAS]]*Tabla3567[[#This Row],[PRECIO]]</f>
        <v>0</v>
      </c>
      <c r="N67" s="2">
        <f>+Tabla3567[[#This Row],[SALIDAS]]*Tabla3567[[#This Row],[PRECIO]]</f>
        <v>0</v>
      </c>
      <c r="O67" s="2">
        <f>+Tabla3567[[#This Row],[BALANCE INICIAL2]]+Tabla3567[[#This Row],[ENTRADAS3]]-Tabla3567[[#This Row],[SALIDAS4]]</f>
        <v>0</v>
      </c>
    </row>
    <row r="68" spans="1:15" x14ac:dyDescent="0.25">
      <c r="A68" s="9" t="s">
        <v>57</v>
      </c>
      <c r="B68" t="s">
        <v>878</v>
      </c>
      <c r="C68" t="s">
        <v>102</v>
      </c>
      <c r="D68" t="s">
        <v>529</v>
      </c>
      <c r="F68" s="9" t="s">
        <v>908</v>
      </c>
      <c r="G68">
        <v>0</v>
      </c>
      <c r="J68">
        <f>+Tabla3567[[#This Row],[BALANCE INICIAL]]+Tabla3567[[#This Row],[ENTRADAS]]-Tabla3567[[#This Row],[SALIDAS]]</f>
        <v>0</v>
      </c>
      <c r="K68" s="2">
        <v>110</v>
      </c>
      <c r="L68" s="2">
        <f>+Tabla3567[[#This Row],[BALANCE INICIAL]]*Tabla3567[[#This Row],[PRECIO]]</f>
        <v>0</v>
      </c>
      <c r="M68" s="2">
        <f>+Tabla3567[[#This Row],[ENTRADAS]]*Tabla3567[[#This Row],[PRECIO]]</f>
        <v>0</v>
      </c>
      <c r="N68" s="2">
        <f>+Tabla3567[[#This Row],[SALIDAS]]*Tabla3567[[#This Row],[PRECIO]]</f>
        <v>0</v>
      </c>
      <c r="O68" s="2">
        <f>+Tabla3567[[#This Row],[BALANCE INICIAL2]]+Tabla3567[[#This Row],[ENTRADAS3]]-Tabla3567[[#This Row],[SALIDAS4]]</f>
        <v>0</v>
      </c>
    </row>
    <row r="69" spans="1:15" x14ac:dyDescent="0.25">
      <c r="A69" s="9" t="s">
        <v>58</v>
      </c>
      <c r="B69" t="s">
        <v>878</v>
      </c>
      <c r="C69" t="s">
        <v>102</v>
      </c>
      <c r="D69" t="s">
        <v>530</v>
      </c>
      <c r="F69" s="9" t="s">
        <v>908</v>
      </c>
      <c r="G69">
        <v>0</v>
      </c>
      <c r="J69">
        <f>+Tabla3567[[#This Row],[BALANCE INICIAL]]+Tabla3567[[#This Row],[ENTRADAS]]-Tabla3567[[#This Row],[SALIDAS]]</f>
        <v>0</v>
      </c>
      <c r="K69" s="2">
        <v>33</v>
      </c>
      <c r="L69" s="2">
        <f>+Tabla3567[[#This Row],[BALANCE INICIAL]]*Tabla3567[[#This Row],[PRECIO]]</f>
        <v>0</v>
      </c>
      <c r="M69" s="2">
        <f>+Tabla3567[[#This Row],[ENTRADAS]]*Tabla3567[[#This Row],[PRECIO]]</f>
        <v>0</v>
      </c>
      <c r="N69" s="2">
        <f>+Tabla3567[[#This Row],[SALIDAS]]*Tabla3567[[#This Row],[PRECIO]]</f>
        <v>0</v>
      </c>
      <c r="O69" s="2">
        <f>+Tabla3567[[#This Row],[BALANCE INICIAL2]]+Tabla3567[[#This Row],[ENTRADAS3]]-Tabla3567[[#This Row],[SALIDAS4]]</f>
        <v>0</v>
      </c>
    </row>
    <row r="70" spans="1:15" x14ac:dyDescent="0.25">
      <c r="A70" s="9" t="s">
        <v>29</v>
      </c>
      <c r="B70" s="17" t="s">
        <v>878</v>
      </c>
      <c r="C70" t="s">
        <v>102</v>
      </c>
      <c r="D70" t="s">
        <v>533</v>
      </c>
      <c r="F70" s="9" t="s">
        <v>908</v>
      </c>
      <c r="G70">
        <v>0</v>
      </c>
      <c r="J70">
        <f>+Tabla3567[[#This Row],[BALANCE INICIAL]]+Tabla3567[[#This Row],[ENTRADAS]]-Tabla3567[[#This Row],[SALIDAS]]</f>
        <v>0</v>
      </c>
      <c r="K70" s="2">
        <v>100</v>
      </c>
      <c r="L70" s="2">
        <f>+Tabla3567[[#This Row],[BALANCE INICIAL]]*Tabla3567[[#This Row],[PRECIO]]</f>
        <v>0</v>
      </c>
      <c r="M70" s="2">
        <f>+Tabla3567[[#This Row],[ENTRADAS]]*Tabla3567[[#This Row],[PRECIO]]</f>
        <v>0</v>
      </c>
      <c r="N70" s="2">
        <f>+Tabla3567[[#This Row],[SALIDAS]]*Tabla3567[[#This Row],[PRECIO]]</f>
        <v>0</v>
      </c>
      <c r="O70" s="2">
        <f>+Tabla3567[[#This Row],[BALANCE INICIAL2]]+Tabla3567[[#This Row],[ENTRADAS3]]-Tabla3567[[#This Row],[SALIDAS4]]</f>
        <v>0</v>
      </c>
    </row>
    <row r="71" spans="1:15" x14ac:dyDescent="0.25">
      <c r="A71" s="9" t="s">
        <v>29</v>
      </c>
      <c r="B71" s="17" t="s">
        <v>878</v>
      </c>
      <c r="C71" t="s">
        <v>102</v>
      </c>
      <c r="D71" t="s">
        <v>534</v>
      </c>
      <c r="F71" s="9" t="s">
        <v>834</v>
      </c>
      <c r="G71">
        <v>3</v>
      </c>
      <c r="J71">
        <f>+Tabla3567[[#This Row],[BALANCE INICIAL]]+Tabla3567[[#This Row],[ENTRADAS]]-Tabla3567[[#This Row],[SALIDAS]]</f>
        <v>3</v>
      </c>
      <c r="K71" s="2">
        <v>271</v>
      </c>
      <c r="L71" s="2">
        <f>+Tabla3567[[#This Row],[BALANCE INICIAL]]*Tabla3567[[#This Row],[PRECIO]]</f>
        <v>813</v>
      </c>
      <c r="M71" s="2">
        <f>+Tabla3567[[#This Row],[ENTRADAS]]*Tabla3567[[#This Row],[PRECIO]]</f>
        <v>0</v>
      </c>
      <c r="N71" s="2">
        <f>+Tabla3567[[#This Row],[SALIDAS]]*Tabla3567[[#This Row],[PRECIO]]</f>
        <v>0</v>
      </c>
      <c r="O71" s="2">
        <f>+Tabla3567[[#This Row],[BALANCE INICIAL2]]+Tabla3567[[#This Row],[ENTRADAS3]]-Tabla3567[[#This Row],[SALIDAS4]]</f>
        <v>813</v>
      </c>
    </row>
    <row r="72" spans="1:15" x14ac:dyDescent="0.25">
      <c r="A72" s="9" t="s">
        <v>29</v>
      </c>
      <c r="B72" s="17" t="s">
        <v>878</v>
      </c>
      <c r="C72" t="s">
        <v>102</v>
      </c>
      <c r="D72" t="s">
        <v>535</v>
      </c>
      <c r="F72" s="9" t="s">
        <v>834</v>
      </c>
      <c r="G72">
        <v>3</v>
      </c>
      <c r="J72">
        <f>+Tabla3567[[#This Row],[BALANCE INICIAL]]+Tabla3567[[#This Row],[ENTRADAS]]-Tabla3567[[#This Row],[SALIDAS]]</f>
        <v>3</v>
      </c>
      <c r="K72" s="2">
        <v>90</v>
      </c>
      <c r="L72" s="2">
        <f>+Tabla3567[[#This Row],[BALANCE INICIAL]]*Tabla3567[[#This Row],[PRECIO]]</f>
        <v>270</v>
      </c>
      <c r="M72" s="2">
        <f>+Tabla3567[[#This Row],[ENTRADAS]]*Tabla3567[[#This Row],[PRECIO]]</f>
        <v>0</v>
      </c>
      <c r="N72" s="2">
        <f>+Tabla3567[[#This Row],[SALIDAS]]*Tabla3567[[#This Row],[PRECIO]]</f>
        <v>0</v>
      </c>
      <c r="O72" s="2">
        <f>+Tabla3567[[#This Row],[BALANCE INICIAL2]]+Tabla3567[[#This Row],[ENTRADAS3]]-Tabla3567[[#This Row],[SALIDAS4]]</f>
        <v>270</v>
      </c>
    </row>
    <row r="73" spans="1:15" x14ac:dyDescent="0.25">
      <c r="A73" s="9" t="s">
        <v>29</v>
      </c>
      <c r="B73" s="17" t="s">
        <v>878</v>
      </c>
      <c r="C73" t="s">
        <v>102</v>
      </c>
      <c r="D73" t="s">
        <v>536</v>
      </c>
      <c r="F73" s="9" t="s">
        <v>834</v>
      </c>
      <c r="G73">
        <v>2</v>
      </c>
      <c r="J73">
        <f>+Tabla3567[[#This Row],[BALANCE INICIAL]]+Tabla3567[[#This Row],[ENTRADAS]]-Tabla3567[[#This Row],[SALIDAS]]</f>
        <v>2</v>
      </c>
      <c r="K73" s="2">
        <v>90</v>
      </c>
      <c r="L73" s="2">
        <f>+Tabla3567[[#This Row],[BALANCE INICIAL]]*Tabla3567[[#This Row],[PRECIO]]</f>
        <v>180</v>
      </c>
      <c r="M73" s="2">
        <f>+Tabla3567[[#This Row],[ENTRADAS]]*Tabla3567[[#This Row],[PRECIO]]</f>
        <v>0</v>
      </c>
      <c r="N73" s="2">
        <f>+Tabla3567[[#This Row],[SALIDAS]]*Tabla3567[[#This Row],[PRECIO]]</f>
        <v>0</v>
      </c>
      <c r="O73" s="2">
        <f>+Tabla3567[[#This Row],[BALANCE INICIAL2]]+Tabla3567[[#This Row],[ENTRADAS3]]-Tabla3567[[#This Row],[SALIDAS4]]</f>
        <v>180</v>
      </c>
    </row>
    <row r="74" spans="1:15" x14ac:dyDescent="0.25">
      <c r="A74" s="9" t="s">
        <v>29</v>
      </c>
      <c r="B74" s="17" t="s">
        <v>878</v>
      </c>
      <c r="C74" t="s">
        <v>102</v>
      </c>
      <c r="D74" t="s">
        <v>537</v>
      </c>
      <c r="F74" s="9" t="s">
        <v>866</v>
      </c>
      <c r="G74">
        <v>15</v>
      </c>
      <c r="J74">
        <f>+Tabla3567[[#This Row],[BALANCE INICIAL]]+Tabla3567[[#This Row],[ENTRADAS]]-Tabla3567[[#This Row],[SALIDAS]]</f>
        <v>15</v>
      </c>
      <c r="K74" s="2">
        <v>50</v>
      </c>
      <c r="L74" s="2">
        <f>+Tabla3567[[#This Row],[BALANCE INICIAL]]*Tabla3567[[#This Row],[PRECIO]]</f>
        <v>750</v>
      </c>
      <c r="M74" s="2">
        <f>+Tabla3567[[#This Row],[ENTRADAS]]*Tabla3567[[#This Row],[PRECIO]]</f>
        <v>0</v>
      </c>
      <c r="N74" s="2">
        <f>+Tabla3567[[#This Row],[SALIDAS]]*Tabla3567[[#This Row],[PRECIO]]</f>
        <v>0</v>
      </c>
      <c r="O74" s="2">
        <f>+Tabla3567[[#This Row],[BALANCE INICIAL2]]+Tabla3567[[#This Row],[ENTRADAS3]]-Tabla3567[[#This Row],[SALIDAS4]]</f>
        <v>750</v>
      </c>
    </row>
    <row r="75" spans="1:15" x14ac:dyDescent="0.25">
      <c r="A75" s="9" t="s">
        <v>29</v>
      </c>
      <c r="B75" s="17" t="s">
        <v>878</v>
      </c>
      <c r="C75" t="s">
        <v>102</v>
      </c>
      <c r="D75" t="s">
        <v>538</v>
      </c>
      <c r="F75" s="9" t="s">
        <v>834</v>
      </c>
      <c r="G75">
        <v>0</v>
      </c>
      <c r="J75">
        <f>+Tabla3567[[#This Row],[BALANCE INICIAL]]+Tabla3567[[#This Row],[ENTRADAS]]-Tabla3567[[#This Row],[SALIDAS]]</f>
        <v>0</v>
      </c>
      <c r="K75" s="2">
        <v>90.9</v>
      </c>
      <c r="L75" s="2">
        <f>+Tabla3567[[#This Row],[BALANCE INICIAL]]*Tabla3567[[#This Row],[PRECIO]]</f>
        <v>0</v>
      </c>
      <c r="M75" s="2">
        <f>+Tabla3567[[#This Row],[ENTRADAS]]*Tabla3567[[#This Row],[PRECIO]]</f>
        <v>0</v>
      </c>
      <c r="N75" s="2">
        <f>+Tabla3567[[#This Row],[SALIDAS]]*Tabla3567[[#This Row],[PRECIO]]</f>
        <v>0</v>
      </c>
      <c r="O75" s="2">
        <f>+Tabla3567[[#This Row],[BALANCE INICIAL2]]+Tabla3567[[#This Row],[ENTRADAS3]]-Tabla3567[[#This Row],[SALIDAS4]]</f>
        <v>0</v>
      </c>
    </row>
    <row r="76" spans="1:15" x14ac:dyDescent="0.25">
      <c r="A76" s="9" t="s">
        <v>29</v>
      </c>
      <c r="B76" s="17" t="s">
        <v>878</v>
      </c>
      <c r="C76" t="s">
        <v>102</v>
      </c>
      <c r="D76" t="s">
        <v>539</v>
      </c>
      <c r="F76" s="9" t="s">
        <v>865</v>
      </c>
      <c r="G76">
        <v>1</v>
      </c>
      <c r="J76">
        <f>+Tabla3567[[#This Row],[BALANCE INICIAL]]+Tabla3567[[#This Row],[ENTRADAS]]-Tabla3567[[#This Row],[SALIDAS]]</f>
        <v>1</v>
      </c>
      <c r="K76" s="2">
        <v>1951</v>
      </c>
      <c r="L76" s="2">
        <f>+Tabla3567[[#This Row],[BALANCE INICIAL]]*Tabla3567[[#This Row],[PRECIO]]</f>
        <v>1951</v>
      </c>
      <c r="M76" s="2">
        <f>+Tabla3567[[#This Row],[ENTRADAS]]*Tabla3567[[#This Row],[PRECIO]]</f>
        <v>0</v>
      </c>
      <c r="N76" s="2">
        <f>+Tabla3567[[#This Row],[SALIDAS]]*Tabla3567[[#This Row],[PRECIO]]</f>
        <v>0</v>
      </c>
      <c r="O76" s="2">
        <f>+Tabla3567[[#This Row],[BALANCE INICIAL2]]+Tabla3567[[#This Row],[ENTRADAS3]]-Tabla3567[[#This Row],[SALIDAS4]]</f>
        <v>1951</v>
      </c>
    </row>
    <row r="77" spans="1:15" x14ac:dyDescent="0.25">
      <c r="A77" s="9" t="s">
        <v>29</v>
      </c>
      <c r="B77" s="17" t="s">
        <v>878</v>
      </c>
      <c r="C77" t="s">
        <v>102</v>
      </c>
      <c r="D77" t="s">
        <v>540</v>
      </c>
      <c r="F77" s="9" t="s">
        <v>865</v>
      </c>
      <c r="G77">
        <v>1</v>
      </c>
      <c r="J77">
        <f>+Tabla3567[[#This Row],[BALANCE INICIAL]]+Tabla3567[[#This Row],[ENTRADAS]]-Tabla3567[[#This Row],[SALIDAS]]</f>
        <v>1</v>
      </c>
      <c r="K77" s="2">
        <v>256.5</v>
      </c>
      <c r="L77" s="2">
        <f>+Tabla3567[[#This Row],[BALANCE INICIAL]]*Tabla3567[[#This Row],[PRECIO]]</f>
        <v>256.5</v>
      </c>
      <c r="M77" s="2">
        <f>+Tabla3567[[#This Row],[ENTRADAS]]*Tabla3567[[#This Row],[PRECIO]]</f>
        <v>0</v>
      </c>
      <c r="N77" s="2">
        <f>+Tabla3567[[#This Row],[SALIDAS]]*Tabla3567[[#This Row],[PRECIO]]</f>
        <v>0</v>
      </c>
      <c r="O77" s="2">
        <f>+Tabla3567[[#This Row],[BALANCE INICIAL2]]+Tabla3567[[#This Row],[ENTRADAS3]]-Tabla3567[[#This Row],[SALIDAS4]]</f>
        <v>256.5</v>
      </c>
    </row>
    <row r="78" spans="1:15" x14ac:dyDescent="0.25">
      <c r="A78" s="9" t="s">
        <v>29</v>
      </c>
      <c r="B78" s="17" t="s">
        <v>878</v>
      </c>
      <c r="C78" t="s">
        <v>102</v>
      </c>
      <c r="D78" t="s">
        <v>541</v>
      </c>
      <c r="F78" s="9" t="s">
        <v>834</v>
      </c>
      <c r="G78">
        <v>2</v>
      </c>
      <c r="I78">
        <v>1</v>
      </c>
      <c r="J78">
        <f>+Tabla3567[[#This Row],[BALANCE INICIAL]]+Tabla3567[[#This Row],[ENTRADAS]]-Tabla3567[[#This Row],[SALIDAS]]</f>
        <v>1</v>
      </c>
      <c r="K78" s="2">
        <v>154.5</v>
      </c>
      <c r="L78" s="2">
        <f>+Tabla3567[[#This Row],[BALANCE INICIAL]]*Tabla3567[[#This Row],[PRECIO]]</f>
        <v>309</v>
      </c>
      <c r="M78" s="2">
        <f>+Tabla3567[[#This Row],[ENTRADAS]]*Tabla3567[[#This Row],[PRECIO]]</f>
        <v>0</v>
      </c>
      <c r="N78" s="2">
        <f>+Tabla3567[[#This Row],[SALIDAS]]*Tabla3567[[#This Row],[PRECIO]]</f>
        <v>154.5</v>
      </c>
      <c r="O78" s="2">
        <f>+Tabla3567[[#This Row],[BALANCE INICIAL2]]+Tabla3567[[#This Row],[ENTRADAS3]]-Tabla3567[[#This Row],[SALIDAS4]]</f>
        <v>154.5</v>
      </c>
    </row>
    <row r="79" spans="1:15" x14ac:dyDescent="0.25">
      <c r="A79" s="9" t="s">
        <v>29</v>
      </c>
      <c r="B79" s="17" t="s">
        <v>878</v>
      </c>
      <c r="C79" t="s">
        <v>102</v>
      </c>
      <c r="D79" t="s">
        <v>542</v>
      </c>
      <c r="F79" s="9" t="s">
        <v>820</v>
      </c>
      <c r="G79">
        <v>1</v>
      </c>
      <c r="J79">
        <f>+Tabla3567[[#This Row],[BALANCE INICIAL]]+Tabla3567[[#This Row],[ENTRADAS]]-Tabla3567[[#This Row],[SALIDAS]]</f>
        <v>1</v>
      </c>
      <c r="K79" s="2">
        <v>3200</v>
      </c>
      <c r="L79" s="2">
        <f>+Tabla3567[[#This Row],[BALANCE INICIAL]]*Tabla3567[[#This Row],[PRECIO]]</f>
        <v>3200</v>
      </c>
      <c r="M79" s="2">
        <f>+Tabla3567[[#This Row],[ENTRADAS]]*Tabla3567[[#This Row],[PRECIO]]</f>
        <v>0</v>
      </c>
      <c r="N79" s="2">
        <f>+Tabla3567[[#This Row],[SALIDAS]]*Tabla3567[[#This Row],[PRECIO]]</f>
        <v>0</v>
      </c>
      <c r="O79" s="2">
        <f>+Tabla3567[[#This Row],[BALANCE INICIAL2]]+Tabla3567[[#This Row],[ENTRADAS3]]-Tabla3567[[#This Row],[SALIDAS4]]</f>
        <v>3200</v>
      </c>
    </row>
    <row r="80" spans="1:15" x14ac:dyDescent="0.25">
      <c r="A80" s="9" t="s">
        <v>29</v>
      </c>
      <c r="B80" s="17" t="s">
        <v>878</v>
      </c>
      <c r="C80" t="s">
        <v>102</v>
      </c>
      <c r="D80" t="s">
        <v>543</v>
      </c>
      <c r="F80" s="9" t="s">
        <v>865</v>
      </c>
      <c r="G80">
        <v>2</v>
      </c>
      <c r="J80">
        <f>+Tabla3567[[#This Row],[BALANCE INICIAL]]+Tabla3567[[#This Row],[ENTRADAS]]-Tabla3567[[#This Row],[SALIDAS]]</f>
        <v>2</v>
      </c>
      <c r="K80" s="2">
        <v>84.95</v>
      </c>
      <c r="L80" s="2">
        <f>+Tabla3567[[#This Row],[BALANCE INICIAL]]*Tabla3567[[#This Row],[PRECIO]]</f>
        <v>169.9</v>
      </c>
      <c r="M80" s="2">
        <f>+Tabla3567[[#This Row],[ENTRADAS]]*Tabla3567[[#This Row],[PRECIO]]</f>
        <v>0</v>
      </c>
      <c r="N80" s="2">
        <f>+Tabla3567[[#This Row],[SALIDAS]]*Tabla3567[[#This Row],[PRECIO]]</f>
        <v>0</v>
      </c>
      <c r="O80" s="2">
        <f>+Tabla3567[[#This Row],[BALANCE INICIAL2]]+Tabla3567[[#This Row],[ENTRADAS3]]-Tabla3567[[#This Row],[SALIDAS4]]</f>
        <v>169.9</v>
      </c>
    </row>
    <row r="81" spans="1:15" x14ac:dyDescent="0.25">
      <c r="A81" s="9" t="s">
        <v>29</v>
      </c>
      <c r="B81" s="17" t="s">
        <v>878</v>
      </c>
      <c r="C81" t="s">
        <v>102</v>
      </c>
      <c r="D81" t="s">
        <v>545</v>
      </c>
      <c r="F81" s="9" t="s">
        <v>865</v>
      </c>
      <c r="G81">
        <v>1</v>
      </c>
      <c r="J81">
        <f>+Tabla3567[[#This Row],[BALANCE INICIAL]]+Tabla3567[[#This Row],[ENTRADAS]]-Tabla3567[[#This Row],[SALIDAS]]</f>
        <v>1</v>
      </c>
      <c r="K81" s="2">
        <v>295</v>
      </c>
      <c r="L81" s="2">
        <f>+Tabla3567[[#This Row],[BALANCE INICIAL]]*Tabla3567[[#This Row],[PRECIO]]</f>
        <v>295</v>
      </c>
      <c r="M81" s="2">
        <f>+Tabla3567[[#This Row],[ENTRADAS]]*Tabla3567[[#This Row],[PRECIO]]</f>
        <v>0</v>
      </c>
      <c r="N81" s="2">
        <f>+Tabla3567[[#This Row],[SALIDAS]]*Tabla3567[[#This Row],[PRECIO]]</f>
        <v>0</v>
      </c>
      <c r="O81" s="2">
        <f>+Tabla3567[[#This Row],[BALANCE INICIAL2]]+Tabla3567[[#This Row],[ENTRADAS3]]-Tabla3567[[#This Row],[SALIDAS4]]</f>
        <v>295</v>
      </c>
    </row>
    <row r="82" spans="1:15" x14ac:dyDescent="0.25">
      <c r="A82" s="9" t="s">
        <v>29</v>
      </c>
      <c r="B82" s="17" t="s">
        <v>878</v>
      </c>
      <c r="C82" t="s">
        <v>102</v>
      </c>
      <c r="D82" t="s">
        <v>546</v>
      </c>
      <c r="F82" s="9" t="s">
        <v>866</v>
      </c>
      <c r="G82">
        <v>17.529999999999998</v>
      </c>
      <c r="J82">
        <f>+Tabla3567[[#This Row],[BALANCE INICIAL]]+Tabla3567[[#This Row],[ENTRADAS]]-Tabla3567[[#This Row],[SALIDAS]]</f>
        <v>17.529999999999998</v>
      </c>
      <c r="K82" s="2">
        <v>198</v>
      </c>
      <c r="L82" s="2">
        <f>+Tabla3567[[#This Row],[BALANCE INICIAL]]*Tabla3567[[#This Row],[PRECIO]]</f>
        <v>3470.9399999999996</v>
      </c>
      <c r="M82" s="2">
        <f>+Tabla3567[[#This Row],[ENTRADAS]]*Tabla3567[[#This Row],[PRECIO]]</f>
        <v>0</v>
      </c>
      <c r="N82" s="2">
        <f>+Tabla3567[[#This Row],[SALIDAS]]*Tabla3567[[#This Row],[PRECIO]]</f>
        <v>0</v>
      </c>
      <c r="O82" s="2">
        <f>+Tabla3567[[#This Row],[BALANCE INICIAL2]]+Tabla3567[[#This Row],[ENTRADAS3]]-Tabla3567[[#This Row],[SALIDAS4]]</f>
        <v>3470.9399999999996</v>
      </c>
    </row>
    <row r="83" spans="1:15" x14ac:dyDescent="0.25">
      <c r="A83" s="9" t="s">
        <v>29</v>
      </c>
      <c r="B83" s="17" t="s">
        <v>878</v>
      </c>
      <c r="C83" t="s">
        <v>102</v>
      </c>
      <c r="D83" t="s">
        <v>547</v>
      </c>
      <c r="F83" s="9" t="s">
        <v>866</v>
      </c>
      <c r="G83">
        <v>7</v>
      </c>
      <c r="J83">
        <f>+Tabla3567[[#This Row],[BALANCE INICIAL]]+Tabla3567[[#This Row],[ENTRADAS]]-Tabla3567[[#This Row],[SALIDAS]]</f>
        <v>7</v>
      </c>
      <c r="K83" s="2">
        <v>450</v>
      </c>
      <c r="L83" s="2">
        <f>+Tabla3567[[#This Row],[BALANCE INICIAL]]*Tabla3567[[#This Row],[PRECIO]]</f>
        <v>3150</v>
      </c>
      <c r="M83" s="2">
        <f>+Tabla3567[[#This Row],[ENTRADAS]]*Tabla3567[[#This Row],[PRECIO]]</f>
        <v>0</v>
      </c>
      <c r="N83" s="2">
        <f>+Tabla3567[[#This Row],[SALIDAS]]*Tabla3567[[#This Row],[PRECIO]]</f>
        <v>0</v>
      </c>
      <c r="O83" s="2">
        <f>+Tabla3567[[#This Row],[BALANCE INICIAL2]]+Tabla3567[[#This Row],[ENTRADAS3]]-Tabla3567[[#This Row],[SALIDAS4]]</f>
        <v>3150</v>
      </c>
    </row>
    <row r="84" spans="1:15" x14ac:dyDescent="0.25">
      <c r="A84" s="9" t="s">
        <v>29</v>
      </c>
      <c r="B84" s="17" t="s">
        <v>878</v>
      </c>
      <c r="C84" t="s">
        <v>102</v>
      </c>
      <c r="D84" t="s">
        <v>548</v>
      </c>
      <c r="F84" s="9" t="s">
        <v>865</v>
      </c>
      <c r="G84">
        <v>10</v>
      </c>
      <c r="J84">
        <f>+Tabla3567[[#This Row],[BALANCE INICIAL]]+Tabla3567[[#This Row],[ENTRADAS]]-Tabla3567[[#This Row],[SALIDAS]]</f>
        <v>10</v>
      </c>
      <c r="K84" s="2">
        <v>476</v>
      </c>
      <c r="L84" s="2">
        <f>+Tabla3567[[#This Row],[BALANCE INICIAL]]*Tabla3567[[#This Row],[PRECIO]]</f>
        <v>4760</v>
      </c>
      <c r="M84" s="2">
        <f>+Tabla3567[[#This Row],[ENTRADAS]]*Tabla3567[[#This Row],[PRECIO]]</f>
        <v>0</v>
      </c>
      <c r="N84" s="2">
        <f>+Tabla3567[[#This Row],[SALIDAS]]*Tabla3567[[#This Row],[PRECIO]]</f>
        <v>0</v>
      </c>
      <c r="O84" s="2">
        <f>+Tabla3567[[#This Row],[BALANCE INICIAL2]]+Tabla3567[[#This Row],[ENTRADAS3]]-Tabla3567[[#This Row],[SALIDAS4]]</f>
        <v>4760</v>
      </c>
    </row>
    <row r="85" spans="1:15" x14ac:dyDescent="0.25">
      <c r="A85" s="9" t="s">
        <v>29</v>
      </c>
      <c r="B85" s="17" t="s">
        <v>878</v>
      </c>
      <c r="C85" t="s">
        <v>102</v>
      </c>
      <c r="D85" t="s">
        <v>549</v>
      </c>
      <c r="F85" s="9" t="s">
        <v>865</v>
      </c>
      <c r="G85">
        <v>1</v>
      </c>
      <c r="J85">
        <f>+Tabla3567[[#This Row],[BALANCE INICIAL]]+Tabla3567[[#This Row],[ENTRADAS]]-Tabla3567[[#This Row],[SALIDAS]]</f>
        <v>1</v>
      </c>
      <c r="K85" s="2">
        <v>109.99</v>
      </c>
      <c r="L85" s="2">
        <f>+Tabla3567[[#This Row],[BALANCE INICIAL]]*Tabla3567[[#This Row],[PRECIO]]</f>
        <v>109.99</v>
      </c>
      <c r="M85" s="2">
        <f>+Tabla3567[[#This Row],[ENTRADAS]]*Tabla3567[[#This Row],[PRECIO]]</f>
        <v>0</v>
      </c>
      <c r="N85" s="2">
        <f>+Tabla3567[[#This Row],[SALIDAS]]*Tabla3567[[#This Row],[PRECIO]]</f>
        <v>0</v>
      </c>
      <c r="O85" s="2">
        <f>+Tabla3567[[#This Row],[BALANCE INICIAL2]]+Tabla3567[[#This Row],[ENTRADAS3]]-Tabla3567[[#This Row],[SALIDAS4]]</f>
        <v>109.99</v>
      </c>
    </row>
    <row r="86" spans="1:15" x14ac:dyDescent="0.25">
      <c r="A86" s="9" t="s">
        <v>29</v>
      </c>
      <c r="B86" s="17" t="s">
        <v>878</v>
      </c>
      <c r="C86" t="s">
        <v>102</v>
      </c>
      <c r="D86" t="s">
        <v>550</v>
      </c>
      <c r="F86" s="9" t="s">
        <v>865</v>
      </c>
      <c r="G86">
        <v>1</v>
      </c>
      <c r="J86">
        <f>+Tabla3567[[#This Row],[BALANCE INICIAL]]+Tabla3567[[#This Row],[ENTRADAS]]-Tabla3567[[#This Row],[SALIDAS]]</f>
        <v>1</v>
      </c>
      <c r="K86" s="2">
        <v>1487</v>
      </c>
      <c r="L86" s="2">
        <f>+Tabla3567[[#This Row],[BALANCE INICIAL]]*Tabla3567[[#This Row],[PRECIO]]</f>
        <v>1487</v>
      </c>
      <c r="M86" s="2">
        <f>+Tabla3567[[#This Row],[ENTRADAS]]*Tabla3567[[#This Row],[PRECIO]]</f>
        <v>0</v>
      </c>
      <c r="N86" s="2">
        <f>+Tabla3567[[#This Row],[SALIDAS]]*Tabla3567[[#This Row],[PRECIO]]</f>
        <v>0</v>
      </c>
      <c r="O86" s="2">
        <f>+Tabla3567[[#This Row],[BALANCE INICIAL2]]+Tabla3567[[#This Row],[ENTRADAS3]]-Tabla3567[[#This Row],[SALIDAS4]]</f>
        <v>1487</v>
      </c>
    </row>
    <row r="87" spans="1:15" x14ac:dyDescent="0.25">
      <c r="A87" s="9" t="s">
        <v>29</v>
      </c>
      <c r="B87" s="17" t="s">
        <v>878</v>
      </c>
      <c r="C87" t="s">
        <v>102</v>
      </c>
      <c r="D87" t="s">
        <v>551</v>
      </c>
      <c r="F87" s="9" t="s">
        <v>865</v>
      </c>
      <c r="G87">
        <v>3</v>
      </c>
      <c r="J87">
        <f>+Tabla3567[[#This Row],[BALANCE INICIAL]]+Tabla3567[[#This Row],[ENTRADAS]]-Tabla3567[[#This Row],[SALIDAS]]</f>
        <v>3</v>
      </c>
      <c r="K87" s="2">
        <v>792.86</v>
      </c>
      <c r="L87" s="2">
        <f>+Tabla3567[[#This Row],[BALANCE INICIAL]]*Tabla3567[[#This Row],[PRECIO]]</f>
        <v>2378.58</v>
      </c>
      <c r="M87" s="2">
        <f>+Tabla3567[[#This Row],[ENTRADAS]]*Tabla3567[[#This Row],[PRECIO]]</f>
        <v>0</v>
      </c>
      <c r="N87" s="2">
        <f>+Tabla3567[[#This Row],[SALIDAS]]*Tabla3567[[#This Row],[PRECIO]]</f>
        <v>0</v>
      </c>
      <c r="O87" s="2">
        <f>+Tabla3567[[#This Row],[BALANCE INICIAL2]]+Tabla3567[[#This Row],[ENTRADAS3]]-Tabla3567[[#This Row],[SALIDAS4]]</f>
        <v>2378.58</v>
      </c>
    </row>
    <row r="88" spans="1:15" x14ac:dyDescent="0.25">
      <c r="A88" s="9" t="s">
        <v>29</v>
      </c>
      <c r="B88" s="17" t="s">
        <v>878</v>
      </c>
      <c r="C88" t="s">
        <v>102</v>
      </c>
      <c r="D88" t="s">
        <v>552</v>
      </c>
      <c r="F88" s="9" t="s">
        <v>865</v>
      </c>
      <c r="G88">
        <v>1</v>
      </c>
      <c r="J88">
        <f>+Tabla3567[[#This Row],[BALANCE INICIAL]]+Tabla3567[[#This Row],[ENTRADAS]]-Tabla3567[[#This Row],[SALIDAS]]</f>
        <v>1</v>
      </c>
      <c r="K88" s="2">
        <v>792.86</v>
      </c>
      <c r="L88" s="2">
        <f>+Tabla3567[[#This Row],[BALANCE INICIAL]]*Tabla3567[[#This Row],[PRECIO]]</f>
        <v>792.86</v>
      </c>
      <c r="M88" s="2">
        <f>+Tabla3567[[#This Row],[ENTRADAS]]*Tabla3567[[#This Row],[PRECIO]]</f>
        <v>0</v>
      </c>
      <c r="N88" s="2">
        <f>+Tabla3567[[#This Row],[SALIDAS]]*Tabla3567[[#This Row],[PRECIO]]</f>
        <v>0</v>
      </c>
      <c r="O88" s="2">
        <f>+Tabla3567[[#This Row],[BALANCE INICIAL2]]+Tabla3567[[#This Row],[ENTRADAS3]]-Tabla3567[[#This Row],[SALIDAS4]]</f>
        <v>792.86</v>
      </c>
    </row>
    <row r="89" spans="1:15" x14ac:dyDescent="0.25">
      <c r="A89" s="9" t="s">
        <v>29</v>
      </c>
      <c r="B89" s="17" t="s">
        <v>878</v>
      </c>
      <c r="C89" t="s">
        <v>102</v>
      </c>
      <c r="D89" t="s">
        <v>553</v>
      </c>
      <c r="F89" s="9" t="s">
        <v>865</v>
      </c>
      <c r="G89">
        <v>3</v>
      </c>
      <c r="J89">
        <f>+Tabla3567[[#This Row],[BALANCE INICIAL]]+Tabla3567[[#This Row],[ENTRADAS]]-Tabla3567[[#This Row],[SALIDAS]]</f>
        <v>3</v>
      </c>
      <c r="K89" s="2">
        <v>792.86</v>
      </c>
      <c r="L89" s="2">
        <f>+Tabla3567[[#This Row],[BALANCE INICIAL]]*Tabla3567[[#This Row],[PRECIO]]</f>
        <v>2378.58</v>
      </c>
      <c r="M89" s="2">
        <f>+Tabla3567[[#This Row],[ENTRADAS]]*Tabla3567[[#This Row],[PRECIO]]</f>
        <v>0</v>
      </c>
      <c r="N89" s="2">
        <f>+Tabla3567[[#This Row],[SALIDAS]]*Tabla3567[[#This Row],[PRECIO]]</f>
        <v>0</v>
      </c>
      <c r="O89" s="2">
        <f>+Tabla3567[[#This Row],[BALANCE INICIAL2]]+Tabla3567[[#This Row],[ENTRADAS3]]-Tabla3567[[#This Row],[SALIDAS4]]</f>
        <v>2378.58</v>
      </c>
    </row>
    <row r="90" spans="1:15" x14ac:dyDescent="0.25">
      <c r="A90" s="9" t="s">
        <v>29</v>
      </c>
      <c r="B90" s="17" t="s">
        <v>878</v>
      </c>
      <c r="C90" t="s">
        <v>102</v>
      </c>
      <c r="D90" t="s">
        <v>554</v>
      </c>
      <c r="F90" s="9" t="s">
        <v>865</v>
      </c>
      <c r="G90">
        <v>2</v>
      </c>
      <c r="J90">
        <f>+Tabla3567[[#This Row],[BALANCE INICIAL]]+Tabla3567[[#This Row],[ENTRADAS]]-Tabla3567[[#This Row],[SALIDAS]]</f>
        <v>2</v>
      </c>
      <c r="K90" s="2">
        <v>361.86</v>
      </c>
      <c r="L90" s="2">
        <f>+Tabla3567[[#This Row],[BALANCE INICIAL]]*Tabla3567[[#This Row],[PRECIO]]</f>
        <v>723.72</v>
      </c>
      <c r="M90" s="2">
        <f>+Tabla3567[[#This Row],[ENTRADAS]]*Tabla3567[[#This Row],[PRECIO]]</f>
        <v>0</v>
      </c>
      <c r="N90" s="2">
        <f>+Tabla3567[[#This Row],[SALIDAS]]*Tabla3567[[#This Row],[PRECIO]]</f>
        <v>0</v>
      </c>
      <c r="O90" s="2">
        <f>+Tabla3567[[#This Row],[BALANCE INICIAL2]]+Tabla3567[[#This Row],[ENTRADAS3]]-Tabla3567[[#This Row],[SALIDAS4]]</f>
        <v>723.72</v>
      </c>
    </row>
    <row r="91" spans="1:15" x14ac:dyDescent="0.25">
      <c r="A91" s="9" t="s">
        <v>29</v>
      </c>
      <c r="B91" s="17" t="s">
        <v>878</v>
      </c>
      <c r="C91" t="s">
        <v>102</v>
      </c>
      <c r="D91" t="s">
        <v>555</v>
      </c>
      <c r="F91" s="9" t="s">
        <v>865</v>
      </c>
      <c r="G91">
        <v>1</v>
      </c>
      <c r="J91">
        <f>+Tabla3567[[#This Row],[BALANCE INICIAL]]+Tabla3567[[#This Row],[ENTRADAS]]-Tabla3567[[#This Row],[SALIDAS]]</f>
        <v>1</v>
      </c>
      <c r="K91" s="2">
        <v>790.77</v>
      </c>
      <c r="L91" s="2">
        <f>+Tabla3567[[#This Row],[BALANCE INICIAL]]*Tabla3567[[#This Row],[PRECIO]]</f>
        <v>790.77</v>
      </c>
      <c r="M91" s="2">
        <f>+Tabla3567[[#This Row],[ENTRADAS]]*Tabla3567[[#This Row],[PRECIO]]</f>
        <v>0</v>
      </c>
      <c r="N91" s="2">
        <f>+Tabla3567[[#This Row],[SALIDAS]]*Tabla3567[[#This Row],[PRECIO]]</f>
        <v>0</v>
      </c>
      <c r="O91" s="2">
        <f>+Tabla3567[[#This Row],[BALANCE INICIAL2]]+Tabla3567[[#This Row],[ENTRADAS3]]-Tabla3567[[#This Row],[SALIDAS4]]</f>
        <v>790.77</v>
      </c>
    </row>
    <row r="92" spans="1:15" x14ac:dyDescent="0.25">
      <c r="A92" s="9" t="s">
        <v>29</v>
      </c>
      <c r="B92" s="17" t="s">
        <v>878</v>
      </c>
      <c r="C92" t="s">
        <v>102</v>
      </c>
      <c r="D92" t="s">
        <v>556</v>
      </c>
      <c r="F92" s="9" t="s">
        <v>834</v>
      </c>
      <c r="G92">
        <v>5</v>
      </c>
      <c r="J92">
        <f>+Tabla3567[[#This Row],[BALANCE INICIAL]]+Tabla3567[[#This Row],[ENTRADAS]]-Tabla3567[[#This Row],[SALIDAS]]</f>
        <v>5</v>
      </c>
      <c r="K92" s="2">
        <v>60.5</v>
      </c>
      <c r="L92" s="2">
        <f>+Tabla3567[[#This Row],[BALANCE INICIAL]]*Tabla3567[[#This Row],[PRECIO]]</f>
        <v>302.5</v>
      </c>
      <c r="M92" s="2">
        <f>+Tabla3567[[#This Row],[ENTRADAS]]*Tabla3567[[#This Row],[PRECIO]]</f>
        <v>0</v>
      </c>
      <c r="N92" s="2">
        <f>+Tabla3567[[#This Row],[SALIDAS]]*Tabla3567[[#This Row],[PRECIO]]</f>
        <v>0</v>
      </c>
      <c r="O92" s="2">
        <f>+Tabla3567[[#This Row],[BALANCE INICIAL2]]+Tabla3567[[#This Row],[ENTRADAS3]]-Tabla3567[[#This Row],[SALIDAS4]]</f>
        <v>302.5</v>
      </c>
    </row>
    <row r="93" spans="1:15" x14ac:dyDescent="0.25">
      <c r="A93" s="9" t="s">
        <v>29</v>
      </c>
      <c r="B93" s="17" t="s">
        <v>878</v>
      </c>
      <c r="C93" t="s">
        <v>102</v>
      </c>
      <c r="D93" t="s">
        <v>557</v>
      </c>
      <c r="F93" s="9" t="s">
        <v>820</v>
      </c>
      <c r="G93">
        <v>1</v>
      </c>
      <c r="J93">
        <f>+Tabla3567[[#This Row],[BALANCE INICIAL]]+Tabla3567[[#This Row],[ENTRADAS]]-Tabla3567[[#This Row],[SALIDAS]]</f>
        <v>1</v>
      </c>
      <c r="K93" s="2">
        <v>5000</v>
      </c>
      <c r="L93" s="2">
        <f>+Tabla3567[[#This Row],[BALANCE INICIAL]]*Tabla3567[[#This Row],[PRECIO]]</f>
        <v>5000</v>
      </c>
      <c r="M93" s="2">
        <f>+Tabla3567[[#This Row],[ENTRADAS]]*Tabla3567[[#This Row],[PRECIO]]</f>
        <v>0</v>
      </c>
      <c r="N93" s="2">
        <f>+Tabla3567[[#This Row],[SALIDAS]]*Tabla3567[[#This Row],[PRECIO]]</f>
        <v>0</v>
      </c>
      <c r="O93" s="2">
        <f>+Tabla3567[[#This Row],[BALANCE INICIAL2]]+Tabla3567[[#This Row],[ENTRADAS3]]-Tabla3567[[#This Row],[SALIDAS4]]</f>
        <v>5000</v>
      </c>
    </row>
    <row r="94" spans="1:15" x14ac:dyDescent="0.25">
      <c r="A94" s="9" t="s">
        <v>29</v>
      </c>
      <c r="B94" s="17" t="s">
        <v>878</v>
      </c>
      <c r="C94" t="s">
        <v>102</v>
      </c>
      <c r="D94" t="s">
        <v>558</v>
      </c>
      <c r="F94" s="9" t="s">
        <v>865</v>
      </c>
      <c r="G94">
        <v>7</v>
      </c>
      <c r="J94">
        <f>+Tabla3567[[#This Row],[BALANCE INICIAL]]+Tabla3567[[#This Row],[ENTRADAS]]-Tabla3567[[#This Row],[SALIDAS]]</f>
        <v>7</v>
      </c>
      <c r="K94" s="2">
        <v>35.590000000000003</v>
      </c>
      <c r="L94" s="2">
        <f>+Tabla3567[[#This Row],[BALANCE INICIAL]]*Tabla3567[[#This Row],[PRECIO]]</f>
        <v>249.13000000000002</v>
      </c>
      <c r="M94" s="2">
        <f>+Tabla3567[[#This Row],[ENTRADAS]]*Tabla3567[[#This Row],[PRECIO]]</f>
        <v>0</v>
      </c>
      <c r="N94" s="2">
        <f>+Tabla3567[[#This Row],[SALIDAS]]*Tabla3567[[#This Row],[PRECIO]]</f>
        <v>0</v>
      </c>
      <c r="O94" s="2">
        <f>+Tabla3567[[#This Row],[BALANCE INICIAL2]]+Tabla3567[[#This Row],[ENTRADAS3]]-Tabla3567[[#This Row],[SALIDAS4]]</f>
        <v>249.13000000000002</v>
      </c>
    </row>
    <row r="95" spans="1:15" x14ac:dyDescent="0.25">
      <c r="A95" s="9" t="s">
        <v>29</v>
      </c>
      <c r="B95" s="17" t="s">
        <v>878</v>
      </c>
      <c r="C95" t="s">
        <v>102</v>
      </c>
      <c r="D95" t="s">
        <v>559</v>
      </c>
      <c r="F95" s="9" t="s">
        <v>865</v>
      </c>
      <c r="G95">
        <v>0</v>
      </c>
      <c r="J95">
        <f>+Tabla3567[[#This Row],[BALANCE INICIAL]]+Tabla3567[[#This Row],[ENTRADAS]]-Tabla3567[[#This Row],[SALIDAS]]</f>
        <v>0</v>
      </c>
      <c r="K95" s="2">
        <v>300</v>
      </c>
      <c r="L95" s="2">
        <f>+Tabla3567[[#This Row],[BALANCE INICIAL]]*Tabla3567[[#This Row],[PRECIO]]</f>
        <v>0</v>
      </c>
      <c r="M95" s="2">
        <f>+Tabla3567[[#This Row],[ENTRADAS]]*Tabla3567[[#This Row],[PRECIO]]</f>
        <v>0</v>
      </c>
      <c r="N95" s="2">
        <f>+Tabla3567[[#This Row],[SALIDAS]]*Tabla3567[[#This Row],[PRECIO]]</f>
        <v>0</v>
      </c>
      <c r="O95" s="2">
        <f>+Tabla3567[[#This Row],[BALANCE INICIAL2]]+Tabla3567[[#This Row],[ENTRADAS3]]-Tabla3567[[#This Row],[SALIDAS4]]</f>
        <v>0</v>
      </c>
    </row>
    <row r="96" spans="1:15" x14ac:dyDescent="0.25">
      <c r="A96" s="9" t="s">
        <v>29</v>
      </c>
      <c r="B96" s="17" t="s">
        <v>878</v>
      </c>
      <c r="C96" t="s">
        <v>102</v>
      </c>
      <c r="D96" t="s">
        <v>560</v>
      </c>
      <c r="F96" s="9" t="s">
        <v>865</v>
      </c>
      <c r="G96">
        <v>8</v>
      </c>
      <c r="J96">
        <f>+Tabla3567[[#This Row],[BALANCE INICIAL]]+Tabla3567[[#This Row],[ENTRADAS]]-Tabla3567[[#This Row],[SALIDAS]]</f>
        <v>8</v>
      </c>
      <c r="K96" s="2">
        <v>928</v>
      </c>
      <c r="L96" s="2">
        <f>+Tabla3567[[#This Row],[BALANCE INICIAL]]*Tabla3567[[#This Row],[PRECIO]]</f>
        <v>7424</v>
      </c>
      <c r="M96" s="2">
        <f>+Tabla3567[[#This Row],[ENTRADAS]]*Tabla3567[[#This Row],[PRECIO]]</f>
        <v>0</v>
      </c>
      <c r="N96" s="2">
        <f>+Tabla3567[[#This Row],[SALIDAS]]*Tabla3567[[#This Row],[PRECIO]]</f>
        <v>0</v>
      </c>
      <c r="O96" s="2">
        <f>+Tabla3567[[#This Row],[BALANCE INICIAL2]]+Tabla3567[[#This Row],[ENTRADAS3]]-Tabla3567[[#This Row],[SALIDAS4]]</f>
        <v>7424</v>
      </c>
    </row>
    <row r="97" spans="1:15" x14ac:dyDescent="0.25">
      <c r="A97" s="9" t="s">
        <v>29</v>
      </c>
      <c r="B97" s="17" t="s">
        <v>878</v>
      </c>
      <c r="C97" t="s">
        <v>102</v>
      </c>
      <c r="D97" t="s">
        <v>561</v>
      </c>
      <c r="F97" s="9" t="s">
        <v>834</v>
      </c>
      <c r="G97">
        <v>2</v>
      </c>
      <c r="J97">
        <f>+Tabla3567[[#This Row],[BALANCE INICIAL]]+Tabla3567[[#This Row],[ENTRADAS]]-Tabla3567[[#This Row],[SALIDAS]]</f>
        <v>2</v>
      </c>
      <c r="K97" s="2">
        <v>153.05000000000001</v>
      </c>
      <c r="L97" s="2">
        <f>+Tabla3567[[#This Row],[BALANCE INICIAL]]*Tabla3567[[#This Row],[PRECIO]]</f>
        <v>306.10000000000002</v>
      </c>
      <c r="M97" s="2">
        <f>+Tabla3567[[#This Row],[ENTRADAS]]*Tabla3567[[#This Row],[PRECIO]]</f>
        <v>0</v>
      </c>
      <c r="N97" s="2">
        <f>+Tabla3567[[#This Row],[SALIDAS]]*Tabla3567[[#This Row],[PRECIO]]</f>
        <v>0</v>
      </c>
      <c r="O97" s="2">
        <f>+Tabla3567[[#This Row],[BALANCE INICIAL2]]+Tabla3567[[#This Row],[ENTRADAS3]]-Tabla3567[[#This Row],[SALIDAS4]]</f>
        <v>306.10000000000002</v>
      </c>
    </row>
    <row r="98" spans="1:15" x14ac:dyDescent="0.25">
      <c r="A98" s="9" t="s">
        <v>29</v>
      </c>
      <c r="B98" s="17" t="s">
        <v>878</v>
      </c>
      <c r="C98" t="s">
        <v>102</v>
      </c>
      <c r="D98" t="s">
        <v>562</v>
      </c>
      <c r="F98" s="9" t="s">
        <v>865</v>
      </c>
      <c r="G98">
        <v>0</v>
      </c>
      <c r="J98">
        <f>+Tabla3567[[#This Row],[BALANCE INICIAL]]+Tabla3567[[#This Row],[ENTRADAS]]-Tabla3567[[#This Row],[SALIDAS]]</f>
        <v>0</v>
      </c>
      <c r="K98" s="2">
        <v>80</v>
      </c>
      <c r="L98" s="2">
        <f>+Tabla3567[[#This Row],[BALANCE INICIAL]]*Tabla3567[[#This Row],[PRECIO]]</f>
        <v>0</v>
      </c>
      <c r="M98" s="2">
        <f>+Tabla3567[[#This Row],[ENTRADAS]]*Tabla3567[[#This Row],[PRECIO]]</f>
        <v>0</v>
      </c>
      <c r="N98" s="2">
        <f>+Tabla3567[[#This Row],[SALIDAS]]*Tabla3567[[#This Row],[PRECIO]]</f>
        <v>0</v>
      </c>
      <c r="O98" s="2">
        <f>+Tabla3567[[#This Row],[BALANCE INICIAL2]]+Tabla3567[[#This Row],[ENTRADAS3]]-Tabla3567[[#This Row],[SALIDAS4]]</f>
        <v>0</v>
      </c>
    </row>
    <row r="99" spans="1:15" x14ac:dyDescent="0.25">
      <c r="A99" s="9" t="s">
        <v>29</v>
      </c>
      <c r="B99" s="17" t="s">
        <v>878</v>
      </c>
      <c r="C99" t="s">
        <v>102</v>
      </c>
      <c r="D99" t="s">
        <v>563</v>
      </c>
      <c r="F99" s="9" t="s">
        <v>834</v>
      </c>
      <c r="G99">
        <v>4</v>
      </c>
      <c r="J99">
        <f>+Tabla3567[[#This Row],[BALANCE INICIAL]]+Tabla3567[[#This Row],[ENTRADAS]]-Tabla3567[[#This Row],[SALIDAS]]</f>
        <v>4</v>
      </c>
      <c r="K99" s="2">
        <v>205</v>
      </c>
      <c r="L99" s="2">
        <f>+Tabla3567[[#This Row],[BALANCE INICIAL]]*Tabla3567[[#This Row],[PRECIO]]</f>
        <v>820</v>
      </c>
      <c r="M99" s="2">
        <f>+Tabla3567[[#This Row],[ENTRADAS]]*Tabla3567[[#This Row],[PRECIO]]</f>
        <v>0</v>
      </c>
      <c r="N99" s="2">
        <f>+Tabla3567[[#This Row],[SALIDAS]]*Tabla3567[[#This Row],[PRECIO]]</f>
        <v>0</v>
      </c>
      <c r="O99" s="2">
        <f>+Tabla3567[[#This Row],[BALANCE INICIAL2]]+Tabla3567[[#This Row],[ENTRADAS3]]-Tabla3567[[#This Row],[SALIDAS4]]</f>
        <v>820</v>
      </c>
    </row>
    <row r="100" spans="1:15" x14ac:dyDescent="0.25">
      <c r="A100" s="9" t="s">
        <v>29</v>
      </c>
      <c r="B100" s="17" t="s">
        <v>878</v>
      </c>
      <c r="C100" t="s">
        <v>102</v>
      </c>
      <c r="D100" t="s">
        <v>564</v>
      </c>
      <c r="F100" s="9" t="s">
        <v>867</v>
      </c>
      <c r="G100">
        <v>15</v>
      </c>
      <c r="J100">
        <f>+Tabla3567[[#This Row],[BALANCE INICIAL]]+Tabla3567[[#This Row],[ENTRADAS]]-Tabla3567[[#This Row],[SALIDAS]]</f>
        <v>15</v>
      </c>
      <c r="K100" s="2">
        <v>80</v>
      </c>
      <c r="L100" s="2">
        <f>+Tabla3567[[#This Row],[BALANCE INICIAL]]*Tabla3567[[#This Row],[PRECIO]]</f>
        <v>1200</v>
      </c>
      <c r="M100" s="2">
        <f>+Tabla3567[[#This Row],[ENTRADAS]]*Tabla3567[[#This Row],[PRECIO]]</f>
        <v>0</v>
      </c>
      <c r="N100" s="2">
        <f>+Tabla3567[[#This Row],[SALIDAS]]*Tabla3567[[#This Row],[PRECIO]]</f>
        <v>0</v>
      </c>
      <c r="O100" s="2">
        <f>+Tabla3567[[#This Row],[BALANCE INICIAL2]]+Tabla3567[[#This Row],[ENTRADAS3]]-Tabla3567[[#This Row],[SALIDAS4]]</f>
        <v>1200</v>
      </c>
    </row>
    <row r="101" spans="1:15" x14ac:dyDescent="0.25">
      <c r="A101" s="9" t="s">
        <v>29</v>
      </c>
      <c r="B101" s="17" t="s">
        <v>878</v>
      </c>
      <c r="C101" t="s">
        <v>102</v>
      </c>
      <c r="D101" t="s">
        <v>565</v>
      </c>
      <c r="F101" s="9" t="s">
        <v>867</v>
      </c>
      <c r="G101">
        <v>8</v>
      </c>
      <c r="J101">
        <f>+Tabla3567[[#This Row],[BALANCE INICIAL]]+Tabla3567[[#This Row],[ENTRADAS]]-Tabla3567[[#This Row],[SALIDAS]]</f>
        <v>8</v>
      </c>
      <c r="K101" s="2">
        <v>160</v>
      </c>
      <c r="L101" s="2">
        <f>+Tabla3567[[#This Row],[BALANCE INICIAL]]*Tabla3567[[#This Row],[PRECIO]]</f>
        <v>1280</v>
      </c>
      <c r="M101" s="2">
        <f>+Tabla3567[[#This Row],[ENTRADAS]]*Tabla3567[[#This Row],[PRECIO]]</f>
        <v>0</v>
      </c>
      <c r="N101" s="2">
        <f>+Tabla3567[[#This Row],[SALIDAS]]*Tabla3567[[#This Row],[PRECIO]]</f>
        <v>0</v>
      </c>
      <c r="O101" s="2">
        <f>+Tabla3567[[#This Row],[BALANCE INICIAL2]]+Tabla3567[[#This Row],[ENTRADAS3]]-Tabla3567[[#This Row],[SALIDAS4]]</f>
        <v>1280</v>
      </c>
    </row>
    <row r="102" spans="1:15" x14ac:dyDescent="0.25">
      <c r="A102" s="9" t="s">
        <v>29</v>
      </c>
      <c r="B102" s="17" t="s">
        <v>878</v>
      </c>
      <c r="C102" t="s">
        <v>102</v>
      </c>
      <c r="D102" t="s">
        <v>566</v>
      </c>
      <c r="F102" s="9" t="s">
        <v>867</v>
      </c>
      <c r="G102">
        <v>2</v>
      </c>
      <c r="J102">
        <f>+Tabla3567[[#This Row],[BALANCE INICIAL]]+Tabla3567[[#This Row],[ENTRADAS]]-Tabla3567[[#This Row],[SALIDAS]]</f>
        <v>2</v>
      </c>
      <c r="K102" s="2">
        <v>80</v>
      </c>
      <c r="L102" s="2">
        <f>+Tabla3567[[#This Row],[BALANCE INICIAL]]*Tabla3567[[#This Row],[PRECIO]]</f>
        <v>160</v>
      </c>
      <c r="M102" s="2">
        <f>+Tabla3567[[#This Row],[ENTRADAS]]*Tabla3567[[#This Row],[PRECIO]]</f>
        <v>0</v>
      </c>
      <c r="N102" s="2">
        <f>+Tabla3567[[#This Row],[SALIDAS]]*Tabla3567[[#This Row],[PRECIO]]</f>
        <v>0</v>
      </c>
      <c r="O102" s="2">
        <f>+Tabla3567[[#This Row],[BALANCE INICIAL2]]+Tabla3567[[#This Row],[ENTRADAS3]]-Tabla3567[[#This Row],[SALIDAS4]]</f>
        <v>160</v>
      </c>
    </row>
    <row r="103" spans="1:15" x14ac:dyDescent="0.25">
      <c r="A103" s="9" t="s">
        <v>29</v>
      </c>
      <c r="B103" s="17" t="s">
        <v>878</v>
      </c>
      <c r="C103" t="s">
        <v>102</v>
      </c>
      <c r="D103" t="s">
        <v>567</v>
      </c>
      <c r="F103" s="9" t="s">
        <v>867</v>
      </c>
      <c r="G103">
        <v>4</v>
      </c>
      <c r="J103">
        <f>+Tabla3567[[#This Row],[BALANCE INICIAL]]+Tabla3567[[#This Row],[ENTRADAS]]-Tabla3567[[#This Row],[SALIDAS]]</f>
        <v>4</v>
      </c>
      <c r="K103" s="2">
        <v>80</v>
      </c>
      <c r="L103" s="2">
        <f>+Tabla3567[[#This Row],[BALANCE INICIAL]]*Tabla3567[[#This Row],[PRECIO]]</f>
        <v>320</v>
      </c>
      <c r="M103" s="2">
        <f>+Tabla3567[[#This Row],[ENTRADAS]]*Tabla3567[[#This Row],[PRECIO]]</f>
        <v>0</v>
      </c>
      <c r="N103" s="2">
        <f>+Tabla3567[[#This Row],[SALIDAS]]*Tabla3567[[#This Row],[PRECIO]]</f>
        <v>0</v>
      </c>
      <c r="O103" s="2">
        <f>+Tabla3567[[#This Row],[BALANCE INICIAL2]]+Tabla3567[[#This Row],[ENTRADAS3]]-Tabla3567[[#This Row],[SALIDAS4]]</f>
        <v>320</v>
      </c>
    </row>
    <row r="104" spans="1:15" x14ac:dyDescent="0.25">
      <c r="A104" s="9" t="s">
        <v>29</v>
      </c>
      <c r="B104" s="17" t="s">
        <v>878</v>
      </c>
      <c r="C104" t="s">
        <v>102</v>
      </c>
      <c r="D104" t="s">
        <v>568</v>
      </c>
      <c r="F104" s="9" t="s">
        <v>868</v>
      </c>
      <c r="G104">
        <v>2</v>
      </c>
      <c r="J104">
        <f>+Tabla3567[[#This Row],[BALANCE INICIAL]]+Tabla3567[[#This Row],[ENTRADAS]]-Tabla3567[[#This Row],[SALIDAS]]</f>
        <v>2</v>
      </c>
      <c r="K104" s="2">
        <v>1249.99</v>
      </c>
      <c r="L104" s="2">
        <f>+Tabla3567[[#This Row],[BALANCE INICIAL]]*Tabla3567[[#This Row],[PRECIO]]</f>
        <v>2499.98</v>
      </c>
      <c r="M104" s="2">
        <f>+Tabla3567[[#This Row],[ENTRADAS]]*Tabla3567[[#This Row],[PRECIO]]</f>
        <v>0</v>
      </c>
      <c r="N104" s="2">
        <f>+Tabla3567[[#This Row],[SALIDAS]]*Tabla3567[[#This Row],[PRECIO]]</f>
        <v>0</v>
      </c>
      <c r="O104" s="2">
        <f>+Tabla3567[[#This Row],[BALANCE INICIAL2]]+Tabla3567[[#This Row],[ENTRADAS3]]-Tabla3567[[#This Row],[SALIDAS4]]</f>
        <v>2499.98</v>
      </c>
    </row>
    <row r="105" spans="1:15" x14ac:dyDescent="0.25">
      <c r="A105" s="9" t="s">
        <v>29</v>
      </c>
      <c r="B105" s="17" t="s">
        <v>878</v>
      </c>
      <c r="C105" t="s">
        <v>102</v>
      </c>
      <c r="D105" t="s">
        <v>569</v>
      </c>
      <c r="F105" s="9" t="s">
        <v>825</v>
      </c>
      <c r="G105">
        <v>3</v>
      </c>
      <c r="J105">
        <f>+Tabla3567[[#This Row],[BALANCE INICIAL]]+Tabla3567[[#This Row],[ENTRADAS]]-Tabla3567[[#This Row],[SALIDAS]]</f>
        <v>3</v>
      </c>
      <c r="K105" s="2">
        <v>630.5</v>
      </c>
      <c r="L105" s="2">
        <f>+Tabla3567[[#This Row],[BALANCE INICIAL]]*Tabla3567[[#This Row],[PRECIO]]</f>
        <v>1891.5</v>
      </c>
      <c r="M105" s="2">
        <f>+Tabla3567[[#This Row],[ENTRADAS]]*Tabla3567[[#This Row],[PRECIO]]</f>
        <v>0</v>
      </c>
      <c r="N105" s="2">
        <f>+Tabla3567[[#This Row],[SALIDAS]]*Tabla3567[[#This Row],[PRECIO]]</f>
        <v>0</v>
      </c>
      <c r="O105" s="2">
        <f>+Tabla3567[[#This Row],[BALANCE INICIAL2]]+Tabla3567[[#This Row],[ENTRADAS3]]-Tabla3567[[#This Row],[SALIDAS4]]</f>
        <v>1891.5</v>
      </c>
    </row>
    <row r="106" spans="1:15" x14ac:dyDescent="0.25">
      <c r="A106" s="9" t="s">
        <v>29</v>
      </c>
      <c r="B106" s="17" t="s">
        <v>878</v>
      </c>
      <c r="C106" t="s">
        <v>102</v>
      </c>
      <c r="D106" t="s">
        <v>570</v>
      </c>
      <c r="F106" s="9" t="s">
        <v>834</v>
      </c>
      <c r="G106">
        <v>1</v>
      </c>
      <c r="J106">
        <f>+Tabla3567[[#This Row],[BALANCE INICIAL]]+Tabla3567[[#This Row],[ENTRADAS]]-Tabla3567[[#This Row],[SALIDAS]]</f>
        <v>1</v>
      </c>
      <c r="K106" s="2">
        <v>170.5</v>
      </c>
      <c r="L106" s="2">
        <f>+Tabla3567[[#This Row],[BALANCE INICIAL]]*Tabla3567[[#This Row],[PRECIO]]</f>
        <v>170.5</v>
      </c>
      <c r="M106" s="2">
        <f>+Tabla3567[[#This Row],[ENTRADAS]]*Tabla3567[[#This Row],[PRECIO]]</f>
        <v>0</v>
      </c>
      <c r="N106" s="2">
        <f>+Tabla3567[[#This Row],[SALIDAS]]*Tabla3567[[#This Row],[PRECIO]]</f>
        <v>0</v>
      </c>
      <c r="O106" s="2">
        <f>+Tabla3567[[#This Row],[BALANCE INICIAL2]]+Tabla3567[[#This Row],[ENTRADAS3]]-Tabla3567[[#This Row],[SALIDAS4]]</f>
        <v>170.5</v>
      </c>
    </row>
    <row r="107" spans="1:15" x14ac:dyDescent="0.25">
      <c r="A107" s="9" t="s">
        <v>29</v>
      </c>
      <c r="B107" s="17" t="s">
        <v>878</v>
      </c>
      <c r="C107" t="s">
        <v>102</v>
      </c>
      <c r="D107" t="s">
        <v>571</v>
      </c>
      <c r="F107" s="9" t="s">
        <v>869</v>
      </c>
      <c r="G107">
        <v>1</v>
      </c>
      <c r="J107">
        <f>+Tabla3567[[#This Row],[BALANCE INICIAL]]+Tabla3567[[#This Row],[ENTRADAS]]-Tabla3567[[#This Row],[SALIDAS]]</f>
        <v>1</v>
      </c>
      <c r="K107" s="2">
        <v>169</v>
      </c>
      <c r="L107" s="2">
        <f>+Tabla3567[[#This Row],[BALANCE INICIAL]]*Tabla3567[[#This Row],[PRECIO]]</f>
        <v>169</v>
      </c>
      <c r="M107" s="2">
        <f>+Tabla3567[[#This Row],[ENTRADAS]]*Tabla3567[[#This Row],[PRECIO]]</f>
        <v>0</v>
      </c>
      <c r="N107" s="2">
        <f>+Tabla3567[[#This Row],[SALIDAS]]*Tabla3567[[#This Row],[PRECIO]]</f>
        <v>0</v>
      </c>
      <c r="O107" s="2">
        <f>+Tabla3567[[#This Row],[BALANCE INICIAL2]]+Tabla3567[[#This Row],[ENTRADAS3]]-Tabla3567[[#This Row],[SALIDAS4]]</f>
        <v>169</v>
      </c>
    </row>
    <row r="108" spans="1:15" x14ac:dyDescent="0.25">
      <c r="A108" s="9" t="s">
        <v>29</v>
      </c>
      <c r="B108" s="17" t="s">
        <v>878</v>
      </c>
      <c r="C108" t="s">
        <v>102</v>
      </c>
      <c r="D108" t="s">
        <v>572</v>
      </c>
      <c r="F108" s="9" t="s">
        <v>834</v>
      </c>
      <c r="G108">
        <v>1</v>
      </c>
      <c r="J108">
        <f>+Tabla3567[[#This Row],[BALANCE INICIAL]]+Tabla3567[[#This Row],[ENTRADAS]]-Tabla3567[[#This Row],[SALIDAS]]</f>
        <v>1</v>
      </c>
      <c r="K108" s="2">
        <v>159</v>
      </c>
      <c r="L108" s="2">
        <f>+Tabla3567[[#This Row],[BALANCE INICIAL]]*Tabla3567[[#This Row],[PRECIO]]</f>
        <v>159</v>
      </c>
      <c r="M108" s="2">
        <f>+Tabla3567[[#This Row],[ENTRADAS]]*Tabla3567[[#This Row],[PRECIO]]</f>
        <v>0</v>
      </c>
      <c r="N108" s="2">
        <f>+Tabla3567[[#This Row],[SALIDAS]]*Tabla3567[[#This Row],[PRECIO]]</f>
        <v>0</v>
      </c>
      <c r="O108" s="2">
        <f>+Tabla3567[[#This Row],[BALANCE INICIAL2]]+Tabla3567[[#This Row],[ENTRADAS3]]-Tabla3567[[#This Row],[SALIDAS4]]</f>
        <v>159</v>
      </c>
    </row>
    <row r="109" spans="1:15" x14ac:dyDescent="0.25">
      <c r="A109" s="9" t="s">
        <v>29</v>
      </c>
      <c r="B109" s="17" t="s">
        <v>878</v>
      </c>
      <c r="C109" t="s">
        <v>102</v>
      </c>
      <c r="D109" t="s">
        <v>573</v>
      </c>
      <c r="F109" s="9" t="s">
        <v>834</v>
      </c>
      <c r="G109">
        <v>5</v>
      </c>
      <c r="J109">
        <f>+Tabla3567[[#This Row],[BALANCE INICIAL]]+Tabla3567[[#This Row],[ENTRADAS]]-Tabla3567[[#This Row],[SALIDAS]]</f>
        <v>5</v>
      </c>
      <c r="K109" s="2">
        <v>150</v>
      </c>
      <c r="L109" s="2">
        <f>+Tabla3567[[#This Row],[BALANCE INICIAL]]*Tabla3567[[#This Row],[PRECIO]]</f>
        <v>750</v>
      </c>
      <c r="M109" s="2">
        <f>+Tabla3567[[#This Row],[ENTRADAS]]*Tabla3567[[#This Row],[PRECIO]]</f>
        <v>0</v>
      </c>
      <c r="N109" s="2">
        <f>+Tabla3567[[#This Row],[SALIDAS]]*Tabla3567[[#This Row],[PRECIO]]</f>
        <v>0</v>
      </c>
      <c r="O109" s="2">
        <f>+Tabla3567[[#This Row],[BALANCE INICIAL2]]+Tabla3567[[#This Row],[ENTRADAS3]]-Tabla3567[[#This Row],[SALIDAS4]]</f>
        <v>750</v>
      </c>
    </row>
    <row r="110" spans="1:15" x14ac:dyDescent="0.25">
      <c r="A110" s="9" t="s">
        <v>29</v>
      </c>
      <c r="B110" s="17" t="s">
        <v>878</v>
      </c>
      <c r="C110" t="s">
        <v>102</v>
      </c>
      <c r="D110" t="s">
        <v>574</v>
      </c>
      <c r="F110" s="9" t="s">
        <v>866</v>
      </c>
      <c r="G110">
        <v>15</v>
      </c>
      <c r="J110">
        <f>+Tabla3567[[#This Row],[BALANCE INICIAL]]+Tabla3567[[#This Row],[ENTRADAS]]-Tabla3567[[#This Row],[SALIDAS]]</f>
        <v>15</v>
      </c>
      <c r="K110" s="2">
        <v>85</v>
      </c>
      <c r="L110" s="2">
        <f>+Tabla3567[[#This Row],[BALANCE INICIAL]]*Tabla3567[[#This Row],[PRECIO]]</f>
        <v>1275</v>
      </c>
      <c r="M110" s="2">
        <f>+Tabla3567[[#This Row],[ENTRADAS]]*Tabla3567[[#This Row],[PRECIO]]</f>
        <v>0</v>
      </c>
      <c r="N110" s="2">
        <f>+Tabla3567[[#This Row],[SALIDAS]]*Tabla3567[[#This Row],[PRECIO]]</f>
        <v>0</v>
      </c>
      <c r="O110" s="2">
        <f>+Tabla3567[[#This Row],[BALANCE INICIAL2]]+Tabla3567[[#This Row],[ENTRADAS3]]-Tabla3567[[#This Row],[SALIDAS4]]</f>
        <v>1275</v>
      </c>
    </row>
    <row r="111" spans="1:15" x14ac:dyDescent="0.25">
      <c r="A111" s="9" t="s">
        <v>29</v>
      </c>
      <c r="B111" s="17" t="s">
        <v>878</v>
      </c>
      <c r="C111" t="s">
        <v>102</v>
      </c>
      <c r="D111" t="s">
        <v>575</v>
      </c>
      <c r="F111" s="9" t="s">
        <v>869</v>
      </c>
      <c r="G111">
        <v>3</v>
      </c>
      <c r="J111">
        <f>+Tabla3567[[#This Row],[BALANCE INICIAL]]+Tabla3567[[#This Row],[ENTRADAS]]-Tabla3567[[#This Row],[SALIDAS]]</f>
        <v>3</v>
      </c>
      <c r="K111" s="2">
        <v>85</v>
      </c>
      <c r="L111" s="2">
        <f>+Tabla3567[[#This Row],[BALANCE INICIAL]]*Tabla3567[[#This Row],[PRECIO]]</f>
        <v>255</v>
      </c>
      <c r="M111" s="2">
        <f>+Tabla3567[[#This Row],[ENTRADAS]]*Tabla3567[[#This Row],[PRECIO]]</f>
        <v>0</v>
      </c>
      <c r="N111" s="2">
        <f>+Tabla3567[[#This Row],[SALIDAS]]*Tabla3567[[#This Row],[PRECIO]]</f>
        <v>0</v>
      </c>
      <c r="O111" s="2">
        <f>+Tabla3567[[#This Row],[BALANCE INICIAL2]]+Tabla3567[[#This Row],[ENTRADAS3]]-Tabla3567[[#This Row],[SALIDAS4]]</f>
        <v>255</v>
      </c>
    </row>
    <row r="112" spans="1:15" x14ac:dyDescent="0.25">
      <c r="A112" s="9" t="s">
        <v>29</v>
      </c>
      <c r="B112" s="17" t="s">
        <v>878</v>
      </c>
      <c r="C112" t="s">
        <v>102</v>
      </c>
      <c r="D112" t="s">
        <v>576</v>
      </c>
      <c r="F112" s="9" t="s">
        <v>834</v>
      </c>
      <c r="G112">
        <v>16</v>
      </c>
      <c r="J112">
        <f>+Tabla3567[[#This Row],[BALANCE INICIAL]]+Tabla3567[[#This Row],[ENTRADAS]]-Tabla3567[[#This Row],[SALIDAS]]</f>
        <v>16</v>
      </c>
      <c r="K112" s="2">
        <v>140</v>
      </c>
      <c r="L112" s="2">
        <f>+Tabla3567[[#This Row],[BALANCE INICIAL]]*Tabla3567[[#This Row],[PRECIO]]</f>
        <v>2240</v>
      </c>
      <c r="M112" s="2">
        <f>+Tabla3567[[#This Row],[ENTRADAS]]*Tabla3567[[#This Row],[PRECIO]]</f>
        <v>0</v>
      </c>
      <c r="N112" s="2">
        <f>+Tabla3567[[#This Row],[SALIDAS]]*Tabla3567[[#This Row],[PRECIO]]</f>
        <v>0</v>
      </c>
      <c r="O112" s="2">
        <f>+Tabla3567[[#This Row],[BALANCE INICIAL2]]+Tabla3567[[#This Row],[ENTRADAS3]]-Tabla3567[[#This Row],[SALIDAS4]]</f>
        <v>2240</v>
      </c>
    </row>
    <row r="113" spans="1:15" x14ac:dyDescent="0.25">
      <c r="A113" s="9" t="s">
        <v>29</v>
      </c>
      <c r="B113" s="17" t="s">
        <v>878</v>
      </c>
      <c r="C113" t="s">
        <v>102</v>
      </c>
      <c r="D113" t="s">
        <v>577</v>
      </c>
      <c r="F113" s="9" t="s">
        <v>834</v>
      </c>
      <c r="G113">
        <v>6</v>
      </c>
      <c r="J113">
        <f>+Tabla3567[[#This Row],[BALANCE INICIAL]]+Tabla3567[[#This Row],[ENTRADAS]]-Tabla3567[[#This Row],[SALIDAS]]</f>
        <v>6</v>
      </c>
      <c r="K113" s="2">
        <v>150</v>
      </c>
      <c r="L113" s="2">
        <f>+Tabla3567[[#This Row],[BALANCE INICIAL]]*Tabla3567[[#This Row],[PRECIO]]</f>
        <v>900</v>
      </c>
      <c r="M113" s="2">
        <f>+Tabla3567[[#This Row],[ENTRADAS]]*Tabla3567[[#This Row],[PRECIO]]</f>
        <v>0</v>
      </c>
      <c r="N113" s="2">
        <f>+Tabla3567[[#This Row],[SALIDAS]]*Tabla3567[[#This Row],[PRECIO]]</f>
        <v>0</v>
      </c>
      <c r="O113" s="2">
        <f>+Tabla3567[[#This Row],[BALANCE INICIAL2]]+Tabla3567[[#This Row],[ENTRADAS3]]-Tabla3567[[#This Row],[SALIDAS4]]</f>
        <v>900</v>
      </c>
    </row>
    <row r="114" spans="1:15" x14ac:dyDescent="0.25">
      <c r="A114" s="9" t="s">
        <v>29</v>
      </c>
      <c r="B114" s="17" t="s">
        <v>878</v>
      </c>
      <c r="C114" t="s">
        <v>102</v>
      </c>
      <c r="D114" t="s">
        <v>578</v>
      </c>
      <c r="F114" s="9" t="s">
        <v>834</v>
      </c>
      <c r="G114">
        <v>1</v>
      </c>
      <c r="J114">
        <f>+Tabla3567[[#This Row],[BALANCE INICIAL]]+Tabla3567[[#This Row],[ENTRADAS]]-Tabla3567[[#This Row],[SALIDAS]]</f>
        <v>1</v>
      </c>
      <c r="K114" s="2">
        <v>23.73</v>
      </c>
      <c r="L114" s="2">
        <f>+Tabla3567[[#This Row],[BALANCE INICIAL]]*Tabla3567[[#This Row],[PRECIO]]</f>
        <v>23.73</v>
      </c>
      <c r="M114" s="2">
        <f>+Tabla3567[[#This Row],[ENTRADAS]]*Tabla3567[[#This Row],[PRECIO]]</f>
        <v>0</v>
      </c>
      <c r="N114" s="2">
        <f>+Tabla3567[[#This Row],[SALIDAS]]*Tabla3567[[#This Row],[PRECIO]]</f>
        <v>0</v>
      </c>
      <c r="O114" s="2">
        <f>+Tabla3567[[#This Row],[BALANCE INICIAL2]]+Tabla3567[[#This Row],[ENTRADAS3]]-Tabla3567[[#This Row],[SALIDAS4]]</f>
        <v>23.73</v>
      </c>
    </row>
    <row r="115" spans="1:15" x14ac:dyDescent="0.25">
      <c r="A115" s="9" t="s">
        <v>29</v>
      </c>
      <c r="B115" s="17" t="s">
        <v>878</v>
      </c>
      <c r="C115" t="s">
        <v>102</v>
      </c>
      <c r="D115" t="s">
        <v>579</v>
      </c>
      <c r="F115" s="9" t="s">
        <v>834</v>
      </c>
      <c r="G115">
        <v>1</v>
      </c>
      <c r="J115">
        <f>+Tabla3567[[#This Row],[BALANCE INICIAL]]+Tabla3567[[#This Row],[ENTRADAS]]-Tabla3567[[#This Row],[SALIDAS]]</f>
        <v>1</v>
      </c>
      <c r="K115" s="2">
        <v>169</v>
      </c>
      <c r="L115" s="2">
        <f>+Tabla3567[[#This Row],[BALANCE INICIAL]]*Tabla3567[[#This Row],[PRECIO]]</f>
        <v>169</v>
      </c>
      <c r="M115" s="2">
        <f>+Tabla3567[[#This Row],[ENTRADAS]]*Tabla3567[[#This Row],[PRECIO]]</f>
        <v>0</v>
      </c>
      <c r="N115" s="2">
        <f>+Tabla3567[[#This Row],[SALIDAS]]*Tabla3567[[#This Row],[PRECIO]]</f>
        <v>0</v>
      </c>
      <c r="O115" s="2">
        <f>+Tabla3567[[#This Row],[BALANCE INICIAL2]]+Tabla3567[[#This Row],[ENTRADAS3]]-Tabla3567[[#This Row],[SALIDAS4]]</f>
        <v>169</v>
      </c>
    </row>
    <row r="116" spans="1:15" x14ac:dyDescent="0.25">
      <c r="A116" s="9" t="s">
        <v>29</v>
      </c>
      <c r="B116" s="17" t="s">
        <v>878</v>
      </c>
      <c r="C116" t="s">
        <v>102</v>
      </c>
      <c r="D116" t="s">
        <v>580</v>
      </c>
      <c r="F116" s="9" t="s">
        <v>834</v>
      </c>
      <c r="G116">
        <v>1</v>
      </c>
      <c r="J116">
        <f>+Tabla3567[[#This Row],[BALANCE INICIAL]]+Tabla3567[[#This Row],[ENTRADAS]]-Tabla3567[[#This Row],[SALIDAS]]</f>
        <v>1</v>
      </c>
      <c r="K116" s="2">
        <v>239</v>
      </c>
      <c r="L116" s="2">
        <f>+Tabla3567[[#This Row],[BALANCE INICIAL]]*Tabla3567[[#This Row],[PRECIO]]</f>
        <v>239</v>
      </c>
      <c r="M116" s="2">
        <f>+Tabla3567[[#This Row],[ENTRADAS]]*Tabla3567[[#This Row],[PRECIO]]</f>
        <v>0</v>
      </c>
      <c r="N116" s="2">
        <f>+Tabla3567[[#This Row],[SALIDAS]]*Tabla3567[[#This Row],[PRECIO]]</f>
        <v>0</v>
      </c>
      <c r="O116" s="2">
        <f>+Tabla3567[[#This Row],[BALANCE INICIAL2]]+Tabla3567[[#This Row],[ENTRADAS3]]-Tabla3567[[#This Row],[SALIDAS4]]</f>
        <v>239</v>
      </c>
    </row>
    <row r="117" spans="1:15" x14ac:dyDescent="0.25">
      <c r="A117" s="9" t="s">
        <v>29</v>
      </c>
      <c r="B117" s="17" t="s">
        <v>878</v>
      </c>
      <c r="C117" t="s">
        <v>102</v>
      </c>
      <c r="D117" t="s">
        <v>581</v>
      </c>
      <c r="F117" s="9" t="s">
        <v>834</v>
      </c>
      <c r="G117">
        <v>5</v>
      </c>
      <c r="J117">
        <f>+Tabla3567[[#This Row],[BALANCE INICIAL]]+Tabla3567[[#This Row],[ENTRADAS]]-Tabla3567[[#This Row],[SALIDAS]]</f>
        <v>5</v>
      </c>
      <c r="K117" s="2">
        <v>28</v>
      </c>
      <c r="L117" s="2">
        <f>+Tabla3567[[#This Row],[BALANCE INICIAL]]*Tabla3567[[#This Row],[PRECIO]]</f>
        <v>140</v>
      </c>
      <c r="M117" s="2">
        <f>+Tabla3567[[#This Row],[ENTRADAS]]*Tabla3567[[#This Row],[PRECIO]]</f>
        <v>0</v>
      </c>
      <c r="N117" s="2">
        <f>+Tabla3567[[#This Row],[SALIDAS]]*Tabla3567[[#This Row],[PRECIO]]</f>
        <v>0</v>
      </c>
      <c r="O117" s="2">
        <f>+Tabla3567[[#This Row],[BALANCE INICIAL2]]+Tabla3567[[#This Row],[ENTRADAS3]]-Tabla3567[[#This Row],[SALIDAS4]]</f>
        <v>140</v>
      </c>
    </row>
    <row r="118" spans="1:15" x14ac:dyDescent="0.25">
      <c r="A118" s="9" t="s">
        <v>29</v>
      </c>
      <c r="B118" s="17" t="s">
        <v>878</v>
      </c>
      <c r="C118" t="s">
        <v>102</v>
      </c>
      <c r="D118" t="s">
        <v>582</v>
      </c>
      <c r="F118" s="9" t="s">
        <v>834</v>
      </c>
      <c r="G118">
        <v>3</v>
      </c>
      <c r="J118">
        <f>+Tabla3567[[#This Row],[BALANCE INICIAL]]+Tabla3567[[#This Row],[ENTRADAS]]-Tabla3567[[#This Row],[SALIDAS]]</f>
        <v>3</v>
      </c>
      <c r="K118" s="2">
        <v>88.98</v>
      </c>
      <c r="L118" s="2">
        <f>+Tabla3567[[#This Row],[BALANCE INICIAL]]*Tabla3567[[#This Row],[PRECIO]]</f>
        <v>266.94</v>
      </c>
      <c r="M118" s="2">
        <f>+Tabla3567[[#This Row],[ENTRADAS]]*Tabla3567[[#This Row],[PRECIO]]</f>
        <v>0</v>
      </c>
      <c r="N118" s="2">
        <f>+Tabla3567[[#This Row],[SALIDAS]]*Tabla3567[[#This Row],[PRECIO]]</f>
        <v>0</v>
      </c>
      <c r="O118" s="2">
        <f>+Tabla3567[[#This Row],[BALANCE INICIAL2]]+Tabla3567[[#This Row],[ENTRADAS3]]-Tabla3567[[#This Row],[SALIDAS4]]</f>
        <v>266.94</v>
      </c>
    </row>
    <row r="119" spans="1:15" x14ac:dyDescent="0.25">
      <c r="A119" s="9" t="s">
        <v>29</v>
      </c>
      <c r="B119" s="17" t="s">
        <v>878</v>
      </c>
      <c r="C119" t="s">
        <v>102</v>
      </c>
      <c r="D119" t="s">
        <v>583</v>
      </c>
      <c r="F119" s="9" t="s">
        <v>834</v>
      </c>
      <c r="G119">
        <v>4</v>
      </c>
      <c r="J119">
        <f>+Tabla3567[[#This Row],[BALANCE INICIAL]]+Tabla3567[[#This Row],[ENTRADAS]]-Tabla3567[[#This Row],[SALIDAS]]</f>
        <v>4</v>
      </c>
      <c r="K119" s="2">
        <v>97</v>
      </c>
      <c r="L119" s="2">
        <f>+Tabla3567[[#This Row],[BALANCE INICIAL]]*Tabla3567[[#This Row],[PRECIO]]</f>
        <v>388</v>
      </c>
      <c r="M119" s="2">
        <f>+Tabla3567[[#This Row],[ENTRADAS]]*Tabla3567[[#This Row],[PRECIO]]</f>
        <v>0</v>
      </c>
      <c r="N119" s="2">
        <f>+Tabla3567[[#This Row],[SALIDAS]]*Tabla3567[[#This Row],[PRECIO]]</f>
        <v>0</v>
      </c>
      <c r="O119" s="2">
        <f>+Tabla3567[[#This Row],[BALANCE INICIAL2]]+Tabla3567[[#This Row],[ENTRADAS3]]-Tabla3567[[#This Row],[SALIDAS4]]</f>
        <v>388</v>
      </c>
    </row>
    <row r="120" spans="1:15" x14ac:dyDescent="0.25">
      <c r="A120" s="9" t="s">
        <v>29</v>
      </c>
      <c r="B120" s="17" t="s">
        <v>878</v>
      </c>
      <c r="C120" t="s">
        <v>102</v>
      </c>
      <c r="D120" t="s">
        <v>584</v>
      </c>
      <c r="F120" s="9" t="s">
        <v>865</v>
      </c>
      <c r="G120">
        <v>1</v>
      </c>
      <c r="J120">
        <f>+Tabla3567[[#This Row],[BALANCE INICIAL]]+Tabla3567[[#This Row],[ENTRADAS]]-Tabla3567[[#This Row],[SALIDAS]]</f>
        <v>1</v>
      </c>
      <c r="K120" s="2">
        <v>650</v>
      </c>
      <c r="L120" s="2">
        <f>+Tabla3567[[#This Row],[BALANCE INICIAL]]*Tabla3567[[#This Row],[PRECIO]]</f>
        <v>650</v>
      </c>
      <c r="M120" s="2">
        <f>+Tabla3567[[#This Row],[ENTRADAS]]*Tabla3567[[#This Row],[PRECIO]]</f>
        <v>0</v>
      </c>
      <c r="N120" s="2">
        <f>+Tabla3567[[#This Row],[SALIDAS]]*Tabla3567[[#This Row],[PRECIO]]</f>
        <v>0</v>
      </c>
      <c r="O120" s="2">
        <f>+Tabla3567[[#This Row],[BALANCE INICIAL2]]+Tabla3567[[#This Row],[ENTRADAS3]]-Tabla3567[[#This Row],[SALIDAS4]]</f>
        <v>650</v>
      </c>
    </row>
    <row r="121" spans="1:15" x14ac:dyDescent="0.25">
      <c r="A121" s="9" t="s">
        <v>29</v>
      </c>
      <c r="B121" s="17" t="s">
        <v>878</v>
      </c>
      <c r="C121" t="s">
        <v>102</v>
      </c>
      <c r="D121" t="s">
        <v>585</v>
      </c>
      <c r="F121" s="9" t="s">
        <v>865</v>
      </c>
      <c r="G121">
        <v>1</v>
      </c>
      <c r="J121">
        <f>+Tabla3567[[#This Row],[BALANCE INICIAL]]+Tabla3567[[#This Row],[ENTRADAS]]-Tabla3567[[#This Row],[SALIDAS]]</f>
        <v>1</v>
      </c>
      <c r="K121" s="2">
        <v>170.5</v>
      </c>
      <c r="L121" s="2">
        <f>+Tabla3567[[#This Row],[BALANCE INICIAL]]*Tabla3567[[#This Row],[PRECIO]]</f>
        <v>170.5</v>
      </c>
      <c r="M121" s="2">
        <f>+Tabla3567[[#This Row],[ENTRADAS]]*Tabla3567[[#This Row],[PRECIO]]</f>
        <v>0</v>
      </c>
      <c r="N121" s="2">
        <f>+Tabla3567[[#This Row],[SALIDAS]]*Tabla3567[[#This Row],[PRECIO]]</f>
        <v>0</v>
      </c>
      <c r="O121" s="2">
        <f>+Tabla3567[[#This Row],[BALANCE INICIAL2]]+Tabla3567[[#This Row],[ENTRADAS3]]-Tabla3567[[#This Row],[SALIDAS4]]</f>
        <v>170.5</v>
      </c>
    </row>
    <row r="122" spans="1:15" x14ac:dyDescent="0.25">
      <c r="A122" s="9" t="s">
        <v>29</v>
      </c>
      <c r="B122" s="17" t="s">
        <v>878</v>
      </c>
      <c r="C122" t="s">
        <v>102</v>
      </c>
      <c r="D122" t="s">
        <v>586</v>
      </c>
      <c r="F122" s="9" t="s">
        <v>865</v>
      </c>
      <c r="G122">
        <v>2</v>
      </c>
      <c r="J122">
        <f>+Tabla3567[[#This Row],[BALANCE INICIAL]]+Tabla3567[[#This Row],[ENTRADAS]]-Tabla3567[[#This Row],[SALIDAS]]</f>
        <v>2</v>
      </c>
      <c r="K122" s="2">
        <v>45</v>
      </c>
      <c r="L122" s="2">
        <f>+Tabla3567[[#This Row],[BALANCE INICIAL]]*Tabla3567[[#This Row],[PRECIO]]</f>
        <v>90</v>
      </c>
      <c r="M122" s="2">
        <f>+Tabla3567[[#This Row],[ENTRADAS]]*Tabla3567[[#This Row],[PRECIO]]</f>
        <v>0</v>
      </c>
      <c r="N122" s="2">
        <f>+Tabla3567[[#This Row],[SALIDAS]]*Tabla3567[[#This Row],[PRECIO]]</f>
        <v>0</v>
      </c>
      <c r="O122" s="2">
        <f>+Tabla3567[[#This Row],[BALANCE INICIAL2]]+Tabla3567[[#This Row],[ENTRADAS3]]-Tabla3567[[#This Row],[SALIDAS4]]</f>
        <v>90</v>
      </c>
    </row>
    <row r="123" spans="1:15" x14ac:dyDescent="0.25">
      <c r="A123" s="9" t="s">
        <v>29</v>
      </c>
      <c r="B123" s="17" t="s">
        <v>878</v>
      </c>
      <c r="C123" t="s">
        <v>102</v>
      </c>
      <c r="D123" t="s">
        <v>587</v>
      </c>
      <c r="F123" s="9" t="s">
        <v>865</v>
      </c>
      <c r="G123">
        <v>1</v>
      </c>
      <c r="J123">
        <f>+Tabla3567[[#This Row],[BALANCE INICIAL]]+Tabla3567[[#This Row],[ENTRADAS]]-Tabla3567[[#This Row],[SALIDAS]]</f>
        <v>1</v>
      </c>
      <c r="K123" s="2">
        <v>400</v>
      </c>
      <c r="L123" s="2">
        <f>+Tabla3567[[#This Row],[BALANCE INICIAL]]*Tabla3567[[#This Row],[PRECIO]]</f>
        <v>400</v>
      </c>
      <c r="M123" s="2">
        <f>+Tabla3567[[#This Row],[ENTRADAS]]*Tabla3567[[#This Row],[PRECIO]]</f>
        <v>0</v>
      </c>
      <c r="N123" s="2">
        <f>+Tabla3567[[#This Row],[SALIDAS]]*Tabla3567[[#This Row],[PRECIO]]</f>
        <v>0</v>
      </c>
      <c r="O123" s="2">
        <f>+Tabla3567[[#This Row],[BALANCE INICIAL2]]+Tabla3567[[#This Row],[ENTRADAS3]]-Tabla3567[[#This Row],[SALIDAS4]]</f>
        <v>400</v>
      </c>
    </row>
    <row r="124" spans="1:15" x14ac:dyDescent="0.25">
      <c r="A124" s="9" t="s">
        <v>29</v>
      </c>
      <c r="B124" s="17" t="s">
        <v>878</v>
      </c>
      <c r="C124" t="s">
        <v>102</v>
      </c>
      <c r="D124" t="s">
        <v>588</v>
      </c>
      <c r="F124" s="9" t="s">
        <v>834</v>
      </c>
      <c r="G124">
        <v>27</v>
      </c>
      <c r="J124">
        <f>+Tabla3567[[#This Row],[BALANCE INICIAL]]+Tabla3567[[#This Row],[ENTRADAS]]-Tabla3567[[#This Row],[SALIDAS]]</f>
        <v>27</v>
      </c>
      <c r="K124" s="2">
        <v>290.5</v>
      </c>
      <c r="L124" s="2">
        <f>+Tabla3567[[#This Row],[BALANCE INICIAL]]*Tabla3567[[#This Row],[PRECIO]]</f>
        <v>7843.5</v>
      </c>
      <c r="M124" s="2">
        <f>+Tabla3567[[#This Row],[ENTRADAS]]*Tabla3567[[#This Row],[PRECIO]]</f>
        <v>0</v>
      </c>
      <c r="N124" s="2">
        <f>+Tabla3567[[#This Row],[SALIDAS]]*Tabla3567[[#This Row],[PRECIO]]</f>
        <v>0</v>
      </c>
      <c r="O124" s="2">
        <f>+Tabla3567[[#This Row],[BALANCE INICIAL2]]+Tabla3567[[#This Row],[ENTRADAS3]]-Tabla3567[[#This Row],[SALIDAS4]]</f>
        <v>7843.5</v>
      </c>
    </row>
    <row r="125" spans="1:15" x14ac:dyDescent="0.25">
      <c r="A125" s="9" t="s">
        <v>29</v>
      </c>
      <c r="B125" s="17" t="s">
        <v>878</v>
      </c>
      <c r="C125" t="s">
        <v>102</v>
      </c>
      <c r="D125" t="s">
        <v>589</v>
      </c>
      <c r="F125" s="9" t="s">
        <v>870</v>
      </c>
      <c r="G125">
        <v>1</v>
      </c>
      <c r="J125">
        <f>+Tabla3567[[#This Row],[BALANCE INICIAL]]+Tabla3567[[#This Row],[ENTRADAS]]-Tabla3567[[#This Row],[SALIDAS]]</f>
        <v>1</v>
      </c>
      <c r="K125" s="2">
        <v>455</v>
      </c>
      <c r="L125" s="2">
        <f>+Tabla3567[[#This Row],[BALANCE INICIAL]]*Tabla3567[[#This Row],[PRECIO]]</f>
        <v>455</v>
      </c>
      <c r="M125" s="2">
        <f>+Tabla3567[[#This Row],[ENTRADAS]]*Tabla3567[[#This Row],[PRECIO]]</f>
        <v>0</v>
      </c>
      <c r="N125" s="2">
        <f>+Tabla3567[[#This Row],[SALIDAS]]*Tabla3567[[#This Row],[PRECIO]]</f>
        <v>0</v>
      </c>
      <c r="O125" s="2">
        <f>+Tabla3567[[#This Row],[BALANCE INICIAL2]]+Tabla3567[[#This Row],[ENTRADAS3]]-Tabla3567[[#This Row],[SALIDAS4]]</f>
        <v>455</v>
      </c>
    </row>
    <row r="126" spans="1:15" x14ac:dyDescent="0.25">
      <c r="A126" s="9" t="s">
        <v>29</v>
      </c>
      <c r="B126" s="17" t="s">
        <v>878</v>
      </c>
      <c r="C126" t="s">
        <v>102</v>
      </c>
      <c r="D126" t="s">
        <v>590</v>
      </c>
      <c r="F126" s="9" t="s">
        <v>870</v>
      </c>
      <c r="G126">
        <v>1</v>
      </c>
      <c r="J126">
        <f>+Tabla3567[[#This Row],[BALANCE INICIAL]]+Tabla3567[[#This Row],[ENTRADAS]]-Tabla3567[[#This Row],[SALIDAS]]</f>
        <v>1</v>
      </c>
      <c r="K126" s="2">
        <v>1299</v>
      </c>
      <c r="L126" s="2">
        <f>+Tabla3567[[#This Row],[BALANCE INICIAL]]*Tabla3567[[#This Row],[PRECIO]]</f>
        <v>1299</v>
      </c>
      <c r="M126" s="2">
        <f>+Tabla3567[[#This Row],[ENTRADAS]]*Tabla3567[[#This Row],[PRECIO]]</f>
        <v>0</v>
      </c>
      <c r="N126" s="2">
        <f>+Tabla3567[[#This Row],[SALIDAS]]*Tabla3567[[#This Row],[PRECIO]]</f>
        <v>0</v>
      </c>
      <c r="O126" s="2">
        <f>+Tabla3567[[#This Row],[BALANCE INICIAL2]]+Tabla3567[[#This Row],[ENTRADAS3]]-Tabla3567[[#This Row],[SALIDAS4]]</f>
        <v>1299</v>
      </c>
    </row>
    <row r="127" spans="1:15" x14ac:dyDescent="0.25">
      <c r="A127" s="9" t="s">
        <v>29</v>
      </c>
      <c r="B127" s="17" t="s">
        <v>878</v>
      </c>
      <c r="C127" t="s">
        <v>102</v>
      </c>
      <c r="D127" t="s">
        <v>591</v>
      </c>
      <c r="F127" s="9" t="s">
        <v>869</v>
      </c>
      <c r="G127">
        <v>1</v>
      </c>
      <c r="J127">
        <f>+Tabla3567[[#This Row],[BALANCE INICIAL]]+Tabla3567[[#This Row],[ENTRADAS]]-Tabla3567[[#This Row],[SALIDAS]]</f>
        <v>1</v>
      </c>
      <c r="K127" s="2">
        <v>950</v>
      </c>
      <c r="L127" s="2">
        <f>+Tabla3567[[#This Row],[BALANCE INICIAL]]*Tabla3567[[#This Row],[PRECIO]]</f>
        <v>950</v>
      </c>
      <c r="M127" s="2">
        <f>+Tabla3567[[#This Row],[ENTRADAS]]*Tabla3567[[#This Row],[PRECIO]]</f>
        <v>0</v>
      </c>
      <c r="N127" s="2">
        <f>+Tabla3567[[#This Row],[SALIDAS]]*Tabla3567[[#This Row],[PRECIO]]</f>
        <v>0</v>
      </c>
      <c r="O127" s="2">
        <f>+Tabla3567[[#This Row],[BALANCE INICIAL2]]+Tabla3567[[#This Row],[ENTRADAS3]]-Tabla3567[[#This Row],[SALIDAS4]]</f>
        <v>950</v>
      </c>
    </row>
    <row r="128" spans="1:15" x14ac:dyDescent="0.25">
      <c r="A128" s="9" t="s">
        <v>29</v>
      </c>
      <c r="B128" s="17" t="s">
        <v>878</v>
      </c>
      <c r="C128" t="s">
        <v>102</v>
      </c>
      <c r="D128" t="s">
        <v>592</v>
      </c>
      <c r="F128" s="9" t="s">
        <v>834</v>
      </c>
      <c r="G128">
        <v>2</v>
      </c>
      <c r="J128">
        <f>+Tabla3567[[#This Row],[BALANCE INICIAL]]+Tabla3567[[#This Row],[ENTRADAS]]-Tabla3567[[#This Row],[SALIDAS]]</f>
        <v>2</v>
      </c>
      <c r="K128" s="2">
        <v>198</v>
      </c>
      <c r="L128" s="2">
        <f>+Tabla3567[[#This Row],[BALANCE INICIAL]]*Tabla3567[[#This Row],[PRECIO]]</f>
        <v>396</v>
      </c>
      <c r="M128" s="2">
        <f>+Tabla3567[[#This Row],[ENTRADAS]]*Tabla3567[[#This Row],[PRECIO]]</f>
        <v>0</v>
      </c>
      <c r="N128" s="2">
        <f>+Tabla3567[[#This Row],[SALIDAS]]*Tabla3567[[#This Row],[PRECIO]]</f>
        <v>0</v>
      </c>
      <c r="O128" s="2">
        <f>+Tabla3567[[#This Row],[BALANCE INICIAL2]]+Tabla3567[[#This Row],[ENTRADAS3]]-Tabla3567[[#This Row],[SALIDAS4]]</f>
        <v>396</v>
      </c>
    </row>
    <row r="129" spans="1:15" x14ac:dyDescent="0.25">
      <c r="A129" s="9" t="s">
        <v>29</v>
      </c>
      <c r="B129" s="17" t="s">
        <v>878</v>
      </c>
      <c r="C129" t="s">
        <v>102</v>
      </c>
      <c r="D129" t="s">
        <v>593</v>
      </c>
      <c r="F129" s="9" t="s">
        <v>834</v>
      </c>
      <c r="G129">
        <v>3</v>
      </c>
      <c r="J129">
        <f>+Tabla3567[[#This Row],[BALANCE INICIAL]]+Tabla3567[[#This Row],[ENTRADAS]]-Tabla3567[[#This Row],[SALIDAS]]</f>
        <v>3</v>
      </c>
      <c r="K129" s="2">
        <v>258</v>
      </c>
      <c r="L129" s="2">
        <f>+Tabla3567[[#This Row],[BALANCE INICIAL]]*Tabla3567[[#This Row],[PRECIO]]</f>
        <v>774</v>
      </c>
      <c r="M129" s="2">
        <f>+Tabla3567[[#This Row],[ENTRADAS]]*Tabla3567[[#This Row],[PRECIO]]</f>
        <v>0</v>
      </c>
      <c r="N129" s="2">
        <f>+Tabla3567[[#This Row],[SALIDAS]]*Tabla3567[[#This Row],[PRECIO]]</f>
        <v>0</v>
      </c>
      <c r="O129" s="2">
        <f>+Tabla3567[[#This Row],[BALANCE INICIAL2]]+Tabla3567[[#This Row],[ENTRADAS3]]-Tabla3567[[#This Row],[SALIDAS4]]</f>
        <v>774</v>
      </c>
    </row>
    <row r="130" spans="1:15" x14ac:dyDescent="0.25">
      <c r="A130" s="9" t="s">
        <v>29</v>
      </c>
      <c r="B130" s="17" t="s">
        <v>878</v>
      </c>
      <c r="C130" t="s">
        <v>102</v>
      </c>
      <c r="D130" t="s">
        <v>594</v>
      </c>
      <c r="F130" s="9" t="s">
        <v>869</v>
      </c>
      <c r="G130">
        <v>0</v>
      </c>
      <c r="J130">
        <f>+Tabla3567[[#This Row],[BALANCE INICIAL]]+Tabla3567[[#This Row],[ENTRADAS]]-Tabla3567[[#This Row],[SALIDAS]]</f>
        <v>0</v>
      </c>
      <c r="K130" s="2">
        <v>261.01</v>
      </c>
      <c r="L130" s="2">
        <f>+Tabla3567[[#This Row],[BALANCE INICIAL]]*Tabla3567[[#This Row],[PRECIO]]</f>
        <v>0</v>
      </c>
      <c r="M130" s="2">
        <f>+Tabla3567[[#This Row],[ENTRADAS]]*Tabla3567[[#This Row],[PRECIO]]</f>
        <v>0</v>
      </c>
      <c r="N130" s="2">
        <f>+Tabla3567[[#This Row],[SALIDAS]]*Tabla3567[[#This Row],[PRECIO]]</f>
        <v>0</v>
      </c>
      <c r="O130" s="2">
        <f>+Tabla3567[[#This Row],[BALANCE INICIAL2]]+Tabla3567[[#This Row],[ENTRADAS3]]-Tabla3567[[#This Row],[SALIDAS4]]</f>
        <v>0</v>
      </c>
    </row>
    <row r="131" spans="1:15" x14ac:dyDescent="0.25">
      <c r="A131" s="9" t="s">
        <v>29</v>
      </c>
      <c r="B131" s="17" t="s">
        <v>878</v>
      </c>
      <c r="C131" t="s">
        <v>102</v>
      </c>
      <c r="D131" t="s">
        <v>595</v>
      </c>
      <c r="F131" s="9" t="s">
        <v>869</v>
      </c>
      <c r="G131">
        <v>1</v>
      </c>
      <c r="J131">
        <f>+Tabla3567[[#This Row],[BALANCE INICIAL]]+Tabla3567[[#This Row],[ENTRADAS]]-Tabla3567[[#This Row],[SALIDAS]]</f>
        <v>1</v>
      </c>
      <c r="K131" s="2">
        <v>250</v>
      </c>
      <c r="L131" s="2">
        <f>+Tabla3567[[#This Row],[BALANCE INICIAL]]*Tabla3567[[#This Row],[PRECIO]]</f>
        <v>250</v>
      </c>
      <c r="M131" s="2">
        <f>+Tabla3567[[#This Row],[ENTRADAS]]*Tabla3567[[#This Row],[PRECIO]]</f>
        <v>0</v>
      </c>
      <c r="N131" s="2">
        <f>+Tabla3567[[#This Row],[SALIDAS]]*Tabla3567[[#This Row],[PRECIO]]</f>
        <v>0</v>
      </c>
      <c r="O131" s="2">
        <f>+Tabla3567[[#This Row],[BALANCE INICIAL2]]+Tabla3567[[#This Row],[ENTRADAS3]]-Tabla3567[[#This Row],[SALIDAS4]]</f>
        <v>250</v>
      </c>
    </row>
    <row r="132" spans="1:15" x14ac:dyDescent="0.25">
      <c r="A132" s="9" t="s">
        <v>29</v>
      </c>
      <c r="B132" s="17" t="s">
        <v>878</v>
      </c>
      <c r="C132" t="s">
        <v>102</v>
      </c>
      <c r="D132" t="s">
        <v>596</v>
      </c>
      <c r="F132" s="9" t="s">
        <v>834</v>
      </c>
      <c r="G132">
        <v>10</v>
      </c>
      <c r="J132">
        <f>+Tabla3567[[#This Row],[BALANCE INICIAL]]+Tabla3567[[#This Row],[ENTRADAS]]-Tabla3567[[#This Row],[SALIDAS]]</f>
        <v>10</v>
      </c>
      <c r="K132" s="2">
        <v>94.92</v>
      </c>
      <c r="L132" s="2">
        <f>+Tabla3567[[#This Row],[BALANCE INICIAL]]*Tabla3567[[#This Row],[PRECIO]]</f>
        <v>949.2</v>
      </c>
      <c r="M132" s="2">
        <f>+Tabla3567[[#This Row],[ENTRADAS]]*Tabla3567[[#This Row],[PRECIO]]</f>
        <v>0</v>
      </c>
      <c r="N132" s="2">
        <f>+Tabla3567[[#This Row],[SALIDAS]]*Tabla3567[[#This Row],[PRECIO]]</f>
        <v>0</v>
      </c>
      <c r="O132" s="2">
        <f>+Tabla3567[[#This Row],[BALANCE INICIAL2]]+Tabla3567[[#This Row],[ENTRADAS3]]-Tabla3567[[#This Row],[SALIDAS4]]</f>
        <v>949.2</v>
      </c>
    </row>
    <row r="133" spans="1:15" x14ac:dyDescent="0.25">
      <c r="A133" s="9" t="s">
        <v>29</v>
      </c>
      <c r="B133" s="17" t="s">
        <v>878</v>
      </c>
      <c r="C133" t="s">
        <v>102</v>
      </c>
      <c r="D133" t="s">
        <v>597</v>
      </c>
      <c r="F133" s="9" t="s">
        <v>825</v>
      </c>
      <c r="G133">
        <v>9</v>
      </c>
      <c r="J133">
        <f>+Tabla3567[[#This Row],[BALANCE INICIAL]]+Tabla3567[[#This Row],[ENTRADAS]]-Tabla3567[[#This Row],[SALIDAS]]</f>
        <v>9</v>
      </c>
      <c r="K133" s="2">
        <v>364</v>
      </c>
      <c r="L133" s="2">
        <f>+Tabla3567[[#This Row],[BALANCE INICIAL]]*Tabla3567[[#This Row],[PRECIO]]</f>
        <v>3276</v>
      </c>
      <c r="M133" s="2">
        <f>+Tabla3567[[#This Row],[ENTRADAS]]*Tabla3567[[#This Row],[PRECIO]]</f>
        <v>0</v>
      </c>
      <c r="N133" s="2">
        <f>+Tabla3567[[#This Row],[SALIDAS]]*Tabla3567[[#This Row],[PRECIO]]</f>
        <v>0</v>
      </c>
      <c r="O133" s="2">
        <f>+Tabla3567[[#This Row],[BALANCE INICIAL2]]+Tabla3567[[#This Row],[ENTRADAS3]]-Tabla3567[[#This Row],[SALIDAS4]]</f>
        <v>3276</v>
      </c>
    </row>
    <row r="134" spans="1:15" x14ac:dyDescent="0.25">
      <c r="A134" s="9" t="s">
        <v>29</v>
      </c>
      <c r="B134" s="17" t="s">
        <v>878</v>
      </c>
      <c r="C134" t="s">
        <v>102</v>
      </c>
      <c r="D134" t="s">
        <v>598</v>
      </c>
      <c r="F134" s="9" t="s">
        <v>869</v>
      </c>
      <c r="G134">
        <v>2</v>
      </c>
      <c r="J134">
        <f>+Tabla3567[[#This Row],[BALANCE INICIAL]]+Tabla3567[[#This Row],[ENTRADAS]]-Tabla3567[[#This Row],[SALIDAS]]</f>
        <v>2</v>
      </c>
      <c r="K134" s="2">
        <v>310</v>
      </c>
      <c r="L134" s="2">
        <f>+Tabla3567[[#This Row],[BALANCE INICIAL]]*Tabla3567[[#This Row],[PRECIO]]</f>
        <v>620</v>
      </c>
      <c r="M134" s="2">
        <f>+Tabla3567[[#This Row],[ENTRADAS]]*Tabla3567[[#This Row],[PRECIO]]</f>
        <v>0</v>
      </c>
      <c r="N134" s="2">
        <f>+Tabla3567[[#This Row],[SALIDAS]]*Tabla3567[[#This Row],[PRECIO]]</f>
        <v>0</v>
      </c>
      <c r="O134" s="2">
        <f>+Tabla3567[[#This Row],[BALANCE INICIAL2]]+Tabla3567[[#This Row],[ENTRADAS3]]-Tabla3567[[#This Row],[SALIDAS4]]</f>
        <v>620</v>
      </c>
    </row>
    <row r="135" spans="1:15" x14ac:dyDescent="0.25">
      <c r="A135" s="9" t="s">
        <v>29</v>
      </c>
      <c r="B135" s="17" t="s">
        <v>878</v>
      </c>
      <c r="C135" t="s">
        <v>102</v>
      </c>
      <c r="D135" t="s">
        <v>599</v>
      </c>
      <c r="F135" s="9" t="s">
        <v>869</v>
      </c>
      <c r="G135">
        <v>0</v>
      </c>
      <c r="J135">
        <f>+Tabla3567[[#This Row],[BALANCE INICIAL]]+Tabla3567[[#This Row],[ENTRADAS]]-Tabla3567[[#This Row],[SALIDAS]]</f>
        <v>0</v>
      </c>
      <c r="K135" s="2">
        <v>311</v>
      </c>
      <c r="L135" s="2">
        <f>+Tabla3567[[#This Row],[BALANCE INICIAL]]*Tabla3567[[#This Row],[PRECIO]]</f>
        <v>0</v>
      </c>
      <c r="M135" s="2">
        <f>+Tabla3567[[#This Row],[ENTRADAS]]*Tabla3567[[#This Row],[PRECIO]]</f>
        <v>0</v>
      </c>
      <c r="N135" s="2">
        <f>+Tabla3567[[#This Row],[SALIDAS]]*Tabla3567[[#This Row],[PRECIO]]</f>
        <v>0</v>
      </c>
      <c r="O135" s="2">
        <f>+Tabla3567[[#This Row],[BALANCE INICIAL2]]+Tabla3567[[#This Row],[ENTRADAS3]]-Tabla3567[[#This Row],[SALIDAS4]]</f>
        <v>0</v>
      </c>
    </row>
    <row r="136" spans="1:15" x14ac:dyDescent="0.25">
      <c r="A136" s="9" t="s">
        <v>29</v>
      </c>
      <c r="B136" s="17" t="s">
        <v>878</v>
      </c>
      <c r="C136" t="s">
        <v>102</v>
      </c>
      <c r="D136" t="s">
        <v>600</v>
      </c>
      <c r="F136" s="9" t="s">
        <v>834</v>
      </c>
      <c r="G136">
        <v>2</v>
      </c>
      <c r="J136">
        <f>+Tabla3567[[#This Row],[BALANCE INICIAL]]+Tabla3567[[#This Row],[ENTRADAS]]-Tabla3567[[#This Row],[SALIDAS]]</f>
        <v>2</v>
      </c>
      <c r="K136" s="2">
        <v>40.5</v>
      </c>
      <c r="L136" s="2">
        <f>+Tabla3567[[#This Row],[BALANCE INICIAL]]*Tabla3567[[#This Row],[PRECIO]]</f>
        <v>81</v>
      </c>
      <c r="M136" s="2">
        <f>+Tabla3567[[#This Row],[ENTRADAS]]*Tabla3567[[#This Row],[PRECIO]]</f>
        <v>0</v>
      </c>
      <c r="N136" s="2">
        <f>+Tabla3567[[#This Row],[SALIDAS]]*Tabla3567[[#This Row],[PRECIO]]</f>
        <v>0</v>
      </c>
      <c r="O136" s="2">
        <f>+Tabla3567[[#This Row],[BALANCE INICIAL2]]+Tabla3567[[#This Row],[ENTRADAS3]]-Tabla3567[[#This Row],[SALIDAS4]]</f>
        <v>81</v>
      </c>
    </row>
    <row r="137" spans="1:15" x14ac:dyDescent="0.25">
      <c r="A137" s="9" t="s">
        <v>29</v>
      </c>
      <c r="B137" s="17" t="s">
        <v>878</v>
      </c>
      <c r="C137" t="s">
        <v>102</v>
      </c>
      <c r="D137" t="s">
        <v>601</v>
      </c>
      <c r="F137" s="9" t="s">
        <v>870</v>
      </c>
      <c r="G137">
        <v>2</v>
      </c>
      <c r="J137">
        <f>+Tabla3567[[#This Row],[BALANCE INICIAL]]+Tabla3567[[#This Row],[ENTRADAS]]-Tabla3567[[#This Row],[SALIDAS]]</f>
        <v>2</v>
      </c>
      <c r="K137" s="2">
        <v>780</v>
      </c>
      <c r="L137" s="2">
        <f>+Tabla3567[[#This Row],[BALANCE INICIAL]]*Tabla3567[[#This Row],[PRECIO]]</f>
        <v>1560</v>
      </c>
      <c r="M137" s="2">
        <f>+Tabla3567[[#This Row],[ENTRADAS]]*Tabla3567[[#This Row],[PRECIO]]</f>
        <v>0</v>
      </c>
      <c r="N137" s="2">
        <f>+Tabla3567[[#This Row],[SALIDAS]]*Tabla3567[[#This Row],[PRECIO]]</f>
        <v>0</v>
      </c>
      <c r="O137" s="2">
        <f>+Tabla3567[[#This Row],[BALANCE INICIAL2]]+Tabla3567[[#This Row],[ENTRADAS3]]-Tabla3567[[#This Row],[SALIDAS4]]</f>
        <v>1560</v>
      </c>
    </row>
    <row r="138" spans="1:15" x14ac:dyDescent="0.25">
      <c r="A138" s="9" t="s">
        <v>29</v>
      </c>
      <c r="B138" s="17" t="s">
        <v>878</v>
      </c>
      <c r="C138" t="s">
        <v>102</v>
      </c>
      <c r="D138" t="s">
        <v>602</v>
      </c>
      <c r="F138" s="9" t="s">
        <v>834</v>
      </c>
      <c r="G138">
        <v>2</v>
      </c>
      <c r="J138">
        <f>+Tabla3567[[#This Row],[BALANCE INICIAL]]+Tabla3567[[#This Row],[ENTRADAS]]-Tabla3567[[#This Row],[SALIDAS]]</f>
        <v>2</v>
      </c>
      <c r="K138" s="2">
        <v>270</v>
      </c>
      <c r="L138" s="2">
        <f>+Tabla3567[[#This Row],[BALANCE INICIAL]]*Tabla3567[[#This Row],[PRECIO]]</f>
        <v>540</v>
      </c>
      <c r="M138" s="2">
        <f>+Tabla3567[[#This Row],[ENTRADAS]]*Tabla3567[[#This Row],[PRECIO]]</f>
        <v>0</v>
      </c>
      <c r="N138" s="2">
        <f>+Tabla3567[[#This Row],[SALIDAS]]*Tabla3567[[#This Row],[PRECIO]]</f>
        <v>0</v>
      </c>
      <c r="O138" s="2">
        <f>+Tabla3567[[#This Row],[BALANCE INICIAL2]]+Tabla3567[[#This Row],[ENTRADAS3]]-Tabla3567[[#This Row],[SALIDAS4]]</f>
        <v>540</v>
      </c>
    </row>
    <row r="139" spans="1:15" x14ac:dyDescent="0.25">
      <c r="A139" s="9" t="s">
        <v>29</v>
      </c>
      <c r="B139" s="17" t="s">
        <v>878</v>
      </c>
      <c r="C139" t="s">
        <v>102</v>
      </c>
      <c r="D139" t="s">
        <v>603</v>
      </c>
      <c r="F139" s="9" t="s">
        <v>869</v>
      </c>
      <c r="G139">
        <v>2</v>
      </c>
      <c r="J139">
        <f>+Tabla3567[[#This Row],[BALANCE INICIAL]]+Tabla3567[[#This Row],[ENTRADAS]]-Tabla3567[[#This Row],[SALIDAS]]</f>
        <v>2</v>
      </c>
      <c r="K139" s="2">
        <v>314</v>
      </c>
      <c r="L139" s="2">
        <f>+Tabla3567[[#This Row],[BALANCE INICIAL]]*Tabla3567[[#This Row],[PRECIO]]</f>
        <v>628</v>
      </c>
      <c r="M139" s="2">
        <f>+Tabla3567[[#This Row],[ENTRADAS]]*Tabla3567[[#This Row],[PRECIO]]</f>
        <v>0</v>
      </c>
      <c r="N139" s="2">
        <f>+Tabla3567[[#This Row],[SALIDAS]]*Tabla3567[[#This Row],[PRECIO]]</f>
        <v>0</v>
      </c>
      <c r="O139" s="2">
        <f>+Tabla3567[[#This Row],[BALANCE INICIAL2]]+Tabla3567[[#This Row],[ENTRADAS3]]-Tabla3567[[#This Row],[SALIDAS4]]</f>
        <v>628</v>
      </c>
    </row>
    <row r="140" spans="1:15" x14ac:dyDescent="0.25">
      <c r="A140" s="9" t="s">
        <v>29</v>
      </c>
      <c r="B140" s="17" t="s">
        <v>878</v>
      </c>
      <c r="C140" t="s">
        <v>102</v>
      </c>
      <c r="D140" t="s">
        <v>604</v>
      </c>
      <c r="F140" s="9" t="s">
        <v>834</v>
      </c>
      <c r="G140">
        <v>10</v>
      </c>
      <c r="J140">
        <f>+Tabla3567[[#This Row],[BALANCE INICIAL]]+Tabla3567[[#This Row],[ENTRADAS]]-Tabla3567[[#This Row],[SALIDAS]]</f>
        <v>10</v>
      </c>
      <c r="K140" s="2">
        <v>138.6</v>
      </c>
      <c r="L140" s="2">
        <f>+Tabla3567[[#This Row],[BALANCE INICIAL]]*Tabla3567[[#This Row],[PRECIO]]</f>
        <v>1386</v>
      </c>
      <c r="M140" s="2">
        <f>+Tabla3567[[#This Row],[ENTRADAS]]*Tabla3567[[#This Row],[PRECIO]]</f>
        <v>0</v>
      </c>
      <c r="N140" s="2">
        <f>+Tabla3567[[#This Row],[SALIDAS]]*Tabla3567[[#This Row],[PRECIO]]</f>
        <v>0</v>
      </c>
      <c r="O140" s="2">
        <f>+Tabla3567[[#This Row],[BALANCE INICIAL2]]+Tabla3567[[#This Row],[ENTRADAS3]]-Tabla3567[[#This Row],[SALIDAS4]]</f>
        <v>1386</v>
      </c>
    </row>
    <row r="141" spans="1:15" x14ac:dyDescent="0.25">
      <c r="A141" s="9" t="s">
        <v>29</v>
      </c>
      <c r="B141" s="17" t="s">
        <v>878</v>
      </c>
      <c r="C141" t="s">
        <v>102</v>
      </c>
      <c r="D141" t="s">
        <v>605</v>
      </c>
      <c r="F141" s="9" t="s">
        <v>834</v>
      </c>
      <c r="G141">
        <v>7</v>
      </c>
      <c r="J141">
        <f>+Tabla3567[[#This Row],[BALANCE INICIAL]]+Tabla3567[[#This Row],[ENTRADAS]]-Tabla3567[[#This Row],[SALIDAS]]</f>
        <v>7</v>
      </c>
      <c r="K141" s="2">
        <v>47.46</v>
      </c>
      <c r="L141" s="2">
        <f>+Tabla3567[[#This Row],[BALANCE INICIAL]]*Tabla3567[[#This Row],[PRECIO]]</f>
        <v>332.22</v>
      </c>
      <c r="M141" s="2">
        <f>+Tabla3567[[#This Row],[ENTRADAS]]*Tabla3567[[#This Row],[PRECIO]]</f>
        <v>0</v>
      </c>
      <c r="N141" s="2">
        <f>+Tabla3567[[#This Row],[SALIDAS]]*Tabla3567[[#This Row],[PRECIO]]</f>
        <v>0</v>
      </c>
      <c r="O141" s="2">
        <f>+Tabla3567[[#This Row],[BALANCE INICIAL2]]+Tabla3567[[#This Row],[ENTRADAS3]]-Tabla3567[[#This Row],[SALIDAS4]]</f>
        <v>332.22</v>
      </c>
    </row>
    <row r="142" spans="1:15" x14ac:dyDescent="0.25">
      <c r="A142" s="9" t="s">
        <v>29</v>
      </c>
      <c r="B142" s="17" t="s">
        <v>878</v>
      </c>
      <c r="C142" t="s">
        <v>102</v>
      </c>
      <c r="D142" t="s">
        <v>606</v>
      </c>
      <c r="F142" s="9" t="s">
        <v>834</v>
      </c>
      <c r="G142">
        <v>4</v>
      </c>
      <c r="J142">
        <f>+Tabla3567[[#This Row],[BALANCE INICIAL]]+Tabla3567[[#This Row],[ENTRADAS]]-Tabla3567[[#This Row],[SALIDAS]]</f>
        <v>4</v>
      </c>
      <c r="K142" s="2">
        <v>38</v>
      </c>
      <c r="L142" s="2">
        <f>+Tabla3567[[#This Row],[BALANCE INICIAL]]*Tabla3567[[#This Row],[PRECIO]]</f>
        <v>152</v>
      </c>
      <c r="M142" s="2">
        <f>+Tabla3567[[#This Row],[ENTRADAS]]*Tabla3567[[#This Row],[PRECIO]]</f>
        <v>0</v>
      </c>
      <c r="N142" s="2">
        <f>+Tabla3567[[#This Row],[SALIDAS]]*Tabla3567[[#This Row],[PRECIO]]</f>
        <v>0</v>
      </c>
      <c r="O142" s="2">
        <f>+Tabla3567[[#This Row],[BALANCE INICIAL2]]+Tabla3567[[#This Row],[ENTRADAS3]]-Tabla3567[[#This Row],[SALIDAS4]]</f>
        <v>152</v>
      </c>
    </row>
    <row r="143" spans="1:15" x14ac:dyDescent="0.25">
      <c r="A143" s="9" t="s">
        <v>29</v>
      </c>
      <c r="B143" s="17" t="s">
        <v>878</v>
      </c>
      <c r="C143" t="s">
        <v>102</v>
      </c>
      <c r="D143" t="s">
        <v>607</v>
      </c>
      <c r="F143" s="9" t="s">
        <v>834</v>
      </c>
      <c r="G143">
        <v>1</v>
      </c>
      <c r="J143">
        <f>+Tabla3567[[#This Row],[BALANCE INICIAL]]+Tabla3567[[#This Row],[ENTRADAS]]-Tabla3567[[#This Row],[SALIDAS]]</f>
        <v>1</v>
      </c>
      <c r="K143" s="2">
        <v>56</v>
      </c>
      <c r="L143" s="2">
        <f>+Tabla3567[[#This Row],[BALANCE INICIAL]]*Tabla3567[[#This Row],[PRECIO]]</f>
        <v>56</v>
      </c>
      <c r="M143" s="2">
        <f>+Tabla3567[[#This Row],[ENTRADAS]]*Tabla3567[[#This Row],[PRECIO]]</f>
        <v>0</v>
      </c>
      <c r="N143" s="2">
        <f>+Tabla3567[[#This Row],[SALIDAS]]*Tabla3567[[#This Row],[PRECIO]]</f>
        <v>0</v>
      </c>
      <c r="O143" s="2">
        <f>+Tabla3567[[#This Row],[BALANCE INICIAL2]]+Tabla3567[[#This Row],[ENTRADAS3]]-Tabla3567[[#This Row],[SALIDAS4]]</f>
        <v>56</v>
      </c>
    </row>
    <row r="144" spans="1:15" x14ac:dyDescent="0.25">
      <c r="A144" s="9" t="s">
        <v>29</v>
      </c>
      <c r="B144" s="17" t="s">
        <v>878</v>
      </c>
      <c r="C144" t="s">
        <v>102</v>
      </c>
      <c r="D144" t="s">
        <v>608</v>
      </c>
      <c r="F144" s="9" t="s">
        <v>869</v>
      </c>
      <c r="G144">
        <v>1</v>
      </c>
      <c r="J144">
        <f>+Tabla3567[[#This Row],[BALANCE INICIAL]]+Tabla3567[[#This Row],[ENTRADAS]]-Tabla3567[[#This Row],[SALIDAS]]</f>
        <v>1</v>
      </c>
      <c r="K144" s="2">
        <v>33</v>
      </c>
      <c r="L144" s="2">
        <f>+Tabla3567[[#This Row],[BALANCE INICIAL]]*Tabla3567[[#This Row],[PRECIO]]</f>
        <v>33</v>
      </c>
      <c r="M144" s="2">
        <f>+Tabla3567[[#This Row],[ENTRADAS]]*Tabla3567[[#This Row],[PRECIO]]</f>
        <v>0</v>
      </c>
      <c r="N144" s="2">
        <f>+Tabla3567[[#This Row],[SALIDAS]]*Tabla3567[[#This Row],[PRECIO]]</f>
        <v>0</v>
      </c>
      <c r="O144" s="2">
        <f>+Tabla3567[[#This Row],[BALANCE INICIAL2]]+Tabla3567[[#This Row],[ENTRADAS3]]-Tabla3567[[#This Row],[SALIDAS4]]</f>
        <v>33</v>
      </c>
    </row>
    <row r="145" spans="1:15" x14ac:dyDescent="0.25">
      <c r="A145" s="9" t="s">
        <v>29</v>
      </c>
      <c r="B145" s="17" t="s">
        <v>878</v>
      </c>
      <c r="C145" t="s">
        <v>102</v>
      </c>
      <c r="D145" t="s">
        <v>609</v>
      </c>
      <c r="F145" s="9" t="s">
        <v>834</v>
      </c>
      <c r="G145">
        <v>1</v>
      </c>
      <c r="J145">
        <f>+Tabla3567[[#This Row],[BALANCE INICIAL]]+Tabla3567[[#This Row],[ENTRADAS]]-Tabla3567[[#This Row],[SALIDAS]]</f>
        <v>1</v>
      </c>
      <c r="K145" s="2">
        <v>138.94999999999999</v>
      </c>
      <c r="L145" s="2">
        <f>+Tabla3567[[#This Row],[BALANCE INICIAL]]*Tabla3567[[#This Row],[PRECIO]]</f>
        <v>138.94999999999999</v>
      </c>
      <c r="M145" s="2">
        <f>+Tabla3567[[#This Row],[ENTRADAS]]*Tabla3567[[#This Row],[PRECIO]]</f>
        <v>0</v>
      </c>
      <c r="N145" s="2">
        <f>+Tabla3567[[#This Row],[SALIDAS]]*Tabla3567[[#This Row],[PRECIO]]</f>
        <v>0</v>
      </c>
      <c r="O145" s="2">
        <f>+Tabla3567[[#This Row],[BALANCE INICIAL2]]+Tabla3567[[#This Row],[ENTRADAS3]]-Tabla3567[[#This Row],[SALIDAS4]]</f>
        <v>138.94999999999999</v>
      </c>
    </row>
    <row r="146" spans="1:15" x14ac:dyDescent="0.25">
      <c r="A146" s="9" t="s">
        <v>29</v>
      </c>
      <c r="B146" s="17" t="s">
        <v>878</v>
      </c>
      <c r="C146" t="s">
        <v>102</v>
      </c>
      <c r="D146" t="s">
        <v>610</v>
      </c>
      <c r="F146" s="9" t="s">
        <v>869</v>
      </c>
      <c r="G146">
        <v>4</v>
      </c>
      <c r="J146">
        <f>+Tabla3567[[#This Row],[BALANCE INICIAL]]+Tabla3567[[#This Row],[ENTRADAS]]-Tabla3567[[#This Row],[SALIDAS]]</f>
        <v>4</v>
      </c>
      <c r="K146" s="2">
        <v>195.76</v>
      </c>
      <c r="L146" s="2">
        <f>+Tabla3567[[#This Row],[BALANCE INICIAL]]*Tabla3567[[#This Row],[PRECIO]]</f>
        <v>783.04</v>
      </c>
      <c r="M146" s="2">
        <f>+Tabla3567[[#This Row],[ENTRADAS]]*Tabla3567[[#This Row],[PRECIO]]</f>
        <v>0</v>
      </c>
      <c r="N146" s="2">
        <f>+Tabla3567[[#This Row],[SALIDAS]]*Tabla3567[[#This Row],[PRECIO]]</f>
        <v>0</v>
      </c>
      <c r="O146" s="2">
        <f>+Tabla3567[[#This Row],[BALANCE INICIAL2]]+Tabla3567[[#This Row],[ENTRADAS3]]-Tabla3567[[#This Row],[SALIDAS4]]</f>
        <v>783.04</v>
      </c>
    </row>
    <row r="147" spans="1:15" x14ac:dyDescent="0.25">
      <c r="A147" s="9" t="s">
        <v>29</v>
      </c>
      <c r="B147" s="17" t="s">
        <v>878</v>
      </c>
      <c r="C147" t="s">
        <v>102</v>
      </c>
      <c r="D147" t="s">
        <v>611</v>
      </c>
      <c r="F147" s="9" t="s">
        <v>865</v>
      </c>
      <c r="G147">
        <v>5</v>
      </c>
      <c r="J147">
        <f>+Tabla3567[[#This Row],[BALANCE INICIAL]]+Tabla3567[[#This Row],[ENTRADAS]]-Tabla3567[[#This Row],[SALIDAS]]</f>
        <v>5</v>
      </c>
      <c r="K147" s="2">
        <v>900</v>
      </c>
      <c r="L147" s="2">
        <f>+Tabla3567[[#This Row],[BALANCE INICIAL]]*Tabla3567[[#This Row],[PRECIO]]</f>
        <v>4500</v>
      </c>
      <c r="M147" s="2">
        <f>+Tabla3567[[#This Row],[ENTRADAS]]*Tabla3567[[#This Row],[PRECIO]]</f>
        <v>0</v>
      </c>
      <c r="N147" s="2">
        <f>+Tabla3567[[#This Row],[SALIDAS]]*Tabla3567[[#This Row],[PRECIO]]</f>
        <v>0</v>
      </c>
      <c r="O147" s="2">
        <f>+Tabla3567[[#This Row],[BALANCE INICIAL2]]+Tabla3567[[#This Row],[ENTRADAS3]]-Tabla3567[[#This Row],[SALIDAS4]]</f>
        <v>4500</v>
      </c>
    </row>
    <row r="148" spans="1:15" x14ac:dyDescent="0.25">
      <c r="A148" s="9" t="s">
        <v>29</v>
      </c>
      <c r="B148" s="17" t="s">
        <v>878</v>
      </c>
      <c r="C148" t="s">
        <v>102</v>
      </c>
      <c r="D148" t="s">
        <v>612</v>
      </c>
      <c r="F148" s="9" t="s">
        <v>865</v>
      </c>
      <c r="G148">
        <v>3</v>
      </c>
      <c r="J148">
        <f>+Tabla3567[[#This Row],[BALANCE INICIAL]]+Tabla3567[[#This Row],[ENTRADAS]]-Tabla3567[[#This Row],[SALIDAS]]</f>
        <v>3</v>
      </c>
      <c r="K148" s="2">
        <v>840</v>
      </c>
      <c r="L148" s="2">
        <f>+Tabla3567[[#This Row],[BALANCE INICIAL]]*Tabla3567[[#This Row],[PRECIO]]</f>
        <v>2520</v>
      </c>
      <c r="M148" s="2">
        <f>+Tabla3567[[#This Row],[ENTRADAS]]*Tabla3567[[#This Row],[PRECIO]]</f>
        <v>0</v>
      </c>
      <c r="N148" s="2">
        <f>+Tabla3567[[#This Row],[SALIDAS]]*Tabla3567[[#This Row],[PRECIO]]</f>
        <v>0</v>
      </c>
      <c r="O148" s="2">
        <f>+Tabla3567[[#This Row],[BALANCE INICIAL2]]+Tabla3567[[#This Row],[ENTRADAS3]]-Tabla3567[[#This Row],[SALIDAS4]]</f>
        <v>2520</v>
      </c>
    </row>
    <row r="149" spans="1:15" x14ac:dyDescent="0.25">
      <c r="A149" s="9" t="s">
        <v>29</v>
      </c>
      <c r="B149" s="17" t="s">
        <v>878</v>
      </c>
      <c r="C149" t="s">
        <v>102</v>
      </c>
      <c r="D149" t="s">
        <v>613</v>
      </c>
      <c r="F149" s="9" t="s">
        <v>865</v>
      </c>
      <c r="G149">
        <v>2</v>
      </c>
      <c r="J149">
        <f>+Tabla3567[[#This Row],[BALANCE INICIAL]]+Tabla3567[[#This Row],[ENTRADAS]]-Tabla3567[[#This Row],[SALIDAS]]</f>
        <v>2</v>
      </c>
      <c r="K149" s="2">
        <v>840</v>
      </c>
      <c r="L149" s="2">
        <f>+Tabla3567[[#This Row],[BALANCE INICIAL]]*Tabla3567[[#This Row],[PRECIO]]</f>
        <v>1680</v>
      </c>
      <c r="M149" s="2">
        <f>+Tabla3567[[#This Row],[ENTRADAS]]*Tabla3567[[#This Row],[PRECIO]]</f>
        <v>0</v>
      </c>
      <c r="N149" s="2">
        <f>+Tabla3567[[#This Row],[SALIDAS]]*Tabla3567[[#This Row],[PRECIO]]</f>
        <v>0</v>
      </c>
      <c r="O149" s="2">
        <f>+Tabla3567[[#This Row],[BALANCE INICIAL2]]+Tabla3567[[#This Row],[ENTRADAS3]]-Tabla3567[[#This Row],[SALIDAS4]]</f>
        <v>1680</v>
      </c>
    </row>
    <row r="150" spans="1:15" x14ac:dyDescent="0.25">
      <c r="A150" s="9" t="s">
        <v>29</v>
      </c>
      <c r="B150" s="17" t="s">
        <v>878</v>
      </c>
      <c r="C150" t="s">
        <v>102</v>
      </c>
      <c r="D150" t="s">
        <v>614</v>
      </c>
      <c r="F150" s="9" t="s">
        <v>865</v>
      </c>
      <c r="G150">
        <v>5</v>
      </c>
      <c r="J150">
        <f>+Tabla3567[[#This Row],[BALANCE INICIAL]]+Tabla3567[[#This Row],[ENTRADAS]]-Tabla3567[[#This Row],[SALIDAS]]</f>
        <v>5</v>
      </c>
      <c r="K150" s="2">
        <v>855</v>
      </c>
      <c r="L150" s="2">
        <f>+Tabla3567[[#This Row],[BALANCE INICIAL]]*Tabla3567[[#This Row],[PRECIO]]</f>
        <v>4275</v>
      </c>
      <c r="M150" s="2">
        <f>+Tabla3567[[#This Row],[ENTRADAS]]*Tabla3567[[#This Row],[PRECIO]]</f>
        <v>0</v>
      </c>
      <c r="N150" s="2">
        <f>+Tabla3567[[#This Row],[SALIDAS]]*Tabla3567[[#This Row],[PRECIO]]</f>
        <v>0</v>
      </c>
      <c r="O150" s="2">
        <f>+Tabla3567[[#This Row],[BALANCE INICIAL2]]+Tabla3567[[#This Row],[ENTRADAS3]]-Tabla3567[[#This Row],[SALIDAS4]]</f>
        <v>4275</v>
      </c>
    </row>
    <row r="151" spans="1:15" x14ac:dyDescent="0.25">
      <c r="A151" s="9" t="s">
        <v>29</v>
      </c>
      <c r="B151" s="17" t="s">
        <v>878</v>
      </c>
      <c r="C151" t="s">
        <v>102</v>
      </c>
      <c r="D151" t="s">
        <v>615</v>
      </c>
      <c r="F151" s="9" t="s">
        <v>865</v>
      </c>
      <c r="G151">
        <v>5</v>
      </c>
      <c r="J151">
        <f>+Tabla3567[[#This Row],[BALANCE INICIAL]]+Tabla3567[[#This Row],[ENTRADAS]]-Tabla3567[[#This Row],[SALIDAS]]</f>
        <v>5</v>
      </c>
      <c r="K151" s="2">
        <v>840</v>
      </c>
      <c r="L151" s="2">
        <f>+Tabla3567[[#This Row],[BALANCE INICIAL]]*Tabla3567[[#This Row],[PRECIO]]</f>
        <v>4200</v>
      </c>
      <c r="M151" s="2">
        <f>+Tabla3567[[#This Row],[ENTRADAS]]*Tabla3567[[#This Row],[PRECIO]]</f>
        <v>0</v>
      </c>
      <c r="N151" s="2">
        <f>+Tabla3567[[#This Row],[SALIDAS]]*Tabla3567[[#This Row],[PRECIO]]</f>
        <v>0</v>
      </c>
      <c r="O151" s="2">
        <f>+Tabla3567[[#This Row],[BALANCE INICIAL2]]+Tabla3567[[#This Row],[ENTRADAS3]]-Tabla3567[[#This Row],[SALIDAS4]]</f>
        <v>4200</v>
      </c>
    </row>
    <row r="152" spans="1:15" x14ac:dyDescent="0.25">
      <c r="A152" s="9" t="s">
        <v>29</v>
      </c>
      <c r="B152" s="17" t="s">
        <v>878</v>
      </c>
      <c r="C152" t="s">
        <v>102</v>
      </c>
      <c r="D152" t="s">
        <v>616</v>
      </c>
      <c r="F152" s="9" t="s">
        <v>869</v>
      </c>
      <c r="G152">
        <v>242</v>
      </c>
      <c r="I152">
        <v>4</v>
      </c>
      <c r="J152">
        <f>+Tabla3567[[#This Row],[BALANCE INICIAL]]+Tabla3567[[#This Row],[ENTRADAS]]-Tabla3567[[#This Row],[SALIDAS]]</f>
        <v>238</v>
      </c>
      <c r="K152" s="2">
        <v>53</v>
      </c>
      <c r="L152" s="2">
        <f>+Tabla3567[[#This Row],[BALANCE INICIAL]]*Tabla3567[[#This Row],[PRECIO]]</f>
        <v>12826</v>
      </c>
      <c r="M152" s="2">
        <f>+Tabla3567[[#This Row],[ENTRADAS]]*Tabla3567[[#This Row],[PRECIO]]</f>
        <v>0</v>
      </c>
      <c r="N152" s="2">
        <f>+Tabla3567[[#This Row],[SALIDAS]]*Tabla3567[[#This Row],[PRECIO]]</f>
        <v>212</v>
      </c>
      <c r="O152" s="2">
        <f>+Tabla3567[[#This Row],[BALANCE INICIAL2]]+Tabla3567[[#This Row],[ENTRADAS3]]-Tabla3567[[#This Row],[SALIDAS4]]</f>
        <v>12614</v>
      </c>
    </row>
    <row r="153" spans="1:15" x14ac:dyDescent="0.25">
      <c r="A153" s="9" t="s">
        <v>29</v>
      </c>
      <c r="B153" s="17" t="s">
        <v>878</v>
      </c>
      <c r="C153" t="s">
        <v>102</v>
      </c>
      <c r="D153" t="s">
        <v>617</v>
      </c>
      <c r="F153" s="9" t="s">
        <v>865</v>
      </c>
      <c r="G153">
        <v>1</v>
      </c>
      <c r="J153">
        <f>+Tabla3567[[#This Row],[BALANCE INICIAL]]+Tabla3567[[#This Row],[ENTRADAS]]-Tabla3567[[#This Row],[SALIDAS]]</f>
        <v>1</v>
      </c>
      <c r="K153" s="2">
        <v>1100</v>
      </c>
      <c r="L153" s="2">
        <f>+Tabla3567[[#This Row],[BALANCE INICIAL]]*Tabla3567[[#This Row],[PRECIO]]</f>
        <v>1100</v>
      </c>
      <c r="M153" s="2">
        <f>+Tabla3567[[#This Row],[ENTRADAS]]*Tabla3567[[#This Row],[PRECIO]]</f>
        <v>0</v>
      </c>
      <c r="N153" s="2">
        <f>+Tabla3567[[#This Row],[SALIDAS]]*Tabla3567[[#This Row],[PRECIO]]</f>
        <v>0</v>
      </c>
      <c r="O153" s="2">
        <f>+Tabla3567[[#This Row],[BALANCE INICIAL2]]+Tabla3567[[#This Row],[ENTRADAS3]]-Tabla3567[[#This Row],[SALIDAS4]]</f>
        <v>1100</v>
      </c>
    </row>
    <row r="154" spans="1:15" x14ac:dyDescent="0.25">
      <c r="A154" s="9" t="s">
        <v>29</v>
      </c>
      <c r="B154" s="17" t="s">
        <v>878</v>
      </c>
      <c r="C154" t="s">
        <v>102</v>
      </c>
      <c r="D154" t="s">
        <v>618</v>
      </c>
      <c r="F154" s="9" t="s">
        <v>865</v>
      </c>
      <c r="G154">
        <v>0</v>
      </c>
      <c r="J154">
        <f>+Tabla3567[[#This Row],[BALANCE INICIAL]]+Tabla3567[[#This Row],[ENTRADAS]]-Tabla3567[[#This Row],[SALIDAS]]</f>
        <v>0</v>
      </c>
      <c r="K154" s="2">
        <v>350</v>
      </c>
      <c r="L154" s="2">
        <f>+Tabla3567[[#This Row],[BALANCE INICIAL]]*Tabla3567[[#This Row],[PRECIO]]</f>
        <v>0</v>
      </c>
      <c r="M154" s="2">
        <f>+Tabla3567[[#This Row],[ENTRADAS]]*Tabla3567[[#This Row],[PRECIO]]</f>
        <v>0</v>
      </c>
      <c r="N154" s="2">
        <f>+Tabla3567[[#This Row],[SALIDAS]]*Tabla3567[[#This Row],[PRECIO]]</f>
        <v>0</v>
      </c>
      <c r="O154" s="2">
        <f>+Tabla3567[[#This Row],[BALANCE INICIAL2]]+Tabla3567[[#This Row],[ENTRADAS3]]-Tabla3567[[#This Row],[SALIDAS4]]</f>
        <v>0</v>
      </c>
    </row>
    <row r="155" spans="1:15" x14ac:dyDescent="0.25">
      <c r="A155" s="9" t="s">
        <v>29</v>
      </c>
      <c r="B155" s="17" t="s">
        <v>878</v>
      </c>
      <c r="C155" t="s">
        <v>102</v>
      </c>
      <c r="D155" t="s">
        <v>619</v>
      </c>
      <c r="F155" s="9" t="s">
        <v>865</v>
      </c>
      <c r="G155">
        <v>6</v>
      </c>
      <c r="J155">
        <f>+Tabla3567[[#This Row],[BALANCE INICIAL]]+Tabla3567[[#This Row],[ENTRADAS]]-Tabla3567[[#This Row],[SALIDAS]]</f>
        <v>6</v>
      </c>
      <c r="K155" s="2">
        <v>154.24</v>
      </c>
      <c r="L155" s="2">
        <f>+Tabla3567[[#This Row],[BALANCE INICIAL]]*Tabla3567[[#This Row],[PRECIO]]</f>
        <v>925.44</v>
      </c>
      <c r="M155" s="2">
        <f>+Tabla3567[[#This Row],[ENTRADAS]]*Tabla3567[[#This Row],[PRECIO]]</f>
        <v>0</v>
      </c>
      <c r="N155" s="2">
        <f>+Tabla3567[[#This Row],[SALIDAS]]*Tabla3567[[#This Row],[PRECIO]]</f>
        <v>0</v>
      </c>
      <c r="O155" s="2">
        <f>+Tabla3567[[#This Row],[BALANCE INICIAL2]]+Tabla3567[[#This Row],[ENTRADAS3]]-Tabla3567[[#This Row],[SALIDAS4]]</f>
        <v>925.44</v>
      </c>
    </row>
    <row r="156" spans="1:15" x14ac:dyDescent="0.25">
      <c r="A156" s="9" t="s">
        <v>29</v>
      </c>
      <c r="B156" s="17" t="s">
        <v>878</v>
      </c>
      <c r="C156" t="s">
        <v>102</v>
      </c>
      <c r="D156" t="s">
        <v>620</v>
      </c>
      <c r="F156" s="9" t="s">
        <v>834</v>
      </c>
      <c r="G156">
        <v>2</v>
      </c>
      <c r="J156">
        <f>+Tabla3567[[#This Row],[BALANCE INICIAL]]+Tabla3567[[#This Row],[ENTRADAS]]-Tabla3567[[#This Row],[SALIDAS]]</f>
        <v>2</v>
      </c>
      <c r="K156" s="2">
        <v>120</v>
      </c>
      <c r="L156" s="2">
        <f>+Tabla3567[[#This Row],[BALANCE INICIAL]]*Tabla3567[[#This Row],[PRECIO]]</f>
        <v>240</v>
      </c>
      <c r="M156" s="2">
        <f>+Tabla3567[[#This Row],[ENTRADAS]]*Tabla3567[[#This Row],[PRECIO]]</f>
        <v>0</v>
      </c>
      <c r="N156" s="2">
        <f>+Tabla3567[[#This Row],[SALIDAS]]*Tabla3567[[#This Row],[PRECIO]]</f>
        <v>0</v>
      </c>
      <c r="O156" s="2">
        <f>+Tabla3567[[#This Row],[BALANCE INICIAL2]]+Tabla3567[[#This Row],[ENTRADAS3]]-Tabla3567[[#This Row],[SALIDAS4]]</f>
        <v>240</v>
      </c>
    </row>
    <row r="157" spans="1:15" x14ac:dyDescent="0.25">
      <c r="A157" s="9" t="s">
        <v>29</v>
      </c>
      <c r="B157" s="17" t="s">
        <v>878</v>
      </c>
      <c r="C157" t="s">
        <v>102</v>
      </c>
      <c r="D157" t="s">
        <v>621</v>
      </c>
      <c r="F157" s="9" t="s">
        <v>871</v>
      </c>
      <c r="G157">
        <v>9</v>
      </c>
      <c r="J157">
        <f>+Tabla3567[[#This Row],[BALANCE INICIAL]]+Tabla3567[[#This Row],[ENTRADAS]]-Tabla3567[[#This Row],[SALIDAS]]</f>
        <v>9</v>
      </c>
      <c r="K157" s="2">
        <v>195</v>
      </c>
      <c r="L157" s="2">
        <f>+Tabla3567[[#This Row],[BALANCE INICIAL]]*Tabla3567[[#This Row],[PRECIO]]</f>
        <v>1755</v>
      </c>
      <c r="M157" s="2">
        <f>+Tabla3567[[#This Row],[ENTRADAS]]*Tabla3567[[#This Row],[PRECIO]]</f>
        <v>0</v>
      </c>
      <c r="N157" s="2">
        <f>+Tabla3567[[#This Row],[SALIDAS]]*Tabla3567[[#This Row],[PRECIO]]</f>
        <v>0</v>
      </c>
      <c r="O157" s="2">
        <f>+Tabla3567[[#This Row],[BALANCE INICIAL2]]+Tabla3567[[#This Row],[ENTRADAS3]]-Tabla3567[[#This Row],[SALIDAS4]]</f>
        <v>1755</v>
      </c>
    </row>
    <row r="158" spans="1:15" x14ac:dyDescent="0.25">
      <c r="A158" s="9" t="s">
        <v>29</v>
      </c>
      <c r="B158" s="17" t="s">
        <v>878</v>
      </c>
      <c r="C158" t="s">
        <v>102</v>
      </c>
      <c r="D158" t="s">
        <v>622</v>
      </c>
      <c r="F158" s="9" t="s">
        <v>865</v>
      </c>
      <c r="G158">
        <v>1</v>
      </c>
      <c r="J158">
        <f>+Tabla3567[[#This Row],[BALANCE INICIAL]]+Tabla3567[[#This Row],[ENTRADAS]]-Tabla3567[[#This Row],[SALIDAS]]</f>
        <v>1</v>
      </c>
      <c r="K158" s="2">
        <v>42</v>
      </c>
      <c r="L158" s="2">
        <f>+Tabla3567[[#This Row],[BALANCE INICIAL]]*Tabla3567[[#This Row],[PRECIO]]</f>
        <v>42</v>
      </c>
      <c r="M158" s="2">
        <f>+Tabla3567[[#This Row],[ENTRADAS]]*Tabla3567[[#This Row],[PRECIO]]</f>
        <v>0</v>
      </c>
      <c r="N158" s="2">
        <f>+Tabla3567[[#This Row],[SALIDAS]]*Tabla3567[[#This Row],[PRECIO]]</f>
        <v>0</v>
      </c>
      <c r="O158" s="2">
        <f>+Tabla3567[[#This Row],[BALANCE INICIAL2]]+Tabla3567[[#This Row],[ENTRADAS3]]-Tabla3567[[#This Row],[SALIDAS4]]</f>
        <v>42</v>
      </c>
    </row>
    <row r="159" spans="1:15" x14ac:dyDescent="0.25">
      <c r="A159" s="9" t="s">
        <v>29</v>
      </c>
      <c r="B159" s="17" t="s">
        <v>878</v>
      </c>
      <c r="C159" t="s">
        <v>102</v>
      </c>
      <c r="D159" t="s">
        <v>623</v>
      </c>
      <c r="F159" s="9" t="s">
        <v>865</v>
      </c>
      <c r="G159">
        <v>1</v>
      </c>
      <c r="J159">
        <f>+Tabla3567[[#This Row],[BALANCE INICIAL]]+Tabla3567[[#This Row],[ENTRADAS]]-Tabla3567[[#This Row],[SALIDAS]]</f>
        <v>1</v>
      </c>
      <c r="K159" s="2">
        <v>340</v>
      </c>
      <c r="L159" s="2">
        <f>+Tabla3567[[#This Row],[BALANCE INICIAL]]*Tabla3567[[#This Row],[PRECIO]]</f>
        <v>340</v>
      </c>
      <c r="M159" s="2">
        <f>+Tabla3567[[#This Row],[ENTRADAS]]*Tabla3567[[#This Row],[PRECIO]]</f>
        <v>0</v>
      </c>
      <c r="N159" s="2">
        <f>+Tabla3567[[#This Row],[SALIDAS]]*Tabla3567[[#This Row],[PRECIO]]</f>
        <v>0</v>
      </c>
      <c r="O159" s="2">
        <f>+Tabla3567[[#This Row],[BALANCE INICIAL2]]+Tabla3567[[#This Row],[ENTRADAS3]]-Tabla3567[[#This Row],[SALIDAS4]]</f>
        <v>340</v>
      </c>
    </row>
    <row r="160" spans="1:15" x14ac:dyDescent="0.25">
      <c r="A160" s="9" t="s">
        <v>29</v>
      </c>
      <c r="B160" s="17" t="s">
        <v>878</v>
      </c>
      <c r="C160" t="s">
        <v>102</v>
      </c>
      <c r="D160" t="s">
        <v>624</v>
      </c>
      <c r="F160" s="9" t="s">
        <v>825</v>
      </c>
      <c r="G160">
        <v>1</v>
      </c>
      <c r="J160">
        <f>+Tabla3567[[#This Row],[BALANCE INICIAL]]+Tabla3567[[#This Row],[ENTRADAS]]-Tabla3567[[#This Row],[SALIDAS]]</f>
        <v>1</v>
      </c>
      <c r="K160" s="2">
        <v>297.95</v>
      </c>
      <c r="L160" s="2">
        <f>+Tabla3567[[#This Row],[BALANCE INICIAL]]*Tabla3567[[#This Row],[PRECIO]]</f>
        <v>297.95</v>
      </c>
      <c r="M160" s="2">
        <f>+Tabla3567[[#This Row],[ENTRADAS]]*Tabla3567[[#This Row],[PRECIO]]</f>
        <v>0</v>
      </c>
      <c r="N160" s="2">
        <f>+Tabla3567[[#This Row],[SALIDAS]]*Tabla3567[[#This Row],[PRECIO]]</f>
        <v>0</v>
      </c>
      <c r="O160" s="2">
        <f>+Tabla3567[[#This Row],[BALANCE INICIAL2]]+Tabla3567[[#This Row],[ENTRADAS3]]-Tabla3567[[#This Row],[SALIDAS4]]</f>
        <v>297.95</v>
      </c>
    </row>
    <row r="161" spans="1:15" x14ac:dyDescent="0.25">
      <c r="A161" s="9" t="s">
        <v>29</v>
      </c>
      <c r="B161" s="17" t="s">
        <v>878</v>
      </c>
      <c r="C161" t="s">
        <v>102</v>
      </c>
      <c r="D161" t="s">
        <v>625</v>
      </c>
      <c r="F161" s="9" t="s">
        <v>865</v>
      </c>
      <c r="G161">
        <v>6</v>
      </c>
      <c r="J161">
        <f>+Tabla3567[[#This Row],[BALANCE INICIAL]]+Tabla3567[[#This Row],[ENTRADAS]]-Tabla3567[[#This Row],[SALIDAS]]</f>
        <v>6</v>
      </c>
      <c r="K161" s="2">
        <v>312</v>
      </c>
      <c r="L161" s="2">
        <f>+Tabla3567[[#This Row],[BALANCE INICIAL]]*Tabla3567[[#This Row],[PRECIO]]</f>
        <v>1872</v>
      </c>
      <c r="M161" s="2">
        <f>+Tabla3567[[#This Row],[ENTRADAS]]*Tabla3567[[#This Row],[PRECIO]]</f>
        <v>0</v>
      </c>
      <c r="N161" s="2">
        <f>+Tabla3567[[#This Row],[SALIDAS]]*Tabla3567[[#This Row],[PRECIO]]</f>
        <v>0</v>
      </c>
      <c r="O161" s="2">
        <f>+Tabla3567[[#This Row],[BALANCE INICIAL2]]+Tabla3567[[#This Row],[ENTRADAS3]]-Tabla3567[[#This Row],[SALIDAS4]]</f>
        <v>1872</v>
      </c>
    </row>
    <row r="162" spans="1:15" x14ac:dyDescent="0.25">
      <c r="A162" s="9" t="s">
        <v>29</v>
      </c>
      <c r="B162" s="17" t="s">
        <v>878</v>
      </c>
      <c r="C162" t="s">
        <v>102</v>
      </c>
      <c r="D162" t="s">
        <v>626</v>
      </c>
      <c r="F162" s="9" t="s">
        <v>865</v>
      </c>
      <c r="G162">
        <v>1</v>
      </c>
      <c r="J162">
        <f>+Tabla3567[[#This Row],[BALANCE INICIAL]]+Tabla3567[[#This Row],[ENTRADAS]]-Tabla3567[[#This Row],[SALIDAS]]</f>
        <v>1</v>
      </c>
      <c r="K162" s="2">
        <v>275</v>
      </c>
      <c r="L162" s="2">
        <f>+Tabla3567[[#This Row],[BALANCE INICIAL]]*Tabla3567[[#This Row],[PRECIO]]</f>
        <v>275</v>
      </c>
      <c r="M162" s="2">
        <f>+Tabla3567[[#This Row],[ENTRADAS]]*Tabla3567[[#This Row],[PRECIO]]</f>
        <v>0</v>
      </c>
      <c r="N162" s="2">
        <f>+Tabla3567[[#This Row],[SALIDAS]]*Tabla3567[[#This Row],[PRECIO]]</f>
        <v>0</v>
      </c>
      <c r="O162" s="2">
        <f>+Tabla3567[[#This Row],[BALANCE INICIAL2]]+Tabla3567[[#This Row],[ENTRADAS3]]-Tabla3567[[#This Row],[SALIDAS4]]</f>
        <v>275</v>
      </c>
    </row>
    <row r="163" spans="1:15" x14ac:dyDescent="0.25">
      <c r="A163" s="9" t="s">
        <v>29</v>
      </c>
      <c r="B163" s="17" t="s">
        <v>878</v>
      </c>
      <c r="C163" t="s">
        <v>102</v>
      </c>
      <c r="D163" t="s">
        <v>627</v>
      </c>
      <c r="F163" s="9" t="s">
        <v>865</v>
      </c>
      <c r="G163">
        <v>4</v>
      </c>
      <c r="J163">
        <f>+Tabla3567[[#This Row],[BALANCE INICIAL]]+Tabla3567[[#This Row],[ENTRADAS]]-Tabla3567[[#This Row],[SALIDAS]]</f>
        <v>4</v>
      </c>
      <c r="K163" s="2">
        <v>277</v>
      </c>
      <c r="L163" s="2">
        <f>+Tabla3567[[#This Row],[BALANCE INICIAL]]*Tabla3567[[#This Row],[PRECIO]]</f>
        <v>1108</v>
      </c>
      <c r="M163" s="2">
        <f>+Tabla3567[[#This Row],[ENTRADAS]]*Tabla3567[[#This Row],[PRECIO]]</f>
        <v>0</v>
      </c>
      <c r="N163" s="2">
        <f>+Tabla3567[[#This Row],[SALIDAS]]*Tabla3567[[#This Row],[PRECIO]]</f>
        <v>0</v>
      </c>
      <c r="O163" s="2">
        <f>+Tabla3567[[#This Row],[BALANCE INICIAL2]]+Tabla3567[[#This Row],[ENTRADAS3]]-Tabla3567[[#This Row],[SALIDAS4]]</f>
        <v>1108</v>
      </c>
    </row>
    <row r="164" spans="1:15" x14ac:dyDescent="0.25">
      <c r="A164" s="9" t="s">
        <v>29</v>
      </c>
      <c r="B164" s="17" t="s">
        <v>878</v>
      </c>
      <c r="C164" t="s">
        <v>102</v>
      </c>
      <c r="D164" t="s">
        <v>628</v>
      </c>
      <c r="F164" s="9" t="s">
        <v>865</v>
      </c>
      <c r="G164">
        <v>3</v>
      </c>
      <c r="J164">
        <f>+Tabla3567[[#This Row],[BALANCE INICIAL]]+Tabla3567[[#This Row],[ENTRADAS]]-Tabla3567[[#This Row],[SALIDAS]]</f>
        <v>3</v>
      </c>
      <c r="K164" s="2">
        <v>200</v>
      </c>
      <c r="L164" s="2">
        <f>+Tabla3567[[#This Row],[BALANCE INICIAL]]*Tabla3567[[#This Row],[PRECIO]]</f>
        <v>600</v>
      </c>
      <c r="M164" s="2">
        <f>+Tabla3567[[#This Row],[ENTRADAS]]*Tabla3567[[#This Row],[PRECIO]]</f>
        <v>0</v>
      </c>
      <c r="N164" s="2">
        <f>+Tabla3567[[#This Row],[SALIDAS]]*Tabla3567[[#This Row],[PRECIO]]</f>
        <v>0</v>
      </c>
      <c r="O164" s="2">
        <f>+Tabla3567[[#This Row],[BALANCE INICIAL2]]+Tabla3567[[#This Row],[ENTRADAS3]]-Tabla3567[[#This Row],[SALIDAS4]]</f>
        <v>600</v>
      </c>
    </row>
    <row r="165" spans="1:15" x14ac:dyDescent="0.25">
      <c r="A165" s="9" t="s">
        <v>29</v>
      </c>
      <c r="B165" s="17" t="s">
        <v>878</v>
      </c>
      <c r="C165" t="s">
        <v>102</v>
      </c>
      <c r="D165" t="s">
        <v>629</v>
      </c>
      <c r="F165" s="9" t="s">
        <v>865</v>
      </c>
      <c r="G165">
        <v>1</v>
      </c>
      <c r="J165">
        <f>+Tabla3567[[#This Row],[BALANCE INICIAL]]+Tabla3567[[#This Row],[ENTRADAS]]-Tabla3567[[#This Row],[SALIDAS]]</f>
        <v>1</v>
      </c>
      <c r="K165" s="2">
        <v>220</v>
      </c>
      <c r="L165" s="2">
        <f>+Tabla3567[[#This Row],[BALANCE INICIAL]]*Tabla3567[[#This Row],[PRECIO]]</f>
        <v>220</v>
      </c>
      <c r="M165" s="2">
        <f>+Tabla3567[[#This Row],[ENTRADAS]]*Tabla3567[[#This Row],[PRECIO]]</f>
        <v>0</v>
      </c>
      <c r="N165" s="2">
        <f>+Tabla3567[[#This Row],[SALIDAS]]*Tabla3567[[#This Row],[PRECIO]]</f>
        <v>0</v>
      </c>
      <c r="O165" s="2">
        <f>+Tabla3567[[#This Row],[BALANCE INICIAL2]]+Tabla3567[[#This Row],[ENTRADAS3]]-Tabla3567[[#This Row],[SALIDAS4]]</f>
        <v>220</v>
      </c>
    </row>
    <row r="166" spans="1:15" x14ac:dyDescent="0.25">
      <c r="A166" s="9" t="s">
        <v>29</v>
      </c>
      <c r="B166" s="17" t="s">
        <v>878</v>
      </c>
      <c r="C166" t="s">
        <v>102</v>
      </c>
      <c r="D166" t="s">
        <v>630</v>
      </c>
      <c r="F166" s="9" t="s">
        <v>865</v>
      </c>
      <c r="G166">
        <v>1</v>
      </c>
      <c r="J166">
        <f>+Tabla3567[[#This Row],[BALANCE INICIAL]]+Tabla3567[[#This Row],[ENTRADAS]]-Tabla3567[[#This Row],[SALIDAS]]</f>
        <v>1</v>
      </c>
      <c r="K166" s="2">
        <v>225</v>
      </c>
      <c r="L166" s="2">
        <f>+Tabla3567[[#This Row],[BALANCE INICIAL]]*Tabla3567[[#This Row],[PRECIO]]</f>
        <v>225</v>
      </c>
      <c r="M166" s="2">
        <f>+Tabla3567[[#This Row],[ENTRADAS]]*Tabla3567[[#This Row],[PRECIO]]</f>
        <v>0</v>
      </c>
      <c r="N166" s="2">
        <f>+Tabla3567[[#This Row],[SALIDAS]]*Tabla3567[[#This Row],[PRECIO]]</f>
        <v>0</v>
      </c>
      <c r="O166" s="2">
        <f>+Tabla3567[[#This Row],[BALANCE INICIAL2]]+Tabla3567[[#This Row],[ENTRADAS3]]-Tabla3567[[#This Row],[SALIDAS4]]</f>
        <v>225</v>
      </c>
    </row>
    <row r="167" spans="1:15" x14ac:dyDescent="0.25">
      <c r="A167" s="9" t="s">
        <v>29</v>
      </c>
      <c r="B167" s="17" t="s">
        <v>878</v>
      </c>
      <c r="C167" t="s">
        <v>102</v>
      </c>
      <c r="D167" t="s">
        <v>631</v>
      </c>
      <c r="F167" s="9" t="s">
        <v>865</v>
      </c>
      <c r="G167">
        <v>2</v>
      </c>
      <c r="J167">
        <f>+Tabla3567[[#This Row],[BALANCE INICIAL]]+Tabla3567[[#This Row],[ENTRADAS]]-Tabla3567[[#This Row],[SALIDAS]]</f>
        <v>2</v>
      </c>
      <c r="K167" s="2">
        <v>195</v>
      </c>
      <c r="L167" s="2">
        <f>+Tabla3567[[#This Row],[BALANCE INICIAL]]*Tabla3567[[#This Row],[PRECIO]]</f>
        <v>390</v>
      </c>
      <c r="M167" s="2">
        <f>+Tabla3567[[#This Row],[ENTRADAS]]*Tabla3567[[#This Row],[PRECIO]]</f>
        <v>0</v>
      </c>
      <c r="N167" s="2">
        <f>+Tabla3567[[#This Row],[SALIDAS]]*Tabla3567[[#This Row],[PRECIO]]</f>
        <v>0</v>
      </c>
      <c r="O167" s="2">
        <f>+Tabla3567[[#This Row],[BALANCE INICIAL2]]+Tabla3567[[#This Row],[ENTRADAS3]]-Tabla3567[[#This Row],[SALIDAS4]]</f>
        <v>390</v>
      </c>
    </row>
    <row r="168" spans="1:15" x14ac:dyDescent="0.25">
      <c r="A168" s="9" t="s">
        <v>29</v>
      </c>
      <c r="B168" s="17" t="s">
        <v>878</v>
      </c>
      <c r="C168" t="s">
        <v>102</v>
      </c>
      <c r="D168" t="s">
        <v>632</v>
      </c>
      <c r="F168" s="9" t="s">
        <v>865</v>
      </c>
      <c r="G168">
        <v>14</v>
      </c>
      <c r="J168">
        <f>+Tabla3567[[#This Row],[BALANCE INICIAL]]+Tabla3567[[#This Row],[ENTRADAS]]-Tabla3567[[#This Row],[SALIDAS]]</f>
        <v>14</v>
      </c>
      <c r="K168" s="2">
        <v>162</v>
      </c>
      <c r="L168" s="2">
        <f>+Tabla3567[[#This Row],[BALANCE INICIAL]]*Tabla3567[[#This Row],[PRECIO]]</f>
        <v>2268</v>
      </c>
      <c r="M168" s="2">
        <f>+Tabla3567[[#This Row],[ENTRADAS]]*Tabla3567[[#This Row],[PRECIO]]</f>
        <v>0</v>
      </c>
      <c r="N168" s="2">
        <f>+Tabla3567[[#This Row],[SALIDAS]]*Tabla3567[[#This Row],[PRECIO]]</f>
        <v>0</v>
      </c>
      <c r="O168" s="2">
        <f>+Tabla3567[[#This Row],[BALANCE INICIAL2]]+Tabla3567[[#This Row],[ENTRADAS3]]-Tabla3567[[#This Row],[SALIDAS4]]</f>
        <v>2268</v>
      </c>
    </row>
    <row r="169" spans="1:15" x14ac:dyDescent="0.25">
      <c r="A169" s="9" t="s">
        <v>29</v>
      </c>
      <c r="B169" s="17" t="s">
        <v>878</v>
      </c>
      <c r="C169" t="s">
        <v>102</v>
      </c>
      <c r="D169" t="s">
        <v>633</v>
      </c>
      <c r="F169" s="9" t="s">
        <v>865</v>
      </c>
      <c r="G169">
        <v>3</v>
      </c>
      <c r="J169">
        <f>+Tabla3567[[#This Row],[BALANCE INICIAL]]+Tabla3567[[#This Row],[ENTRADAS]]-Tabla3567[[#This Row],[SALIDAS]]</f>
        <v>3</v>
      </c>
      <c r="K169" s="2">
        <v>160</v>
      </c>
      <c r="L169" s="2">
        <f>+Tabla3567[[#This Row],[BALANCE INICIAL]]*Tabla3567[[#This Row],[PRECIO]]</f>
        <v>480</v>
      </c>
      <c r="M169" s="2">
        <f>+Tabla3567[[#This Row],[ENTRADAS]]*Tabla3567[[#This Row],[PRECIO]]</f>
        <v>0</v>
      </c>
      <c r="N169" s="2">
        <f>+Tabla3567[[#This Row],[SALIDAS]]*Tabla3567[[#This Row],[PRECIO]]</f>
        <v>0</v>
      </c>
      <c r="O169" s="2">
        <f>+Tabla3567[[#This Row],[BALANCE INICIAL2]]+Tabla3567[[#This Row],[ENTRADAS3]]-Tabla3567[[#This Row],[SALIDAS4]]</f>
        <v>480</v>
      </c>
    </row>
    <row r="170" spans="1:15" x14ac:dyDescent="0.25">
      <c r="A170" s="9" t="s">
        <v>29</v>
      </c>
      <c r="B170" s="17" t="s">
        <v>878</v>
      </c>
      <c r="C170" t="s">
        <v>102</v>
      </c>
      <c r="D170" t="s">
        <v>634</v>
      </c>
      <c r="F170" s="9" t="s">
        <v>865</v>
      </c>
      <c r="G170">
        <v>3</v>
      </c>
      <c r="J170">
        <f>+Tabla3567[[#This Row],[BALANCE INICIAL]]+Tabla3567[[#This Row],[ENTRADAS]]-Tabla3567[[#This Row],[SALIDAS]]</f>
        <v>3</v>
      </c>
      <c r="K170" s="2">
        <v>159</v>
      </c>
      <c r="L170" s="2">
        <f>+Tabla3567[[#This Row],[BALANCE INICIAL]]*Tabla3567[[#This Row],[PRECIO]]</f>
        <v>477</v>
      </c>
      <c r="M170" s="2">
        <f>+Tabla3567[[#This Row],[ENTRADAS]]*Tabla3567[[#This Row],[PRECIO]]</f>
        <v>0</v>
      </c>
      <c r="N170" s="2">
        <f>+Tabla3567[[#This Row],[SALIDAS]]*Tabla3567[[#This Row],[PRECIO]]</f>
        <v>0</v>
      </c>
      <c r="O170" s="2">
        <f>+Tabla3567[[#This Row],[BALANCE INICIAL2]]+Tabla3567[[#This Row],[ENTRADAS3]]-Tabla3567[[#This Row],[SALIDAS4]]</f>
        <v>477</v>
      </c>
    </row>
    <row r="171" spans="1:15" x14ac:dyDescent="0.25">
      <c r="A171" s="9" t="s">
        <v>29</v>
      </c>
      <c r="B171" s="17" t="s">
        <v>878</v>
      </c>
      <c r="C171" t="s">
        <v>102</v>
      </c>
      <c r="D171" t="s">
        <v>635</v>
      </c>
      <c r="F171" s="9" t="s">
        <v>865</v>
      </c>
      <c r="G171">
        <v>13</v>
      </c>
      <c r="J171">
        <f>+Tabla3567[[#This Row],[BALANCE INICIAL]]+Tabla3567[[#This Row],[ENTRADAS]]-Tabla3567[[#This Row],[SALIDAS]]</f>
        <v>13</v>
      </c>
      <c r="K171" s="2">
        <v>880</v>
      </c>
      <c r="L171" s="2">
        <f>+Tabla3567[[#This Row],[BALANCE INICIAL]]*Tabla3567[[#This Row],[PRECIO]]</f>
        <v>11440</v>
      </c>
      <c r="M171" s="2">
        <f>+Tabla3567[[#This Row],[ENTRADAS]]*Tabla3567[[#This Row],[PRECIO]]</f>
        <v>0</v>
      </c>
      <c r="N171" s="2">
        <f>+Tabla3567[[#This Row],[SALIDAS]]*Tabla3567[[#This Row],[PRECIO]]</f>
        <v>0</v>
      </c>
      <c r="O171" s="2">
        <f>+Tabla3567[[#This Row],[BALANCE INICIAL2]]+Tabla3567[[#This Row],[ENTRADAS3]]-Tabla3567[[#This Row],[SALIDAS4]]</f>
        <v>11440</v>
      </c>
    </row>
    <row r="172" spans="1:15" x14ac:dyDescent="0.25">
      <c r="A172" s="9" t="s">
        <v>29</v>
      </c>
      <c r="B172" s="17" t="s">
        <v>878</v>
      </c>
      <c r="C172" t="s">
        <v>102</v>
      </c>
      <c r="D172" t="s">
        <v>636</v>
      </c>
      <c r="F172" s="9" t="s">
        <v>834</v>
      </c>
      <c r="G172">
        <v>10</v>
      </c>
      <c r="J172">
        <f>+Tabla3567[[#This Row],[BALANCE INICIAL]]+Tabla3567[[#This Row],[ENTRADAS]]-Tabla3567[[#This Row],[SALIDAS]]</f>
        <v>10</v>
      </c>
      <c r="K172" s="2">
        <v>73</v>
      </c>
      <c r="L172" s="2">
        <f>+Tabla3567[[#This Row],[BALANCE INICIAL]]*Tabla3567[[#This Row],[PRECIO]]</f>
        <v>730</v>
      </c>
      <c r="M172" s="2">
        <f>+Tabla3567[[#This Row],[ENTRADAS]]*Tabla3567[[#This Row],[PRECIO]]</f>
        <v>0</v>
      </c>
      <c r="N172" s="2">
        <f>+Tabla3567[[#This Row],[SALIDAS]]*Tabla3567[[#This Row],[PRECIO]]</f>
        <v>0</v>
      </c>
      <c r="O172" s="2">
        <f>+Tabla3567[[#This Row],[BALANCE INICIAL2]]+Tabla3567[[#This Row],[ENTRADAS3]]-Tabla3567[[#This Row],[SALIDAS4]]</f>
        <v>730</v>
      </c>
    </row>
    <row r="173" spans="1:15" x14ac:dyDescent="0.25">
      <c r="A173" s="9" t="s">
        <v>29</v>
      </c>
      <c r="B173" s="17" t="s">
        <v>878</v>
      </c>
      <c r="C173" t="s">
        <v>102</v>
      </c>
      <c r="D173" t="s">
        <v>637</v>
      </c>
      <c r="F173" s="9" t="s">
        <v>872</v>
      </c>
      <c r="G173">
        <v>5</v>
      </c>
      <c r="J173">
        <f>+Tabla3567[[#This Row],[BALANCE INICIAL]]+Tabla3567[[#This Row],[ENTRADAS]]-Tabla3567[[#This Row],[SALIDAS]]</f>
        <v>5</v>
      </c>
      <c r="K173" s="2">
        <v>290</v>
      </c>
      <c r="L173" s="2">
        <f>+Tabla3567[[#This Row],[BALANCE INICIAL]]*Tabla3567[[#This Row],[PRECIO]]</f>
        <v>1450</v>
      </c>
      <c r="M173" s="2">
        <f>+Tabla3567[[#This Row],[ENTRADAS]]*Tabla3567[[#This Row],[PRECIO]]</f>
        <v>0</v>
      </c>
      <c r="N173" s="2">
        <f>+Tabla3567[[#This Row],[SALIDAS]]*Tabla3567[[#This Row],[PRECIO]]</f>
        <v>0</v>
      </c>
      <c r="O173" s="2">
        <f>+Tabla3567[[#This Row],[BALANCE INICIAL2]]+Tabla3567[[#This Row],[ENTRADAS3]]-Tabla3567[[#This Row],[SALIDAS4]]</f>
        <v>1450</v>
      </c>
    </row>
    <row r="174" spans="1:15" x14ac:dyDescent="0.25">
      <c r="A174" s="9" t="s">
        <v>29</v>
      </c>
      <c r="B174" s="17" t="s">
        <v>878</v>
      </c>
      <c r="C174" t="s">
        <v>102</v>
      </c>
      <c r="D174" t="s">
        <v>638</v>
      </c>
      <c r="F174" s="9" t="s">
        <v>872</v>
      </c>
      <c r="G174">
        <v>2</v>
      </c>
      <c r="J174">
        <f>+Tabla3567[[#This Row],[BALANCE INICIAL]]+Tabla3567[[#This Row],[ENTRADAS]]-Tabla3567[[#This Row],[SALIDAS]]</f>
        <v>2</v>
      </c>
      <c r="K174" s="2">
        <v>500</v>
      </c>
      <c r="L174" s="2">
        <f>+Tabla3567[[#This Row],[BALANCE INICIAL]]*Tabla3567[[#This Row],[PRECIO]]</f>
        <v>1000</v>
      </c>
      <c r="M174" s="2">
        <f>+Tabla3567[[#This Row],[ENTRADAS]]*Tabla3567[[#This Row],[PRECIO]]</f>
        <v>0</v>
      </c>
      <c r="N174" s="2">
        <f>+Tabla3567[[#This Row],[SALIDAS]]*Tabla3567[[#This Row],[PRECIO]]</f>
        <v>0</v>
      </c>
      <c r="O174" s="2">
        <f>+Tabla3567[[#This Row],[BALANCE INICIAL2]]+Tabla3567[[#This Row],[ENTRADAS3]]-Tabla3567[[#This Row],[SALIDAS4]]</f>
        <v>1000</v>
      </c>
    </row>
    <row r="175" spans="1:15" x14ac:dyDescent="0.25">
      <c r="A175" s="9" t="s">
        <v>29</v>
      </c>
      <c r="B175" s="17" t="s">
        <v>878</v>
      </c>
      <c r="C175" t="s">
        <v>102</v>
      </c>
      <c r="D175" t="s">
        <v>639</v>
      </c>
      <c r="F175" s="9" t="s">
        <v>870</v>
      </c>
      <c r="G175">
        <v>10</v>
      </c>
      <c r="J175">
        <f>+Tabla3567[[#This Row],[BALANCE INICIAL]]+Tabla3567[[#This Row],[ENTRADAS]]-Tabla3567[[#This Row],[SALIDAS]]</f>
        <v>10</v>
      </c>
      <c r="K175" s="2">
        <v>750</v>
      </c>
      <c r="L175" s="2">
        <f>+Tabla3567[[#This Row],[BALANCE INICIAL]]*Tabla3567[[#This Row],[PRECIO]]</f>
        <v>7500</v>
      </c>
      <c r="M175" s="2">
        <f>+Tabla3567[[#This Row],[ENTRADAS]]*Tabla3567[[#This Row],[PRECIO]]</f>
        <v>0</v>
      </c>
      <c r="N175" s="2">
        <f>+Tabla3567[[#This Row],[SALIDAS]]*Tabla3567[[#This Row],[PRECIO]]</f>
        <v>0</v>
      </c>
      <c r="O175" s="2">
        <f>+Tabla3567[[#This Row],[BALANCE INICIAL2]]+Tabla3567[[#This Row],[ENTRADAS3]]-Tabla3567[[#This Row],[SALIDAS4]]</f>
        <v>7500</v>
      </c>
    </row>
    <row r="176" spans="1:15" x14ac:dyDescent="0.25">
      <c r="A176" s="9" t="s">
        <v>29</v>
      </c>
      <c r="B176" s="17" t="s">
        <v>878</v>
      </c>
      <c r="C176" t="s">
        <v>102</v>
      </c>
      <c r="D176" t="s">
        <v>640</v>
      </c>
      <c r="F176" s="9" t="s">
        <v>872</v>
      </c>
      <c r="G176">
        <v>1</v>
      </c>
      <c r="J176">
        <f>+Tabla3567[[#This Row],[BALANCE INICIAL]]+Tabla3567[[#This Row],[ENTRADAS]]-Tabla3567[[#This Row],[SALIDAS]]</f>
        <v>1</v>
      </c>
      <c r="K176" s="2">
        <v>186</v>
      </c>
      <c r="L176" s="2">
        <f>+Tabla3567[[#This Row],[BALANCE INICIAL]]*Tabla3567[[#This Row],[PRECIO]]</f>
        <v>186</v>
      </c>
      <c r="M176" s="2">
        <f>+Tabla3567[[#This Row],[ENTRADAS]]*Tabla3567[[#This Row],[PRECIO]]</f>
        <v>0</v>
      </c>
      <c r="N176" s="2">
        <f>+Tabla3567[[#This Row],[SALIDAS]]*Tabla3567[[#This Row],[PRECIO]]</f>
        <v>0</v>
      </c>
      <c r="O176" s="2">
        <f>+Tabla3567[[#This Row],[BALANCE INICIAL2]]+Tabla3567[[#This Row],[ENTRADAS3]]-Tabla3567[[#This Row],[SALIDAS4]]</f>
        <v>186</v>
      </c>
    </row>
    <row r="177" spans="1:15" x14ac:dyDescent="0.25">
      <c r="A177" s="9" t="s">
        <v>29</v>
      </c>
      <c r="B177" s="17" t="s">
        <v>878</v>
      </c>
      <c r="C177" t="s">
        <v>102</v>
      </c>
      <c r="D177" t="s">
        <v>641</v>
      </c>
      <c r="F177" s="9" t="s">
        <v>870</v>
      </c>
      <c r="G177">
        <v>39</v>
      </c>
      <c r="J177">
        <f>+Tabla3567[[#This Row],[BALANCE INICIAL]]+Tabla3567[[#This Row],[ENTRADAS]]-Tabla3567[[#This Row],[SALIDAS]]</f>
        <v>39</v>
      </c>
      <c r="K177" s="2">
        <v>200</v>
      </c>
      <c r="L177" s="2">
        <f>+Tabla3567[[#This Row],[BALANCE INICIAL]]*Tabla3567[[#This Row],[PRECIO]]</f>
        <v>7800</v>
      </c>
      <c r="M177" s="2">
        <f>+Tabla3567[[#This Row],[ENTRADAS]]*Tabla3567[[#This Row],[PRECIO]]</f>
        <v>0</v>
      </c>
      <c r="N177" s="2">
        <f>+Tabla3567[[#This Row],[SALIDAS]]*Tabla3567[[#This Row],[PRECIO]]</f>
        <v>0</v>
      </c>
      <c r="O177" s="2">
        <f>+Tabla3567[[#This Row],[BALANCE INICIAL2]]+Tabla3567[[#This Row],[ENTRADAS3]]-Tabla3567[[#This Row],[SALIDAS4]]</f>
        <v>7800</v>
      </c>
    </row>
    <row r="178" spans="1:15" x14ac:dyDescent="0.25">
      <c r="A178" s="9" t="s">
        <v>29</v>
      </c>
      <c r="B178" s="17" t="s">
        <v>878</v>
      </c>
      <c r="C178" t="s">
        <v>102</v>
      </c>
      <c r="D178" t="s">
        <v>642</v>
      </c>
      <c r="F178" s="9" t="s">
        <v>870</v>
      </c>
      <c r="G178">
        <v>10</v>
      </c>
      <c r="J178">
        <f>+Tabla3567[[#This Row],[BALANCE INICIAL]]+Tabla3567[[#This Row],[ENTRADAS]]-Tabla3567[[#This Row],[SALIDAS]]</f>
        <v>10</v>
      </c>
      <c r="K178" s="2">
        <v>200</v>
      </c>
      <c r="L178" s="2">
        <f>+Tabla3567[[#This Row],[BALANCE INICIAL]]*Tabla3567[[#This Row],[PRECIO]]</f>
        <v>2000</v>
      </c>
      <c r="M178" s="2">
        <f>+Tabla3567[[#This Row],[ENTRADAS]]*Tabla3567[[#This Row],[PRECIO]]</f>
        <v>0</v>
      </c>
      <c r="N178" s="2">
        <f>+Tabla3567[[#This Row],[SALIDAS]]*Tabla3567[[#This Row],[PRECIO]]</f>
        <v>0</v>
      </c>
      <c r="O178" s="2">
        <f>+Tabla3567[[#This Row],[BALANCE INICIAL2]]+Tabla3567[[#This Row],[ENTRADAS3]]-Tabla3567[[#This Row],[SALIDAS4]]</f>
        <v>2000</v>
      </c>
    </row>
    <row r="179" spans="1:15" x14ac:dyDescent="0.25">
      <c r="A179" s="9" t="s">
        <v>54</v>
      </c>
      <c r="B179" s="17" t="s">
        <v>878</v>
      </c>
      <c r="C179" t="s">
        <v>102</v>
      </c>
      <c r="D179" t="s">
        <v>755</v>
      </c>
      <c r="F179" s="9" t="s">
        <v>834</v>
      </c>
      <c r="G179">
        <v>0</v>
      </c>
      <c r="J179">
        <f>+Tabla3567[[#This Row],[BALANCE INICIAL]]+Tabla3567[[#This Row],[ENTRADAS]]-Tabla3567[[#This Row],[SALIDAS]]</f>
        <v>0</v>
      </c>
      <c r="K179" s="2">
        <v>74.989999999999995</v>
      </c>
      <c r="L179" s="2">
        <f>+Tabla3567[[#This Row],[BALANCE INICIAL]]*Tabla3567[[#This Row],[PRECIO]]</f>
        <v>0</v>
      </c>
      <c r="M179" s="2">
        <f>+Tabla3567[[#This Row],[ENTRADAS]]*Tabla3567[[#This Row],[PRECIO]]</f>
        <v>0</v>
      </c>
      <c r="N179" s="2">
        <f>+Tabla3567[[#This Row],[SALIDAS]]*Tabla3567[[#This Row],[PRECIO]]</f>
        <v>0</v>
      </c>
      <c r="O179" s="2">
        <f>+Tabla3567[[#This Row],[BALANCE INICIAL2]]+Tabla3567[[#This Row],[ENTRADAS3]]-Tabla3567[[#This Row],[SALIDAS4]]</f>
        <v>0</v>
      </c>
    </row>
    <row r="180" spans="1:15" x14ac:dyDescent="0.25">
      <c r="A180" s="9" t="s">
        <v>59</v>
      </c>
      <c r="B180" s="17" t="s">
        <v>878</v>
      </c>
      <c r="C180" t="s">
        <v>102</v>
      </c>
      <c r="D180" t="s">
        <v>786</v>
      </c>
      <c r="F180" s="9" t="s">
        <v>865</v>
      </c>
      <c r="G180">
        <v>0</v>
      </c>
      <c r="J180">
        <f>+Tabla3567[[#This Row],[BALANCE INICIAL]]+Tabla3567[[#This Row],[ENTRADAS]]-Tabla3567[[#This Row],[SALIDAS]]</f>
        <v>0</v>
      </c>
      <c r="K180" s="2">
        <v>170</v>
      </c>
      <c r="L180" s="2">
        <f>+Tabla3567[[#This Row],[BALANCE INICIAL]]*Tabla3567[[#This Row],[PRECIO]]</f>
        <v>0</v>
      </c>
      <c r="M180" s="2">
        <f>+Tabla3567[[#This Row],[ENTRADAS]]*Tabla3567[[#This Row],[PRECIO]]</f>
        <v>0</v>
      </c>
      <c r="N180" s="2">
        <f>+Tabla3567[[#This Row],[SALIDAS]]*Tabla3567[[#This Row],[PRECIO]]</f>
        <v>0</v>
      </c>
      <c r="O180" s="2">
        <f>+Tabla3567[[#This Row],[BALANCE INICIAL2]]+Tabla3567[[#This Row],[ENTRADAS3]]-Tabla3567[[#This Row],[SALIDAS4]]</f>
        <v>0</v>
      </c>
    </row>
    <row r="181" spans="1:15" x14ac:dyDescent="0.25">
      <c r="A181" s="9" t="s">
        <v>54</v>
      </c>
      <c r="B181" s="17" t="s">
        <v>878</v>
      </c>
      <c r="C181" t="s">
        <v>102</v>
      </c>
      <c r="D181" t="s">
        <v>812</v>
      </c>
      <c r="F181" s="9" t="s">
        <v>820</v>
      </c>
      <c r="G181">
        <v>5</v>
      </c>
      <c r="J181">
        <f>+Tabla3567[[#This Row],[BALANCE INICIAL]]+Tabla3567[[#This Row],[ENTRADAS]]-Tabla3567[[#This Row],[SALIDAS]]</f>
        <v>5</v>
      </c>
      <c r="K181" s="2">
        <v>95</v>
      </c>
      <c r="L181" s="2">
        <f>+Tabla3567[[#This Row],[BALANCE INICIAL]]*Tabla3567[[#This Row],[PRECIO]]</f>
        <v>475</v>
      </c>
      <c r="M181" s="2">
        <f>+Tabla3567[[#This Row],[ENTRADAS]]*Tabla3567[[#This Row],[PRECIO]]</f>
        <v>0</v>
      </c>
      <c r="N181" s="2">
        <f>+Tabla3567[[#This Row],[SALIDAS]]*Tabla3567[[#This Row],[PRECIO]]</f>
        <v>0</v>
      </c>
      <c r="O181" s="2">
        <f>+Tabla3567[[#This Row],[BALANCE INICIAL2]]+Tabla3567[[#This Row],[ENTRADAS3]]-Tabla3567[[#This Row],[SALIDAS4]]</f>
        <v>475</v>
      </c>
    </row>
    <row r="182" spans="1:15" x14ac:dyDescent="0.25">
      <c r="A182" s="9" t="s">
        <v>29</v>
      </c>
      <c r="B182" s="17" t="s">
        <v>878</v>
      </c>
      <c r="C182" t="s">
        <v>72</v>
      </c>
      <c r="D182" t="s">
        <v>128</v>
      </c>
      <c r="F182" s="9" t="s">
        <v>827</v>
      </c>
      <c r="G182">
        <v>85</v>
      </c>
      <c r="H182">
        <v>234</v>
      </c>
      <c r="I182">
        <v>83</v>
      </c>
      <c r="J182">
        <f>+Tabla3567[[#This Row],[BALANCE INICIAL]]+Tabla3567[[#This Row],[ENTRADAS]]-Tabla3567[[#This Row],[SALIDAS]]</f>
        <v>236</v>
      </c>
      <c r="K182" s="2">
        <v>125</v>
      </c>
      <c r="L182" s="2">
        <f>+Tabla3567[[#This Row],[BALANCE INICIAL]]*Tabla3567[[#This Row],[PRECIO]]</f>
        <v>10625</v>
      </c>
      <c r="M182" s="2">
        <f>+Tabla3567[[#This Row],[ENTRADAS]]*Tabla3567[[#This Row],[PRECIO]]</f>
        <v>29250</v>
      </c>
      <c r="N182" s="2">
        <f>+Tabla3567[[#This Row],[SALIDAS]]*Tabla3567[[#This Row],[PRECIO]]</f>
        <v>10375</v>
      </c>
      <c r="O182" s="2">
        <f>+Tabla3567[[#This Row],[BALANCE INICIAL2]]+Tabla3567[[#This Row],[ENTRADAS3]]-Tabla3567[[#This Row],[SALIDAS4]]</f>
        <v>29500</v>
      </c>
    </row>
    <row r="183" spans="1:15" x14ac:dyDescent="0.25">
      <c r="A183" s="9" t="s">
        <v>29</v>
      </c>
      <c r="B183" s="17" t="s">
        <v>878</v>
      </c>
      <c r="C183" t="s">
        <v>79</v>
      </c>
      <c r="D183" t="s">
        <v>168</v>
      </c>
      <c r="F183" s="9" t="s">
        <v>827</v>
      </c>
      <c r="G183">
        <v>300</v>
      </c>
      <c r="H183">
        <v>440</v>
      </c>
      <c r="I183" s="27">
        <v>160</v>
      </c>
      <c r="J183">
        <f>+Tabla3567[[#This Row],[BALANCE INICIAL]]+Tabla3567[[#This Row],[ENTRADAS]]-Tabla3567[[#This Row],[SALIDAS]]</f>
        <v>580</v>
      </c>
      <c r="K183" s="2">
        <v>250</v>
      </c>
      <c r="L183" s="2">
        <f>+Tabla3567[[#This Row],[BALANCE INICIAL]]*Tabla3567[[#This Row],[PRECIO]]</f>
        <v>75000</v>
      </c>
      <c r="M183" s="2">
        <f>+Tabla3567[[#This Row],[ENTRADAS]]*Tabla3567[[#This Row],[PRECIO]]</f>
        <v>110000</v>
      </c>
      <c r="N183" s="2">
        <f>+Tabla3567[[#This Row],[SALIDAS]]*Tabla3567[[#This Row],[PRECIO]]</f>
        <v>40000</v>
      </c>
      <c r="O183" s="2">
        <f>+Tabla3567[[#This Row],[BALANCE INICIAL2]]+Tabla3567[[#This Row],[ENTRADAS3]]-Tabla3567[[#This Row],[SALIDAS4]]</f>
        <v>145000</v>
      </c>
    </row>
    <row r="184" spans="1:15" x14ac:dyDescent="0.25">
      <c r="A184" s="9" t="s">
        <v>982</v>
      </c>
      <c r="B184" s="10" t="s">
        <v>983</v>
      </c>
      <c r="C184" t="s">
        <v>981</v>
      </c>
      <c r="D184" t="s">
        <v>980</v>
      </c>
      <c r="E184" t="s">
        <v>984</v>
      </c>
      <c r="F184" s="9" t="s">
        <v>988</v>
      </c>
      <c r="G184">
        <v>0</v>
      </c>
      <c r="H184">
        <v>200</v>
      </c>
      <c r="I184">
        <v>0</v>
      </c>
      <c r="J184">
        <f>+Tabla3567[[#This Row],[BALANCE INICIAL]]+Tabla3567[[#This Row],[ENTRADAS]]-Tabla3567[[#This Row],[SALIDAS]]</f>
        <v>200</v>
      </c>
      <c r="K184" s="2">
        <v>1600</v>
      </c>
      <c r="L184" s="2">
        <f>+Tabla3567[[#This Row],[BALANCE INICIAL]]*Tabla3567[[#This Row],[PRECIO]]</f>
        <v>0</v>
      </c>
      <c r="M184" s="2">
        <f>+Tabla3567[[#This Row],[ENTRADAS]]*Tabla3567[[#This Row],[PRECIO]]</f>
        <v>320000</v>
      </c>
      <c r="N184" s="2">
        <f>+Tabla3567[[#This Row],[SALIDAS]]*Tabla3567[[#This Row],[PRECIO]]</f>
        <v>0</v>
      </c>
      <c r="O184" s="2">
        <f>+Tabla3567[[#This Row],[BALANCE INICIAL2]]+Tabla3567[[#This Row],[ENTRADAS3]]-Tabla3567[[#This Row],[SALIDAS4]]</f>
        <v>320000</v>
      </c>
    </row>
    <row r="185" spans="1:15" x14ac:dyDescent="0.25">
      <c r="A185" s="9" t="s">
        <v>29</v>
      </c>
      <c r="B185" s="17" t="s">
        <v>878</v>
      </c>
      <c r="C185" t="s">
        <v>79</v>
      </c>
      <c r="D185" t="s">
        <v>169</v>
      </c>
      <c r="F185" s="9" t="s">
        <v>834</v>
      </c>
      <c r="G185">
        <v>348</v>
      </c>
      <c r="I185">
        <v>348</v>
      </c>
      <c r="J185">
        <f>+Tabla3567[[#This Row],[BALANCE INICIAL]]+Tabla3567[[#This Row],[ENTRADAS]]-Tabla3567[[#This Row],[SALIDAS]]</f>
        <v>0</v>
      </c>
      <c r="K185" s="2">
        <v>341</v>
      </c>
      <c r="L185" s="2">
        <f>+Tabla3567[[#This Row],[BALANCE INICIAL]]*Tabla3567[[#This Row],[PRECIO]]</f>
        <v>118668</v>
      </c>
      <c r="M185" s="2">
        <f>+Tabla3567[[#This Row],[ENTRADAS]]*Tabla3567[[#This Row],[PRECIO]]</f>
        <v>0</v>
      </c>
      <c r="N185" s="2">
        <f>+Tabla3567[[#This Row],[SALIDAS]]*Tabla3567[[#This Row],[PRECIO]]</f>
        <v>118668</v>
      </c>
      <c r="O185" s="2">
        <f>+Tabla3567[[#This Row],[BALANCE INICIAL2]]+Tabla3567[[#This Row],[ENTRADAS3]]-Tabla3567[[#This Row],[SALIDAS4]]</f>
        <v>0</v>
      </c>
    </row>
    <row r="186" spans="1:15" x14ac:dyDescent="0.25">
      <c r="A186" s="9" t="s">
        <v>29</v>
      </c>
      <c r="B186" s="17" t="s">
        <v>878</v>
      </c>
      <c r="C186" t="s">
        <v>79</v>
      </c>
      <c r="D186" t="s">
        <v>170</v>
      </c>
      <c r="F186" s="9" t="s">
        <v>826</v>
      </c>
      <c r="H186">
        <v>20</v>
      </c>
      <c r="I186">
        <v>6</v>
      </c>
      <c r="J186">
        <f>+Tabla3567[[#This Row],[BALANCE INICIAL]]+Tabla3567[[#This Row],[ENTRADAS]]-Tabla3567[[#This Row],[SALIDAS]]</f>
        <v>14</v>
      </c>
      <c r="K186" s="2"/>
      <c r="L186" s="2">
        <f>+Tabla3567[[#This Row],[BALANCE INICIAL]]*Tabla3567[[#This Row],[PRECIO]]</f>
        <v>0</v>
      </c>
      <c r="M186" s="2">
        <f>+Tabla3567[[#This Row],[ENTRADAS]]*Tabla3567[[#This Row],[PRECIO]]</f>
        <v>0</v>
      </c>
      <c r="N186" s="2">
        <f>+Tabla3567[[#This Row],[SALIDAS]]*Tabla3567[[#This Row],[PRECIO]]</f>
        <v>0</v>
      </c>
      <c r="O186" s="2">
        <f>+Tabla3567[[#This Row],[BALANCE INICIAL2]]+Tabla3567[[#This Row],[ENTRADAS3]]-Tabla3567[[#This Row],[SALIDAS4]]</f>
        <v>0</v>
      </c>
    </row>
    <row r="187" spans="1:15" x14ac:dyDescent="0.25">
      <c r="A187" s="9" t="s">
        <v>34</v>
      </c>
      <c r="B187" t="s">
        <v>877</v>
      </c>
      <c r="C187" t="s">
        <v>80</v>
      </c>
      <c r="D187" t="s">
        <v>179</v>
      </c>
      <c r="F187" s="9" t="s">
        <v>833</v>
      </c>
      <c r="G187">
        <v>500</v>
      </c>
      <c r="J187">
        <f>+Tabla3567[[#This Row],[BALANCE INICIAL]]+Tabla3567[[#This Row],[ENTRADAS]]-Tabla3567[[#This Row],[SALIDAS]]</f>
        <v>500</v>
      </c>
      <c r="K187" s="2">
        <v>12.672000000000001</v>
      </c>
      <c r="L187" s="2">
        <f>+Tabla3567[[#This Row],[BALANCE INICIAL]]*Tabla3567[[#This Row],[PRECIO]]</f>
        <v>6336</v>
      </c>
      <c r="M187" s="2">
        <f>+Tabla3567[[#This Row],[ENTRADAS]]*Tabla3567[[#This Row],[PRECIO]]</f>
        <v>0</v>
      </c>
      <c r="N187" s="2">
        <f>+Tabla3567[[#This Row],[SALIDAS]]*Tabla3567[[#This Row],[PRECIO]]</f>
        <v>0</v>
      </c>
      <c r="O187" s="2">
        <f>+Tabla3567[[#This Row],[BALANCE INICIAL2]]+Tabla3567[[#This Row],[ENTRADAS3]]-Tabla3567[[#This Row],[SALIDAS4]]</f>
        <v>6336</v>
      </c>
    </row>
    <row r="188" spans="1:15" ht="19.5" customHeight="1" x14ac:dyDescent="0.25">
      <c r="A188" s="26" t="s">
        <v>42</v>
      </c>
      <c r="B188" s="25" t="s">
        <v>886</v>
      </c>
      <c r="C188" s="25" t="s">
        <v>88</v>
      </c>
      <c r="D188" t="s">
        <v>977</v>
      </c>
      <c r="E188" t="s">
        <v>979</v>
      </c>
      <c r="F188" s="9" t="s">
        <v>833</v>
      </c>
      <c r="G188">
        <v>0</v>
      </c>
      <c r="H188">
        <v>10</v>
      </c>
      <c r="J188">
        <f>+Tabla3567[[#This Row],[BALANCE INICIAL]]+Tabla3567[[#This Row],[ENTRADAS]]-Tabla3567[[#This Row],[SALIDAS]]</f>
        <v>10</v>
      </c>
      <c r="K188" s="2">
        <v>4491.53</v>
      </c>
      <c r="L188" s="2">
        <f>+Tabla3567[[#This Row],[BALANCE INICIAL]]*Tabla3567[[#This Row],[PRECIO]]</f>
        <v>0</v>
      </c>
      <c r="M188" s="2">
        <f>+Tabla3567[[#This Row],[ENTRADAS]]*Tabla3567[[#This Row],[PRECIO]]</f>
        <v>44915.299999999996</v>
      </c>
      <c r="N188" s="2">
        <f>+Tabla3567[[#This Row],[SALIDAS]]*Tabla3567[[#This Row],[PRECIO]]</f>
        <v>0</v>
      </c>
      <c r="O188" s="2">
        <f>+Tabla3567[[#This Row],[BALANCE INICIAL2]]+Tabla3567[[#This Row],[ENTRADAS3]]-Tabla3567[[#This Row],[SALIDAS4]]</f>
        <v>44915.299999999996</v>
      </c>
    </row>
    <row r="189" spans="1:15" ht="16.5" customHeight="1" x14ac:dyDescent="0.25">
      <c r="A189" s="26" t="s">
        <v>42</v>
      </c>
      <c r="B189" s="25" t="s">
        <v>886</v>
      </c>
      <c r="C189" s="25" t="s">
        <v>88</v>
      </c>
      <c r="D189" t="s">
        <v>978</v>
      </c>
      <c r="E189" t="s">
        <v>979</v>
      </c>
      <c r="F189" s="9" t="s">
        <v>833</v>
      </c>
      <c r="G189">
        <v>0</v>
      </c>
      <c r="H189">
        <v>3</v>
      </c>
      <c r="J189">
        <f>+Tabla3567[[#This Row],[BALANCE INICIAL]]+Tabla3567[[#This Row],[ENTRADAS]]-Tabla3567[[#This Row],[SALIDAS]]</f>
        <v>3</v>
      </c>
      <c r="K189" s="2">
        <v>4152.54</v>
      </c>
      <c r="L189" s="2">
        <f>+Tabla3567[[#This Row],[BALANCE INICIAL]]*Tabla3567[[#This Row],[PRECIO]]</f>
        <v>0</v>
      </c>
      <c r="M189" s="2">
        <f>+Tabla3567[[#This Row],[ENTRADAS]]*Tabla3567[[#This Row],[PRECIO]]</f>
        <v>12457.619999999999</v>
      </c>
      <c r="N189" s="2">
        <f>+Tabla3567[[#This Row],[SALIDAS]]*Tabla3567[[#This Row],[PRECIO]]</f>
        <v>0</v>
      </c>
      <c r="O189" s="2">
        <f>+Tabla3567[[#This Row],[BALANCE INICIAL2]]+Tabla3567[[#This Row],[ENTRADAS3]]-Tabla3567[[#This Row],[SALIDAS4]]</f>
        <v>12457.619999999999</v>
      </c>
    </row>
    <row r="190" spans="1:15" x14ac:dyDescent="0.25">
      <c r="A190" s="9" t="s">
        <v>34</v>
      </c>
      <c r="B190" t="s">
        <v>877</v>
      </c>
      <c r="C190" t="s">
        <v>80</v>
      </c>
      <c r="D190" t="s">
        <v>190</v>
      </c>
      <c r="F190" s="9" t="s">
        <v>820</v>
      </c>
      <c r="G190">
        <v>25</v>
      </c>
      <c r="I190">
        <v>1</v>
      </c>
      <c r="J190">
        <f>+Tabla3567[[#This Row],[BALANCE INICIAL]]+Tabla3567[[#This Row],[ENTRADAS]]-Tabla3567[[#This Row],[SALIDAS]]</f>
        <v>24</v>
      </c>
      <c r="K190" s="2">
        <v>132.41999999999999</v>
      </c>
      <c r="L190" s="2">
        <f>+Tabla3567[[#This Row],[BALANCE INICIAL]]*Tabla3567[[#This Row],[PRECIO]]</f>
        <v>3310.4999999999995</v>
      </c>
      <c r="M190" s="2">
        <f>+Tabla3567[[#This Row],[ENTRADAS]]*Tabla3567[[#This Row],[PRECIO]]</f>
        <v>0</v>
      </c>
      <c r="N190" s="2">
        <f>+Tabla3567[[#This Row],[SALIDAS]]*Tabla3567[[#This Row],[PRECIO]]</f>
        <v>132.41999999999999</v>
      </c>
      <c r="O190" s="2">
        <f>+Tabla3567[[#This Row],[BALANCE INICIAL2]]+Tabla3567[[#This Row],[ENTRADAS3]]-Tabla3567[[#This Row],[SALIDAS4]]</f>
        <v>3178.0799999999995</v>
      </c>
    </row>
    <row r="191" spans="1:15" x14ac:dyDescent="0.25">
      <c r="A191" s="9" t="s">
        <v>34</v>
      </c>
      <c r="B191" t="s">
        <v>877</v>
      </c>
      <c r="C191" t="s">
        <v>80</v>
      </c>
      <c r="D191" t="s">
        <v>191</v>
      </c>
      <c r="F191" s="9" t="s">
        <v>820</v>
      </c>
      <c r="G191">
        <v>30</v>
      </c>
      <c r="J191">
        <f>+Tabla3567[[#This Row],[BALANCE INICIAL]]+Tabla3567[[#This Row],[ENTRADAS]]-Tabla3567[[#This Row],[SALIDAS]]</f>
        <v>30</v>
      </c>
      <c r="K191" s="2">
        <v>215.04</v>
      </c>
      <c r="L191" s="2">
        <f>+Tabla3567[[#This Row],[BALANCE INICIAL]]*Tabla3567[[#This Row],[PRECIO]]</f>
        <v>6451.2</v>
      </c>
      <c r="M191" s="2">
        <f>+Tabla3567[[#This Row],[ENTRADAS]]*Tabla3567[[#This Row],[PRECIO]]</f>
        <v>0</v>
      </c>
      <c r="N191" s="2">
        <f>+Tabla3567[[#This Row],[SALIDAS]]*Tabla3567[[#This Row],[PRECIO]]</f>
        <v>0</v>
      </c>
      <c r="O191" s="2">
        <f>+Tabla3567[[#This Row],[BALANCE INICIAL2]]+Tabla3567[[#This Row],[ENTRADAS3]]-Tabla3567[[#This Row],[SALIDAS4]]</f>
        <v>6451.2</v>
      </c>
    </row>
    <row r="192" spans="1:15" x14ac:dyDescent="0.25">
      <c r="A192" s="9" t="s">
        <v>34</v>
      </c>
      <c r="B192" t="s">
        <v>877</v>
      </c>
      <c r="C192" t="s">
        <v>80</v>
      </c>
      <c r="D192" t="s">
        <v>255</v>
      </c>
      <c r="F192" s="9" t="s">
        <v>820</v>
      </c>
      <c r="G192">
        <v>83</v>
      </c>
      <c r="J192">
        <f>+Tabla3567[[#This Row],[BALANCE INICIAL]]+Tabla3567[[#This Row],[ENTRADAS]]-Tabla3567[[#This Row],[SALIDAS]]</f>
        <v>83</v>
      </c>
      <c r="K192" s="2">
        <v>245</v>
      </c>
      <c r="L192" s="2">
        <f>+Tabla3567[[#This Row],[BALANCE INICIAL]]*Tabla3567[[#This Row],[PRECIO]]</f>
        <v>20335</v>
      </c>
      <c r="M192" s="2">
        <f>+Tabla3567[[#This Row],[ENTRADAS]]*Tabla3567[[#This Row],[PRECIO]]</f>
        <v>0</v>
      </c>
      <c r="N192" s="2">
        <f>+Tabla3567[[#This Row],[SALIDAS]]*Tabla3567[[#This Row],[PRECIO]]</f>
        <v>0</v>
      </c>
      <c r="O192" s="2">
        <f>+Tabla3567[[#This Row],[BALANCE INICIAL2]]+Tabla3567[[#This Row],[ENTRADAS3]]-Tabla3567[[#This Row],[SALIDAS4]]</f>
        <v>20335</v>
      </c>
    </row>
    <row r="193" spans="1:15" x14ac:dyDescent="0.25">
      <c r="A193" s="9" t="s">
        <v>34</v>
      </c>
      <c r="B193" t="s">
        <v>877</v>
      </c>
      <c r="C193" t="s">
        <v>80</v>
      </c>
      <c r="D193" t="s">
        <v>361</v>
      </c>
      <c r="F193" s="9" t="s">
        <v>820</v>
      </c>
      <c r="G193">
        <v>12</v>
      </c>
      <c r="J193">
        <f>+Tabla3567[[#This Row],[BALANCE INICIAL]]+Tabla3567[[#This Row],[ENTRADAS]]-Tabla3567[[#This Row],[SALIDAS]]</f>
        <v>12</v>
      </c>
      <c r="K193" s="2">
        <v>25.37</v>
      </c>
      <c r="L193" s="2">
        <f>+Tabla3567[[#This Row],[BALANCE INICIAL]]*Tabla3567[[#This Row],[PRECIO]]</f>
        <v>304.44</v>
      </c>
      <c r="M193" s="2">
        <f>+Tabla3567[[#This Row],[ENTRADAS]]*Tabla3567[[#This Row],[PRECIO]]</f>
        <v>0</v>
      </c>
      <c r="N193" s="2">
        <f>+Tabla3567[[#This Row],[SALIDAS]]*Tabla3567[[#This Row],[PRECIO]]</f>
        <v>0</v>
      </c>
      <c r="O193" s="2">
        <f>+Tabla3567[[#This Row],[BALANCE INICIAL2]]+Tabla3567[[#This Row],[ENTRADAS3]]-Tabla3567[[#This Row],[SALIDAS4]]</f>
        <v>304.44</v>
      </c>
    </row>
    <row r="194" spans="1:15" x14ac:dyDescent="0.25">
      <c r="A194" s="9" t="s">
        <v>34</v>
      </c>
      <c r="B194" t="s">
        <v>877</v>
      </c>
      <c r="C194" t="s">
        <v>80</v>
      </c>
      <c r="D194" t="s">
        <v>362</v>
      </c>
      <c r="F194" s="9" t="s">
        <v>820</v>
      </c>
      <c r="G194">
        <v>12</v>
      </c>
      <c r="J194">
        <f>+Tabla3567[[#This Row],[BALANCE INICIAL]]+Tabla3567[[#This Row],[ENTRADAS]]-Tabla3567[[#This Row],[SALIDAS]]</f>
        <v>12</v>
      </c>
      <c r="K194" s="2">
        <v>227.75</v>
      </c>
      <c r="L194" s="2">
        <f>+Tabla3567[[#This Row],[BALANCE INICIAL]]*Tabla3567[[#This Row],[PRECIO]]</f>
        <v>2733</v>
      </c>
      <c r="M194" s="2">
        <f>+Tabla3567[[#This Row],[ENTRADAS]]*Tabla3567[[#This Row],[PRECIO]]</f>
        <v>0</v>
      </c>
      <c r="N194" s="2">
        <f>+Tabla3567[[#This Row],[SALIDAS]]*Tabla3567[[#This Row],[PRECIO]]</f>
        <v>0</v>
      </c>
      <c r="O194" s="2">
        <f>+Tabla3567[[#This Row],[BALANCE INICIAL2]]+Tabla3567[[#This Row],[ENTRADAS3]]-Tabla3567[[#This Row],[SALIDAS4]]</f>
        <v>2733</v>
      </c>
    </row>
    <row r="195" spans="1:15" x14ac:dyDescent="0.25">
      <c r="A195" s="9" t="s">
        <v>34</v>
      </c>
      <c r="B195" s="17" t="s">
        <v>877</v>
      </c>
      <c r="C195" t="s">
        <v>80</v>
      </c>
      <c r="D195" t="s">
        <v>386</v>
      </c>
      <c r="F195" s="9" t="s">
        <v>846</v>
      </c>
      <c r="G195">
        <v>130</v>
      </c>
      <c r="I195">
        <v>45</v>
      </c>
      <c r="J195">
        <f>+Tabla3567[[#This Row],[BALANCE INICIAL]]+Tabla3567[[#This Row],[ENTRADAS]]-Tabla3567[[#This Row],[SALIDAS]]</f>
        <v>85</v>
      </c>
      <c r="K195" s="2">
        <v>290</v>
      </c>
      <c r="L195" s="2">
        <f>+Tabla3567[[#This Row],[BALANCE INICIAL]]*Tabla3567[[#This Row],[PRECIO]]</f>
        <v>37700</v>
      </c>
      <c r="M195" s="2">
        <f>+Tabla3567[[#This Row],[ENTRADAS]]*Tabla3567[[#This Row],[PRECIO]]</f>
        <v>0</v>
      </c>
      <c r="N195" s="2">
        <f>+Tabla3567[[#This Row],[SALIDAS]]*Tabla3567[[#This Row],[PRECIO]]</f>
        <v>13050</v>
      </c>
      <c r="O195" s="2">
        <f>+Tabla3567[[#This Row],[BALANCE INICIAL2]]+Tabla3567[[#This Row],[ENTRADAS3]]-Tabla3567[[#This Row],[SALIDAS4]]</f>
        <v>24650</v>
      </c>
    </row>
    <row r="196" spans="1:15" x14ac:dyDescent="0.25">
      <c r="A196" s="9" t="s">
        <v>34</v>
      </c>
      <c r="B196" s="17" t="s">
        <v>877</v>
      </c>
      <c r="C196" t="s">
        <v>80</v>
      </c>
      <c r="D196" t="s">
        <v>386</v>
      </c>
      <c r="F196" s="9" t="s">
        <v>820</v>
      </c>
      <c r="G196">
        <v>135</v>
      </c>
      <c r="I196">
        <v>35</v>
      </c>
      <c r="J196">
        <f>+Tabla3567[[#This Row],[BALANCE INICIAL]]+Tabla3567[[#This Row],[ENTRADAS]]-Tabla3567[[#This Row],[SALIDAS]]</f>
        <v>100</v>
      </c>
      <c r="K196" s="2">
        <v>420</v>
      </c>
      <c r="L196" s="2">
        <f>+Tabla3567[[#This Row],[BALANCE INICIAL]]*Tabla3567[[#This Row],[PRECIO]]</f>
        <v>56700</v>
      </c>
      <c r="M196" s="2">
        <f>+Tabla3567[[#This Row],[ENTRADAS]]*Tabla3567[[#This Row],[PRECIO]]</f>
        <v>0</v>
      </c>
      <c r="N196" s="2">
        <f>+Tabla3567[[#This Row],[SALIDAS]]*Tabla3567[[#This Row],[PRECIO]]</f>
        <v>14700</v>
      </c>
      <c r="O196" s="2">
        <f>+Tabla3567[[#This Row],[BALANCE INICIAL2]]+Tabla3567[[#This Row],[ENTRADAS3]]-Tabla3567[[#This Row],[SALIDAS4]]</f>
        <v>42000</v>
      </c>
    </row>
    <row r="197" spans="1:15" x14ac:dyDescent="0.25">
      <c r="A197" s="9" t="s">
        <v>34</v>
      </c>
      <c r="B197" s="17" t="s">
        <v>877</v>
      </c>
      <c r="C197" t="s">
        <v>80</v>
      </c>
      <c r="D197" t="s">
        <v>439</v>
      </c>
      <c r="F197" s="9" t="s">
        <v>820</v>
      </c>
      <c r="G197">
        <v>10</v>
      </c>
      <c r="I197">
        <v>1</v>
      </c>
      <c r="J197">
        <f>+Tabla3567[[#This Row],[BALANCE INICIAL]]+Tabla3567[[#This Row],[ENTRADAS]]-Tabla3567[[#This Row],[SALIDAS]]</f>
        <v>9</v>
      </c>
      <c r="K197" s="2">
        <v>128</v>
      </c>
      <c r="L197" s="2">
        <f>+Tabla3567[[#This Row],[BALANCE INICIAL]]*Tabla3567[[#This Row],[PRECIO]]</f>
        <v>1280</v>
      </c>
      <c r="M197" s="2">
        <f>+Tabla3567[[#This Row],[ENTRADAS]]*Tabla3567[[#This Row],[PRECIO]]</f>
        <v>0</v>
      </c>
      <c r="N197" s="2">
        <f>+Tabla3567[[#This Row],[SALIDAS]]*Tabla3567[[#This Row],[PRECIO]]</f>
        <v>128</v>
      </c>
      <c r="O197" s="2">
        <f>+Tabla3567[[#This Row],[BALANCE INICIAL2]]+Tabla3567[[#This Row],[ENTRADAS3]]-Tabla3567[[#This Row],[SALIDAS4]]</f>
        <v>1152</v>
      </c>
    </row>
    <row r="198" spans="1:15" x14ac:dyDescent="0.25">
      <c r="A198" s="9" t="s">
        <v>34</v>
      </c>
      <c r="B198" s="17" t="s">
        <v>877</v>
      </c>
      <c r="C198" t="s">
        <v>80</v>
      </c>
      <c r="D198" t="s">
        <v>440</v>
      </c>
      <c r="F198" s="9" t="s">
        <v>820</v>
      </c>
      <c r="G198">
        <v>14</v>
      </c>
      <c r="I198">
        <v>1</v>
      </c>
      <c r="J198">
        <f>+Tabla3567[[#This Row],[BALANCE INICIAL]]+Tabla3567[[#This Row],[ENTRADAS]]-Tabla3567[[#This Row],[SALIDAS]]</f>
        <v>13</v>
      </c>
      <c r="K198" s="2">
        <v>13.93</v>
      </c>
      <c r="L198" s="2">
        <f>+Tabla3567[[#This Row],[BALANCE INICIAL]]*Tabla3567[[#This Row],[PRECIO]]</f>
        <v>195.01999999999998</v>
      </c>
      <c r="M198" s="2">
        <f>+Tabla3567[[#This Row],[ENTRADAS]]*Tabla3567[[#This Row],[PRECIO]]</f>
        <v>0</v>
      </c>
      <c r="N198" s="2">
        <f>+Tabla3567[[#This Row],[SALIDAS]]*Tabla3567[[#This Row],[PRECIO]]</f>
        <v>13.93</v>
      </c>
      <c r="O198" s="2">
        <f>+Tabla3567[[#This Row],[BALANCE INICIAL2]]+Tabla3567[[#This Row],[ENTRADAS3]]-Tabla3567[[#This Row],[SALIDAS4]]</f>
        <v>181.08999999999997</v>
      </c>
    </row>
    <row r="199" spans="1:15" x14ac:dyDescent="0.25">
      <c r="A199" s="9" t="s">
        <v>34</v>
      </c>
      <c r="B199" s="17" t="s">
        <v>877</v>
      </c>
      <c r="C199" t="s">
        <v>80</v>
      </c>
      <c r="D199" t="s">
        <v>441</v>
      </c>
      <c r="F199" s="9" t="s">
        <v>826</v>
      </c>
      <c r="G199">
        <v>13</v>
      </c>
      <c r="J199">
        <f>+Tabla3567[[#This Row],[BALANCE INICIAL]]+Tabla3567[[#This Row],[ENTRADAS]]-Tabla3567[[#This Row],[SALIDAS]]</f>
        <v>13</v>
      </c>
      <c r="K199" s="2">
        <v>13.93</v>
      </c>
      <c r="L199" s="2">
        <f>+Tabla3567[[#This Row],[BALANCE INICIAL]]*Tabla3567[[#This Row],[PRECIO]]</f>
        <v>181.09</v>
      </c>
      <c r="M199" s="2">
        <f>+Tabla3567[[#This Row],[ENTRADAS]]*Tabla3567[[#This Row],[PRECIO]]</f>
        <v>0</v>
      </c>
      <c r="N199" s="2">
        <f>+Tabla3567[[#This Row],[SALIDAS]]*Tabla3567[[#This Row],[PRECIO]]</f>
        <v>0</v>
      </c>
      <c r="O199" s="2">
        <f>+Tabla3567[[#This Row],[BALANCE INICIAL2]]+Tabla3567[[#This Row],[ENTRADAS3]]-Tabla3567[[#This Row],[SALIDAS4]]</f>
        <v>181.09</v>
      </c>
    </row>
    <row r="200" spans="1:15" x14ac:dyDescent="0.25">
      <c r="A200" s="9" t="s">
        <v>34</v>
      </c>
      <c r="B200" s="17" t="s">
        <v>877</v>
      </c>
      <c r="C200" t="s">
        <v>80</v>
      </c>
      <c r="D200" t="s">
        <v>442</v>
      </c>
      <c r="F200" s="9" t="s">
        <v>820</v>
      </c>
      <c r="G200">
        <v>14</v>
      </c>
      <c r="J200">
        <f>+Tabla3567[[#This Row],[BALANCE INICIAL]]+Tabla3567[[#This Row],[ENTRADAS]]-Tabla3567[[#This Row],[SALIDAS]]</f>
        <v>14</v>
      </c>
      <c r="K200" s="2">
        <v>9.76</v>
      </c>
      <c r="L200" s="2">
        <f>+Tabla3567[[#This Row],[BALANCE INICIAL]]*Tabla3567[[#This Row],[PRECIO]]</f>
        <v>136.63999999999999</v>
      </c>
      <c r="M200" s="2">
        <f>+Tabla3567[[#This Row],[ENTRADAS]]*Tabla3567[[#This Row],[PRECIO]]</f>
        <v>0</v>
      </c>
      <c r="N200" s="2">
        <f>+Tabla3567[[#This Row],[SALIDAS]]*Tabla3567[[#This Row],[PRECIO]]</f>
        <v>0</v>
      </c>
      <c r="O200" s="2">
        <f>+Tabla3567[[#This Row],[BALANCE INICIAL2]]+Tabla3567[[#This Row],[ENTRADAS3]]-Tabla3567[[#This Row],[SALIDAS4]]</f>
        <v>136.63999999999999</v>
      </c>
    </row>
    <row r="201" spans="1:15" x14ac:dyDescent="0.25">
      <c r="A201" s="9" t="s">
        <v>34</v>
      </c>
      <c r="B201" s="17" t="s">
        <v>877</v>
      </c>
      <c r="C201" t="s">
        <v>80</v>
      </c>
      <c r="D201" t="s">
        <v>443</v>
      </c>
      <c r="F201" s="9" t="s">
        <v>826</v>
      </c>
      <c r="G201">
        <v>19</v>
      </c>
      <c r="J201">
        <f>+Tabla3567[[#This Row],[BALANCE INICIAL]]+Tabla3567[[#This Row],[ENTRADAS]]-Tabla3567[[#This Row],[SALIDAS]]</f>
        <v>19</v>
      </c>
      <c r="K201" s="2">
        <v>14.1</v>
      </c>
      <c r="L201" s="2">
        <f>+Tabla3567[[#This Row],[BALANCE INICIAL]]*Tabla3567[[#This Row],[PRECIO]]</f>
        <v>267.89999999999998</v>
      </c>
      <c r="M201" s="2">
        <f>+Tabla3567[[#This Row],[ENTRADAS]]*Tabla3567[[#This Row],[PRECIO]]</f>
        <v>0</v>
      </c>
      <c r="N201" s="2">
        <f>+Tabla3567[[#This Row],[SALIDAS]]*Tabla3567[[#This Row],[PRECIO]]</f>
        <v>0</v>
      </c>
      <c r="O201" s="2">
        <f>+Tabla3567[[#This Row],[BALANCE INICIAL2]]+Tabla3567[[#This Row],[ENTRADAS3]]-Tabla3567[[#This Row],[SALIDAS4]]</f>
        <v>267.89999999999998</v>
      </c>
    </row>
    <row r="202" spans="1:15" x14ac:dyDescent="0.25">
      <c r="A202" s="9" t="s">
        <v>34</v>
      </c>
      <c r="B202" s="17" t="s">
        <v>877</v>
      </c>
      <c r="C202" t="s">
        <v>80</v>
      </c>
      <c r="D202" t="s">
        <v>444</v>
      </c>
      <c r="F202" s="9" t="s">
        <v>820</v>
      </c>
      <c r="G202">
        <v>10</v>
      </c>
      <c r="J202">
        <f>+Tabla3567[[#This Row],[BALANCE INICIAL]]+Tabla3567[[#This Row],[ENTRADAS]]-Tabla3567[[#This Row],[SALIDAS]]</f>
        <v>10</v>
      </c>
      <c r="K202" s="2">
        <v>9.98</v>
      </c>
      <c r="L202" s="2">
        <f>+Tabla3567[[#This Row],[BALANCE INICIAL]]*Tabla3567[[#This Row],[PRECIO]]</f>
        <v>99.800000000000011</v>
      </c>
      <c r="M202" s="2">
        <f>+Tabla3567[[#This Row],[ENTRADAS]]*Tabla3567[[#This Row],[PRECIO]]</f>
        <v>0</v>
      </c>
      <c r="N202" s="2">
        <f>+Tabla3567[[#This Row],[SALIDAS]]*Tabla3567[[#This Row],[PRECIO]]</f>
        <v>0</v>
      </c>
      <c r="O202" s="2">
        <f>+Tabla3567[[#This Row],[BALANCE INICIAL2]]+Tabla3567[[#This Row],[ENTRADAS3]]-Tabla3567[[#This Row],[SALIDAS4]]</f>
        <v>99.800000000000011</v>
      </c>
    </row>
    <row r="203" spans="1:15" x14ac:dyDescent="0.25">
      <c r="A203" s="9" t="s">
        <v>34</v>
      </c>
      <c r="B203" s="17" t="s">
        <v>877</v>
      </c>
      <c r="C203" t="s">
        <v>80</v>
      </c>
      <c r="D203" t="s">
        <v>445</v>
      </c>
      <c r="F203" s="9" t="s">
        <v>820</v>
      </c>
      <c r="G203">
        <v>50</v>
      </c>
      <c r="J203">
        <f>+Tabla3567[[#This Row],[BALANCE INICIAL]]+Tabla3567[[#This Row],[ENTRADAS]]-Tabla3567[[#This Row],[SALIDAS]]</f>
        <v>50</v>
      </c>
      <c r="K203" s="2">
        <v>196.34</v>
      </c>
      <c r="L203" s="2">
        <f>+Tabla3567[[#This Row],[BALANCE INICIAL]]*Tabla3567[[#This Row],[PRECIO]]</f>
        <v>9817</v>
      </c>
      <c r="M203" s="2">
        <f>+Tabla3567[[#This Row],[ENTRADAS]]*Tabla3567[[#This Row],[PRECIO]]</f>
        <v>0</v>
      </c>
      <c r="N203" s="2">
        <f>+Tabla3567[[#This Row],[SALIDAS]]*Tabla3567[[#This Row],[PRECIO]]</f>
        <v>0</v>
      </c>
      <c r="O203" s="2">
        <f>+Tabla3567[[#This Row],[BALANCE INICIAL2]]+Tabla3567[[#This Row],[ENTRADAS3]]-Tabla3567[[#This Row],[SALIDAS4]]</f>
        <v>9817</v>
      </c>
    </row>
    <row r="204" spans="1:15" x14ac:dyDescent="0.25">
      <c r="A204" s="9" t="s">
        <v>34</v>
      </c>
      <c r="B204" s="17" t="s">
        <v>877</v>
      </c>
      <c r="C204" t="s">
        <v>80</v>
      </c>
      <c r="D204" t="s">
        <v>446</v>
      </c>
      <c r="F204" s="9" t="s">
        <v>820</v>
      </c>
      <c r="G204">
        <v>7</v>
      </c>
      <c r="J204">
        <f>+Tabla3567[[#This Row],[BALANCE INICIAL]]+Tabla3567[[#This Row],[ENTRADAS]]-Tabla3567[[#This Row],[SALIDAS]]</f>
        <v>7</v>
      </c>
      <c r="K204" s="2">
        <v>190</v>
      </c>
      <c r="L204" s="2">
        <f>+Tabla3567[[#This Row],[BALANCE INICIAL]]*Tabla3567[[#This Row],[PRECIO]]</f>
        <v>1330</v>
      </c>
      <c r="M204" s="2">
        <f>+Tabla3567[[#This Row],[ENTRADAS]]*Tabla3567[[#This Row],[PRECIO]]</f>
        <v>0</v>
      </c>
      <c r="N204" s="2">
        <f>+Tabla3567[[#This Row],[SALIDAS]]*Tabla3567[[#This Row],[PRECIO]]</f>
        <v>0</v>
      </c>
      <c r="O204" s="2">
        <f>+Tabla3567[[#This Row],[BALANCE INICIAL2]]+Tabla3567[[#This Row],[ENTRADAS3]]-Tabla3567[[#This Row],[SALIDAS4]]</f>
        <v>1330</v>
      </c>
    </row>
    <row r="205" spans="1:15" x14ac:dyDescent="0.25">
      <c r="A205" s="9" t="s">
        <v>34</v>
      </c>
      <c r="B205" s="17" t="s">
        <v>877</v>
      </c>
      <c r="C205" t="s">
        <v>80</v>
      </c>
      <c r="D205" t="s">
        <v>447</v>
      </c>
      <c r="F205" s="9" t="s">
        <v>820</v>
      </c>
      <c r="G205">
        <v>3</v>
      </c>
      <c r="J205">
        <f>+Tabla3567[[#This Row],[BALANCE INICIAL]]+Tabla3567[[#This Row],[ENTRADAS]]-Tabla3567[[#This Row],[SALIDAS]]</f>
        <v>3</v>
      </c>
      <c r="K205" s="2">
        <v>1348</v>
      </c>
      <c r="L205" s="2">
        <f>+Tabla3567[[#This Row],[BALANCE INICIAL]]*Tabla3567[[#This Row],[PRECIO]]</f>
        <v>4044</v>
      </c>
      <c r="M205" s="2">
        <f>+Tabla3567[[#This Row],[ENTRADAS]]*Tabla3567[[#This Row],[PRECIO]]</f>
        <v>0</v>
      </c>
      <c r="N205" s="2">
        <f>+Tabla3567[[#This Row],[SALIDAS]]*Tabla3567[[#This Row],[PRECIO]]</f>
        <v>0</v>
      </c>
      <c r="O205" s="2">
        <f>+Tabla3567[[#This Row],[BALANCE INICIAL2]]+Tabla3567[[#This Row],[ENTRADAS3]]-Tabla3567[[#This Row],[SALIDAS4]]</f>
        <v>4044</v>
      </c>
    </row>
    <row r="206" spans="1:15" x14ac:dyDescent="0.25">
      <c r="A206" s="9" t="s">
        <v>34</v>
      </c>
      <c r="B206" s="17" t="s">
        <v>877</v>
      </c>
      <c r="C206" t="s">
        <v>80</v>
      </c>
      <c r="D206" t="s">
        <v>448</v>
      </c>
      <c r="F206" s="9" t="s">
        <v>820</v>
      </c>
      <c r="G206">
        <v>9</v>
      </c>
      <c r="J206">
        <f>+Tabla3567[[#This Row],[BALANCE INICIAL]]+Tabla3567[[#This Row],[ENTRADAS]]-Tabla3567[[#This Row],[SALIDAS]]</f>
        <v>9</v>
      </c>
      <c r="K206" s="2">
        <v>3655</v>
      </c>
      <c r="L206" s="2">
        <f>+Tabla3567[[#This Row],[BALANCE INICIAL]]*Tabla3567[[#This Row],[PRECIO]]</f>
        <v>32895</v>
      </c>
      <c r="M206" s="2">
        <f>+Tabla3567[[#This Row],[ENTRADAS]]*Tabla3567[[#This Row],[PRECIO]]</f>
        <v>0</v>
      </c>
      <c r="N206" s="2">
        <f>+Tabla3567[[#This Row],[SALIDAS]]*Tabla3567[[#This Row],[PRECIO]]</f>
        <v>0</v>
      </c>
      <c r="O206" s="2">
        <f>+Tabla3567[[#This Row],[BALANCE INICIAL2]]+Tabla3567[[#This Row],[ENTRADAS3]]-Tabla3567[[#This Row],[SALIDAS4]]</f>
        <v>32895</v>
      </c>
    </row>
    <row r="207" spans="1:15" x14ac:dyDescent="0.25">
      <c r="A207" s="9" t="s">
        <v>34</v>
      </c>
      <c r="B207" s="17" t="s">
        <v>877</v>
      </c>
      <c r="C207" t="s">
        <v>80</v>
      </c>
      <c r="D207" t="s">
        <v>449</v>
      </c>
      <c r="F207" s="9" t="s">
        <v>861</v>
      </c>
      <c r="G207">
        <v>373</v>
      </c>
      <c r="J207">
        <f>+Tabla3567[[#This Row],[BALANCE INICIAL]]+Tabla3567[[#This Row],[ENTRADAS]]-Tabla3567[[#This Row],[SALIDAS]]</f>
        <v>373</v>
      </c>
      <c r="K207" s="2">
        <v>949</v>
      </c>
      <c r="L207" s="2">
        <f>+Tabla3567[[#This Row],[BALANCE INICIAL]]*Tabla3567[[#This Row],[PRECIO]]</f>
        <v>353977</v>
      </c>
      <c r="M207" s="2">
        <f>+Tabla3567[[#This Row],[ENTRADAS]]*Tabla3567[[#This Row],[PRECIO]]</f>
        <v>0</v>
      </c>
      <c r="N207" s="2">
        <f>+Tabla3567[[#This Row],[SALIDAS]]*Tabla3567[[#This Row],[PRECIO]]</f>
        <v>0</v>
      </c>
      <c r="O207" s="2">
        <f>+Tabla3567[[#This Row],[BALANCE INICIAL2]]+Tabla3567[[#This Row],[ENTRADAS3]]-Tabla3567[[#This Row],[SALIDAS4]]</f>
        <v>353977</v>
      </c>
    </row>
    <row r="208" spans="1:15" x14ac:dyDescent="0.25">
      <c r="A208" s="9" t="s">
        <v>34</v>
      </c>
      <c r="B208" s="17" t="s">
        <v>877</v>
      </c>
      <c r="C208" t="s">
        <v>80</v>
      </c>
      <c r="D208" t="s">
        <v>450</v>
      </c>
      <c r="F208" s="9" t="s">
        <v>820</v>
      </c>
      <c r="G208">
        <v>3</v>
      </c>
      <c r="J208">
        <f>+Tabla3567[[#This Row],[BALANCE INICIAL]]+Tabla3567[[#This Row],[ENTRADAS]]-Tabla3567[[#This Row],[SALIDAS]]</f>
        <v>3</v>
      </c>
      <c r="K208" s="2">
        <v>426.17</v>
      </c>
      <c r="L208" s="2">
        <f>+Tabla3567[[#This Row],[BALANCE INICIAL]]*Tabla3567[[#This Row],[PRECIO]]</f>
        <v>1278.51</v>
      </c>
      <c r="M208" s="2">
        <f>+Tabla3567[[#This Row],[ENTRADAS]]*Tabla3567[[#This Row],[PRECIO]]</f>
        <v>0</v>
      </c>
      <c r="N208" s="2">
        <f>+Tabla3567[[#This Row],[SALIDAS]]*Tabla3567[[#This Row],[PRECIO]]</f>
        <v>0</v>
      </c>
      <c r="O208" s="2">
        <f>+Tabla3567[[#This Row],[BALANCE INICIAL2]]+Tabla3567[[#This Row],[ENTRADAS3]]-Tabla3567[[#This Row],[SALIDAS4]]</f>
        <v>1278.51</v>
      </c>
    </row>
    <row r="209" spans="1:15" x14ac:dyDescent="0.25">
      <c r="A209" s="9" t="s">
        <v>34</v>
      </c>
      <c r="B209" s="17" t="s">
        <v>877</v>
      </c>
      <c r="C209" t="s">
        <v>80</v>
      </c>
      <c r="D209" t="s">
        <v>451</v>
      </c>
      <c r="F209" s="9" t="s">
        <v>820</v>
      </c>
      <c r="G209">
        <v>6</v>
      </c>
      <c r="J209">
        <f>+Tabla3567[[#This Row],[BALANCE INICIAL]]+Tabla3567[[#This Row],[ENTRADAS]]-Tabla3567[[#This Row],[SALIDAS]]</f>
        <v>6</v>
      </c>
      <c r="K209" s="2">
        <v>230</v>
      </c>
      <c r="L209" s="2">
        <f>+Tabla3567[[#This Row],[BALANCE INICIAL]]*Tabla3567[[#This Row],[PRECIO]]</f>
        <v>1380</v>
      </c>
      <c r="M209" s="2">
        <f>+Tabla3567[[#This Row],[ENTRADAS]]*Tabla3567[[#This Row],[PRECIO]]</f>
        <v>0</v>
      </c>
      <c r="N209" s="2">
        <f>+Tabla3567[[#This Row],[SALIDAS]]*Tabla3567[[#This Row],[PRECIO]]</f>
        <v>0</v>
      </c>
      <c r="O209" s="2">
        <f>+Tabla3567[[#This Row],[BALANCE INICIAL2]]+Tabla3567[[#This Row],[ENTRADAS3]]-Tabla3567[[#This Row],[SALIDAS4]]</f>
        <v>1380</v>
      </c>
    </row>
    <row r="210" spans="1:15" x14ac:dyDescent="0.25">
      <c r="A210" s="9" t="s">
        <v>34</v>
      </c>
      <c r="B210" s="17" t="s">
        <v>877</v>
      </c>
      <c r="C210" t="s">
        <v>80</v>
      </c>
      <c r="D210" t="s">
        <v>452</v>
      </c>
      <c r="F210" s="9" t="s">
        <v>862</v>
      </c>
      <c r="G210">
        <v>200</v>
      </c>
      <c r="J210">
        <f>+Tabla3567[[#This Row],[BALANCE INICIAL]]+Tabla3567[[#This Row],[ENTRADAS]]-Tabla3567[[#This Row],[SALIDAS]]</f>
        <v>200</v>
      </c>
      <c r="K210" s="2">
        <v>890</v>
      </c>
      <c r="L210" s="2">
        <f>+Tabla3567[[#This Row],[BALANCE INICIAL]]*Tabla3567[[#This Row],[PRECIO]]</f>
        <v>178000</v>
      </c>
      <c r="M210" s="2">
        <f>+Tabla3567[[#This Row],[ENTRADAS]]*Tabla3567[[#This Row],[PRECIO]]</f>
        <v>0</v>
      </c>
      <c r="N210" s="2">
        <f>+Tabla3567[[#This Row],[SALIDAS]]*Tabla3567[[#This Row],[PRECIO]]</f>
        <v>0</v>
      </c>
      <c r="O210" s="2">
        <f>+Tabla3567[[#This Row],[BALANCE INICIAL2]]+Tabla3567[[#This Row],[ENTRADAS3]]-Tabla3567[[#This Row],[SALIDAS4]]</f>
        <v>178000</v>
      </c>
    </row>
    <row r="211" spans="1:15" x14ac:dyDescent="0.25">
      <c r="A211" s="9" t="s">
        <v>34</v>
      </c>
      <c r="B211" s="17" t="s">
        <v>877</v>
      </c>
      <c r="C211" t="s">
        <v>80</v>
      </c>
      <c r="D211" t="s">
        <v>453</v>
      </c>
      <c r="F211" s="9" t="s">
        <v>820</v>
      </c>
      <c r="G211">
        <v>15</v>
      </c>
      <c r="J211">
        <f>+Tabla3567[[#This Row],[BALANCE INICIAL]]+Tabla3567[[#This Row],[ENTRADAS]]-Tabla3567[[#This Row],[SALIDAS]]</f>
        <v>15</v>
      </c>
      <c r="K211" s="2">
        <v>15</v>
      </c>
      <c r="L211" s="2">
        <f>+Tabla3567[[#This Row],[BALANCE INICIAL]]*Tabla3567[[#This Row],[PRECIO]]</f>
        <v>225</v>
      </c>
      <c r="M211" s="2">
        <f>+Tabla3567[[#This Row],[ENTRADAS]]*Tabla3567[[#This Row],[PRECIO]]</f>
        <v>0</v>
      </c>
      <c r="N211" s="2">
        <f>+Tabla3567[[#This Row],[SALIDAS]]*Tabla3567[[#This Row],[PRECIO]]</f>
        <v>0</v>
      </c>
      <c r="O211" s="2">
        <f>+Tabla3567[[#This Row],[BALANCE INICIAL2]]+Tabla3567[[#This Row],[ENTRADAS3]]-Tabla3567[[#This Row],[SALIDAS4]]</f>
        <v>225</v>
      </c>
    </row>
    <row r="212" spans="1:15" x14ac:dyDescent="0.25">
      <c r="A212" s="9" t="s">
        <v>34</v>
      </c>
      <c r="B212" s="17" t="s">
        <v>877</v>
      </c>
      <c r="C212" t="s">
        <v>80</v>
      </c>
      <c r="D212" t="s">
        <v>454</v>
      </c>
      <c r="F212" s="9" t="s">
        <v>820</v>
      </c>
      <c r="H212">
        <v>20</v>
      </c>
      <c r="I212">
        <v>2</v>
      </c>
      <c r="J212">
        <f>+Tabla3567[[#This Row],[BALANCE INICIAL]]+Tabla3567[[#This Row],[ENTRADAS]]-Tabla3567[[#This Row],[SALIDAS]]</f>
        <v>18</v>
      </c>
      <c r="K212" s="2">
        <v>109</v>
      </c>
      <c r="L212" s="2">
        <f>+Tabla3567[[#This Row],[BALANCE INICIAL]]*Tabla3567[[#This Row],[PRECIO]]</f>
        <v>0</v>
      </c>
      <c r="M212" s="2">
        <f>+Tabla3567[[#This Row],[ENTRADAS]]*Tabla3567[[#This Row],[PRECIO]]</f>
        <v>2180</v>
      </c>
      <c r="N212" s="2">
        <f>+Tabla3567[[#This Row],[SALIDAS]]*Tabla3567[[#This Row],[PRECIO]]</f>
        <v>218</v>
      </c>
      <c r="O212" s="2">
        <f>+Tabla3567[[#This Row],[BALANCE INICIAL2]]+Tabla3567[[#This Row],[ENTRADAS3]]-Tabla3567[[#This Row],[SALIDAS4]]</f>
        <v>1962</v>
      </c>
    </row>
    <row r="213" spans="1:15" x14ac:dyDescent="0.25">
      <c r="A213" s="9" t="s">
        <v>34</v>
      </c>
      <c r="B213" s="17" t="s">
        <v>877</v>
      </c>
      <c r="C213" t="s">
        <v>80</v>
      </c>
      <c r="D213" t="s">
        <v>455</v>
      </c>
      <c r="F213" s="9" t="s">
        <v>820</v>
      </c>
      <c r="H213">
        <v>20</v>
      </c>
      <c r="J213">
        <f>+Tabla3567[[#This Row],[BALANCE INICIAL]]+Tabla3567[[#This Row],[ENTRADAS]]-Tabla3567[[#This Row],[SALIDAS]]</f>
        <v>20</v>
      </c>
      <c r="K213" s="2">
        <v>6.3</v>
      </c>
      <c r="L213" s="2">
        <f>+Tabla3567[[#This Row],[BALANCE INICIAL]]*Tabla3567[[#This Row],[PRECIO]]</f>
        <v>0</v>
      </c>
      <c r="M213" s="2">
        <f>+Tabla3567[[#This Row],[ENTRADAS]]*Tabla3567[[#This Row],[PRECIO]]</f>
        <v>126</v>
      </c>
      <c r="N213" s="2">
        <f>+Tabla3567[[#This Row],[SALIDAS]]*Tabla3567[[#This Row],[PRECIO]]</f>
        <v>0</v>
      </c>
      <c r="O213" s="2">
        <f>+Tabla3567[[#This Row],[BALANCE INICIAL2]]+Tabla3567[[#This Row],[ENTRADAS3]]-Tabla3567[[#This Row],[SALIDAS4]]</f>
        <v>126</v>
      </c>
    </row>
    <row r="214" spans="1:15" x14ac:dyDescent="0.25">
      <c r="A214" s="9" t="s">
        <v>34</v>
      </c>
      <c r="B214" s="17" t="s">
        <v>877</v>
      </c>
      <c r="C214" t="s">
        <v>80</v>
      </c>
      <c r="D214" t="s">
        <v>456</v>
      </c>
      <c r="F214" s="9" t="s">
        <v>820</v>
      </c>
      <c r="H214">
        <v>50</v>
      </c>
      <c r="J214">
        <f>+Tabla3567[[#This Row],[BALANCE INICIAL]]+Tabla3567[[#This Row],[ENTRADAS]]-Tabla3567[[#This Row],[SALIDAS]]</f>
        <v>50</v>
      </c>
      <c r="K214" s="2">
        <v>6.2</v>
      </c>
      <c r="L214" s="2">
        <f>+Tabla3567[[#This Row],[BALANCE INICIAL]]*Tabla3567[[#This Row],[PRECIO]]</f>
        <v>0</v>
      </c>
      <c r="M214" s="2">
        <f>+Tabla3567[[#This Row],[ENTRADAS]]*Tabla3567[[#This Row],[PRECIO]]</f>
        <v>310</v>
      </c>
      <c r="N214" s="2">
        <f>+Tabla3567[[#This Row],[SALIDAS]]*Tabla3567[[#This Row],[PRECIO]]</f>
        <v>0</v>
      </c>
      <c r="O214" s="2">
        <f>+Tabla3567[[#This Row],[BALANCE INICIAL2]]+Tabla3567[[#This Row],[ENTRADAS3]]-Tabla3567[[#This Row],[SALIDAS4]]</f>
        <v>310</v>
      </c>
    </row>
    <row r="215" spans="1:15" x14ac:dyDescent="0.25">
      <c r="A215" s="9" t="s">
        <v>34</v>
      </c>
      <c r="B215" s="17" t="s">
        <v>877</v>
      </c>
      <c r="C215" t="s">
        <v>80</v>
      </c>
      <c r="D215" t="s">
        <v>457</v>
      </c>
      <c r="F215" s="9" t="s">
        <v>820</v>
      </c>
      <c r="H215">
        <v>4</v>
      </c>
      <c r="J215">
        <f>+Tabla3567[[#This Row],[BALANCE INICIAL]]+Tabla3567[[#This Row],[ENTRADAS]]-Tabla3567[[#This Row],[SALIDAS]]</f>
        <v>4</v>
      </c>
      <c r="K215" s="2">
        <v>126</v>
      </c>
      <c r="L215" s="2">
        <f>+Tabla3567[[#This Row],[BALANCE INICIAL]]*Tabla3567[[#This Row],[PRECIO]]</f>
        <v>0</v>
      </c>
      <c r="M215" s="2">
        <f>+Tabla3567[[#This Row],[ENTRADAS]]*Tabla3567[[#This Row],[PRECIO]]</f>
        <v>504</v>
      </c>
      <c r="N215" s="2">
        <f>+Tabla3567[[#This Row],[SALIDAS]]*Tabla3567[[#This Row],[PRECIO]]</f>
        <v>0</v>
      </c>
      <c r="O215" s="2">
        <f>+Tabla3567[[#This Row],[BALANCE INICIAL2]]+Tabla3567[[#This Row],[ENTRADAS3]]-Tabla3567[[#This Row],[SALIDAS4]]</f>
        <v>504</v>
      </c>
    </row>
    <row r="216" spans="1:15" x14ac:dyDescent="0.25">
      <c r="A216" s="9" t="s">
        <v>34</v>
      </c>
      <c r="B216" s="17" t="s">
        <v>877</v>
      </c>
      <c r="C216" t="s">
        <v>80</v>
      </c>
      <c r="D216" t="s">
        <v>458</v>
      </c>
      <c r="F216" s="9" t="s">
        <v>820</v>
      </c>
      <c r="H216">
        <v>20</v>
      </c>
      <c r="J216">
        <f>+Tabla3567[[#This Row],[BALANCE INICIAL]]+Tabla3567[[#This Row],[ENTRADAS]]-Tabla3567[[#This Row],[SALIDAS]]</f>
        <v>20</v>
      </c>
      <c r="K216" s="2">
        <v>428</v>
      </c>
      <c r="L216" s="2">
        <f>+Tabla3567[[#This Row],[BALANCE INICIAL]]*Tabla3567[[#This Row],[PRECIO]]</f>
        <v>0</v>
      </c>
      <c r="M216" s="2">
        <f>+Tabla3567[[#This Row],[ENTRADAS]]*Tabla3567[[#This Row],[PRECIO]]</f>
        <v>8560</v>
      </c>
      <c r="N216" s="2">
        <f>+Tabla3567[[#This Row],[SALIDAS]]*Tabla3567[[#This Row],[PRECIO]]</f>
        <v>0</v>
      </c>
      <c r="O216" s="2">
        <f>+Tabla3567[[#This Row],[BALANCE INICIAL2]]+Tabla3567[[#This Row],[ENTRADAS3]]-Tabla3567[[#This Row],[SALIDAS4]]</f>
        <v>8560</v>
      </c>
    </row>
    <row r="217" spans="1:15" x14ac:dyDescent="0.25">
      <c r="A217" s="9" t="s">
        <v>34</v>
      </c>
      <c r="B217" s="17" t="s">
        <v>877</v>
      </c>
      <c r="C217" t="s">
        <v>80</v>
      </c>
      <c r="D217" t="s">
        <v>459</v>
      </c>
      <c r="F217" s="9" t="s">
        <v>820</v>
      </c>
      <c r="H217">
        <v>20</v>
      </c>
      <c r="J217">
        <f>+Tabla3567[[#This Row],[BALANCE INICIAL]]+Tabla3567[[#This Row],[ENTRADAS]]-Tabla3567[[#This Row],[SALIDAS]]</f>
        <v>20</v>
      </c>
      <c r="K217" s="2">
        <v>23</v>
      </c>
      <c r="L217" s="2">
        <f>+Tabla3567[[#This Row],[BALANCE INICIAL]]*Tabla3567[[#This Row],[PRECIO]]</f>
        <v>0</v>
      </c>
      <c r="M217" s="2">
        <f>+Tabla3567[[#This Row],[ENTRADAS]]*Tabla3567[[#This Row],[PRECIO]]</f>
        <v>460</v>
      </c>
      <c r="N217" s="2">
        <f>+Tabla3567[[#This Row],[SALIDAS]]*Tabla3567[[#This Row],[PRECIO]]</f>
        <v>0</v>
      </c>
      <c r="O217" s="2">
        <f>+Tabla3567[[#This Row],[BALANCE INICIAL2]]+Tabla3567[[#This Row],[ENTRADAS3]]-Tabla3567[[#This Row],[SALIDAS4]]</f>
        <v>460</v>
      </c>
    </row>
    <row r="218" spans="1:15" x14ac:dyDescent="0.25">
      <c r="A218" s="9" t="s">
        <v>34</v>
      </c>
      <c r="B218" s="17" t="s">
        <v>877</v>
      </c>
      <c r="C218" t="s">
        <v>80</v>
      </c>
      <c r="D218" t="s">
        <v>460</v>
      </c>
      <c r="F218" s="9" t="s">
        <v>820</v>
      </c>
      <c r="H218">
        <v>10</v>
      </c>
      <c r="J218">
        <f>+Tabla3567[[#This Row],[BALANCE INICIAL]]+Tabla3567[[#This Row],[ENTRADAS]]-Tabla3567[[#This Row],[SALIDAS]]</f>
        <v>10</v>
      </c>
      <c r="K218" s="2">
        <v>297</v>
      </c>
      <c r="L218" s="2">
        <f>+Tabla3567[[#This Row],[BALANCE INICIAL]]*Tabla3567[[#This Row],[PRECIO]]</f>
        <v>0</v>
      </c>
      <c r="M218" s="2">
        <f>+Tabla3567[[#This Row],[ENTRADAS]]*Tabla3567[[#This Row],[PRECIO]]</f>
        <v>2970</v>
      </c>
      <c r="N218" s="2">
        <f>+Tabla3567[[#This Row],[SALIDAS]]*Tabla3567[[#This Row],[PRECIO]]</f>
        <v>0</v>
      </c>
      <c r="O218" s="2">
        <f>+Tabla3567[[#This Row],[BALANCE INICIAL2]]+Tabla3567[[#This Row],[ENTRADAS3]]-Tabla3567[[#This Row],[SALIDAS4]]</f>
        <v>2970</v>
      </c>
    </row>
    <row r="219" spans="1:15" x14ac:dyDescent="0.25">
      <c r="A219" s="9" t="s">
        <v>34</v>
      </c>
      <c r="B219" s="17" t="s">
        <v>877</v>
      </c>
      <c r="C219" t="s">
        <v>80</v>
      </c>
      <c r="D219" t="s">
        <v>461</v>
      </c>
      <c r="F219" s="9" t="s">
        <v>820</v>
      </c>
      <c r="H219">
        <v>1</v>
      </c>
      <c r="J219">
        <f>+Tabla3567[[#This Row],[BALANCE INICIAL]]+Tabla3567[[#This Row],[ENTRADAS]]-Tabla3567[[#This Row],[SALIDAS]]</f>
        <v>1</v>
      </c>
      <c r="K219" s="2">
        <v>335</v>
      </c>
      <c r="L219" s="2">
        <f>+Tabla3567[[#This Row],[BALANCE INICIAL]]*Tabla3567[[#This Row],[PRECIO]]</f>
        <v>0</v>
      </c>
      <c r="M219" s="2">
        <f>+Tabla3567[[#This Row],[ENTRADAS]]*Tabla3567[[#This Row],[PRECIO]]</f>
        <v>335</v>
      </c>
      <c r="N219" s="2">
        <f>+Tabla3567[[#This Row],[SALIDAS]]*Tabla3567[[#This Row],[PRECIO]]</f>
        <v>0</v>
      </c>
      <c r="O219" s="2">
        <f>+Tabla3567[[#This Row],[BALANCE INICIAL2]]+Tabla3567[[#This Row],[ENTRADAS3]]-Tabla3567[[#This Row],[SALIDAS4]]</f>
        <v>335</v>
      </c>
    </row>
    <row r="220" spans="1:15" x14ac:dyDescent="0.25">
      <c r="A220" s="9" t="s">
        <v>34</v>
      </c>
      <c r="B220" s="17" t="s">
        <v>877</v>
      </c>
      <c r="C220" t="s">
        <v>80</v>
      </c>
      <c r="D220" t="s">
        <v>462</v>
      </c>
      <c r="F220" s="9" t="s">
        <v>820</v>
      </c>
      <c r="H220">
        <v>3</v>
      </c>
      <c r="J220">
        <f>+Tabla3567[[#This Row],[BALANCE INICIAL]]+Tabla3567[[#This Row],[ENTRADAS]]-Tabla3567[[#This Row],[SALIDAS]]</f>
        <v>3</v>
      </c>
      <c r="K220" s="2">
        <v>4626</v>
      </c>
      <c r="L220" s="2">
        <f>+Tabla3567[[#This Row],[BALANCE INICIAL]]*Tabla3567[[#This Row],[PRECIO]]</f>
        <v>0</v>
      </c>
      <c r="M220" s="2">
        <f>+Tabla3567[[#This Row],[ENTRADAS]]*Tabla3567[[#This Row],[PRECIO]]</f>
        <v>13878</v>
      </c>
      <c r="N220" s="2">
        <f>+Tabla3567[[#This Row],[SALIDAS]]*Tabla3567[[#This Row],[PRECIO]]</f>
        <v>0</v>
      </c>
      <c r="O220" s="2">
        <f>+Tabla3567[[#This Row],[BALANCE INICIAL2]]+Tabla3567[[#This Row],[ENTRADAS3]]-Tabla3567[[#This Row],[SALIDAS4]]</f>
        <v>13878</v>
      </c>
    </row>
    <row r="221" spans="1:15" x14ac:dyDescent="0.25">
      <c r="A221" s="9" t="s">
        <v>34</v>
      </c>
      <c r="B221" s="17" t="s">
        <v>877</v>
      </c>
      <c r="C221" t="s">
        <v>80</v>
      </c>
      <c r="D221" t="s">
        <v>463</v>
      </c>
      <c r="F221" s="9" t="s">
        <v>820</v>
      </c>
      <c r="H221">
        <v>10</v>
      </c>
      <c r="J221">
        <f>+Tabla3567[[#This Row],[BALANCE INICIAL]]+Tabla3567[[#This Row],[ENTRADAS]]-Tabla3567[[#This Row],[SALIDAS]]</f>
        <v>10</v>
      </c>
      <c r="K221" s="2">
        <v>416</v>
      </c>
      <c r="L221" s="2">
        <f>+Tabla3567[[#This Row],[BALANCE INICIAL]]*Tabla3567[[#This Row],[PRECIO]]</f>
        <v>0</v>
      </c>
      <c r="M221" s="2">
        <f>+Tabla3567[[#This Row],[ENTRADAS]]*Tabla3567[[#This Row],[PRECIO]]</f>
        <v>4160</v>
      </c>
      <c r="N221" s="2">
        <f>+Tabla3567[[#This Row],[SALIDAS]]*Tabla3567[[#This Row],[PRECIO]]</f>
        <v>0</v>
      </c>
      <c r="O221" s="2">
        <f>+Tabla3567[[#This Row],[BALANCE INICIAL2]]+Tabla3567[[#This Row],[ENTRADAS3]]-Tabla3567[[#This Row],[SALIDAS4]]</f>
        <v>4160</v>
      </c>
    </row>
    <row r="222" spans="1:15" x14ac:dyDescent="0.25">
      <c r="A222" s="30" t="s">
        <v>24</v>
      </c>
      <c r="B222" s="28" t="s">
        <v>875</v>
      </c>
      <c r="C222" s="29" t="s">
        <v>64</v>
      </c>
      <c r="D222" t="s">
        <v>991</v>
      </c>
      <c r="E222" t="s">
        <v>993</v>
      </c>
      <c r="F222" s="9" t="s">
        <v>820</v>
      </c>
      <c r="H222">
        <v>12</v>
      </c>
      <c r="I222">
        <v>1</v>
      </c>
      <c r="J222">
        <f>+Tabla3567[[#This Row],[BALANCE INICIAL]]+Tabla3567[[#This Row],[ENTRADAS]]-Tabla3567[[#This Row],[SALIDAS]]</f>
        <v>11</v>
      </c>
      <c r="K222" s="2">
        <v>281.36</v>
      </c>
      <c r="L222" s="2">
        <f>+Tabla3567[[#This Row],[BALANCE INICIAL]]*Tabla3567[[#This Row],[PRECIO]]</f>
        <v>0</v>
      </c>
      <c r="M222" s="2">
        <f>+Tabla3567[[#This Row],[ENTRADAS]]*Tabla3567[[#This Row],[PRECIO]]</f>
        <v>3376.32</v>
      </c>
      <c r="N222" s="2">
        <f>+Tabla3567[[#This Row],[SALIDAS]]*Tabla3567[[#This Row],[PRECIO]]</f>
        <v>281.36</v>
      </c>
      <c r="O222" s="2">
        <f>+Tabla3567[[#This Row],[BALANCE INICIAL2]]+Tabla3567[[#This Row],[ENTRADAS3]]-Tabla3567[[#This Row],[SALIDAS4]]</f>
        <v>3094.96</v>
      </c>
    </row>
    <row r="223" spans="1:15" x14ac:dyDescent="0.25">
      <c r="A223" s="30" t="s">
        <v>24</v>
      </c>
      <c r="B223" s="28" t="s">
        <v>875</v>
      </c>
      <c r="C223" s="29" t="s">
        <v>64</v>
      </c>
      <c r="D223" t="s">
        <v>992</v>
      </c>
      <c r="E223" t="s">
        <v>993</v>
      </c>
      <c r="F223" s="9" t="s">
        <v>820</v>
      </c>
      <c r="H223">
        <v>18</v>
      </c>
      <c r="I223">
        <v>6</v>
      </c>
      <c r="J223">
        <f>+Tabla3567[[#This Row],[BALANCE INICIAL]]+Tabla3567[[#This Row],[ENTRADAS]]-Tabla3567[[#This Row],[SALIDAS]]</f>
        <v>12</v>
      </c>
      <c r="K223" s="2">
        <v>1494.07</v>
      </c>
      <c r="L223" s="2">
        <f>+Tabla3567[[#This Row],[BALANCE INICIAL]]*Tabla3567[[#This Row],[PRECIO]]</f>
        <v>0</v>
      </c>
      <c r="M223" s="2">
        <f>+Tabla3567[[#This Row],[ENTRADAS]]*Tabla3567[[#This Row],[PRECIO]]</f>
        <v>26893.26</v>
      </c>
      <c r="N223" s="2">
        <f>+Tabla3567[[#This Row],[SALIDAS]]*Tabla3567[[#This Row],[PRECIO]]</f>
        <v>8964.42</v>
      </c>
      <c r="O223" s="2">
        <f>+Tabla3567[[#This Row],[BALANCE INICIAL2]]+Tabla3567[[#This Row],[ENTRADAS3]]-Tabla3567[[#This Row],[SALIDAS4]]</f>
        <v>17928.839999999997</v>
      </c>
    </row>
    <row r="224" spans="1:15" x14ac:dyDescent="0.25">
      <c r="A224" s="9" t="s">
        <v>34</v>
      </c>
      <c r="B224" s="17" t="s">
        <v>877</v>
      </c>
      <c r="C224" t="s">
        <v>80</v>
      </c>
      <c r="D224" t="s">
        <v>465</v>
      </c>
      <c r="F224" s="9" t="s">
        <v>820</v>
      </c>
      <c r="G224">
        <v>11</v>
      </c>
      <c r="I224">
        <v>1</v>
      </c>
      <c r="J224">
        <f>+Tabla3567[[#This Row],[BALANCE INICIAL]]+Tabla3567[[#This Row],[ENTRADAS]]-Tabla3567[[#This Row],[SALIDAS]]</f>
        <v>10</v>
      </c>
      <c r="K224" s="2">
        <v>310.39999999999998</v>
      </c>
      <c r="L224" s="2">
        <f>+Tabla3567[[#This Row],[BALANCE INICIAL]]*Tabla3567[[#This Row],[PRECIO]]</f>
        <v>3414.3999999999996</v>
      </c>
      <c r="M224" s="2">
        <f>+Tabla3567[[#This Row],[ENTRADAS]]*Tabla3567[[#This Row],[PRECIO]]</f>
        <v>0</v>
      </c>
      <c r="N224" s="2">
        <f>+Tabla3567[[#This Row],[SALIDAS]]*Tabla3567[[#This Row],[PRECIO]]</f>
        <v>310.39999999999998</v>
      </c>
      <c r="O224" s="2">
        <f>+Tabla3567[[#This Row],[BALANCE INICIAL2]]+Tabla3567[[#This Row],[ENTRADAS3]]-Tabla3567[[#This Row],[SALIDAS4]]</f>
        <v>3103.9999999999995</v>
      </c>
    </row>
    <row r="225" spans="1:15" x14ac:dyDescent="0.25">
      <c r="A225" s="9" t="s">
        <v>34</v>
      </c>
      <c r="B225" s="17" t="s">
        <v>877</v>
      </c>
      <c r="C225" t="s">
        <v>80</v>
      </c>
      <c r="D225" t="s">
        <v>466</v>
      </c>
      <c r="F225" s="9" t="s">
        <v>820</v>
      </c>
      <c r="G225">
        <v>8</v>
      </c>
      <c r="J225">
        <f>+Tabla3567[[#This Row],[BALANCE INICIAL]]+Tabla3567[[#This Row],[ENTRADAS]]-Tabla3567[[#This Row],[SALIDAS]]</f>
        <v>8</v>
      </c>
      <c r="K225" s="2">
        <v>310.39999999999998</v>
      </c>
      <c r="L225" s="2">
        <f>+Tabla3567[[#This Row],[BALANCE INICIAL]]*Tabla3567[[#This Row],[PRECIO]]</f>
        <v>2483.1999999999998</v>
      </c>
      <c r="M225" s="2">
        <f>+Tabla3567[[#This Row],[ENTRADAS]]*Tabla3567[[#This Row],[PRECIO]]</f>
        <v>0</v>
      </c>
      <c r="N225" s="2">
        <f>+Tabla3567[[#This Row],[SALIDAS]]*Tabla3567[[#This Row],[PRECIO]]</f>
        <v>0</v>
      </c>
      <c r="O225" s="2">
        <f>+Tabla3567[[#This Row],[BALANCE INICIAL2]]+Tabla3567[[#This Row],[ENTRADAS3]]-Tabla3567[[#This Row],[SALIDAS4]]</f>
        <v>2483.1999999999998</v>
      </c>
    </row>
    <row r="226" spans="1:15" x14ac:dyDescent="0.25">
      <c r="A226" s="9" t="s">
        <v>34</v>
      </c>
      <c r="B226" s="17" t="s">
        <v>877</v>
      </c>
      <c r="C226" t="s">
        <v>80</v>
      </c>
      <c r="D226" t="s">
        <v>467</v>
      </c>
      <c r="F226" s="9" t="s">
        <v>820</v>
      </c>
      <c r="G226">
        <v>2</v>
      </c>
      <c r="J226">
        <f>+Tabla3567[[#This Row],[BALANCE INICIAL]]+Tabla3567[[#This Row],[ENTRADAS]]-Tabla3567[[#This Row],[SALIDAS]]</f>
        <v>2</v>
      </c>
      <c r="K226" s="2">
        <v>675</v>
      </c>
      <c r="L226" s="2">
        <f>+Tabla3567[[#This Row],[BALANCE INICIAL]]*Tabla3567[[#This Row],[PRECIO]]</f>
        <v>1350</v>
      </c>
      <c r="M226" s="2">
        <f>+Tabla3567[[#This Row],[ENTRADAS]]*Tabla3567[[#This Row],[PRECIO]]</f>
        <v>0</v>
      </c>
      <c r="N226" s="2">
        <f>+Tabla3567[[#This Row],[SALIDAS]]*Tabla3567[[#This Row],[PRECIO]]</f>
        <v>0</v>
      </c>
      <c r="O226" s="2">
        <f>+Tabla3567[[#This Row],[BALANCE INICIAL2]]+Tabla3567[[#This Row],[ENTRADAS3]]-Tabla3567[[#This Row],[SALIDAS4]]</f>
        <v>1350</v>
      </c>
    </row>
    <row r="227" spans="1:15" x14ac:dyDescent="0.25">
      <c r="A227" s="9" t="s">
        <v>34</v>
      </c>
      <c r="B227" s="17" t="s">
        <v>877</v>
      </c>
      <c r="C227" t="s">
        <v>80</v>
      </c>
      <c r="D227" t="s">
        <v>468</v>
      </c>
      <c r="F227" s="9" t="s">
        <v>826</v>
      </c>
      <c r="G227">
        <v>50</v>
      </c>
      <c r="J227">
        <f>+Tabla3567[[#This Row],[BALANCE INICIAL]]+Tabla3567[[#This Row],[ENTRADAS]]-Tabla3567[[#This Row],[SALIDAS]]</f>
        <v>50</v>
      </c>
      <c r="K227" s="2">
        <v>70.510000000000005</v>
      </c>
      <c r="L227" s="2">
        <f>+Tabla3567[[#This Row],[BALANCE INICIAL]]*Tabla3567[[#This Row],[PRECIO]]</f>
        <v>3525.5000000000005</v>
      </c>
      <c r="M227" s="2">
        <f>+Tabla3567[[#This Row],[ENTRADAS]]*Tabla3567[[#This Row],[PRECIO]]</f>
        <v>0</v>
      </c>
      <c r="N227" s="2">
        <f>+Tabla3567[[#This Row],[SALIDAS]]*Tabla3567[[#This Row],[PRECIO]]</f>
        <v>0</v>
      </c>
      <c r="O227" s="2">
        <f>+Tabla3567[[#This Row],[BALANCE INICIAL2]]+Tabla3567[[#This Row],[ENTRADAS3]]-Tabla3567[[#This Row],[SALIDAS4]]</f>
        <v>3525.5000000000005</v>
      </c>
    </row>
    <row r="228" spans="1:15" x14ac:dyDescent="0.25">
      <c r="A228" s="9" t="s">
        <v>34</v>
      </c>
      <c r="B228" s="17" t="s">
        <v>877</v>
      </c>
      <c r="C228" t="s">
        <v>80</v>
      </c>
      <c r="D228" t="s">
        <v>469</v>
      </c>
      <c r="F228" s="9" t="s">
        <v>820</v>
      </c>
      <c r="G228">
        <v>30</v>
      </c>
      <c r="I228">
        <v>2</v>
      </c>
      <c r="J228">
        <f>+Tabla3567[[#This Row],[BALANCE INICIAL]]+Tabla3567[[#This Row],[ENTRADAS]]-Tabla3567[[#This Row],[SALIDAS]]</f>
        <v>28</v>
      </c>
      <c r="K228" s="2">
        <v>336.37</v>
      </c>
      <c r="L228" s="2">
        <f>+Tabla3567[[#This Row],[BALANCE INICIAL]]*Tabla3567[[#This Row],[PRECIO]]</f>
        <v>10091.1</v>
      </c>
      <c r="M228" s="2">
        <f>+Tabla3567[[#This Row],[ENTRADAS]]*Tabla3567[[#This Row],[PRECIO]]</f>
        <v>0</v>
      </c>
      <c r="N228" s="2">
        <f>+Tabla3567[[#This Row],[SALIDAS]]*Tabla3567[[#This Row],[PRECIO]]</f>
        <v>672.74</v>
      </c>
      <c r="O228" s="2">
        <f>+Tabla3567[[#This Row],[BALANCE INICIAL2]]+Tabla3567[[#This Row],[ENTRADAS3]]-Tabla3567[[#This Row],[SALIDAS4]]</f>
        <v>9418.36</v>
      </c>
    </row>
    <row r="229" spans="1:15" x14ac:dyDescent="0.25">
      <c r="A229" s="9" t="s">
        <v>34</v>
      </c>
      <c r="B229" s="17" t="s">
        <v>877</v>
      </c>
      <c r="C229" t="s">
        <v>80</v>
      </c>
      <c r="D229" t="s">
        <v>470</v>
      </c>
      <c r="F229" s="9" t="s">
        <v>826</v>
      </c>
      <c r="G229">
        <v>23</v>
      </c>
      <c r="J229">
        <f>+Tabla3567[[#This Row],[BALANCE INICIAL]]+Tabla3567[[#This Row],[ENTRADAS]]-Tabla3567[[#This Row],[SALIDAS]]</f>
        <v>23</v>
      </c>
      <c r="K229" s="2">
        <v>142.38</v>
      </c>
      <c r="L229" s="2">
        <f>+Tabla3567[[#This Row],[BALANCE INICIAL]]*Tabla3567[[#This Row],[PRECIO]]</f>
        <v>3274.74</v>
      </c>
      <c r="M229" s="2">
        <f>+Tabla3567[[#This Row],[ENTRADAS]]*Tabla3567[[#This Row],[PRECIO]]</f>
        <v>0</v>
      </c>
      <c r="N229" s="2">
        <f>+Tabla3567[[#This Row],[SALIDAS]]*Tabla3567[[#This Row],[PRECIO]]</f>
        <v>0</v>
      </c>
      <c r="O229" s="2">
        <f>+Tabla3567[[#This Row],[BALANCE INICIAL2]]+Tabla3567[[#This Row],[ENTRADAS3]]-Tabla3567[[#This Row],[SALIDAS4]]</f>
        <v>3274.74</v>
      </c>
    </row>
    <row r="230" spans="1:15" x14ac:dyDescent="0.25">
      <c r="A230" s="9" t="s">
        <v>34</v>
      </c>
      <c r="B230" s="17" t="s">
        <v>877</v>
      </c>
      <c r="C230" t="s">
        <v>104</v>
      </c>
      <c r="D230" t="s">
        <v>497</v>
      </c>
      <c r="F230" s="9" t="s">
        <v>826</v>
      </c>
      <c r="G230">
        <v>0</v>
      </c>
      <c r="J230">
        <f>+Tabla3567[[#This Row],[BALANCE INICIAL]]+Tabla3567[[#This Row],[ENTRADAS]]-Tabla3567[[#This Row],[SALIDAS]]</f>
        <v>0</v>
      </c>
      <c r="K230" s="2">
        <v>8</v>
      </c>
      <c r="L230" s="2">
        <f>+Tabla3567[[#This Row],[BALANCE INICIAL]]*Tabla3567[[#This Row],[PRECIO]]</f>
        <v>0</v>
      </c>
      <c r="M230" s="2">
        <f>+Tabla3567[[#This Row],[ENTRADAS]]*Tabla3567[[#This Row],[PRECIO]]</f>
        <v>0</v>
      </c>
      <c r="N230" s="2">
        <f>+Tabla3567[[#This Row],[SALIDAS]]*Tabla3567[[#This Row],[PRECIO]]</f>
        <v>0</v>
      </c>
      <c r="O230" s="2">
        <f>+Tabla3567[[#This Row],[BALANCE INICIAL2]]+Tabla3567[[#This Row],[ENTRADAS3]]-Tabla3567[[#This Row],[SALIDAS4]]</f>
        <v>0</v>
      </c>
    </row>
    <row r="231" spans="1:15" x14ac:dyDescent="0.25">
      <c r="A231" s="9" t="s">
        <v>29</v>
      </c>
      <c r="B231" t="s">
        <v>878</v>
      </c>
      <c r="C231" t="s">
        <v>104</v>
      </c>
      <c r="D231" t="s">
        <v>504</v>
      </c>
      <c r="F231" s="9" t="s">
        <v>826</v>
      </c>
      <c r="G231">
        <v>0</v>
      </c>
      <c r="J231">
        <f>+Tabla3567[[#This Row],[BALANCE INICIAL]]+Tabla3567[[#This Row],[ENTRADAS]]-Tabla3567[[#This Row],[SALIDAS]]</f>
        <v>0</v>
      </c>
      <c r="K231" s="2">
        <v>18</v>
      </c>
      <c r="L231" s="2">
        <f>+Tabla3567[[#This Row],[BALANCE INICIAL]]*Tabla3567[[#This Row],[PRECIO]]</f>
        <v>0</v>
      </c>
      <c r="M231" s="2">
        <f>+Tabla3567[[#This Row],[ENTRADAS]]*Tabla3567[[#This Row],[PRECIO]]</f>
        <v>0</v>
      </c>
      <c r="N231" s="2">
        <f>+Tabla3567[[#This Row],[SALIDAS]]*Tabla3567[[#This Row],[PRECIO]]</f>
        <v>0</v>
      </c>
      <c r="O231" s="2">
        <f>+Tabla3567[[#This Row],[BALANCE INICIAL2]]+Tabla3567[[#This Row],[ENTRADAS3]]-Tabla3567[[#This Row],[SALIDAS4]]</f>
        <v>0</v>
      </c>
    </row>
    <row r="232" spans="1:15" x14ac:dyDescent="0.25">
      <c r="A232" s="9" t="s">
        <v>34</v>
      </c>
      <c r="B232" t="s">
        <v>877</v>
      </c>
      <c r="C232" t="s">
        <v>104</v>
      </c>
      <c r="D232" t="s">
        <v>531</v>
      </c>
      <c r="F232" s="9" t="s">
        <v>826</v>
      </c>
      <c r="G232">
        <v>0</v>
      </c>
      <c r="J232">
        <f>+Tabla3567[[#This Row],[BALANCE INICIAL]]+Tabla3567[[#This Row],[ENTRADAS]]-Tabla3567[[#This Row],[SALIDAS]]</f>
        <v>0</v>
      </c>
      <c r="K232" s="2">
        <v>138</v>
      </c>
      <c r="L232" s="2">
        <f>+Tabla3567[[#This Row],[BALANCE INICIAL]]*Tabla3567[[#This Row],[PRECIO]]</f>
        <v>0</v>
      </c>
      <c r="M232" s="2">
        <f>+Tabla3567[[#This Row],[ENTRADAS]]*Tabla3567[[#This Row],[PRECIO]]</f>
        <v>0</v>
      </c>
      <c r="N232" s="2">
        <f>+Tabla3567[[#This Row],[SALIDAS]]*Tabla3567[[#This Row],[PRECIO]]</f>
        <v>0</v>
      </c>
      <c r="O232" s="2">
        <f>+Tabla3567[[#This Row],[BALANCE INICIAL2]]+Tabla3567[[#This Row],[ENTRADAS3]]-Tabla3567[[#This Row],[SALIDAS4]]</f>
        <v>0</v>
      </c>
    </row>
    <row r="233" spans="1:15" x14ac:dyDescent="0.25">
      <c r="A233" s="9" t="s">
        <v>34</v>
      </c>
      <c r="B233" t="s">
        <v>877</v>
      </c>
      <c r="C233" t="s">
        <v>104</v>
      </c>
      <c r="D233" t="s">
        <v>532</v>
      </c>
      <c r="F233" s="9" t="s">
        <v>826</v>
      </c>
      <c r="G233">
        <v>0</v>
      </c>
      <c r="J233">
        <f>+Tabla3567[[#This Row],[BALANCE INICIAL]]+Tabla3567[[#This Row],[ENTRADAS]]-Tabla3567[[#This Row],[SALIDAS]]</f>
        <v>0</v>
      </c>
      <c r="K233" s="2">
        <v>74</v>
      </c>
      <c r="L233" s="2">
        <f>+Tabla3567[[#This Row],[BALANCE INICIAL]]*Tabla3567[[#This Row],[PRECIO]]</f>
        <v>0</v>
      </c>
      <c r="M233" s="2">
        <f>+Tabla3567[[#This Row],[ENTRADAS]]*Tabla3567[[#This Row],[PRECIO]]</f>
        <v>0</v>
      </c>
      <c r="N233" s="2">
        <f>+Tabla3567[[#This Row],[SALIDAS]]*Tabla3567[[#This Row],[PRECIO]]</f>
        <v>0</v>
      </c>
      <c r="O233" s="2">
        <f>+Tabla3567[[#This Row],[BALANCE INICIAL2]]+Tabla3567[[#This Row],[ENTRADAS3]]-Tabla3567[[#This Row],[SALIDAS4]]</f>
        <v>0</v>
      </c>
    </row>
    <row r="234" spans="1:15" x14ac:dyDescent="0.25">
      <c r="A234" s="15" t="s">
        <v>34</v>
      </c>
      <c r="B234" s="17" t="s">
        <v>877</v>
      </c>
      <c r="C234" s="18" t="s">
        <v>80</v>
      </c>
      <c r="D234" t="s">
        <v>544</v>
      </c>
      <c r="F234" s="9" t="s">
        <v>834</v>
      </c>
      <c r="G234">
        <v>1</v>
      </c>
      <c r="J234">
        <f>+Tabla3567[[#This Row],[BALANCE INICIAL]]+Tabla3567[[#This Row],[ENTRADAS]]-Tabla3567[[#This Row],[SALIDAS]]</f>
        <v>1</v>
      </c>
      <c r="K234" s="2">
        <v>225</v>
      </c>
      <c r="L234" s="2">
        <f>+Tabla3567[[#This Row],[BALANCE INICIAL]]*Tabla3567[[#This Row],[PRECIO]]</f>
        <v>225</v>
      </c>
      <c r="M234" s="2">
        <f>+Tabla3567[[#This Row],[ENTRADAS]]*Tabla3567[[#This Row],[PRECIO]]</f>
        <v>0</v>
      </c>
      <c r="N234" s="2">
        <f>+Tabla3567[[#This Row],[SALIDAS]]*Tabla3567[[#This Row],[PRECIO]]</f>
        <v>0</v>
      </c>
      <c r="O234" s="2">
        <f>+Tabla3567[[#This Row],[BALANCE INICIAL2]]+Tabla3567[[#This Row],[ENTRADAS3]]-Tabla3567[[#This Row],[SALIDAS4]]</f>
        <v>225</v>
      </c>
    </row>
    <row r="235" spans="1:15" x14ac:dyDescent="0.25">
      <c r="A235" s="9" t="s">
        <v>35</v>
      </c>
      <c r="B235" s="10" t="s">
        <v>883</v>
      </c>
      <c r="C235" t="s">
        <v>81</v>
      </c>
      <c r="D235" t="s">
        <v>181</v>
      </c>
      <c r="F235" s="9" t="s">
        <v>820</v>
      </c>
      <c r="G235">
        <v>22</v>
      </c>
      <c r="J235">
        <f>+Tabla3567[[#This Row],[BALANCE INICIAL]]+Tabla3567[[#This Row],[ENTRADAS]]-Tabla3567[[#This Row],[SALIDAS]]</f>
        <v>22</v>
      </c>
      <c r="K235" s="2">
        <v>50</v>
      </c>
      <c r="L235" s="2">
        <f>+Tabla3567[[#This Row],[BALANCE INICIAL]]*Tabla3567[[#This Row],[PRECIO]]</f>
        <v>1100</v>
      </c>
      <c r="M235" s="2">
        <f>+Tabla3567[[#This Row],[ENTRADAS]]*Tabla3567[[#This Row],[PRECIO]]</f>
        <v>0</v>
      </c>
      <c r="N235" s="2">
        <f>+Tabla3567[[#This Row],[SALIDAS]]*Tabla3567[[#This Row],[PRECIO]]</f>
        <v>0</v>
      </c>
      <c r="O235" s="2">
        <f>+Tabla3567[[#This Row],[BALANCE INICIAL2]]+Tabla3567[[#This Row],[ENTRADAS3]]-Tabla3567[[#This Row],[SALIDAS4]]</f>
        <v>1100</v>
      </c>
    </row>
    <row r="236" spans="1:15" x14ac:dyDescent="0.25">
      <c r="A236" s="9" t="s">
        <v>35</v>
      </c>
      <c r="B236" s="10" t="s">
        <v>883</v>
      </c>
      <c r="C236" t="s">
        <v>81</v>
      </c>
      <c r="D236" t="s">
        <v>433</v>
      </c>
      <c r="F236" s="9" t="s">
        <v>826</v>
      </c>
      <c r="G236">
        <v>48</v>
      </c>
      <c r="J236">
        <f>+Tabla3567[[#This Row],[BALANCE INICIAL]]+Tabla3567[[#This Row],[ENTRADAS]]-Tabla3567[[#This Row],[SALIDAS]]</f>
        <v>48</v>
      </c>
      <c r="K236" s="2">
        <v>813.56</v>
      </c>
      <c r="L236" s="2">
        <f>+Tabla3567[[#This Row],[BALANCE INICIAL]]*Tabla3567[[#This Row],[PRECIO]]</f>
        <v>39050.879999999997</v>
      </c>
      <c r="M236" s="2">
        <f>+Tabla3567[[#This Row],[ENTRADAS]]*Tabla3567[[#This Row],[PRECIO]]</f>
        <v>0</v>
      </c>
      <c r="N236" s="2">
        <f>+Tabla3567[[#This Row],[SALIDAS]]*Tabla3567[[#This Row],[PRECIO]]</f>
        <v>0</v>
      </c>
      <c r="O236" s="2">
        <f>+Tabla3567[[#This Row],[BALANCE INICIAL2]]+Tabla3567[[#This Row],[ENTRADAS3]]-Tabla3567[[#This Row],[SALIDAS4]]</f>
        <v>39050.879999999997</v>
      </c>
    </row>
    <row r="237" spans="1:15" x14ac:dyDescent="0.25">
      <c r="A237" s="9" t="s">
        <v>35</v>
      </c>
      <c r="B237" s="10" t="s">
        <v>883</v>
      </c>
      <c r="C237" t="s">
        <v>81</v>
      </c>
      <c r="D237" t="s">
        <v>434</v>
      </c>
      <c r="F237" s="9" t="s">
        <v>820</v>
      </c>
      <c r="G237">
        <v>30</v>
      </c>
      <c r="J237">
        <f>+Tabla3567[[#This Row],[BALANCE INICIAL]]+Tabla3567[[#This Row],[ENTRADAS]]-Tabla3567[[#This Row],[SALIDAS]]</f>
        <v>30</v>
      </c>
      <c r="K237" s="2">
        <v>80.930000000000007</v>
      </c>
      <c r="L237" s="2">
        <f>+Tabla3567[[#This Row],[BALANCE INICIAL]]*Tabla3567[[#This Row],[PRECIO]]</f>
        <v>2427.9</v>
      </c>
      <c r="M237" s="2">
        <f>+Tabla3567[[#This Row],[ENTRADAS]]*Tabla3567[[#This Row],[PRECIO]]</f>
        <v>0</v>
      </c>
      <c r="N237" s="2">
        <f>+Tabla3567[[#This Row],[SALIDAS]]*Tabla3567[[#This Row],[PRECIO]]</f>
        <v>0</v>
      </c>
      <c r="O237" s="2">
        <f>+Tabla3567[[#This Row],[BALANCE INICIAL2]]+Tabla3567[[#This Row],[ENTRADAS3]]-Tabla3567[[#This Row],[SALIDAS4]]</f>
        <v>2427.9</v>
      </c>
    </row>
    <row r="238" spans="1:15" x14ac:dyDescent="0.25">
      <c r="A238" s="9" t="s">
        <v>35</v>
      </c>
      <c r="B238" s="10" t="s">
        <v>883</v>
      </c>
      <c r="C238" t="s">
        <v>81</v>
      </c>
      <c r="D238" t="s">
        <v>435</v>
      </c>
      <c r="F238" s="9" t="s">
        <v>826</v>
      </c>
      <c r="G238">
        <v>1</v>
      </c>
      <c r="J238">
        <f>+Tabla3567[[#This Row],[BALANCE INICIAL]]+Tabla3567[[#This Row],[ENTRADAS]]-Tabla3567[[#This Row],[SALIDAS]]</f>
        <v>1</v>
      </c>
      <c r="K238" s="2">
        <v>466.44</v>
      </c>
      <c r="L238" s="2">
        <f>+Tabla3567[[#This Row],[BALANCE INICIAL]]*Tabla3567[[#This Row],[PRECIO]]</f>
        <v>466.44</v>
      </c>
      <c r="M238" s="2">
        <f>+Tabla3567[[#This Row],[ENTRADAS]]*Tabla3567[[#This Row],[PRECIO]]</f>
        <v>0</v>
      </c>
      <c r="N238" s="2">
        <f>+Tabla3567[[#This Row],[SALIDAS]]*Tabla3567[[#This Row],[PRECIO]]</f>
        <v>0</v>
      </c>
      <c r="O238" s="2">
        <f>+Tabla3567[[#This Row],[BALANCE INICIAL2]]+Tabla3567[[#This Row],[ENTRADAS3]]-Tabla3567[[#This Row],[SALIDAS4]]</f>
        <v>466.44</v>
      </c>
    </row>
    <row r="239" spans="1:15" x14ac:dyDescent="0.25">
      <c r="A239" s="9" t="s">
        <v>35</v>
      </c>
      <c r="B239" s="10" t="s">
        <v>883</v>
      </c>
      <c r="C239" t="s">
        <v>81</v>
      </c>
      <c r="D239" t="s">
        <v>436</v>
      </c>
      <c r="F239" s="9" t="s">
        <v>820</v>
      </c>
      <c r="G239">
        <v>8</v>
      </c>
      <c r="J239">
        <f>+Tabla3567[[#This Row],[BALANCE INICIAL]]+Tabla3567[[#This Row],[ENTRADAS]]-Tabla3567[[#This Row],[SALIDAS]]</f>
        <v>8</v>
      </c>
      <c r="K239" s="2">
        <v>103.05</v>
      </c>
      <c r="L239" s="2">
        <f>+Tabla3567[[#This Row],[BALANCE INICIAL]]*Tabla3567[[#This Row],[PRECIO]]</f>
        <v>824.4</v>
      </c>
      <c r="M239" s="2">
        <f>+Tabla3567[[#This Row],[ENTRADAS]]*Tabla3567[[#This Row],[PRECIO]]</f>
        <v>0</v>
      </c>
      <c r="N239" s="2">
        <f>+Tabla3567[[#This Row],[SALIDAS]]*Tabla3567[[#This Row],[PRECIO]]</f>
        <v>0</v>
      </c>
      <c r="O239" s="2">
        <f>+Tabla3567[[#This Row],[BALANCE INICIAL2]]+Tabla3567[[#This Row],[ENTRADAS3]]-Tabla3567[[#This Row],[SALIDAS4]]</f>
        <v>824.4</v>
      </c>
    </row>
    <row r="240" spans="1:15" x14ac:dyDescent="0.25">
      <c r="A240" s="9" t="s">
        <v>35</v>
      </c>
      <c r="B240" s="10" t="s">
        <v>883</v>
      </c>
      <c r="C240" t="s">
        <v>81</v>
      </c>
      <c r="D240" t="s">
        <v>437</v>
      </c>
      <c r="F240" s="9" t="s">
        <v>820</v>
      </c>
      <c r="G240">
        <v>22</v>
      </c>
      <c r="J240">
        <f>+Tabla3567[[#This Row],[BALANCE INICIAL]]+Tabla3567[[#This Row],[ENTRADAS]]-Tabla3567[[#This Row],[SALIDAS]]</f>
        <v>22</v>
      </c>
      <c r="K240" s="2">
        <v>19.53</v>
      </c>
      <c r="L240" s="2">
        <f>+Tabla3567[[#This Row],[BALANCE INICIAL]]*Tabla3567[[#This Row],[PRECIO]]</f>
        <v>429.66</v>
      </c>
      <c r="M240" s="2">
        <f>+Tabla3567[[#This Row],[ENTRADAS]]*Tabla3567[[#This Row],[PRECIO]]</f>
        <v>0</v>
      </c>
      <c r="N240" s="2">
        <f>+Tabla3567[[#This Row],[SALIDAS]]*Tabla3567[[#This Row],[PRECIO]]</f>
        <v>0</v>
      </c>
      <c r="O240" s="2">
        <f>+Tabla3567[[#This Row],[BALANCE INICIAL2]]+Tabla3567[[#This Row],[ENTRADAS3]]-Tabla3567[[#This Row],[SALIDAS4]]</f>
        <v>429.66</v>
      </c>
    </row>
    <row r="241" spans="1:15" x14ac:dyDescent="0.25">
      <c r="A241" s="9" t="s">
        <v>35</v>
      </c>
      <c r="B241" s="10" t="s">
        <v>883</v>
      </c>
      <c r="C241" t="s">
        <v>81</v>
      </c>
      <c r="D241" t="s">
        <v>438</v>
      </c>
      <c r="F241" s="9" t="s">
        <v>826</v>
      </c>
      <c r="G241">
        <v>6</v>
      </c>
      <c r="J241">
        <f>+Tabla3567[[#This Row],[BALANCE INICIAL]]+Tabla3567[[#This Row],[ENTRADAS]]-Tabla3567[[#This Row],[SALIDAS]]</f>
        <v>6</v>
      </c>
      <c r="K241" s="2">
        <v>151.86000000000001</v>
      </c>
      <c r="L241" s="2">
        <f>+Tabla3567[[#This Row],[BALANCE INICIAL]]*Tabla3567[[#This Row],[PRECIO]]</f>
        <v>911.16000000000008</v>
      </c>
      <c r="M241" s="2">
        <f>+Tabla3567[[#This Row],[ENTRADAS]]*Tabla3567[[#This Row],[PRECIO]]</f>
        <v>0</v>
      </c>
      <c r="N241" s="2">
        <f>+Tabla3567[[#This Row],[SALIDAS]]*Tabla3567[[#This Row],[PRECIO]]</f>
        <v>0</v>
      </c>
      <c r="O241" s="2">
        <f>+Tabla3567[[#This Row],[BALANCE INICIAL2]]+Tabla3567[[#This Row],[ENTRADAS3]]-Tabla3567[[#This Row],[SALIDAS4]]</f>
        <v>911.16000000000008</v>
      </c>
    </row>
    <row r="242" spans="1:15" x14ac:dyDescent="0.25">
      <c r="A242" s="9" t="s">
        <v>60</v>
      </c>
      <c r="B242" s="10" t="s">
        <v>885</v>
      </c>
      <c r="C242" t="s">
        <v>108</v>
      </c>
      <c r="D242" t="s">
        <v>652</v>
      </c>
      <c r="F242" s="9" t="s">
        <v>820</v>
      </c>
      <c r="G242">
        <v>1</v>
      </c>
      <c r="J242">
        <f>+Tabla3567[[#This Row],[BALANCE INICIAL]]+Tabla3567[[#This Row],[ENTRADAS]]-Tabla3567[[#This Row],[SALIDAS]]</f>
        <v>1</v>
      </c>
      <c r="K242" s="2">
        <v>18500</v>
      </c>
      <c r="L242" s="2">
        <f>+Tabla3567[[#This Row],[BALANCE INICIAL]]*Tabla3567[[#This Row],[PRECIO]]</f>
        <v>18500</v>
      </c>
      <c r="M242" s="2">
        <f>+Tabla3567[[#This Row],[ENTRADAS]]*Tabla3567[[#This Row],[PRECIO]]</f>
        <v>0</v>
      </c>
      <c r="N242" s="2">
        <f>+Tabla3567[[#This Row],[SALIDAS]]*Tabla3567[[#This Row],[PRECIO]]</f>
        <v>0</v>
      </c>
      <c r="O242" s="2">
        <f>+Tabla3567[[#This Row],[BALANCE INICIAL2]]+Tabla3567[[#This Row],[ENTRADAS3]]-Tabla3567[[#This Row],[SALIDAS4]]</f>
        <v>18500</v>
      </c>
    </row>
    <row r="243" spans="1:15" x14ac:dyDescent="0.25">
      <c r="A243" s="9" t="s">
        <v>60</v>
      </c>
      <c r="B243" s="10" t="s">
        <v>885</v>
      </c>
      <c r="C243" t="s">
        <v>108</v>
      </c>
      <c r="D243" t="s">
        <v>703</v>
      </c>
      <c r="F243" s="9" t="s">
        <v>820</v>
      </c>
      <c r="G243">
        <v>1</v>
      </c>
      <c r="J243">
        <f>+Tabla3567[[#This Row],[BALANCE INICIAL]]+Tabla3567[[#This Row],[ENTRADAS]]-Tabla3567[[#This Row],[SALIDAS]]</f>
        <v>1</v>
      </c>
      <c r="K243" s="2">
        <v>3499.99</v>
      </c>
      <c r="L243" s="2">
        <f>+Tabla3567[[#This Row],[BALANCE INICIAL]]*Tabla3567[[#This Row],[PRECIO]]</f>
        <v>3499.99</v>
      </c>
      <c r="M243" s="2">
        <f>+Tabla3567[[#This Row],[ENTRADAS]]*Tabla3567[[#This Row],[PRECIO]]</f>
        <v>0</v>
      </c>
      <c r="N243" s="2">
        <f>+Tabla3567[[#This Row],[SALIDAS]]*Tabla3567[[#This Row],[PRECIO]]</f>
        <v>0</v>
      </c>
      <c r="O243" s="2">
        <f>+Tabla3567[[#This Row],[BALANCE INICIAL2]]+Tabla3567[[#This Row],[ENTRADAS3]]-Tabla3567[[#This Row],[SALIDAS4]]</f>
        <v>3499.99</v>
      </c>
    </row>
    <row r="244" spans="1:15" x14ac:dyDescent="0.25">
      <c r="A244" s="9" t="s">
        <v>60</v>
      </c>
      <c r="B244" s="10" t="s">
        <v>885</v>
      </c>
      <c r="C244" t="s">
        <v>108</v>
      </c>
      <c r="D244" t="s">
        <v>706</v>
      </c>
      <c r="F244" s="9" t="s">
        <v>820</v>
      </c>
      <c r="G244">
        <v>1</v>
      </c>
      <c r="J244">
        <f>+Tabla3567[[#This Row],[BALANCE INICIAL]]+Tabla3567[[#This Row],[ENTRADAS]]-Tabla3567[[#This Row],[SALIDAS]]</f>
        <v>1</v>
      </c>
      <c r="K244" s="2">
        <v>8544</v>
      </c>
      <c r="L244" s="2">
        <f>+Tabla3567[[#This Row],[BALANCE INICIAL]]*Tabla3567[[#This Row],[PRECIO]]</f>
        <v>8544</v>
      </c>
      <c r="M244" s="2">
        <f>+Tabla3567[[#This Row],[ENTRADAS]]*Tabla3567[[#This Row],[PRECIO]]</f>
        <v>0</v>
      </c>
      <c r="N244" s="2">
        <f>+Tabla3567[[#This Row],[SALIDAS]]*Tabla3567[[#This Row],[PRECIO]]</f>
        <v>0</v>
      </c>
      <c r="O244" s="2">
        <f>+Tabla3567[[#This Row],[BALANCE INICIAL2]]+Tabla3567[[#This Row],[ENTRADAS3]]-Tabla3567[[#This Row],[SALIDAS4]]</f>
        <v>8544</v>
      </c>
    </row>
    <row r="245" spans="1:15" x14ac:dyDescent="0.25">
      <c r="A245" s="9" t="s">
        <v>60</v>
      </c>
      <c r="B245" s="10" t="s">
        <v>885</v>
      </c>
      <c r="C245" t="s">
        <v>108</v>
      </c>
      <c r="D245" t="s">
        <v>720</v>
      </c>
      <c r="F245" s="9" t="s">
        <v>820</v>
      </c>
      <c r="G245">
        <v>1</v>
      </c>
      <c r="J245">
        <f>+Tabla3567[[#This Row],[BALANCE INICIAL]]+Tabla3567[[#This Row],[ENTRADAS]]-Tabla3567[[#This Row],[SALIDAS]]</f>
        <v>1</v>
      </c>
      <c r="K245" s="2">
        <v>9450</v>
      </c>
      <c r="L245" s="2">
        <f>+Tabla3567[[#This Row],[BALANCE INICIAL]]*Tabla3567[[#This Row],[PRECIO]]</f>
        <v>9450</v>
      </c>
      <c r="M245" s="2">
        <f>+Tabla3567[[#This Row],[ENTRADAS]]*Tabla3567[[#This Row],[PRECIO]]</f>
        <v>0</v>
      </c>
      <c r="N245" s="2">
        <f>+Tabla3567[[#This Row],[SALIDAS]]*Tabla3567[[#This Row],[PRECIO]]</f>
        <v>0</v>
      </c>
      <c r="O245" s="2">
        <f>+Tabla3567[[#This Row],[BALANCE INICIAL2]]+Tabla3567[[#This Row],[ENTRADAS3]]-Tabla3567[[#This Row],[SALIDAS4]]</f>
        <v>9450</v>
      </c>
    </row>
    <row r="246" spans="1:15" x14ac:dyDescent="0.25">
      <c r="A246" s="9" t="s">
        <v>60</v>
      </c>
      <c r="B246" s="10" t="s">
        <v>885</v>
      </c>
      <c r="C246" t="s">
        <v>108</v>
      </c>
      <c r="D246" t="s">
        <v>808</v>
      </c>
      <c r="F246" s="9" t="s">
        <v>820</v>
      </c>
      <c r="G246">
        <v>1</v>
      </c>
      <c r="J246">
        <f>+Tabla3567[[#This Row],[BALANCE INICIAL]]+Tabla3567[[#This Row],[ENTRADAS]]-Tabla3567[[#This Row],[SALIDAS]]</f>
        <v>1</v>
      </c>
      <c r="K246" s="2">
        <v>645</v>
      </c>
      <c r="L246" s="2">
        <f>+Tabla3567[[#This Row],[BALANCE INICIAL]]*Tabla3567[[#This Row],[PRECIO]]</f>
        <v>645</v>
      </c>
      <c r="M246" s="2">
        <f>+Tabla3567[[#This Row],[ENTRADAS]]*Tabla3567[[#This Row],[PRECIO]]</f>
        <v>0</v>
      </c>
      <c r="N246" s="2">
        <f>+Tabla3567[[#This Row],[SALIDAS]]*Tabla3567[[#This Row],[PRECIO]]</f>
        <v>0</v>
      </c>
      <c r="O246" s="2">
        <f>+Tabla3567[[#This Row],[BALANCE INICIAL2]]+Tabla3567[[#This Row],[ENTRADAS3]]-Tabla3567[[#This Row],[SALIDAS4]]</f>
        <v>645</v>
      </c>
    </row>
    <row r="247" spans="1:15" x14ac:dyDescent="0.25">
      <c r="A247" s="9" t="s">
        <v>37</v>
      </c>
      <c r="B247" s="10" t="s">
        <v>886</v>
      </c>
      <c r="C247" t="s">
        <v>83</v>
      </c>
      <c r="D247" t="s">
        <v>192</v>
      </c>
      <c r="F247" s="9" t="s">
        <v>820</v>
      </c>
      <c r="G247">
        <v>10</v>
      </c>
      <c r="J247">
        <f>+Tabla3567[[#This Row],[BALANCE INICIAL]]+Tabla3567[[#This Row],[ENTRADAS]]-Tabla3567[[#This Row],[SALIDAS]]</f>
        <v>10</v>
      </c>
      <c r="K247" s="2">
        <v>105.93</v>
      </c>
      <c r="L247" s="2">
        <f>+Tabla3567[[#This Row],[BALANCE INICIAL]]*Tabla3567[[#This Row],[PRECIO]]</f>
        <v>1059.3000000000002</v>
      </c>
      <c r="M247" s="2">
        <f>+Tabla3567[[#This Row],[ENTRADAS]]*Tabla3567[[#This Row],[PRECIO]]</f>
        <v>0</v>
      </c>
      <c r="N247" s="2">
        <f>+Tabla3567[[#This Row],[SALIDAS]]*Tabla3567[[#This Row],[PRECIO]]</f>
        <v>0</v>
      </c>
      <c r="O247" s="2">
        <f>+Tabla3567[[#This Row],[BALANCE INICIAL2]]+Tabla3567[[#This Row],[ENTRADAS3]]-Tabla3567[[#This Row],[SALIDAS4]]</f>
        <v>1059.3000000000002</v>
      </c>
    </row>
    <row r="248" spans="1:15" x14ac:dyDescent="0.25">
      <c r="A248" s="9" t="s">
        <v>37</v>
      </c>
      <c r="B248" s="10" t="s">
        <v>886</v>
      </c>
      <c r="C248" t="s">
        <v>83</v>
      </c>
      <c r="D248" t="s">
        <v>193</v>
      </c>
      <c r="F248" s="9" t="s">
        <v>820</v>
      </c>
      <c r="G248">
        <v>10</v>
      </c>
      <c r="J248">
        <f>+Tabla3567[[#This Row],[BALANCE INICIAL]]+Tabla3567[[#This Row],[ENTRADAS]]-Tabla3567[[#This Row],[SALIDAS]]</f>
        <v>10</v>
      </c>
      <c r="K248" s="2">
        <v>132.41999999999999</v>
      </c>
      <c r="L248" s="2">
        <f>+Tabla3567[[#This Row],[BALANCE INICIAL]]*Tabla3567[[#This Row],[PRECIO]]</f>
        <v>1324.1999999999998</v>
      </c>
      <c r="M248" s="2">
        <f>+Tabla3567[[#This Row],[ENTRADAS]]*Tabla3567[[#This Row],[PRECIO]]</f>
        <v>0</v>
      </c>
      <c r="N248" s="2">
        <f>+Tabla3567[[#This Row],[SALIDAS]]*Tabla3567[[#This Row],[PRECIO]]</f>
        <v>0</v>
      </c>
      <c r="O248" s="2">
        <f>+Tabla3567[[#This Row],[BALANCE INICIAL2]]+Tabla3567[[#This Row],[ENTRADAS3]]-Tabla3567[[#This Row],[SALIDAS4]]</f>
        <v>1324.1999999999998</v>
      </c>
    </row>
    <row r="249" spans="1:15" x14ac:dyDescent="0.25">
      <c r="A249" s="9" t="s">
        <v>37</v>
      </c>
      <c r="B249" s="10" t="s">
        <v>886</v>
      </c>
      <c r="C249" t="s">
        <v>83</v>
      </c>
      <c r="D249" t="s">
        <v>289</v>
      </c>
      <c r="F249" s="9" t="s">
        <v>820</v>
      </c>
      <c r="G249">
        <v>84</v>
      </c>
      <c r="I249">
        <v>4</v>
      </c>
      <c r="J249">
        <f>+Tabla3567[[#This Row],[BALANCE INICIAL]]+Tabla3567[[#This Row],[ENTRADAS]]-Tabla3567[[#This Row],[SALIDAS]]</f>
        <v>80</v>
      </c>
      <c r="K249" s="2">
        <v>99</v>
      </c>
      <c r="L249" s="2">
        <f>+Tabla3567[[#This Row],[BALANCE INICIAL]]*Tabla3567[[#This Row],[PRECIO]]</f>
        <v>8316</v>
      </c>
      <c r="M249" s="2">
        <f>+Tabla3567[[#This Row],[ENTRADAS]]*Tabla3567[[#This Row],[PRECIO]]</f>
        <v>0</v>
      </c>
      <c r="N249" s="2">
        <f>+Tabla3567[[#This Row],[SALIDAS]]*Tabla3567[[#This Row],[PRECIO]]</f>
        <v>396</v>
      </c>
      <c r="O249" s="2">
        <f>+Tabla3567[[#This Row],[BALANCE INICIAL2]]+Tabla3567[[#This Row],[ENTRADAS3]]-Tabla3567[[#This Row],[SALIDAS4]]</f>
        <v>7920</v>
      </c>
    </row>
    <row r="250" spans="1:15" x14ac:dyDescent="0.25">
      <c r="A250" s="9" t="s">
        <v>37</v>
      </c>
      <c r="B250" s="10" t="s">
        <v>886</v>
      </c>
      <c r="C250" t="s">
        <v>83</v>
      </c>
      <c r="D250" t="s">
        <v>295</v>
      </c>
      <c r="F250" s="9" t="s">
        <v>826</v>
      </c>
      <c r="G250">
        <v>40</v>
      </c>
      <c r="I250">
        <v>16</v>
      </c>
      <c r="J250">
        <f>+Tabla3567[[#This Row],[BALANCE INICIAL]]+Tabla3567[[#This Row],[ENTRADAS]]-Tabla3567[[#This Row],[SALIDAS]]</f>
        <v>24</v>
      </c>
      <c r="K250" s="2">
        <v>106</v>
      </c>
      <c r="L250" s="2">
        <f>+Tabla3567[[#This Row],[BALANCE INICIAL]]*Tabla3567[[#This Row],[PRECIO]]</f>
        <v>4240</v>
      </c>
      <c r="M250" s="2">
        <f>+Tabla3567[[#This Row],[ENTRADAS]]*Tabla3567[[#This Row],[PRECIO]]</f>
        <v>0</v>
      </c>
      <c r="N250" s="2">
        <f>+Tabla3567[[#This Row],[SALIDAS]]*Tabla3567[[#This Row],[PRECIO]]</f>
        <v>1696</v>
      </c>
      <c r="O250" s="2">
        <f>+Tabla3567[[#This Row],[BALANCE INICIAL2]]+Tabla3567[[#This Row],[ENTRADAS3]]-Tabla3567[[#This Row],[SALIDAS4]]</f>
        <v>2544</v>
      </c>
    </row>
    <row r="251" spans="1:15" x14ac:dyDescent="0.25">
      <c r="A251" s="9" t="s">
        <v>37</v>
      </c>
      <c r="B251" s="10" t="s">
        <v>886</v>
      </c>
      <c r="C251" t="s">
        <v>83</v>
      </c>
      <c r="D251" t="s">
        <v>296</v>
      </c>
      <c r="F251" s="9" t="s">
        <v>826</v>
      </c>
      <c r="G251">
        <v>92</v>
      </c>
      <c r="I251">
        <v>12</v>
      </c>
      <c r="J251">
        <f>+Tabla3567[[#This Row],[BALANCE INICIAL]]+Tabla3567[[#This Row],[ENTRADAS]]-Tabla3567[[#This Row],[SALIDAS]]</f>
        <v>80</v>
      </c>
      <c r="K251" s="2">
        <v>162.54</v>
      </c>
      <c r="L251" s="2">
        <f>+Tabla3567[[#This Row],[BALANCE INICIAL]]*Tabla3567[[#This Row],[PRECIO]]</f>
        <v>14953.679999999998</v>
      </c>
      <c r="M251" s="2">
        <f>+Tabla3567[[#This Row],[ENTRADAS]]*Tabla3567[[#This Row],[PRECIO]]</f>
        <v>0</v>
      </c>
      <c r="N251" s="2">
        <f>+Tabla3567[[#This Row],[SALIDAS]]*Tabla3567[[#This Row],[PRECIO]]</f>
        <v>1950.48</v>
      </c>
      <c r="O251" s="2">
        <f>+Tabla3567[[#This Row],[BALANCE INICIAL2]]+Tabla3567[[#This Row],[ENTRADAS3]]-Tabla3567[[#This Row],[SALIDAS4]]</f>
        <v>13003.199999999999</v>
      </c>
    </row>
    <row r="252" spans="1:15" x14ac:dyDescent="0.25">
      <c r="A252" s="9" t="s">
        <v>37</v>
      </c>
      <c r="B252" s="10" t="s">
        <v>886</v>
      </c>
      <c r="C252" t="s">
        <v>83</v>
      </c>
      <c r="D252" t="s">
        <v>297</v>
      </c>
      <c r="F252" s="9" t="s">
        <v>826</v>
      </c>
      <c r="G252">
        <v>10</v>
      </c>
      <c r="J252">
        <f>+Tabla3567[[#This Row],[BALANCE INICIAL]]+Tabla3567[[#This Row],[ENTRADAS]]-Tabla3567[[#This Row],[SALIDAS]]</f>
        <v>10</v>
      </c>
      <c r="K252" s="2">
        <v>193.22</v>
      </c>
      <c r="L252" s="2">
        <f>+Tabla3567[[#This Row],[BALANCE INICIAL]]*Tabla3567[[#This Row],[PRECIO]]</f>
        <v>1932.2</v>
      </c>
      <c r="M252" s="2">
        <f>+Tabla3567[[#This Row],[ENTRADAS]]*Tabla3567[[#This Row],[PRECIO]]</f>
        <v>0</v>
      </c>
      <c r="N252" s="2">
        <f>+Tabla3567[[#This Row],[SALIDAS]]*Tabla3567[[#This Row],[PRECIO]]</f>
        <v>0</v>
      </c>
      <c r="O252" s="2">
        <f>+Tabla3567[[#This Row],[BALANCE INICIAL2]]+Tabla3567[[#This Row],[ENTRADAS3]]-Tabla3567[[#This Row],[SALIDAS4]]</f>
        <v>1932.2</v>
      </c>
    </row>
    <row r="253" spans="1:15" x14ac:dyDescent="0.25">
      <c r="A253" s="9" t="s">
        <v>37</v>
      </c>
      <c r="B253" s="10" t="s">
        <v>886</v>
      </c>
      <c r="C253" t="s">
        <v>83</v>
      </c>
      <c r="D253" t="s">
        <v>315</v>
      </c>
      <c r="F253" s="9" t="s">
        <v>857</v>
      </c>
      <c r="G253">
        <v>6</v>
      </c>
      <c r="J253">
        <f>+Tabla3567[[#This Row],[BALANCE INICIAL]]+Tabla3567[[#This Row],[ENTRADAS]]-Tabla3567[[#This Row],[SALIDAS]]</f>
        <v>6</v>
      </c>
      <c r="K253" s="2">
        <v>200</v>
      </c>
      <c r="L253" s="2">
        <f>+Tabla3567[[#This Row],[BALANCE INICIAL]]*Tabla3567[[#This Row],[PRECIO]]</f>
        <v>1200</v>
      </c>
      <c r="M253" s="2">
        <f>+Tabla3567[[#This Row],[ENTRADAS]]*Tabla3567[[#This Row],[PRECIO]]</f>
        <v>0</v>
      </c>
      <c r="N253" s="2">
        <f>+Tabla3567[[#This Row],[SALIDAS]]*Tabla3567[[#This Row],[PRECIO]]</f>
        <v>0</v>
      </c>
      <c r="O253" s="2">
        <f>+Tabla3567[[#This Row],[BALANCE INICIAL2]]+Tabla3567[[#This Row],[ENTRADAS3]]-Tabla3567[[#This Row],[SALIDAS4]]</f>
        <v>1200</v>
      </c>
    </row>
    <row r="254" spans="1:15" x14ac:dyDescent="0.25">
      <c r="A254" s="9" t="s">
        <v>37</v>
      </c>
      <c r="B254" s="10" t="s">
        <v>886</v>
      </c>
      <c r="C254" t="s">
        <v>83</v>
      </c>
      <c r="D254" t="s">
        <v>316</v>
      </c>
      <c r="F254" s="9" t="s">
        <v>821</v>
      </c>
      <c r="G254">
        <v>6</v>
      </c>
      <c r="J254">
        <f>+Tabla3567[[#This Row],[BALANCE INICIAL]]+Tabla3567[[#This Row],[ENTRADAS]]-Tabla3567[[#This Row],[SALIDAS]]</f>
        <v>6</v>
      </c>
      <c r="K254" s="2">
        <v>520</v>
      </c>
      <c r="L254" s="2">
        <f>+Tabla3567[[#This Row],[BALANCE INICIAL]]*Tabla3567[[#This Row],[PRECIO]]</f>
        <v>3120</v>
      </c>
      <c r="M254" s="2">
        <f>+Tabla3567[[#This Row],[ENTRADAS]]*Tabla3567[[#This Row],[PRECIO]]</f>
        <v>0</v>
      </c>
      <c r="N254" s="2">
        <f>+Tabla3567[[#This Row],[SALIDAS]]*Tabla3567[[#This Row],[PRECIO]]</f>
        <v>0</v>
      </c>
      <c r="O254" s="2">
        <f>+Tabla3567[[#This Row],[BALANCE INICIAL2]]+Tabla3567[[#This Row],[ENTRADAS3]]-Tabla3567[[#This Row],[SALIDAS4]]</f>
        <v>3120</v>
      </c>
    </row>
    <row r="255" spans="1:15" x14ac:dyDescent="0.25">
      <c r="A255" s="9" t="s">
        <v>37</v>
      </c>
      <c r="B255" s="10" t="s">
        <v>886</v>
      </c>
      <c r="C255" t="s">
        <v>83</v>
      </c>
      <c r="D255" t="s">
        <v>318</v>
      </c>
      <c r="F255" s="9" t="s">
        <v>821</v>
      </c>
      <c r="G255">
        <v>1</v>
      </c>
      <c r="J255">
        <f>+Tabla3567[[#This Row],[BALANCE INICIAL]]+Tabla3567[[#This Row],[ENTRADAS]]-Tabla3567[[#This Row],[SALIDAS]]</f>
        <v>1</v>
      </c>
      <c r="K255" s="2">
        <v>510</v>
      </c>
      <c r="L255" s="2">
        <f>+Tabla3567[[#This Row],[BALANCE INICIAL]]*Tabla3567[[#This Row],[PRECIO]]</f>
        <v>510</v>
      </c>
      <c r="M255" s="2">
        <f>+Tabla3567[[#This Row],[ENTRADAS]]*Tabla3567[[#This Row],[PRECIO]]</f>
        <v>0</v>
      </c>
      <c r="N255" s="2">
        <f>+Tabla3567[[#This Row],[SALIDAS]]*Tabla3567[[#This Row],[PRECIO]]</f>
        <v>0</v>
      </c>
      <c r="O255" s="2">
        <f>+Tabla3567[[#This Row],[BALANCE INICIAL2]]+Tabla3567[[#This Row],[ENTRADAS3]]-Tabla3567[[#This Row],[SALIDAS4]]</f>
        <v>510</v>
      </c>
    </row>
    <row r="256" spans="1:15" x14ac:dyDescent="0.25">
      <c r="A256" s="9" t="s">
        <v>37</v>
      </c>
      <c r="B256" s="10" t="s">
        <v>886</v>
      </c>
      <c r="C256" t="s">
        <v>83</v>
      </c>
      <c r="D256" t="s">
        <v>321</v>
      </c>
      <c r="F256" s="9" t="s">
        <v>820</v>
      </c>
      <c r="G256">
        <v>4</v>
      </c>
      <c r="J256">
        <f>+Tabla3567[[#This Row],[BALANCE INICIAL]]+Tabla3567[[#This Row],[ENTRADAS]]-Tabla3567[[#This Row],[SALIDAS]]</f>
        <v>4</v>
      </c>
      <c r="K256" s="2">
        <v>485.17</v>
      </c>
      <c r="L256" s="2">
        <f>+Tabla3567[[#This Row],[BALANCE INICIAL]]*Tabla3567[[#This Row],[PRECIO]]</f>
        <v>1940.68</v>
      </c>
      <c r="M256" s="2">
        <f>+Tabla3567[[#This Row],[ENTRADAS]]*Tabla3567[[#This Row],[PRECIO]]</f>
        <v>0</v>
      </c>
      <c r="N256" s="2">
        <f>+Tabla3567[[#This Row],[SALIDAS]]*Tabla3567[[#This Row],[PRECIO]]</f>
        <v>0</v>
      </c>
      <c r="O256" s="2">
        <f>+Tabla3567[[#This Row],[BALANCE INICIAL2]]+Tabla3567[[#This Row],[ENTRADAS3]]-Tabla3567[[#This Row],[SALIDAS4]]</f>
        <v>1940.68</v>
      </c>
    </row>
    <row r="257" spans="1:15" x14ac:dyDescent="0.25">
      <c r="A257" s="9" t="s">
        <v>37</v>
      </c>
      <c r="B257" s="10" t="s">
        <v>886</v>
      </c>
      <c r="C257" t="s">
        <v>83</v>
      </c>
      <c r="D257" t="s">
        <v>322</v>
      </c>
      <c r="F257" s="9" t="s">
        <v>820</v>
      </c>
      <c r="G257">
        <v>5</v>
      </c>
      <c r="I257">
        <v>3</v>
      </c>
      <c r="J257">
        <f>+Tabla3567[[#This Row],[BALANCE INICIAL]]+Tabla3567[[#This Row],[ENTRADAS]]-Tabla3567[[#This Row],[SALIDAS]]</f>
        <v>2</v>
      </c>
      <c r="K257" s="2">
        <v>325</v>
      </c>
      <c r="L257" s="2">
        <f>+Tabla3567[[#This Row],[BALANCE INICIAL]]*Tabla3567[[#This Row],[PRECIO]]</f>
        <v>1625</v>
      </c>
      <c r="M257" s="2">
        <f>+Tabla3567[[#This Row],[ENTRADAS]]*Tabla3567[[#This Row],[PRECIO]]</f>
        <v>0</v>
      </c>
      <c r="N257" s="2">
        <f>+Tabla3567[[#This Row],[SALIDAS]]*Tabla3567[[#This Row],[PRECIO]]</f>
        <v>975</v>
      </c>
      <c r="O257" s="2">
        <f>+Tabla3567[[#This Row],[BALANCE INICIAL2]]+Tabla3567[[#This Row],[ENTRADAS3]]-Tabla3567[[#This Row],[SALIDAS4]]</f>
        <v>650</v>
      </c>
    </row>
    <row r="258" spans="1:15" x14ac:dyDescent="0.25">
      <c r="A258" s="9" t="s">
        <v>26</v>
      </c>
      <c r="B258" s="16" t="s">
        <v>887</v>
      </c>
      <c r="C258" t="s">
        <v>77</v>
      </c>
      <c r="D258" t="s">
        <v>164</v>
      </c>
      <c r="F258" s="9" t="s">
        <v>826</v>
      </c>
      <c r="G258">
        <v>1</v>
      </c>
      <c r="J258">
        <f>+Tabla3567[[#This Row],[BALANCE INICIAL]]+Tabla3567[[#This Row],[ENTRADAS]]-Tabla3567[[#This Row],[SALIDAS]]</f>
        <v>1</v>
      </c>
      <c r="K258" s="2">
        <v>39000</v>
      </c>
      <c r="L258" s="2">
        <f>+Tabla3567[[#This Row],[BALANCE INICIAL]]*Tabla3567[[#This Row],[PRECIO]]</f>
        <v>39000</v>
      </c>
      <c r="M258" s="2">
        <f>+Tabla3567[[#This Row],[ENTRADAS]]*Tabla3567[[#This Row],[PRECIO]]</f>
        <v>0</v>
      </c>
      <c r="N258" s="2">
        <f>+Tabla3567[[#This Row],[SALIDAS]]*Tabla3567[[#This Row],[PRECIO]]</f>
        <v>0</v>
      </c>
      <c r="O258" s="2">
        <f>+Tabla3567[[#This Row],[BALANCE INICIAL2]]+Tabla3567[[#This Row],[ENTRADAS3]]-Tabla3567[[#This Row],[SALIDAS4]]</f>
        <v>39000</v>
      </c>
    </row>
    <row r="259" spans="1:15" x14ac:dyDescent="0.25">
      <c r="A259" s="9" t="s">
        <v>26</v>
      </c>
      <c r="B259" s="16" t="s">
        <v>887</v>
      </c>
      <c r="C259" t="s">
        <v>70</v>
      </c>
      <c r="D259" t="s">
        <v>166</v>
      </c>
      <c r="F259" s="9" t="s">
        <v>833</v>
      </c>
      <c r="G259">
        <v>2</v>
      </c>
      <c r="J259">
        <f>+Tabla3567[[#This Row],[BALANCE INICIAL]]+Tabla3567[[#This Row],[ENTRADAS]]-Tabla3567[[#This Row],[SALIDAS]]</f>
        <v>2</v>
      </c>
      <c r="K259" s="2">
        <v>6000</v>
      </c>
      <c r="L259" s="2">
        <f>+Tabla3567[[#This Row],[BALANCE INICIAL]]*Tabla3567[[#This Row],[PRECIO]]</f>
        <v>12000</v>
      </c>
      <c r="M259" s="2">
        <f>+Tabla3567[[#This Row],[ENTRADAS]]*Tabla3567[[#This Row],[PRECIO]]</f>
        <v>0</v>
      </c>
      <c r="N259" s="2">
        <f>+Tabla3567[[#This Row],[SALIDAS]]*Tabla3567[[#This Row],[PRECIO]]</f>
        <v>0</v>
      </c>
      <c r="O259" s="2">
        <f>+Tabla3567[[#This Row],[BALANCE INICIAL2]]+Tabla3567[[#This Row],[ENTRADAS3]]-Tabla3567[[#This Row],[SALIDAS4]]</f>
        <v>12000</v>
      </c>
    </row>
    <row r="260" spans="1:15" x14ac:dyDescent="0.25">
      <c r="A260" s="9" t="s">
        <v>26</v>
      </c>
      <c r="B260" s="16" t="s">
        <v>887</v>
      </c>
      <c r="C260" t="s">
        <v>70</v>
      </c>
      <c r="D260" t="s">
        <v>217</v>
      </c>
      <c r="F260" s="9" t="s">
        <v>826</v>
      </c>
      <c r="G260">
        <v>4</v>
      </c>
      <c r="I260">
        <v>1</v>
      </c>
      <c r="J260">
        <f>+Tabla3567[[#This Row],[BALANCE INICIAL]]+Tabla3567[[#This Row],[ENTRADAS]]-Tabla3567[[#This Row],[SALIDAS]]</f>
        <v>3</v>
      </c>
      <c r="K260" s="2">
        <v>900</v>
      </c>
      <c r="L260" s="2">
        <f>+Tabla3567[[#This Row],[BALANCE INICIAL]]*Tabla3567[[#This Row],[PRECIO]]</f>
        <v>3600</v>
      </c>
      <c r="M260" s="2">
        <f>+Tabla3567[[#This Row],[ENTRADAS]]*Tabla3567[[#This Row],[PRECIO]]</f>
        <v>0</v>
      </c>
      <c r="N260" s="2">
        <f>+Tabla3567[[#This Row],[SALIDAS]]*Tabla3567[[#This Row],[PRECIO]]</f>
        <v>900</v>
      </c>
      <c r="O260" s="2">
        <f>+Tabla3567[[#This Row],[BALANCE INICIAL2]]+Tabla3567[[#This Row],[ENTRADAS3]]-Tabla3567[[#This Row],[SALIDAS4]]</f>
        <v>2700</v>
      </c>
    </row>
    <row r="261" spans="1:15" x14ac:dyDescent="0.25">
      <c r="A261" s="9" t="s">
        <v>26</v>
      </c>
      <c r="B261" s="16" t="s">
        <v>887</v>
      </c>
      <c r="C261" t="s">
        <v>70</v>
      </c>
      <c r="D261" t="s">
        <v>220</v>
      </c>
      <c r="F261" s="9" t="s">
        <v>820</v>
      </c>
      <c r="G261">
        <v>16</v>
      </c>
      <c r="J261">
        <f>+Tabla3567[[#This Row],[BALANCE INICIAL]]+Tabla3567[[#This Row],[ENTRADAS]]-Tabla3567[[#This Row],[SALIDAS]]</f>
        <v>16</v>
      </c>
      <c r="K261" s="2">
        <v>380</v>
      </c>
      <c r="L261" s="2">
        <f>+Tabla3567[[#This Row],[BALANCE INICIAL]]*Tabla3567[[#This Row],[PRECIO]]</f>
        <v>6080</v>
      </c>
      <c r="M261" s="2">
        <f>+Tabla3567[[#This Row],[ENTRADAS]]*Tabla3567[[#This Row],[PRECIO]]</f>
        <v>0</v>
      </c>
      <c r="N261" s="2">
        <f>+Tabla3567[[#This Row],[SALIDAS]]*Tabla3567[[#This Row],[PRECIO]]</f>
        <v>0</v>
      </c>
      <c r="O261" s="2">
        <f>+Tabla3567[[#This Row],[BALANCE INICIAL2]]+Tabla3567[[#This Row],[ENTRADAS3]]-Tabla3567[[#This Row],[SALIDAS4]]</f>
        <v>6080</v>
      </c>
    </row>
    <row r="262" spans="1:15" x14ac:dyDescent="0.25">
      <c r="A262" s="9" t="s">
        <v>26</v>
      </c>
      <c r="B262" s="16" t="s">
        <v>887</v>
      </c>
      <c r="C262" t="s">
        <v>70</v>
      </c>
      <c r="D262" t="s">
        <v>221</v>
      </c>
      <c r="F262" s="9" t="s">
        <v>820</v>
      </c>
      <c r="G262">
        <v>3</v>
      </c>
      <c r="J262">
        <f>+Tabla3567[[#This Row],[BALANCE INICIAL]]+Tabla3567[[#This Row],[ENTRADAS]]-Tabla3567[[#This Row],[SALIDAS]]</f>
        <v>3</v>
      </c>
      <c r="K262" s="2">
        <v>350</v>
      </c>
      <c r="L262" s="2">
        <f>+Tabla3567[[#This Row],[BALANCE INICIAL]]*Tabla3567[[#This Row],[PRECIO]]</f>
        <v>1050</v>
      </c>
      <c r="M262" s="2">
        <f>+Tabla3567[[#This Row],[ENTRADAS]]*Tabla3567[[#This Row],[PRECIO]]</f>
        <v>0</v>
      </c>
      <c r="N262" s="2">
        <f>+Tabla3567[[#This Row],[SALIDAS]]*Tabla3567[[#This Row],[PRECIO]]</f>
        <v>0</v>
      </c>
      <c r="O262" s="2">
        <f>+Tabla3567[[#This Row],[BALANCE INICIAL2]]+Tabla3567[[#This Row],[ENTRADAS3]]-Tabla3567[[#This Row],[SALIDAS4]]</f>
        <v>1050</v>
      </c>
    </row>
    <row r="263" spans="1:15" x14ac:dyDescent="0.25">
      <c r="A263" s="9" t="s">
        <v>26</v>
      </c>
      <c r="B263" s="16" t="s">
        <v>887</v>
      </c>
      <c r="C263" t="s">
        <v>70</v>
      </c>
      <c r="D263" t="s">
        <v>245</v>
      </c>
      <c r="F263" s="9" t="s">
        <v>821</v>
      </c>
      <c r="G263">
        <v>1</v>
      </c>
      <c r="J263">
        <f>+Tabla3567[[#This Row],[BALANCE INICIAL]]+Tabla3567[[#This Row],[ENTRADAS]]-Tabla3567[[#This Row],[SALIDAS]]</f>
        <v>1</v>
      </c>
      <c r="K263" s="2">
        <v>5800</v>
      </c>
      <c r="L263" s="2">
        <f>+Tabla3567[[#This Row],[BALANCE INICIAL]]*Tabla3567[[#This Row],[PRECIO]]</f>
        <v>5800</v>
      </c>
      <c r="M263" s="2">
        <f>+Tabla3567[[#This Row],[ENTRADAS]]*Tabla3567[[#This Row],[PRECIO]]</f>
        <v>0</v>
      </c>
      <c r="N263" s="2">
        <f>+Tabla3567[[#This Row],[SALIDAS]]*Tabla3567[[#This Row],[PRECIO]]</f>
        <v>0</v>
      </c>
      <c r="O263" s="2">
        <f>+Tabla3567[[#This Row],[BALANCE INICIAL2]]+Tabla3567[[#This Row],[ENTRADAS3]]-Tabla3567[[#This Row],[SALIDAS4]]</f>
        <v>5800</v>
      </c>
    </row>
    <row r="264" spans="1:15" x14ac:dyDescent="0.25">
      <c r="A264" s="9" t="s">
        <v>26</v>
      </c>
      <c r="B264" s="16" t="s">
        <v>887</v>
      </c>
      <c r="C264" t="s">
        <v>70</v>
      </c>
      <c r="D264" t="s">
        <v>246</v>
      </c>
      <c r="F264" s="9" t="s">
        <v>821</v>
      </c>
      <c r="G264">
        <v>1</v>
      </c>
      <c r="J264">
        <f>+Tabla3567[[#This Row],[BALANCE INICIAL]]+Tabla3567[[#This Row],[ENTRADAS]]-Tabla3567[[#This Row],[SALIDAS]]</f>
        <v>1</v>
      </c>
      <c r="K264" s="2">
        <v>20300</v>
      </c>
      <c r="L264" s="2">
        <f>+Tabla3567[[#This Row],[BALANCE INICIAL]]*Tabla3567[[#This Row],[PRECIO]]</f>
        <v>20300</v>
      </c>
      <c r="M264" s="2">
        <f>+Tabla3567[[#This Row],[ENTRADAS]]*Tabla3567[[#This Row],[PRECIO]]</f>
        <v>0</v>
      </c>
      <c r="N264" s="2">
        <f>+Tabla3567[[#This Row],[SALIDAS]]*Tabla3567[[#This Row],[PRECIO]]</f>
        <v>0</v>
      </c>
      <c r="O264" s="2">
        <f>+Tabla3567[[#This Row],[BALANCE INICIAL2]]+Tabla3567[[#This Row],[ENTRADAS3]]-Tabla3567[[#This Row],[SALIDAS4]]</f>
        <v>20300</v>
      </c>
    </row>
    <row r="265" spans="1:15" x14ac:dyDescent="0.25">
      <c r="A265" s="9" t="s">
        <v>26</v>
      </c>
      <c r="B265" s="16" t="s">
        <v>887</v>
      </c>
      <c r="C265" t="s">
        <v>70</v>
      </c>
      <c r="D265" t="s">
        <v>247</v>
      </c>
      <c r="F265" s="9" t="s">
        <v>821</v>
      </c>
      <c r="G265">
        <v>1</v>
      </c>
      <c r="J265">
        <f>+Tabla3567[[#This Row],[BALANCE INICIAL]]+Tabla3567[[#This Row],[ENTRADAS]]-Tabla3567[[#This Row],[SALIDAS]]</f>
        <v>1</v>
      </c>
      <c r="K265" s="2">
        <v>2150</v>
      </c>
      <c r="L265" s="2">
        <f>+Tabla3567[[#This Row],[BALANCE INICIAL]]*Tabla3567[[#This Row],[PRECIO]]</f>
        <v>2150</v>
      </c>
      <c r="M265" s="2">
        <f>+Tabla3567[[#This Row],[ENTRADAS]]*Tabla3567[[#This Row],[PRECIO]]</f>
        <v>0</v>
      </c>
      <c r="N265" s="2">
        <f>+Tabla3567[[#This Row],[SALIDAS]]*Tabla3567[[#This Row],[PRECIO]]</f>
        <v>0</v>
      </c>
      <c r="O265" s="2">
        <f>+Tabla3567[[#This Row],[BALANCE INICIAL2]]+Tabla3567[[#This Row],[ENTRADAS3]]-Tabla3567[[#This Row],[SALIDAS4]]</f>
        <v>2150</v>
      </c>
    </row>
    <row r="266" spans="1:15" x14ac:dyDescent="0.25">
      <c r="A266" s="9" t="s">
        <v>26</v>
      </c>
      <c r="B266" s="16" t="s">
        <v>887</v>
      </c>
      <c r="C266" t="s">
        <v>70</v>
      </c>
      <c r="D266" t="s">
        <v>248</v>
      </c>
      <c r="F266" s="9" t="s">
        <v>821</v>
      </c>
      <c r="G266">
        <v>1</v>
      </c>
      <c r="J266">
        <f>+Tabla3567[[#This Row],[BALANCE INICIAL]]+Tabla3567[[#This Row],[ENTRADAS]]-Tabla3567[[#This Row],[SALIDAS]]</f>
        <v>1</v>
      </c>
      <c r="K266" s="2">
        <v>2750</v>
      </c>
      <c r="L266" s="2">
        <f>+Tabla3567[[#This Row],[BALANCE INICIAL]]*Tabla3567[[#This Row],[PRECIO]]</f>
        <v>2750</v>
      </c>
      <c r="M266" s="2">
        <f>+Tabla3567[[#This Row],[ENTRADAS]]*Tabla3567[[#This Row],[PRECIO]]</f>
        <v>0</v>
      </c>
      <c r="N266" s="2">
        <f>+Tabla3567[[#This Row],[SALIDAS]]*Tabla3567[[#This Row],[PRECIO]]</f>
        <v>0</v>
      </c>
      <c r="O266" s="2">
        <f>+Tabla3567[[#This Row],[BALANCE INICIAL2]]+Tabla3567[[#This Row],[ENTRADAS3]]-Tabla3567[[#This Row],[SALIDAS4]]</f>
        <v>2750</v>
      </c>
    </row>
    <row r="267" spans="1:15" x14ac:dyDescent="0.25">
      <c r="A267" s="9" t="s">
        <v>26</v>
      </c>
      <c r="B267" s="16" t="s">
        <v>887</v>
      </c>
      <c r="C267" t="s">
        <v>70</v>
      </c>
      <c r="D267" t="s">
        <v>249</v>
      </c>
      <c r="F267" s="9" t="s">
        <v>821</v>
      </c>
      <c r="G267">
        <v>4</v>
      </c>
      <c r="J267">
        <f>+Tabla3567[[#This Row],[BALANCE INICIAL]]+Tabla3567[[#This Row],[ENTRADAS]]-Tabla3567[[#This Row],[SALIDAS]]</f>
        <v>4</v>
      </c>
      <c r="K267" s="2">
        <v>1885</v>
      </c>
      <c r="L267" s="2">
        <f>+Tabla3567[[#This Row],[BALANCE INICIAL]]*Tabla3567[[#This Row],[PRECIO]]</f>
        <v>7540</v>
      </c>
      <c r="M267" s="2">
        <f>+Tabla3567[[#This Row],[ENTRADAS]]*Tabla3567[[#This Row],[PRECIO]]</f>
        <v>0</v>
      </c>
      <c r="N267" s="2">
        <f>+Tabla3567[[#This Row],[SALIDAS]]*Tabla3567[[#This Row],[PRECIO]]</f>
        <v>0</v>
      </c>
      <c r="O267" s="2">
        <f>+Tabla3567[[#This Row],[BALANCE INICIAL2]]+Tabla3567[[#This Row],[ENTRADAS3]]-Tabla3567[[#This Row],[SALIDAS4]]</f>
        <v>7540</v>
      </c>
    </row>
    <row r="268" spans="1:15" x14ac:dyDescent="0.25">
      <c r="A268" s="9" t="s">
        <v>26</v>
      </c>
      <c r="B268" s="16" t="s">
        <v>887</v>
      </c>
      <c r="C268" t="s">
        <v>70</v>
      </c>
      <c r="D268" t="s">
        <v>250</v>
      </c>
      <c r="F268" s="9" t="s">
        <v>821</v>
      </c>
      <c r="G268">
        <v>4</v>
      </c>
      <c r="J268">
        <f>+Tabla3567[[#This Row],[BALANCE INICIAL]]+Tabla3567[[#This Row],[ENTRADAS]]-Tabla3567[[#This Row],[SALIDAS]]</f>
        <v>4</v>
      </c>
      <c r="K268" s="2">
        <v>1350</v>
      </c>
      <c r="L268" s="2">
        <f>+Tabla3567[[#This Row],[BALANCE INICIAL]]*Tabla3567[[#This Row],[PRECIO]]</f>
        <v>5400</v>
      </c>
      <c r="M268" s="2">
        <f>+Tabla3567[[#This Row],[ENTRADAS]]*Tabla3567[[#This Row],[PRECIO]]</f>
        <v>0</v>
      </c>
      <c r="N268" s="2">
        <f>+Tabla3567[[#This Row],[SALIDAS]]*Tabla3567[[#This Row],[PRECIO]]</f>
        <v>0</v>
      </c>
      <c r="O268" s="2">
        <f>+Tabla3567[[#This Row],[BALANCE INICIAL2]]+Tabla3567[[#This Row],[ENTRADAS3]]-Tabla3567[[#This Row],[SALIDAS4]]</f>
        <v>5400</v>
      </c>
    </row>
    <row r="269" spans="1:15" x14ac:dyDescent="0.25">
      <c r="A269" s="9" t="s">
        <v>26</v>
      </c>
      <c r="B269" s="16" t="s">
        <v>887</v>
      </c>
      <c r="C269" t="s">
        <v>70</v>
      </c>
      <c r="D269" t="s">
        <v>251</v>
      </c>
      <c r="F269" s="9" t="s">
        <v>821</v>
      </c>
      <c r="G269">
        <v>4</v>
      </c>
      <c r="J269">
        <f>+Tabla3567[[#This Row],[BALANCE INICIAL]]+Tabla3567[[#This Row],[ENTRADAS]]-Tabla3567[[#This Row],[SALIDAS]]</f>
        <v>4</v>
      </c>
      <c r="K269" s="2">
        <v>1450</v>
      </c>
      <c r="L269" s="2">
        <f>+Tabla3567[[#This Row],[BALANCE INICIAL]]*Tabla3567[[#This Row],[PRECIO]]</f>
        <v>5800</v>
      </c>
      <c r="M269" s="2">
        <f>+Tabla3567[[#This Row],[ENTRADAS]]*Tabla3567[[#This Row],[PRECIO]]</f>
        <v>0</v>
      </c>
      <c r="N269" s="2">
        <f>+Tabla3567[[#This Row],[SALIDAS]]*Tabla3567[[#This Row],[PRECIO]]</f>
        <v>0</v>
      </c>
      <c r="O269" s="2">
        <f>+Tabla3567[[#This Row],[BALANCE INICIAL2]]+Tabla3567[[#This Row],[ENTRADAS3]]-Tabla3567[[#This Row],[SALIDAS4]]</f>
        <v>5800</v>
      </c>
    </row>
    <row r="270" spans="1:15" x14ac:dyDescent="0.25">
      <c r="A270" s="9" t="s">
        <v>38</v>
      </c>
      <c r="B270" s="16" t="s">
        <v>904</v>
      </c>
      <c r="C270" t="s">
        <v>84</v>
      </c>
      <c r="D270" t="s">
        <v>226</v>
      </c>
      <c r="F270" s="9" t="s">
        <v>839</v>
      </c>
      <c r="G270">
        <v>4</v>
      </c>
      <c r="J270">
        <f>+Tabla3567[[#This Row],[BALANCE INICIAL]]+Tabla3567[[#This Row],[ENTRADAS]]-Tabla3567[[#This Row],[SALIDAS]]</f>
        <v>4</v>
      </c>
      <c r="K270" s="2">
        <v>12500</v>
      </c>
      <c r="L270" s="2">
        <f>+Tabla3567[[#This Row],[BALANCE INICIAL]]*Tabla3567[[#This Row],[PRECIO]]</f>
        <v>50000</v>
      </c>
      <c r="M270" s="2">
        <f>+Tabla3567[[#This Row],[ENTRADAS]]*Tabla3567[[#This Row],[PRECIO]]</f>
        <v>0</v>
      </c>
      <c r="N270" s="2">
        <f>+Tabla3567[[#This Row],[SALIDAS]]*Tabla3567[[#This Row],[PRECIO]]</f>
        <v>0</v>
      </c>
      <c r="O270" s="2">
        <f>+Tabla3567[[#This Row],[BALANCE INICIAL2]]+Tabla3567[[#This Row],[ENTRADAS3]]-Tabla3567[[#This Row],[SALIDAS4]]</f>
        <v>50000</v>
      </c>
    </row>
    <row r="271" spans="1:15" x14ac:dyDescent="0.25">
      <c r="A271" s="9" t="s">
        <v>55</v>
      </c>
      <c r="B271" s="16" t="s">
        <v>905</v>
      </c>
      <c r="C271" t="s">
        <v>103</v>
      </c>
      <c r="D271" t="s">
        <v>464</v>
      </c>
      <c r="F271" s="9" t="s">
        <v>861</v>
      </c>
      <c r="G271">
        <v>500</v>
      </c>
      <c r="J271">
        <f>+Tabla3567[[#This Row],[BALANCE INICIAL]]+Tabla3567[[#This Row],[ENTRADAS]]-Tabla3567[[#This Row],[SALIDAS]]</f>
        <v>500</v>
      </c>
      <c r="K271" s="2">
        <v>2.4</v>
      </c>
      <c r="L271" s="2">
        <f>+Tabla3567[[#This Row],[BALANCE INICIAL]]*Tabla3567[[#This Row],[PRECIO]]</f>
        <v>1200</v>
      </c>
      <c r="M271" s="2">
        <f>+Tabla3567[[#This Row],[ENTRADAS]]*Tabla3567[[#This Row],[PRECIO]]</f>
        <v>0</v>
      </c>
      <c r="N271" s="2">
        <f>+Tabla3567[[#This Row],[SALIDAS]]*Tabla3567[[#This Row],[PRECIO]]</f>
        <v>0</v>
      </c>
      <c r="O271" s="2">
        <f>+Tabla3567[[#This Row],[BALANCE INICIAL2]]+Tabla3567[[#This Row],[ENTRADAS3]]-Tabla3567[[#This Row],[SALIDAS4]]</f>
        <v>1200</v>
      </c>
    </row>
    <row r="272" spans="1:15" x14ac:dyDescent="0.25">
      <c r="A272" s="11" t="s">
        <v>912</v>
      </c>
      <c r="B272" s="10" t="s">
        <v>913</v>
      </c>
      <c r="C272" s="12" t="s">
        <v>914</v>
      </c>
      <c r="D272" t="s">
        <v>906</v>
      </c>
      <c r="F272" s="9" t="s">
        <v>820</v>
      </c>
      <c r="G272">
        <v>1</v>
      </c>
      <c r="J272">
        <f>+Tabla3567[[#This Row],[BALANCE INICIAL]]+Tabla3567[[#This Row],[ENTRADAS]]-Tabla3567[[#This Row],[SALIDAS]]</f>
        <v>1</v>
      </c>
      <c r="K272" s="2">
        <v>259.52999999999997</v>
      </c>
      <c r="L272" s="2">
        <f>+Tabla3567[[#This Row],[BALANCE INICIAL]]*Tabla3567[[#This Row],[PRECIO]]</f>
        <v>259.52999999999997</v>
      </c>
      <c r="M272" s="2">
        <f>+Tabla3567[[#This Row],[ENTRADAS]]*Tabla3567[[#This Row],[PRECIO]]</f>
        <v>0</v>
      </c>
      <c r="N272" s="2">
        <f>+Tabla3567[[#This Row],[SALIDAS]]*Tabla3567[[#This Row],[PRECIO]]</f>
        <v>0</v>
      </c>
      <c r="O272" s="2">
        <f>+Tabla3567[[#This Row],[BALANCE INICIAL2]]+Tabla3567[[#This Row],[ENTRADAS3]]-Tabla3567[[#This Row],[SALIDAS4]]</f>
        <v>259.52999999999997</v>
      </c>
    </row>
    <row r="273" spans="1:15" x14ac:dyDescent="0.25">
      <c r="A273" s="9" t="s">
        <v>40</v>
      </c>
      <c r="B273" s="16" t="s">
        <v>900</v>
      </c>
      <c r="C273" t="s">
        <v>86</v>
      </c>
      <c r="D273" t="s">
        <v>260</v>
      </c>
      <c r="F273" s="9" t="s">
        <v>820</v>
      </c>
      <c r="G273">
        <v>21</v>
      </c>
      <c r="H273">
        <v>100</v>
      </c>
      <c r="I273">
        <v>36</v>
      </c>
      <c r="J273">
        <f>+Tabla3567[[#This Row],[BALANCE INICIAL]]+Tabla3567[[#This Row],[ENTRADAS]]-Tabla3567[[#This Row],[SALIDAS]]</f>
        <v>85</v>
      </c>
      <c r="K273" s="2">
        <v>98</v>
      </c>
      <c r="L273" s="2">
        <f>+Tabla3567[[#This Row],[BALANCE INICIAL]]*Tabla3567[[#This Row],[PRECIO]]</f>
        <v>2058</v>
      </c>
      <c r="M273" s="2">
        <f>+Tabla3567[[#This Row],[ENTRADAS]]*Tabla3567[[#This Row],[PRECIO]]</f>
        <v>9800</v>
      </c>
      <c r="N273" s="2">
        <f>+Tabla3567[[#This Row],[SALIDAS]]*Tabla3567[[#This Row],[PRECIO]]</f>
        <v>3528</v>
      </c>
      <c r="O273" s="2">
        <f>+Tabla3567[[#This Row],[BALANCE INICIAL2]]+Tabla3567[[#This Row],[ENTRADAS3]]-Tabla3567[[#This Row],[SALIDAS4]]</f>
        <v>8330</v>
      </c>
    </row>
    <row r="274" spans="1:15" x14ac:dyDescent="0.25">
      <c r="A274" s="9" t="s">
        <v>40</v>
      </c>
      <c r="B274" s="16" t="s">
        <v>900</v>
      </c>
      <c r="C274" t="s">
        <v>86</v>
      </c>
      <c r="D274" t="s">
        <v>990</v>
      </c>
      <c r="F274" s="9" t="s">
        <v>820</v>
      </c>
      <c r="G274">
        <v>70</v>
      </c>
      <c r="J274">
        <f>+Tabla3567[[#This Row],[BALANCE INICIAL]]+Tabla3567[[#This Row],[ENTRADAS]]-Tabla3567[[#This Row],[SALIDAS]]</f>
        <v>70</v>
      </c>
      <c r="K274" s="2">
        <v>81.63</v>
      </c>
      <c r="L274" s="2">
        <f>+Tabla3567[[#This Row],[BALANCE INICIAL]]*Tabla3567[[#This Row],[PRECIO]]</f>
        <v>5714.0999999999995</v>
      </c>
      <c r="M274" s="2">
        <f>+Tabla3567[[#This Row],[ENTRADAS]]*Tabla3567[[#This Row],[PRECIO]]</f>
        <v>0</v>
      </c>
      <c r="N274" s="2">
        <f>+Tabla3567[[#This Row],[SALIDAS]]*Tabla3567[[#This Row],[PRECIO]]</f>
        <v>0</v>
      </c>
      <c r="O274" s="2">
        <f>+Tabla3567[[#This Row],[BALANCE INICIAL2]]+Tabla3567[[#This Row],[ENTRADAS3]]-Tabla3567[[#This Row],[SALIDAS4]]</f>
        <v>5714.0999999999995</v>
      </c>
    </row>
    <row r="275" spans="1:15" x14ac:dyDescent="0.25">
      <c r="A275" s="9" t="s">
        <v>40</v>
      </c>
      <c r="B275" s="16" t="s">
        <v>900</v>
      </c>
      <c r="C275" t="s">
        <v>86</v>
      </c>
      <c r="D275" t="s">
        <v>271</v>
      </c>
      <c r="F275" s="9" t="s">
        <v>820</v>
      </c>
      <c r="G275">
        <v>8</v>
      </c>
      <c r="J275">
        <f>+Tabla3567[[#This Row],[BALANCE INICIAL]]+Tabla3567[[#This Row],[ENTRADAS]]-Tabla3567[[#This Row],[SALIDAS]]</f>
        <v>8</v>
      </c>
      <c r="K275" s="2">
        <v>34.5</v>
      </c>
      <c r="L275" s="2">
        <f>+Tabla3567[[#This Row],[BALANCE INICIAL]]*Tabla3567[[#This Row],[PRECIO]]</f>
        <v>276</v>
      </c>
      <c r="M275" s="2">
        <f>+Tabla3567[[#This Row],[ENTRADAS]]*Tabla3567[[#This Row],[PRECIO]]</f>
        <v>0</v>
      </c>
      <c r="N275" s="2">
        <f>+Tabla3567[[#This Row],[SALIDAS]]*Tabla3567[[#This Row],[PRECIO]]</f>
        <v>0</v>
      </c>
      <c r="O275" s="2">
        <f>+Tabla3567[[#This Row],[BALANCE INICIAL2]]+Tabla3567[[#This Row],[ENTRADAS3]]-Tabla3567[[#This Row],[SALIDAS4]]</f>
        <v>276</v>
      </c>
    </row>
    <row r="276" spans="1:15" x14ac:dyDescent="0.25">
      <c r="A276" s="9" t="s">
        <v>40</v>
      </c>
      <c r="B276" s="16" t="s">
        <v>900</v>
      </c>
      <c r="C276" t="s">
        <v>86</v>
      </c>
      <c r="D276" t="s">
        <v>298</v>
      </c>
      <c r="F276" s="9" t="s">
        <v>826</v>
      </c>
      <c r="G276">
        <v>3</v>
      </c>
      <c r="J276">
        <f>+Tabla3567[[#This Row],[BALANCE INICIAL]]+Tabla3567[[#This Row],[ENTRADAS]]-Tabla3567[[#This Row],[SALIDAS]]</f>
        <v>3</v>
      </c>
      <c r="K276" s="2">
        <v>650.5</v>
      </c>
      <c r="L276" s="2">
        <f>+Tabla3567[[#This Row],[BALANCE INICIAL]]*Tabla3567[[#This Row],[PRECIO]]</f>
        <v>1951.5</v>
      </c>
      <c r="M276" s="2">
        <f>+Tabla3567[[#This Row],[ENTRADAS]]*Tabla3567[[#This Row],[PRECIO]]</f>
        <v>0</v>
      </c>
      <c r="N276" s="2">
        <f>+Tabla3567[[#This Row],[SALIDAS]]*Tabla3567[[#This Row],[PRECIO]]</f>
        <v>0</v>
      </c>
      <c r="O276" s="2">
        <f>+Tabla3567[[#This Row],[BALANCE INICIAL2]]+Tabla3567[[#This Row],[ENTRADAS3]]-Tabla3567[[#This Row],[SALIDAS4]]</f>
        <v>1951.5</v>
      </c>
    </row>
    <row r="277" spans="1:15" x14ac:dyDescent="0.25">
      <c r="A277" s="9" t="s">
        <v>49</v>
      </c>
      <c r="B277" t="s">
        <v>899</v>
      </c>
      <c r="C277" t="s">
        <v>98</v>
      </c>
      <c r="D277" t="s">
        <v>387</v>
      </c>
      <c r="F277" s="9" t="s">
        <v>820</v>
      </c>
      <c r="G277">
        <v>2</v>
      </c>
      <c r="J277">
        <f>+Tabla3567[[#This Row],[BALANCE INICIAL]]+Tabla3567[[#This Row],[ENTRADAS]]-Tabla3567[[#This Row],[SALIDAS]]</f>
        <v>2</v>
      </c>
      <c r="K277" s="2">
        <v>9157</v>
      </c>
      <c r="L277" s="2">
        <f>+Tabla3567[[#This Row],[BALANCE INICIAL]]*Tabla3567[[#This Row],[PRECIO]]</f>
        <v>18314</v>
      </c>
      <c r="M277" s="2">
        <f>+Tabla3567[[#This Row],[ENTRADAS]]*Tabla3567[[#This Row],[PRECIO]]</f>
        <v>0</v>
      </c>
      <c r="N277" s="2">
        <f>+Tabla3567[[#This Row],[SALIDAS]]*Tabla3567[[#This Row],[PRECIO]]</f>
        <v>0</v>
      </c>
      <c r="O277" s="2">
        <f>+Tabla3567[[#This Row],[BALANCE INICIAL2]]+Tabla3567[[#This Row],[ENTRADAS3]]-Tabla3567[[#This Row],[SALIDAS4]]</f>
        <v>18314</v>
      </c>
    </row>
    <row r="278" spans="1:15" x14ac:dyDescent="0.25">
      <c r="A278" s="9" t="s">
        <v>49</v>
      </c>
      <c r="B278" t="s">
        <v>899</v>
      </c>
      <c r="C278" t="s">
        <v>98</v>
      </c>
      <c r="D278" t="s">
        <v>388</v>
      </c>
      <c r="F278" s="9" t="s">
        <v>820</v>
      </c>
      <c r="G278">
        <v>4</v>
      </c>
      <c r="J278">
        <f>+Tabla3567[[#This Row],[BALANCE INICIAL]]+Tabla3567[[#This Row],[ENTRADAS]]-Tabla3567[[#This Row],[SALIDAS]]</f>
        <v>4</v>
      </c>
      <c r="K278" s="2">
        <v>6750</v>
      </c>
      <c r="L278" s="2">
        <f>+Tabla3567[[#This Row],[BALANCE INICIAL]]*Tabla3567[[#This Row],[PRECIO]]</f>
        <v>27000</v>
      </c>
      <c r="M278" s="2">
        <f>+Tabla3567[[#This Row],[ENTRADAS]]*Tabla3567[[#This Row],[PRECIO]]</f>
        <v>0</v>
      </c>
      <c r="N278" s="2">
        <f>+Tabla3567[[#This Row],[SALIDAS]]*Tabla3567[[#This Row],[PRECIO]]</f>
        <v>0</v>
      </c>
      <c r="O278" s="2">
        <f>+Tabla3567[[#This Row],[BALANCE INICIAL2]]+Tabla3567[[#This Row],[ENTRADAS3]]-Tabla3567[[#This Row],[SALIDAS4]]</f>
        <v>27000</v>
      </c>
    </row>
    <row r="279" spans="1:15" x14ac:dyDescent="0.25">
      <c r="A279" s="9" t="s">
        <v>49</v>
      </c>
      <c r="B279" t="s">
        <v>899</v>
      </c>
      <c r="C279" t="s">
        <v>98</v>
      </c>
      <c r="D279" t="s">
        <v>389</v>
      </c>
      <c r="F279" s="9" t="s">
        <v>820</v>
      </c>
      <c r="G279">
        <v>6</v>
      </c>
      <c r="J279">
        <f>+Tabla3567[[#This Row],[BALANCE INICIAL]]+Tabla3567[[#This Row],[ENTRADAS]]-Tabla3567[[#This Row],[SALIDAS]]</f>
        <v>6</v>
      </c>
      <c r="K279" s="2">
        <v>8430</v>
      </c>
      <c r="L279" s="2">
        <f>+Tabla3567[[#This Row],[BALANCE INICIAL]]*Tabla3567[[#This Row],[PRECIO]]</f>
        <v>50580</v>
      </c>
      <c r="M279" s="2">
        <f>+Tabla3567[[#This Row],[ENTRADAS]]*Tabla3567[[#This Row],[PRECIO]]</f>
        <v>0</v>
      </c>
      <c r="N279" s="2">
        <f>+Tabla3567[[#This Row],[SALIDAS]]*Tabla3567[[#This Row],[PRECIO]]</f>
        <v>0</v>
      </c>
      <c r="O279" s="2">
        <f>+Tabla3567[[#This Row],[BALANCE INICIAL2]]+Tabla3567[[#This Row],[ENTRADAS3]]-Tabla3567[[#This Row],[SALIDAS4]]</f>
        <v>50580</v>
      </c>
    </row>
    <row r="280" spans="1:15" x14ac:dyDescent="0.25">
      <c r="A280" s="9" t="s">
        <v>53</v>
      </c>
      <c r="B280" s="16" t="s">
        <v>898</v>
      </c>
      <c r="C280" t="s">
        <v>101</v>
      </c>
      <c r="D280" t="s">
        <v>392</v>
      </c>
      <c r="F280" s="9" t="s">
        <v>826</v>
      </c>
      <c r="G280">
        <v>5</v>
      </c>
      <c r="J280">
        <f>+Tabla3567[[#This Row],[BALANCE INICIAL]]+Tabla3567[[#This Row],[ENTRADAS]]-Tabla3567[[#This Row],[SALIDAS]]</f>
        <v>5</v>
      </c>
      <c r="K280" s="2">
        <v>380</v>
      </c>
      <c r="L280" s="2">
        <f>+Tabla3567[[#This Row],[BALANCE INICIAL]]*Tabla3567[[#This Row],[PRECIO]]</f>
        <v>1900</v>
      </c>
      <c r="M280" s="2">
        <f>+Tabla3567[[#This Row],[ENTRADAS]]*Tabla3567[[#This Row],[PRECIO]]</f>
        <v>0</v>
      </c>
      <c r="N280" s="2">
        <f>+Tabla3567[[#This Row],[SALIDAS]]*Tabla3567[[#This Row],[PRECIO]]</f>
        <v>0</v>
      </c>
      <c r="O280" s="2">
        <f>+Tabla3567[[#This Row],[BALANCE INICIAL2]]+Tabla3567[[#This Row],[ENTRADAS3]]-Tabla3567[[#This Row],[SALIDAS4]]</f>
        <v>1900</v>
      </c>
    </row>
    <row r="281" spans="1:15" x14ac:dyDescent="0.25">
      <c r="A281" s="9" t="s">
        <v>48</v>
      </c>
      <c r="B281" s="16" t="s">
        <v>886</v>
      </c>
      <c r="C281" t="s">
        <v>95</v>
      </c>
      <c r="D281" t="s">
        <v>360</v>
      </c>
      <c r="F281" s="9" t="s">
        <v>826</v>
      </c>
      <c r="G281">
        <v>1</v>
      </c>
      <c r="I281">
        <v>1</v>
      </c>
      <c r="J281">
        <f>+Tabla3567[[#This Row],[BALANCE INICIAL]]+Tabla3567[[#This Row],[ENTRADAS]]-Tabla3567[[#This Row],[SALIDAS]]</f>
        <v>0</v>
      </c>
      <c r="K281" s="2">
        <v>2616.63</v>
      </c>
      <c r="L281" s="2">
        <f>+Tabla3567[[#This Row],[BALANCE INICIAL]]*Tabla3567[[#This Row],[PRECIO]]</f>
        <v>2616.63</v>
      </c>
      <c r="M281" s="2">
        <f>+Tabla3567[[#This Row],[ENTRADAS]]*Tabla3567[[#This Row],[PRECIO]]</f>
        <v>0</v>
      </c>
      <c r="N281" s="2">
        <f>+Tabla3567[[#This Row],[SALIDAS]]*Tabla3567[[#This Row],[PRECIO]]</f>
        <v>2616.63</v>
      </c>
      <c r="O281" s="2">
        <f>+Tabla3567[[#This Row],[BALANCE INICIAL2]]+Tabla3567[[#This Row],[ENTRADAS3]]-Tabla3567[[#This Row],[SALIDAS4]]</f>
        <v>0</v>
      </c>
    </row>
    <row r="282" spans="1:15" x14ac:dyDescent="0.25">
      <c r="A282" s="9" t="s">
        <v>48</v>
      </c>
      <c r="B282" s="16" t="s">
        <v>886</v>
      </c>
      <c r="C282" t="s">
        <v>95</v>
      </c>
      <c r="D282" t="s">
        <v>719</v>
      </c>
      <c r="F282" s="9" t="s">
        <v>820</v>
      </c>
      <c r="G282">
        <v>2</v>
      </c>
      <c r="J282">
        <f>+Tabla3567[[#This Row],[BALANCE INICIAL]]+Tabla3567[[#This Row],[ENTRADAS]]-Tabla3567[[#This Row],[SALIDAS]]</f>
        <v>2</v>
      </c>
      <c r="K282" s="2">
        <v>3399</v>
      </c>
      <c r="L282" s="2">
        <f>+Tabla3567[[#This Row],[BALANCE INICIAL]]*Tabla3567[[#This Row],[PRECIO]]</f>
        <v>6798</v>
      </c>
      <c r="M282" s="2">
        <f>+Tabla3567[[#This Row],[ENTRADAS]]*Tabla3567[[#This Row],[PRECIO]]</f>
        <v>0</v>
      </c>
      <c r="N282" s="2">
        <f>+Tabla3567[[#This Row],[SALIDAS]]*Tabla3567[[#This Row],[PRECIO]]</f>
        <v>0</v>
      </c>
      <c r="O282" s="2">
        <f>+Tabla3567[[#This Row],[BALANCE INICIAL2]]+Tabla3567[[#This Row],[ENTRADAS3]]-Tabla3567[[#This Row],[SALIDAS4]]</f>
        <v>6798</v>
      </c>
    </row>
    <row r="283" spans="1:15" x14ac:dyDescent="0.25">
      <c r="A283" s="9" t="s">
        <v>31</v>
      </c>
      <c r="B283" t="s">
        <v>897</v>
      </c>
      <c r="C283" t="s">
        <v>69</v>
      </c>
      <c r="D283" t="s">
        <v>123</v>
      </c>
      <c r="F283" s="9" t="s">
        <v>825</v>
      </c>
      <c r="G283">
        <v>61</v>
      </c>
      <c r="I283">
        <v>4</v>
      </c>
      <c r="J283">
        <f>+Tabla3567[[#This Row],[BALANCE INICIAL]]+Tabla3567[[#This Row],[ENTRADAS]]-Tabla3567[[#This Row],[SALIDAS]]</f>
        <v>57</v>
      </c>
      <c r="K283" s="2">
        <v>125</v>
      </c>
      <c r="L283" s="2">
        <f>+Tabla3567[[#This Row],[BALANCE INICIAL]]*Tabla3567[[#This Row],[PRECIO]]</f>
        <v>7625</v>
      </c>
      <c r="M283" s="2">
        <f>+Tabla3567[[#This Row],[ENTRADAS]]*Tabla3567[[#This Row],[PRECIO]]</f>
        <v>0</v>
      </c>
      <c r="N283" s="2">
        <f>+Tabla3567[[#This Row],[SALIDAS]]*Tabla3567[[#This Row],[PRECIO]]</f>
        <v>500</v>
      </c>
      <c r="O283" s="2">
        <f>+Tabla3567[[#This Row],[BALANCE INICIAL2]]+Tabla3567[[#This Row],[ENTRADAS3]]-Tabla3567[[#This Row],[SALIDAS4]]</f>
        <v>7125</v>
      </c>
    </row>
    <row r="284" spans="1:15" x14ac:dyDescent="0.25">
      <c r="A284" s="9" t="s">
        <v>31</v>
      </c>
      <c r="B284" t="s">
        <v>897</v>
      </c>
      <c r="C284" t="s">
        <v>69</v>
      </c>
      <c r="D284" t="s">
        <v>124</v>
      </c>
      <c r="F284" s="9" t="s">
        <v>820</v>
      </c>
      <c r="G284">
        <v>17</v>
      </c>
      <c r="H284">
        <v>0</v>
      </c>
      <c r="I284">
        <v>17</v>
      </c>
      <c r="J284">
        <f>+Tabla3567[[#This Row],[BALANCE INICIAL]]+Tabla3567[[#This Row],[ENTRADAS]]-Tabla3567[[#This Row],[SALIDAS]]</f>
        <v>0</v>
      </c>
      <c r="K284" s="2">
        <v>85</v>
      </c>
      <c r="L284" s="2">
        <f>+Tabla3567[[#This Row],[BALANCE INICIAL]]*Tabla3567[[#This Row],[PRECIO]]</f>
        <v>1445</v>
      </c>
      <c r="M284" s="2">
        <f>+Tabla3567[[#This Row],[ENTRADAS]]*Tabla3567[[#This Row],[PRECIO]]</f>
        <v>0</v>
      </c>
      <c r="N284" s="2">
        <f>+Tabla3567[[#This Row],[SALIDAS]]*Tabla3567[[#This Row],[PRECIO]]</f>
        <v>1445</v>
      </c>
      <c r="O284" s="2">
        <f>+Tabla3567[[#This Row],[BALANCE INICIAL2]]+Tabla3567[[#This Row],[ENTRADAS3]]-Tabla3567[[#This Row],[SALIDAS4]]</f>
        <v>0</v>
      </c>
    </row>
    <row r="285" spans="1:15" x14ac:dyDescent="0.25">
      <c r="A285" s="9" t="s">
        <v>31</v>
      </c>
      <c r="B285" t="s">
        <v>897</v>
      </c>
      <c r="C285" t="s">
        <v>75</v>
      </c>
      <c r="D285" t="s">
        <v>159</v>
      </c>
      <c r="F285" s="9" t="s">
        <v>820</v>
      </c>
      <c r="G285">
        <v>70</v>
      </c>
      <c r="H285">
        <v>125</v>
      </c>
      <c r="I285">
        <v>50</v>
      </c>
      <c r="J285">
        <f>+Tabla3567[[#This Row],[BALANCE INICIAL]]+Tabla3567[[#This Row],[ENTRADAS]]-Tabla3567[[#This Row],[SALIDAS]]</f>
        <v>145</v>
      </c>
      <c r="K285" s="2">
        <v>13.18</v>
      </c>
      <c r="L285" s="2">
        <f>+Tabla3567[[#This Row],[BALANCE INICIAL]]*Tabla3567[[#This Row],[PRECIO]]</f>
        <v>922.6</v>
      </c>
      <c r="M285" s="2">
        <f>+Tabla3567[[#This Row],[ENTRADAS]]*Tabla3567[[#This Row],[PRECIO]]</f>
        <v>1647.5</v>
      </c>
      <c r="N285" s="2">
        <f>+Tabla3567[[#This Row],[SALIDAS]]*Tabla3567[[#This Row],[PRECIO]]</f>
        <v>659</v>
      </c>
      <c r="O285" s="2">
        <f>+Tabla3567[[#This Row],[BALANCE INICIAL2]]+Tabla3567[[#This Row],[ENTRADAS3]]-Tabla3567[[#This Row],[SALIDAS4]]</f>
        <v>1911.1</v>
      </c>
    </row>
    <row r="286" spans="1:15" x14ac:dyDescent="0.25">
      <c r="A286" s="9" t="s">
        <v>31</v>
      </c>
      <c r="B286" t="s">
        <v>897</v>
      </c>
      <c r="C286" t="s">
        <v>75</v>
      </c>
      <c r="D286" t="s">
        <v>160</v>
      </c>
      <c r="F286" s="9" t="s">
        <v>820</v>
      </c>
      <c r="G286">
        <v>40</v>
      </c>
      <c r="H286">
        <v>125</v>
      </c>
      <c r="I286">
        <v>20</v>
      </c>
      <c r="J286">
        <f>+Tabla3567[[#This Row],[BALANCE INICIAL]]+Tabla3567[[#This Row],[ENTRADAS]]-Tabla3567[[#This Row],[SALIDAS]]</f>
        <v>145</v>
      </c>
      <c r="K286" s="2">
        <v>10</v>
      </c>
      <c r="L286" s="2">
        <f>+Tabla3567[[#This Row],[BALANCE INICIAL]]*Tabla3567[[#This Row],[PRECIO]]</f>
        <v>400</v>
      </c>
      <c r="M286" s="2">
        <f>+Tabla3567[[#This Row],[ENTRADAS]]*Tabla3567[[#This Row],[PRECIO]]</f>
        <v>1250</v>
      </c>
      <c r="N286" s="2">
        <f>+Tabla3567[[#This Row],[SALIDAS]]*Tabla3567[[#This Row],[PRECIO]]</f>
        <v>200</v>
      </c>
      <c r="O286" s="2">
        <f>+Tabla3567[[#This Row],[BALANCE INICIAL2]]+Tabla3567[[#This Row],[ENTRADAS3]]-Tabla3567[[#This Row],[SALIDAS4]]</f>
        <v>1450</v>
      </c>
    </row>
    <row r="287" spans="1:15" x14ac:dyDescent="0.25">
      <c r="A287" s="9" t="s">
        <v>31</v>
      </c>
      <c r="B287" t="s">
        <v>897</v>
      </c>
      <c r="C287" t="s">
        <v>75</v>
      </c>
      <c r="D287" t="s">
        <v>161</v>
      </c>
      <c r="F287" s="9" t="s">
        <v>820</v>
      </c>
      <c r="G287">
        <v>106</v>
      </c>
      <c r="H287">
        <v>100</v>
      </c>
      <c r="I287">
        <v>50</v>
      </c>
      <c r="J287">
        <f>+Tabla3567[[#This Row],[BALANCE INICIAL]]+Tabla3567[[#This Row],[ENTRADAS]]-Tabla3567[[#This Row],[SALIDAS]]</f>
        <v>156</v>
      </c>
      <c r="K287" s="2">
        <v>17.62</v>
      </c>
      <c r="L287" s="2">
        <f>+Tabla3567[[#This Row],[BALANCE INICIAL]]*Tabla3567[[#This Row],[PRECIO]]</f>
        <v>1867.72</v>
      </c>
      <c r="M287" s="2">
        <f>+Tabla3567[[#This Row],[ENTRADAS]]*Tabla3567[[#This Row],[PRECIO]]</f>
        <v>1762</v>
      </c>
      <c r="N287" s="2">
        <f>+Tabla3567[[#This Row],[SALIDAS]]*Tabla3567[[#This Row],[PRECIO]]</f>
        <v>881</v>
      </c>
      <c r="O287" s="2">
        <f>+Tabla3567[[#This Row],[BALANCE INICIAL2]]+Tabla3567[[#This Row],[ENTRADAS3]]-Tabla3567[[#This Row],[SALIDAS4]]</f>
        <v>2748.7200000000003</v>
      </c>
    </row>
    <row r="288" spans="1:15" x14ac:dyDescent="0.25">
      <c r="A288" s="9" t="s">
        <v>31</v>
      </c>
      <c r="B288" t="s">
        <v>897</v>
      </c>
      <c r="C288" t="s">
        <v>75</v>
      </c>
      <c r="D288" t="s">
        <v>189</v>
      </c>
      <c r="F288" s="9" t="s">
        <v>825</v>
      </c>
      <c r="G288">
        <v>78</v>
      </c>
      <c r="H288">
        <v>200</v>
      </c>
      <c r="I288">
        <v>96</v>
      </c>
      <c r="J288">
        <f>+Tabla3567[[#This Row],[BALANCE INICIAL]]+Tabla3567[[#This Row],[ENTRADAS]]-Tabla3567[[#This Row],[SALIDAS]]</f>
        <v>182</v>
      </c>
      <c r="K288" s="2">
        <v>52</v>
      </c>
      <c r="L288" s="2">
        <f>+Tabla3567[[#This Row],[BALANCE INICIAL]]*Tabla3567[[#This Row],[PRECIO]]</f>
        <v>4056</v>
      </c>
      <c r="M288" s="2">
        <f>+Tabla3567[[#This Row],[ENTRADAS]]*Tabla3567[[#This Row],[PRECIO]]</f>
        <v>10400</v>
      </c>
      <c r="N288" s="2">
        <f>+Tabla3567[[#This Row],[SALIDAS]]*Tabla3567[[#This Row],[PRECIO]]</f>
        <v>4992</v>
      </c>
      <c r="O288" s="2">
        <f>+Tabla3567[[#This Row],[BALANCE INICIAL2]]+Tabla3567[[#This Row],[ENTRADAS3]]-Tabla3567[[#This Row],[SALIDAS4]]</f>
        <v>9464</v>
      </c>
    </row>
    <row r="289" spans="1:15" x14ac:dyDescent="0.25">
      <c r="A289" s="9" t="s">
        <v>31</v>
      </c>
      <c r="B289" t="s">
        <v>897</v>
      </c>
      <c r="C289" t="s">
        <v>75</v>
      </c>
      <c r="D289" t="s">
        <v>987</v>
      </c>
      <c r="F289" s="9" t="s">
        <v>820</v>
      </c>
      <c r="G289">
        <v>16</v>
      </c>
      <c r="I289">
        <v>2</v>
      </c>
      <c r="J289">
        <f>+Tabla3567[[#This Row],[BALANCE INICIAL]]+Tabla3567[[#This Row],[ENTRADAS]]-Tabla3567[[#This Row],[SALIDAS]]</f>
        <v>14</v>
      </c>
      <c r="K289" s="2">
        <v>2261.25</v>
      </c>
      <c r="L289" s="2">
        <f>+Tabla3567[[#This Row],[BALANCE INICIAL]]*Tabla3567[[#This Row],[PRECIO]]</f>
        <v>36180</v>
      </c>
      <c r="M289" s="2">
        <f>+Tabla3567[[#This Row],[ENTRADAS]]*Tabla3567[[#This Row],[PRECIO]]</f>
        <v>0</v>
      </c>
      <c r="N289" s="2">
        <f>+Tabla3567[[#This Row],[SALIDAS]]*Tabla3567[[#This Row],[PRECIO]]</f>
        <v>4522.5</v>
      </c>
      <c r="O289" s="2">
        <f>+Tabla3567[[#This Row],[BALANCE INICIAL2]]+Tabla3567[[#This Row],[ENTRADAS3]]-Tabla3567[[#This Row],[SALIDAS4]]</f>
        <v>31657.5</v>
      </c>
    </row>
    <row r="290" spans="1:15" x14ac:dyDescent="0.25">
      <c r="A290" s="9" t="s">
        <v>31</v>
      </c>
      <c r="B290" t="s">
        <v>897</v>
      </c>
      <c r="C290" t="s">
        <v>75</v>
      </c>
      <c r="D290" t="s">
        <v>194</v>
      </c>
      <c r="F290" s="9" t="s">
        <v>824</v>
      </c>
      <c r="G290">
        <v>7</v>
      </c>
      <c r="J290">
        <f>+Tabla3567[[#This Row],[BALANCE INICIAL]]+Tabla3567[[#This Row],[ENTRADAS]]-Tabla3567[[#This Row],[SALIDAS]]</f>
        <v>7</v>
      </c>
      <c r="K290" s="2">
        <v>270</v>
      </c>
      <c r="L290" s="2">
        <f>+Tabla3567[[#This Row],[BALANCE INICIAL]]*Tabla3567[[#This Row],[PRECIO]]</f>
        <v>1890</v>
      </c>
      <c r="M290" s="2">
        <f>+Tabla3567[[#This Row],[ENTRADAS]]*Tabla3567[[#This Row],[PRECIO]]</f>
        <v>0</v>
      </c>
      <c r="N290" s="2">
        <f>+Tabla3567[[#This Row],[SALIDAS]]*Tabla3567[[#This Row],[PRECIO]]</f>
        <v>0</v>
      </c>
      <c r="O290" s="2">
        <f>+Tabla3567[[#This Row],[BALANCE INICIAL2]]+Tabla3567[[#This Row],[ENTRADAS3]]-Tabla3567[[#This Row],[SALIDAS4]]</f>
        <v>1890</v>
      </c>
    </row>
    <row r="291" spans="1:15" x14ac:dyDescent="0.25">
      <c r="A291" s="9" t="s">
        <v>31</v>
      </c>
      <c r="B291" t="s">
        <v>897</v>
      </c>
      <c r="C291" t="s">
        <v>75</v>
      </c>
      <c r="D291" t="s">
        <v>195</v>
      </c>
      <c r="F291" s="9" t="s">
        <v>840</v>
      </c>
      <c r="G291">
        <v>193</v>
      </c>
      <c r="H291">
        <v>150</v>
      </c>
      <c r="I291">
        <v>193</v>
      </c>
      <c r="J291">
        <f>+Tabla3567[[#This Row],[BALANCE INICIAL]]+Tabla3567[[#This Row],[ENTRADAS]]-Tabla3567[[#This Row],[SALIDAS]]</f>
        <v>150</v>
      </c>
      <c r="K291" s="2">
        <v>74</v>
      </c>
      <c r="L291" s="2">
        <f>+Tabla3567[[#This Row],[BALANCE INICIAL]]*Tabla3567[[#This Row],[PRECIO]]</f>
        <v>14282</v>
      </c>
      <c r="M291" s="2">
        <f>+Tabla3567[[#This Row],[ENTRADAS]]*Tabla3567[[#This Row],[PRECIO]]</f>
        <v>11100</v>
      </c>
      <c r="N291" s="2">
        <f>+Tabla3567[[#This Row],[SALIDAS]]*Tabla3567[[#This Row],[PRECIO]]</f>
        <v>14282</v>
      </c>
      <c r="O291" s="2">
        <f>+Tabla3567[[#This Row],[BALANCE INICIAL2]]+Tabla3567[[#This Row],[ENTRADAS3]]-Tabla3567[[#This Row],[SALIDAS4]]</f>
        <v>11100</v>
      </c>
    </row>
    <row r="292" spans="1:15" x14ac:dyDescent="0.25">
      <c r="A292" s="9" t="s">
        <v>31</v>
      </c>
      <c r="B292" t="s">
        <v>897</v>
      </c>
      <c r="C292" t="s">
        <v>75</v>
      </c>
      <c r="D292" t="s">
        <v>196</v>
      </c>
      <c r="F292" s="9" t="s">
        <v>841</v>
      </c>
      <c r="G292">
        <v>10</v>
      </c>
      <c r="I292">
        <v>1</v>
      </c>
      <c r="J292">
        <f>+Tabla3567[[#This Row],[BALANCE INICIAL]]+Tabla3567[[#This Row],[ENTRADAS]]-Tabla3567[[#This Row],[SALIDAS]]</f>
        <v>9</v>
      </c>
      <c r="K292" s="2">
        <v>810</v>
      </c>
      <c r="L292" s="2">
        <f>+Tabla3567[[#This Row],[BALANCE INICIAL]]*Tabla3567[[#This Row],[PRECIO]]</f>
        <v>8100</v>
      </c>
      <c r="M292" s="2">
        <f>+Tabla3567[[#This Row],[ENTRADAS]]*Tabla3567[[#This Row],[PRECIO]]</f>
        <v>0</v>
      </c>
      <c r="N292" s="2">
        <f>+Tabla3567[[#This Row],[SALIDAS]]*Tabla3567[[#This Row],[PRECIO]]</f>
        <v>810</v>
      </c>
      <c r="O292" s="2">
        <f>+Tabla3567[[#This Row],[BALANCE INICIAL2]]+Tabla3567[[#This Row],[ENTRADAS3]]-Tabla3567[[#This Row],[SALIDAS4]]</f>
        <v>7290</v>
      </c>
    </row>
    <row r="293" spans="1:15" x14ac:dyDescent="0.25">
      <c r="A293" s="9" t="s">
        <v>31</v>
      </c>
      <c r="B293" t="s">
        <v>897</v>
      </c>
      <c r="C293" t="s">
        <v>75</v>
      </c>
      <c r="D293" t="s">
        <v>197</v>
      </c>
      <c r="F293" s="9" t="s">
        <v>820</v>
      </c>
      <c r="G293">
        <v>100</v>
      </c>
      <c r="I293">
        <v>10</v>
      </c>
      <c r="J293">
        <f>+Tabla3567[[#This Row],[BALANCE INICIAL]]+Tabla3567[[#This Row],[ENTRADAS]]-Tabla3567[[#This Row],[SALIDAS]]</f>
        <v>90</v>
      </c>
      <c r="K293" s="2">
        <v>170</v>
      </c>
      <c r="L293" s="2">
        <f>+Tabla3567[[#This Row],[BALANCE INICIAL]]*Tabla3567[[#This Row],[PRECIO]]</f>
        <v>17000</v>
      </c>
      <c r="M293" s="2">
        <f>+Tabla3567[[#This Row],[ENTRADAS]]*Tabla3567[[#This Row],[PRECIO]]</f>
        <v>0</v>
      </c>
      <c r="N293" s="2">
        <f>+Tabla3567[[#This Row],[SALIDAS]]*Tabla3567[[#This Row],[PRECIO]]</f>
        <v>1700</v>
      </c>
      <c r="O293" s="2">
        <f>+Tabla3567[[#This Row],[BALANCE INICIAL2]]+Tabla3567[[#This Row],[ENTRADAS3]]-Tabla3567[[#This Row],[SALIDAS4]]</f>
        <v>15300</v>
      </c>
    </row>
    <row r="294" spans="1:15" x14ac:dyDescent="0.25">
      <c r="A294" s="9" t="s">
        <v>31</v>
      </c>
      <c r="B294" t="s">
        <v>897</v>
      </c>
      <c r="C294" t="s">
        <v>75</v>
      </c>
      <c r="D294" t="s">
        <v>198</v>
      </c>
      <c r="F294" s="9" t="s">
        <v>820</v>
      </c>
      <c r="G294">
        <v>73</v>
      </c>
      <c r="J294">
        <f>+Tabla3567[[#This Row],[BALANCE INICIAL]]+Tabla3567[[#This Row],[ENTRADAS]]-Tabla3567[[#This Row],[SALIDAS]]</f>
        <v>73</v>
      </c>
      <c r="K294" s="2">
        <v>189.61</v>
      </c>
      <c r="L294" s="2">
        <f>+Tabla3567[[#This Row],[BALANCE INICIAL]]*Tabla3567[[#This Row],[PRECIO]]</f>
        <v>13841.53</v>
      </c>
      <c r="M294" s="2">
        <f>+Tabla3567[[#This Row],[ENTRADAS]]*Tabla3567[[#This Row],[PRECIO]]</f>
        <v>0</v>
      </c>
      <c r="N294" s="2">
        <f>+Tabla3567[[#This Row],[SALIDAS]]*Tabla3567[[#This Row],[PRECIO]]</f>
        <v>0</v>
      </c>
      <c r="O294" s="2">
        <f>+Tabla3567[[#This Row],[BALANCE INICIAL2]]+Tabla3567[[#This Row],[ENTRADAS3]]-Tabla3567[[#This Row],[SALIDAS4]]</f>
        <v>13841.53</v>
      </c>
    </row>
    <row r="295" spans="1:15" x14ac:dyDescent="0.25">
      <c r="A295" s="9" t="s">
        <v>31</v>
      </c>
      <c r="B295" t="s">
        <v>897</v>
      </c>
      <c r="C295" t="s">
        <v>75</v>
      </c>
      <c r="D295" t="s">
        <v>199</v>
      </c>
      <c r="F295" s="9" t="s">
        <v>820</v>
      </c>
      <c r="G295">
        <v>8</v>
      </c>
      <c r="I295">
        <v>8</v>
      </c>
      <c r="J295">
        <f>+Tabla3567[[#This Row],[BALANCE INICIAL]]+Tabla3567[[#This Row],[ENTRADAS]]-Tabla3567[[#This Row],[SALIDAS]]</f>
        <v>0</v>
      </c>
      <c r="K295" s="2">
        <v>850</v>
      </c>
      <c r="L295" s="2">
        <f>+Tabla3567[[#This Row],[BALANCE INICIAL]]*Tabla3567[[#This Row],[PRECIO]]</f>
        <v>6800</v>
      </c>
      <c r="M295" s="2">
        <f>+Tabla3567[[#This Row],[ENTRADAS]]*Tabla3567[[#This Row],[PRECIO]]</f>
        <v>0</v>
      </c>
      <c r="N295" s="2">
        <f>+Tabla3567[[#This Row],[SALIDAS]]*Tabla3567[[#This Row],[PRECIO]]</f>
        <v>6800</v>
      </c>
      <c r="O295" s="2">
        <f>+Tabla3567[[#This Row],[BALANCE INICIAL2]]+Tabla3567[[#This Row],[ENTRADAS3]]-Tabla3567[[#This Row],[SALIDAS4]]</f>
        <v>0</v>
      </c>
    </row>
    <row r="296" spans="1:15" x14ac:dyDescent="0.25">
      <c r="A296" s="9" t="s">
        <v>31</v>
      </c>
      <c r="B296" t="s">
        <v>897</v>
      </c>
      <c r="C296" t="s">
        <v>75</v>
      </c>
      <c r="D296" t="s">
        <v>202</v>
      </c>
      <c r="F296" s="9" t="s">
        <v>820</v>
      </c>
      <c r="G296">
        <v>46</v>
      </c>
      <c r="H296">
        <v>125</v>
      </c>
      <c r="I296">
        <v>30</v>
      </c>
      <c r="J296">
        <f>+Tabla3567[[#This Row],[BALANCE INICIAL]]+Tabla3567[[#This Row],[ENTRADAS]]-Tabla3567[[#This Row],[SALIDAS]]</f>
        <v>141</v>
      </c>
      <c r="K296" s="2">
        <v>129.80000000000001</v>
      </c>
      <c r="L296" s="2">
        <f>+Tabla3567[[#This Row],[BALANCE INICIAL]]*Tabla3567[[#This Row],[PRECIO]]</f>
        <v>5970.8</v>
      </c>
      <c r="M296" s="2">
        <f>+Tabla3567[[#This Row],[ENTRADAS]]*Tabla3567[[#This Row],[PRECIO]]</f>
        <v>16225.000000000002</v>
      </c>
      <c r="N296" s="2">
        <f>+Tabla3567[[#This Row],[SALIDAS]]*Tabla3567[[#This Row],[PRECIO]]</f>
        <v>3894.0000000000005</v>
      </c>
      <c r="O296" s="2">
        <f>+Tabla3567[[#This Row],[BALANCE INICIAL2]]+Tabla3567[[#This Row],[ENTRADAS3]]-Tabla3567[[#This Row],[SALIDAS4]]</f>
        <v>18301.800000000003</v>
      </c>
    </row>
    <row r="297" spans="1:15" x14ac:dyDescent="0.25">
      <c r="A297" s="9" t="s">
        <v>31</v>
      </c>
      <c r="B297" t="s">
        <v>897</v>
      </c>
      <c r="C297" t="s">
        <v>75</v>
      </c>
      <c r="D297" t="s">
        <v>203</v>
      </c>
      <c r="F297" s="9" t="s">
        <v>842</v>
      </c>
      <c r="G297">
        <v>115</v>
      </c>
      <c r="J297">
        <f>+Tabla3567[[#This Row],[BALANCE INICIAL]]+Tabla3567[[#This Row],[ENTRADAS]]-Tabla3567[[#This Row],[SALIDAS]]</f>
        <v>115</v>
      </c>
      <c r="K297" s="2">
        <v>71.5</v>
      </c>
      <c r="L297" s="2">
        <f>+Tabla3567[[#This Row],[BALANCE INICIAL]]*Tabla3567[[#This Row],[PRECIO]]</f>
        <v>8222.5</v>
      </c>
      <c r="M297" s="2">
        <f>+Tabla3567[[#This Row],[ENTRADAS]]*Tabla3567[[#This Row],[PRECIO]]</f>
        <v>0</v>
      </c>
      <c r="N297" s="2">
        <f>+Tabla3567[[#This Row],[SALIDAS]]*Tabla3567[[#This Row],[PRECIO]]</f>
        <v>0</v>
      </c>
      <c r="O297" s="2">
        <f>+Tabla3567[[#This Row],[BALANCE INICIAL2]]+Tabla3567[[#This Row],[ENTRADAS3]]-Tabla3567[[#This Row],[SALIDAS4]]</f>
        <v>8222.5</v>
      </c>
    </row>
    <row r="298" spans="1:15" x14ac:dyDescent="0.25">
      <c r="A298" s="9" t="s">
        <v>31</v>
      </c>
      <c r="B298" t="s">
        <v>897</v>
      </c>
      <c r="C298" t="s">
        <v>75</v>
      </c>
      <c r="D298" t="s">
        <v>204</v>
      </c>
      <c r="F298" s="9" t="s">
        <v>820</v>
      </c>
      <c r="G298">
        <v>6</v>
      </c>
      <c r="J298">
        <f>+Tabla3567[[#This Row],[BALANCE INICIAL]]+Tabla3567[[#This Row],[ENTRADAS]]-Tabla3567[[#This Row],[SALIDAS]]</f>
        <v>6</v>
      </c>
      <c r="K298" s="2">
        <v>500</v>
      </c>
      <c r="L298" s="2">
        <f>+Tabla3567[[#This Row],[BALANCE INICIAL]]*Tabla3567[[#This Row],[PRECIO]]</f>
        <v>3000</v>
      </c>
      <c r="M298" s="2">
        <f>+Tabla3567[[#This Row],[ENTRADAS]]*Tabla3567[[#This Row],[PRECIO]]</f>
        <v>0</v>
      </c>
      <c r="N298" s="2">
        <f>+Tabla3567[[#This Row],[SALIDAS]]*Tabla3567[[#This Row],[PRECIO]]</f>
        <v>0</v>
      </c>
      <c r="O298" s="2">
        <f>+Tabla3567[[#This Row],[BALANCE INICIAL2]]+Tabla3567[[#This Row],[ENTRADAS3]]-Tabla3567[[#This Row],[SALIDAS4]]</f>
        <v>3000</v>
      </c>
    </row>
    <row r="299" spans="1:15" x14ac:dyDescent="0.25">
      <c r="A299" s="9" t="s">
        <v>31</v>
      </c>
      <c r="B299" t="s">
        <v>897</v>
      </c>
      <c r="C299" t="s">
        <v>75</v>
      </c>
      <c r="D299" t="s">
        <v>215</v>
      </c>
      <c r="F299" s="9" t="s">
        <v>844</v>
      </c>
      <c r="G299">
        <v>8</v>
      </c>
      <c r="J299">
        <f>+Tabla3567[[#This Row],[BALANCE INICIAL]]+Tabla3567[[#This Row],[ENTRADAS]]-Tabla3567[[#This Row],[SALIDAS]]</f>
        <v>8</v>
      </c>
      <c r="K299" s="2">
        <v>345</v>
      </c>
      <c r="L299" s="2">
        <f>+Tabla3567[[#This Row],[BALANCE INICIAL]]*Tabla3567[[#This Row],[PRECIO]]</f>
        <v>2760</v>
      </c>
      <c r="M299" s="2">
        <f>+Tabla3567[[#This Row],[ENTRADAS]]*Tabla3567[[#This Row],[PRECIO]]</f>
        <v>0</v>
      </c>
      <c r="N299" s="2">
        <f>+Tabla3567[[#This Row],[SALIDAS]]*Tabla3567[[#This Row],[PRECIO]]</f>
        <v>0</v>
      </c>
      <c r="O299" s="2">
        <f>+Tabla3567[[#This Row],[BALANCE INICIAL2]]+Tabla3567[[#This Row],[ENTRADAS3]]-Tabla3567[[#This Row],[SALIDAS4]]</f>
        <v>2760</v>
      </c>
    </row>
    <row r="300" spans="1:15" x14ac:dyDescent="0.25">
      <c r="A300" s="9" t="s">
        <v>31</v>
      </c>
      <c r="B300" t="s">
        <v>897</v>
      </c>
      <c r="C300" t="s">
        <v>75</v>
      </c>
      <c r="D300" t="s">
        <v>228</v>
      </c>
      <c r="F300" s="9" t="s">
        <v>820</v>
      </c>
      <c r="G300">
        <v>46</v>
      </c>
      <c r="J300">
        <f>+Tabla3567[[#This Row],[BALANCE INICIAL]]+Tabla3567[[#This Row],[ENTRADAS]]-Tabla3567[[#This Row],[SALIDAS]]</f>
        <v>46</v>
      </c>
      <c r="K300" s="2">
        <v>170</v>
      </c>
      <c r="L300" s="2">
        <f>+Tabla3567[[#This Row],[BALANCE INICIAL]]*Tabla3567[[#This Row],[PRECIO]]</f>
        <v>7820</v>
      </c>
      <c r="M300" s="2">
        <f>+Tabla3567[[#This Row],[ENTRADAS]]*Tabla3567[[#This Row],[PRECIO]]</f>
        <v>0</v>
      </c>
      <c r="N300" s="2">
        <f>+Tabla3567[[#This Row],[SALIDAS]]*Tabla3567[[#This Row],[PRECIO]]</f>
        <v>0</v>
      </c>
      <c r="O300" s="2">
        <f>+Tabla3567[[#This Row],[BALANCE INICIAL2]]+Tabla3567[[#This Row],[ENTRADAS3]]-Tabla3567[[#This Row],[SALIDAS4]]</f>
        <v>7820</v>
      </c>
    </row>
    <row r="301" spans="1:15" x14ac:dyDescent="0.25">
      <c r="A301" s="9" t="s">
        <v>31</v>
      </c>
      <c r="B301" t="s">
        <v>897</v>
      </c>
      <c r="C301" t="s">
        <v>75</v>
      </c>
      <c r="D301" t="s">
        <v>234</v>
      </c>
      <c r="F301" s="9" t="s">
        <v>848</v>
      </c>
      <c r="G301">
        <v>48</v>
      </c>
      <c r="I301">
        <v>24</v>
      </c>
      <c r="J301">
        <f>+Tabla3567[[#This Row],[BALANCE INICIAL]]+Tabla3567[[#This Row],[ENTRADAS]]-Tabla3567[[#This Row],[SALIDAS]]</f>
        <v>24</v>
      </c>
      <c r="K301" s="2">
        <v>546</v>
      </c>
      <c r="L301" s="2">
        <f>+Tabla3567[[#This Row],[BALANCE INICIAL]]*Tabla3567[[#This Row],[PRECIO]]</f>
        <v>26208</v>
      </c>
      <c r="M301" s="2">
        <f>+Tabla3567[[#This Row],[ENTRADAS]]*Tabla3567[[#This Row],[PRECIO]]</f>
        <v>0</v>
      </c>
      <c r="N301" s="2">
        <f>+Tabla3567[[#This Row],[SALIDAS]]*Tabla3567[[#This Row],[PRECIO]]</f>
        <v>13104</v>
      </c>
      <c r="O301" s="2">
        <f>+Tabla3567[[#This Row],[BALANCE INICIAL2]]+Tabla3567[[#This Row],[ENTRADAS3]]-Tabla3567[[#This Row],[SALIDAS4]]</f>
        <v>13104</v>
      </c>
    </row>
    <row r="302" spans="1:15" x14ac:dyDescent="0.25">
      <c r="A302" s="9" t="s">
        <v>31</v>
      </c>
      <c r="B302" t="s">
        <v>897</v>
      </c>
      <c r="C302" t="s">
        <v>75</v>
      </c>
      <c r="D302" t="s">
        <v>236</v>
      </c>
      <c r="F302" s="9" t="s">
        <v>848</v>
      </c>
      <c r="G302">
        <v>36</v>
      </c>
      <c r="I302">
        <v>12</v>
      </c>
      <c r="J302">
        <f>+Tabla3567[[#This Row],[BALANCE INICIAL]]+Tabla3567[[#This Row],[ENTRADAS]]-Tabla3567[[#This Row],[SALIDAS]]</f>
        <v>24</v>
      </c>
      <c r="K302" s="2">
        <v>175</v>
      </c>
      <c r="L302" s="2">
        <f>+Tabla3567[[#This Row],[BALANCE INICIAL]]*Tabla3567[[#This Row],[PRECIO]]</f>
        <v>6300</v>
      </c>
      <c r="M302" s="2">
        <f>+Tabla3567[[#This Row],[ENTRADAS]]*Tabla3567[[#This Row],[PRECIO]]</f>
        <v>0</v>
      </c>
      <c r="N302" s="2">
        <f>+Tabla3567[[#This Row],[SALIDAS]]*Tabla3567[[#This Row],[PRECIO]]</f>
        <v>2100</v>
      </c>
      <c r="O302" s="2">
        <f>+Tabla3567[[#This Row],[BALANCE INICIAL2]]+Tabla3567[[#This Row],[ENTRADAS3]]-Tabla3567[[#This Row],[SALIDAS4]]</f>
        <v>4200</v>
      </c>
    </row>
    <row r="303" spans="1:15" x14ac:dyDescent="0.25">
      <c r="A303" s="9" t="s">
        <v>31</v>
      </c>
      <c r="B303" t="s">
        <v>897</v>
      </c>
      <c r="C303" t="s">
        <v>75</v>
      </c>
      <c r="D303" t="s">
        <v>237</v>
      </c>
      <c r="F303" s="9" t="s">
        <v>837</v>
      </c>
      <c r="G303">
        <v>1</v>
      </c>
      <c r="J303">
        <f>+Tabla3567[[#This Row],[BALANCE INICIAL]]+Tabla3567[[#This Row],[ENTRADAS]]-Tabla3567[[#This Row],[SALIDAS]]</f>
        <v>1</v>
      </c>
      <c r="K303" s="2">
        <v>400</v>
      </c>
      <c r="L303" s="2">
        <f>+Tabla3567[[#This Row],[BALANCE INICIAL]]*Tabla3567[[#This Row],[PRECIO]]</f>
        <v>400</v>
      </c>
      <c r="M303" s="2">
        <f>+Tabla3567[[#This Row],[ENTRADAS]]*Tabla3567[[#This Row],[PRECIO]]</f>
        <v>0</v>
      </c>
      <c r="N303" s="2">
        <f>+Tabla3567[[#This Row],[SALIDAS]]*Tabla3567[[#This Row],[PRECIO]]</f>
        <v>0</v>
      </c>
      <c r="O303" s="2">
        <f>+Tabla3567[[#This Row],[BALANCE INICIAL2]]+Tabla3567[[#This Row],[ENTRADAS3]]-Tabla3567[[#This Row],[SALIDAS4]]</f>
        <v>400</v>
      </c>
    </row>
    <row r="304" spans="1:15" x14ac:dyDescent="0.25">
      <c r="A304" s="9" t="s">
        <v>31</v>
      </c>
      <c r="B304" t="s">
        <v>897</v>
      </c>
      <c r="C304" t="s">
        <v>75</v>
      </c>
      <c r="D304" t="s">
        <v>241</v>
      </c>
      <c r="F304" s="9" t="s">
        <v>840</v>
      </c>
      <c r="G304">
        <v>156</v>
      </c>
      <c r="H304">
        <v>140</v>
      </c>
      <c r="I304">
        <v>57</v>
      </c>
      <c r="J304">
        <f>+Tabla3567[[#This Row],[BALANCE INICIAL]]+Tabla3567[[#This Row],[ENTRADAS]]-Tabla3567[[#This Row],[SALIDAS]]</f>
        <v>239</v>
      </c>
      <c r="K304" s="2">
        <v>93</v>
      </c>
      <c r="L304" s="2">
        <f>+Tabla3567[[#This Row],[BALANCE INICIAL]]*Tabla3567[[#This Row],[PRECIO]]</f>
        <v>14508</v>
      </c>
      <c r="M304" s="2">
        <f>+Tabla3567[[#This Row],[ENTRADAS]]*Tabla3567[[#This Row],[PRECIO]]</f>
        <v>13020</v>
      </c>
      <c r="N304" s="2">
        <f>+Tabla3567[[#This Row],[SALIDAS]]*Tabla3567[[#This Row],[PRECIO]]</f>
        <v>5301</v>
      </c>
      <c r="O304" s="2">
        <f>+Tabla3567[[#This Row],[BALANCE INICIAL2]]+Tabla3567[[#This Row],[ENTRADAS3]]-Tabla3567[[#This Row],[SALIDAS4]]</f>
        <v>22227</v>
      </c>
    </row>
    <row r="305" spans="1:15" x14ac:dyDescent="0.25">
      <c r="A305" s="9" t="s">
        <v>31</v>
      </c>
      <c r="B305" t="s">
        <v>897</v>
      </c>
      <c r="C305" t="s">
        <v>75</v>
      </c>
      <c r="D305" t="s">
        <v>242</v>
      </c>
      <c r="F305" s="9" t="s">
        <v>825</v>
      </c>
      <c r="G305">
        <v>350</v>
      </c>
      <c r="I305">
        <v>163</v>
      </c>
      <c r="J305">
        <f>+Tabla3567[[#This Row],[BALANCE INICIAL]]+Tabla3567[[#This Row],[ENTRADAS]]-Tabla3567[[#This Row],[SALIDAS]]</f>
        <v>187</v>
      </c>
      <c r="K305" s="2">
        <v>93</v>
      </c>
      <c r="L305" s="2">
        <f>+Tabla3567[[#This Row],[BALANCE INICIAL]]*Tabla3567[[#This Row],[PRECIO]]</f>
        <v>32550</v>
      </c>
      <c r="M305" s="2">
        <f>+Tabla3567[[#This Row],[ENTRADAS]]*Tabla3567[[#This Row],[PRECIO]]</f>
        <v>0</v>
      </c>
      <c r="N305" s="2">
        <f>+Tabla3567[[#This Row],[SALIDAS]]*Tabla3567[[#This Row],[PRECIO]]</f>
        <v>15159</v>
      </c>
      <c r="O305" s="2">
        <f>+Tabla3567[[#This Row],[BALANCE INICIAL2]]+Tabla3567[[#This Row],[ENTRADAS3]]-Tabla3567[[#This Row],[SALIDAS4]]</f>
        <v>17391</v>
      </c>
    </row>
    <row r="306" spans="1:15" x14ac:dyDescent="0.25">
      <c r="A306" s="9" t="s">
        <v>31</v>
      </c>
      <c r="B306" t="s">
        <v>897</v>
      </c>
      <c r="C306" t="s">
        <v>75</v>
      </c>
      <c r="D306" t="s">
        <v>243</v>
      </c>
      <c r="F306" s="9" t="s">
        <v>821</v>
      </c>
      <c r="G306">
        <v>11</v>
      </c>
      <c r="I306">
        <v>2</v>
      </c>
      <c r="J306">
        <f>+Tabla3567[[#This Row],[BALANCE INICIAL]]+Tabla3567[[#This Row],[ENTRADAS]]-Tabla3567[[#This Row],[SALIDAS]]</f>
        <v>9</v>
      </c>
      <c r="K306" s="2">
        <v>1950</v>
      </c>
      <c r="L306" s="2">
        <f>+Tabla3567[[#This Row],[BALANCE INICIAL]]*Tabla3567[[#This Row],[PRECIO]]</f>
        <v>21450</v>
      </c>
      <c r="M306" s="2">
        <f>+Tabla3567[[#This Row],[ENTRADAS]]*Tabla3567[[#This Row],[PRECIO]]</f>
        <v>0</v>
      </c>
      <c r="N306" s="2">
        <f>+Tabla3567[[#This Row],[SALIDAS]]*Tabla3567[[#This Row],[PRECIO]]</f>
        <v>3900</v>
      </c>
      <c r="O306" s="2">
        <f>+Tabla3567[[#This Row],[BALANCE INICIAL2]]+Tabla3567[[#This Row],[ENTRADAS3]]-Tabla3567[[#This Row],[SALIDAS4]]</f>
        <v>17550</v>
      </c>
    </row>
    <row r="307" spans="1:15" x14ac:dyDescent="0.25">
      <c r="A307" s="9" t="s">
        <v>31</v>
      </c>
      <c r="B307" t="s">
        <v>897</v>
      </c>
      <c r="C307" t="s">
        <v>75</v>
      </c>
      <c r="D307" t="s">
        <v>256</v>
      </c>
      <c r="F307" s="9" t="s">
        <v>825</v>
      </c>
      <c r="G307">
        <v>153</v>
      </c>
      <c r="J307">
        <f>+Tabla3567[[#This Row],[BALANCE INICIAL]]+Tabla3567[[#This Row],[ENTRADAS]]-Tabla3567[[#This Row],[SALIDAS]]</f>
        <v>153</v>
      </c>
      <c r="K307" s="2">
        <v>188.24</v>
      </c>
      <c r="L307" s="2">
        <f>+Tabla3567[[#This Row],[BALANCE INICIAL]]*Tabla3567[[#This Row],[PRECIO]]</f>
        <v>28800.720000000001</v>
      </c>
      <c r="M307" s="2">
        <f>+Tabla3567[[#This Row],[ENTRADAS]]*Tabla3567[[#This Row],[PRECIO]]</f>
        <v>0</v>
      </c>
      <c r="N307" s="2">
        <f>+Tabla3567[[#This Row],[SALIDAS]]*Tabla3567[[#This Row],[PRECIO]]</f>
        <v>0</v>
      </c>
      <c r="O307" s="2">
        <f>+Tabla3567[[#This Row],[BALANCE INICIAL2]]+Tabla3567[[#This Row],[ENTRADAS3]]-Tabla3567[[#This Row],[SALIDAS4]]</f>
        <v>28800.720000000001</v>
      </c>
    </row>
    <row r="308" spans="1:15" x14ac:dyDescent="0.25">
      <c r="A308" s="9" t="s">
        <v>31</v>
      </c>
      <c r="B308" t="s">
        <v>897</v>
      </c>
      <c r="C308" t="s">
        <v>75</v>
      </c>
      <c r="D308" t="s">
        <v>257</v>
      </c>
      <c r="F308" s="9" t="s">
        <v>851</v>
      </c>
      <c r="G308">
        <v>60</v>
      </c>
      <c r="J308">
        <f>+Tabla3567[[#This Row],[BALANCE INICIAL]]+Tabla3567[[#This Row],[ENTRADAS]]-Tabla3567[[#This Row],[SALIDAS]]</f>
        <v>60</v>
      </c>
      <c r="K308" s="2">
        <v>95.8</v>
      </c>
      <c r="L308" s="2">
        <f>+Tabla3567[[#This Row],[BALANCE INICIAL]]*Tabla3567[[#This Row],[PRECIO]]</f>
        <v>5748</v>
      </c>
      <c r="M308" s="2">
        <f>+Tabla3567[[#This Row],[ENTRADAS]]*Tabla3567[[#This Row],[PRECIO]]</f>
        <v>0</v>
      </c>
      <c r="N308" s="2">
        <f>+Tabla3567[[#This Row],[SALIDAS]]*Tabla3567[[#This Row],[PRECIO]]</f>
        <v>0</v>
      </c>
      <c r="O308" s="2">
        <f>+Tabla3567[[#This Row],[BALANCE INICIAL2]]+Tabla3567[[#This Row],[ENTRADAS3]]-Tabla3567[[#This Row],[SALIDAS4]]</f>
        <v>5748</v>
      </c>
    </row>
    <row r="309" spans="1:15" x14ac:dyDescent="0.25">
      <c r="A309" s="9" t="s">
        <v>31</v>
      </c>
      <c r="B309" t="s">
        <v>897</v>
      </c>
      <c r="C309" t="s">
        <v>111</v>
      </c>
      <c r="D309" t="s">
        <v>718</v>
      </c>
      <c r="F309" s="9" t="s">
        <v>820</v>
      </c>
      <c r="G309">
        <v>4</v>
      </c>
      <c r="J309">
        <f>+Tabla3567[[#This Row],[BALANCE INICIAL]]+Tabla3567[[#This Row],[ENTRADAS]]-Tabla3567[[#This Row],[SALIDAS]]</f>
        <v>4</v>
      </c>
      <c r="K309" s="2">
        <v>85</v>
      </c>
      <c r="L309" s="2">
        <f>+Tabla3567[[#This Row],[BALANCE INICIAL]]*Tabla3567[[#This Row],[PRECIO]]</f>
        <v>340</v>
      </c>
      <c r="M309" s="2">
        <f>+Tabla3567[[#This Row],[ENTRADAS]]*Tabla3567[[#This Row],[PRECIO]]</f>
        <v>0</v>
      </c>
      <c r="N309" s="2">
        <f>+Tabla3567[[#This Row],[SALIDAS]]*Tabla3567[[#This Row],[PRECIO]]</f>
        <v>0</v>
      </c>
      <c r="O309" s="2">
        <f>+Tabla3567[[#This Row],[BALANCE INICIAL2]]+Tabla3567[[#This Row],[ENTRADAS3]]-Tabla3567[[#This Row],[SALIDAS4]]</f>
        <v>340</v>
      </c>
    </row>
    <row r="310" spans="1:15" x14ac:dyDescent="0.25">
      <c r="A310" s="9" t="s">
        <v>39</v>
      </c>
      <c r="B310" t="s">
        <v>896</v>
      </c>
      <c r="C310" t="s">
        <v>85</v>
      </c>
      <c r="D310" t="s">
        <v>230</v>
      </c>
      <c r="F310" s="9" t="s">
        <v>820</v>
      </c>
      <c r="G310">
        <v>2</v>
      </c>
      <c r="I310">
        <v>7</v>
      </c>
      <c r="J310">
        <f>+Tabla3567[[#This Row],[BALANCE INICIAL]]+Tabla3567[[#This Row],[ENTRADAS]]-Tabla3567[[#This Row],[SALIDAS]]</f>
        <v>-5</v>
      </c>
      <c r="K310" s="2">
        <v>512</v>
      </c>
      <c r="L310" s="2">
        <f>+Tabla3567[[#This Row],[BALANCE INICIAL]]*Tabla3567[[#This Row],[PRECIO]]</f>
        <v>1024</v>
      </c>
      <c r="M310" s="2">
        <f>+Tabla3567[[#This Row],[ENTRADAS]]*Tabla3567[[#This Row],[PRECIO]]</f>
        <v>0</v>
      </c>
      <c r="N310" s="2">
        <f>+Tabla3567[[#This Row],[SALIDAS]]*Tabla3567[[#This Row],[PRECIO]]</f>
        <v>3584</v>
      </c>
      <c r="O310" s="2">
        <f>+Tabla3567[[#This Row],[BALANCE INICIAL2]]+Tabla3567[[#This Row],[ENTRADAS3]]-Tabla3567[[#This Row],[SALIDAS4]]</f>
        <v>-2560</v>
      </c>
    </row>
    <row r="311" spans="1:15" x14ac:dyDescent="0.25">
      <c r="A311" s="9" t="s">
        <v>33</v>
      </c>
      <c r="B311" s="10" t="s">
        <v>879</v>
      </c>
      <c r="C311" t="s">
        <v>78</v>
      </c>
      <c r="D311" t="s">
        <v>165</v>
      </c>
      <c r="F311" s="9" t="s">
        <v>832</v>
      </c>
      <c r="G311">
        <v>15</v>
      </c>
      <c r="J311">
        <f>+Tabla3567[[#This Row],[BALANCE INICIAL]]+Tabla3567[[#This Row],[ENTRADAS]]-Tabla3567[[#This Row],[SALIDAS]]</f>
        <v>15</v>
      </c>
      <c r="K311" s="2">
        <v>1600</v>
      </c>
      <c r="L311" s="2">
        <f>+Tabla3567[[#This Row],[BALANCE INICIAL]]*Tabla3567[[#This Row],[PRECIO]]</f>
        <v>24000</v>
      </c>
      <c r="M311" s="2">
        <f>+Tabla3567[[#This Row],[ENTRADAS]]*Tabla3567[[#This Row],[PRECIO]]</f>
        <v>0</v>
      </c>
      <c r="N311" s="2">
        <f>+Tabla3567[[#This Row],[SALIDAS]]*Tabla3567[[#This Row],[PRECIO]]</f>
        <v>0</v>
      </c>
      <c r="O311" s="2">
        <f>+Tabla3567[[#This Row],[BALANCE INICIAL2]]+Tabla3567[[#This Row],[ENTRADAS3]]-Tabla3567[[#This Row],[SALIDAS4]]</f>
        <v>24000</v>
      </c>
    </row>
    <row r="312" spans="1:15" x14ac:dyDescent="0.25">
      <c r="A312" s="9" t="s">
        <v>33</v>
      </c>
      <c r="B312" s="10" t="s">
        <v>879</v>
      </c>
      <c r="C312" t="s">
        <v>78</v>
      </c>
      <c r="D312" t="s">
        <v>173</v>
      </c>
      <c r="F312" s="9" t="s">
        <v>835</v>
      </c>
      <c r="G312">
        <v>2</v>
      </c>
      <c r="J312">
        <f>+Tabla3567[[#This Row],[BALANCE INICIAL]]+Tabla3567[[#This Row],[ENTRADAS]]-Tabla3567[[#This Row],[SALIDAS]]</f>
        <v>2</v>
      </c>
      <c r="K312" s="2">
        <v>199</v>
      </c>
      <c r="L312" s="2">
        <f>+Tabla3567[[#This Row],[BALANCE INICIAL]]*Tabla3567[[#This Row],[PRECIO]]</f>
        <v>398</v>
      </c>
      <c r="M312" s="2">
        <f>+Tabla3567[[#This Row],[ENTRADAS]]*Tabla3567[[#This Row],[PRECIO]]</f>
        <v>0</v>
      </c>
      <c r="N312" s="2">
        <f>+Tabla3567[[#This Row],[SALIDAS]]*Tabla3567[[#This Row],[PRECIO]]</f>
        <v>0</v>
      </c>
      <c r="O312" s="2">
        <f>+Tabla3567[[#This Row],[BALANCE INICIAL2]]+Tabla3567[[#This Row],[ENTRADAS3]]-Tabla3567[[#This Row],[SALIDAS4]]</f>
        <v>398</v>
      </c>
    </row>
    <row r="313" spans="1:15" x14ac:dyDescent="0.25">
      <c r="A313" s="9" t="s">
        <v>33</v>
      </c>
      <c r="B313" s="10" t="s">
        <v>879</v>
      </c>
      <c r="C313" t="s">
        <v>78</v>
      </c>
      <c r="D313" t="s">
        <v>306</v>
      </c>
      <c r="F313" s="9" t="s">
        <v>823</v>
      </c>
      <c r="G313">
        <v>94</v>
      </c>
      <c r="J313">
        <f>+Tabla3567[[#This Row],[BALANCE INICIAL]]+Tabla3567[[#This Row],[ENTRADAS]]-Tabla3567[[#This Row],[SALIDAS]]</f>
        <v>94</v>
      </c>
      <c r="K313" s="2">
        <v>25</v>
      </c>
      <c r="L313" s="2">
        <f>+Tabla3567[[#This Row],[BALANCE INICIAL]]*Tabla3567[[#This Row],[PRECIO]]</f>
        <v>2350</v>
      </c>
      <c r="M313" s="2">
        <f>+Tabla3567[[#This Row],[ENTRADAS]]*Tabla3567[[#This Row],[PRECIO]]</f>
        <v>0</v>
      </c>
      <c r="N313" s="2">
        <f>+Tabla3567[[#This Row],[SALIDAS]]*Tabla3567[[#This Row],[PRECIO]]</f>
        <v>0</v>
      </c>
      <c r="O313" s="2">
        <f>+Tabla3567[[#This Row],[BALANCE INICIAL2]]+Tabla3567[[#This Row],[ENTRADAS3]]-Tabla3567[[#This Row],[SALIDAS4]]</f>
        <v>2350</v>
      </c>
    </row>
    <row r="314" spans="1:15" x14ac:dyDescent="0.25">
      <c r="A314" s="9" t="s">
        <v>33</v>
      </c>
      <c r="B314" s="10" t="s">
        <v>879</v>
      </c>
      <c r="C314" t="s">
        <v>78</v>
      </c>
      <c r="D314" t="s">
        <v>323</v>
      </c>
      <c r="F314" s="9" t="s">
        <v>820</v>
      </c>
      <c r="G314">
        <v>35</v>
      </c>
      <c r="J314">
        <f>+Tabla3567[[#This Row],[BALANCE INICIAL]]+Tabla3567[[#This Row],[ENTRADAS]]-Tabla3567[[#This Row],[SALIDAS]]</f>
        <v>35</v>
      </c>
      <c r="K314" s="2">
        <v>2440</v>
      </c>
      <c r="L314" s="2">
        <f>+Tabla3567[[#This Row],[BALANCE INICIAL]]*Tabla3567[[#This Row],[PRECIO]]</f>
        <v>85400</v>
      </c>
      <c r="M314" s="2">
        <f>+Tabla3567[[#This Row],[ENTRADAS]]*Tabla3567[[#This Row],[PRECIO]]</f>
        <v>0</v>
      </c>
      <c r="N314" s="2">
        <f>+Tabla3567[[#This Row],[SALIDAS]]*Tabla3567[[#This Row],[PRECIO]]</f>
        <v>0</v>
      </c>
      <c r="O314" s="2">
        <f>+Tabla3567[[#This Row],[BALANCE INICIAL2]]+Tabla3567[[#This Row],[ENTRADAS3]]-Tabla3567[[#This Row],[SALIDAS4]]</f>
        <v>85400</v>
      </c>
    </row>
    <row r="315" spans="1:15" x14ac:dyDescent="0.25">
      <c r="A315" s="9" t="s">
        <v>33</v>
      </c>
      <c r="B315" s="10" t="s">
        <v>879</v>
      </c>
      <c r="C315" t="s">
        <v>78</v>
      </c>
      <c r="D315" t="s">
        <v>324</v>
      </c>
      <c r="F315" s="9" t="s">
        <v>826</v>
      </c>
      <c r="G315">
        <v>6</v>
      </c>
      <c r="J315">
        <f>+Tabla3567[[#This Row],[BALANCE INICIAL]]+Tabla3567[[#This Row],[ENTRADAS]]-Tabla3567[[#This Row],[SALIDAS]]</f>
        <v>6</v>
      </c>
      <c r="K315" s="2">
        <v>1650</v>
      </c>
      <c r="L315" s="2">
        <f>+Tabla3567[[#This Row],[BALANCE INICIAL]]*Tabla3567[[#This Row],[PRECIO]]</f>
        <v>9900</v>
      </c>
      <c r="M315" s="2">
        <f>+Tabla3567[[#This Row],[ENTRADAS]]*Tabla3567[[#This Row],[PRECIO]]</f>
        <v>0</v>
      </c>
      <c r="N315" s="2">
        <f>+Tabla3567[[#This Row],[SALIDAS]]*Tabla3567[[#This Row],[PRECIO]]</f>
        <v>0</v>
      </c>
      <c r="O315" s="2">
        <f>+Tabla3567[[#This Row],[BALANCE INICIAL2]]+Tabla3567[[#This Row],[ENTRADAS3]]-Tabla3567[[#This Row],[SALIDAS4]]</f>
        <v>9900</v>
      </c>
    </row>
    <row r="316" spans="1:15" x14ac:dyDescent="0.25">
      <c r="A316" s="9" t="s">
        <v>33</v>
      </c>
      <c r="B316" s="10" t="s">
        <v>879</v>
      </c>
      <c r="C316" t="s">
        <v>78</v>
      </c>
      <c r="D316" t="s">
        <v>325</v>
      </c>
      <c r="F316" s="9" t="s">
        <v>833</v>
      </c>
      <c r="G316">
        <v>5</v>
      </c>
      <c r="I316">
        <v>2</v>
      </c>
      <c r="J316">
        <f>+Tabla3567[[#This Row],[BALANCE INICIAL]]+Tabla3567[[#This Row],[ENTRADAS]]-Tabla3567[[#This Row],[SALIDAS]]</f>
        <v>3</v>
      </c>
      <c r="K316" s="2">
        <v>3311.77</v>
      </c>
      <c r="L316" s="2">
        <f>+Tabla3567[[#This Row],[BALANCE INICIAL]]*Tabla3567[[#This Row],[PRECIO]]</f>
        <v>16558.849999999999</v>
      </c>
      <c r="M316" s="2">
        <f>+Tabla3567[[#This Row],[ENTRADAS]]*Tabla3567[[#This Row],[PRECIO]]</f>
        <v>0</v>
      </c>
      <c r="N316" s="2">
        <f>+Tabla3567[[#This Row],[SALIDAS]]*Tabla3567[[#This Row],[PRECIO]]</f>
        <v>6623.54</v>
      </c>
      <c r="O316" s="2">
        <f>+Tabla3567[[#This Row],[BALANCE INICIAL2]]+Tabla3567[[#This Row],[ENTRADAS3]]-Tabla3567[[#This Row],[SALIDAS4]]</f>
        <v>9935.3099999999977</v>
      </c>
    </row>
    <row r="317" spans="1:15" x14ac:dyDescent="0.25">
      <c r="A317" s="9" t="s">
        <v>33</v>
      </c>
      <c r="B317" s="10" t="s">
        <v>879</v>
      </c>
      <c r="C317" t="s">
        <v>78</v>
      </c>
      <c r="D317" t="s">
        <v>326</v>
      </c>
      <c r="F317" s="9" t="s">
        <v>833</v>
      </c>
      <c r="G317">
        <v>6</v>
      </c>
      <c r="I317">
        <v>2</v>
      </c>
      <c r="J317">
        <f>+Tabla3567[[#This Row],[BALANCE INICIAL]]+Tabla3567[[#This Row],[ENTRADAS]]-Tabla3567[[#This Row],[SALIDAS]]</f>
        <v>4</v>
      </c>
      <c r="K317" s="2">
        <v>3875.46</v>
      </c>
      <c r="L317" s="2">
        <f>+Tabla3567[[#This Row],[BALANCE INICIAL]]*Tabla3567[[#This Row],[PRECIO]]</f>
        <v>23252.760000000002</v>
      </c>
      <c r="M317" s="2">
        <f>+Tabla3567[[#This Row],[ENTRADAS]]*Tabla3567[[#This Row],[PRECIO]]</f>
        <v>0</v>
      </c>
      <c r="N317" s="2">
        <f>+Tabla3567[[#This Row],[SALIDAS]]*Tabla3567[[#This Row],[PRECIO]]</f>
        <v>7750.92</v>
      </c>
      <c r="O317" s="2">
        <f>+Tabla3567[[#This Row],[BALANCE INICIAL2]]+Tabla3567[[#This Row],[ENTRADAS3]]-Tabla3567[[#This Row],[SALIDAS4]]</f>
        <v>15501.840000000002</v>
      </c>
    </row>
    <row r="318" spans="1:15" x14ac:dyDescent="0.25">
      <c r="A318" s="9" t="s">
        <v>33</v>
      </c>
      <c r="B318" s="10" t="s">
        <v>879</v>
      </c>
      <c r="C318" t="s">
        <v>78</v>
      </c>
      <c r="D318" t="s">
        <v>327</v>
      </c>
      <c r="F318" s="9" t="s">
        <v>833</v>
      </c>
      <c r="G318">
        <v>6</v>
      </c>
      <c r="I318">
        <v>2</v>
      </c>
      <c r="J318">
        <f>+Tabla3567[[#This Row],[BALANCE INICIAL]]+Tabla3567[[#This Row],[ENTRADAS]]-Tabla3567[[#This Row],[SALIDAS]]</f>
        <v>4</v>
      </c>
      <c r="K318" s="2">
        <v>3875.46</v>
      </c>
      <c r="L318" s="2">
        <f>+Tabla3567[[#This Row],[BALANCE INICIAL]]*Tabla3567[[#This Row],[PRECIO]]</f>
        <v>23252.760000000002</v>
      </c>
      <c r="M318" s="2">
        <f>+Tabla3567[[#This Row],[ENTRADAS]]*Tabla3567[[#This Row],[PRECIO]]</f>
        <v>0</v>
      </c>
      <c r="N318" s="2">
        <f>+Tabla3567[[#This Row],[SALIDAS]]*Tabla3567[[#This Row],[PRECIO]]</f>
        <v>7750.92</v>
      </c>
      <c r="O318" s="2">
        <f>+Tabla3567[[#This Row],[BALANCE INICIAL2]]+Tabla3567[[#This Row],[ENTRADAS3]]-Tabla3567[[#This Row],[SALIDAS4]]</f>
        <v>15501.840000000002</v>
      </c>
    </row>
    <row r="319" spans="1:15" x14ac:dyDescent="0.25">
      <c r="A319" s="9" t="s">
        <v>33</v>
      </c>
      <c r="B319" s="10" t="s">
        <v>879</v>
      </c>
      <c r="C319" t="s">
        <v>78</v>
      </c>
      <c r="D319" t="s">
        <v>328</v>
      </c>
      <c r="F319" s="9" t="s">
        <v>833</v>
      </c>
      <c r="G319">
        <v>0</v>
      </c>
      <c r="H319">
        <v>7</v>
      </c>
      <c r="J319">
        <f>+Tabla3567[[#This Row],[BALANCE INICIAL]]+Tabla3567[[#This Row],[ENTRADAS]]-Tabla3567[[#This Row],[SALIDAS]]</f>
        <v>7</v>
      </c>
      <c r="K319" s="2">
        <v>5302</v>
      </c>
      <c r="L319" s="2">
        <f>+Tabla3567[[#This Row],[BALANCE INICIAL]]*Tabla3567[[#This Row],[PRECIO]]</f>
        <v>0</v>
      </c>
      <c r="M319" s="2">
        <f>+Tabla3567[[#This Row],[ENTRADAS]]*Tabla3567[[#This Row],[PRECIO]]</f>
        <v>37114</v>
      </c>
      <c r="N319" s="2">
        <f>+Tabla3567[[#This Row],[SALIDAS]]*Tabla3567[[#This Row],[PRECIO]]</f>
        <v>0</v>
      </c>
      <c r="O319" s="2">
        <f>+Tabla3567[[#This Row],[BALANCE INICIAL2]]+Tabla3567[[#This Row],[ENTRADAS3]]-Tabla3567[[#This Row],[SALIDAS4]]</f>
        <v>37114</v>
      </c>
    </row>
    <row r="320" spans="1:15" x14ac:dyDescent="0.25">
      <c r="A320" s="9" t="s">
        <v>33</v>
      </c>
      <c r="B320" s="10" t="s">
        <v>879</v>
      </c>
      <c r="C320" t="s">
        <v>78</v>
      </c>
      <c r="D320" t="s">
        <v>329</v>
      </c>
      <c r="F320" s="9" t="s">
        <v>833</v>
      </c>
      <c r="G320">
        <v>0</v>
      </c>
      <c r="H320">
        <v>7</v>
      </c>
      <c r="J320">
        <f>+Tabla3567[[#This Row],[BALANCE INICIAL]]+Tabla3567[[#This Row],[ENTRADAS]]-Tabla3567[[#This Row],[SALIDAS]]</f>
        <v>7</v>
      </c>
      <c r="K320" s="2">
        <v>6848</v>
      </c>
      <c r="L320" s="2">
        <f>+Tabla3567[[#This Row],[BALANCE INICIAL]]*Tabla3567[[#This Row],[PRECIO]]</f>
        <v>0</v>
      </c>
      <c r="M320" s="2">
        <f>+Tabla3567[[#This Row],[ENTRADAS]]*Tabla3567[[#This Row],[PRECIO]]</f>
        <v>47936</v>
      </c>
      <c r="N320" s="2">
        <f>+Tabla3567[[#This Row],[SALIDAS]]*Tabla3567[[#This Row],[PRECIO]]</f>
        <v>0</v>
      </c>
      <c r="O320" s="2">
        <f>+Tabla3567[[#This Row],[BALANCE INICIAL2]]+Tabla3567[[#This Row],[ENTRADAS3]]-Tabla3567[[#This Row],[SALIDAS4]]</f>
        <v>47936</v>
      </c>
    </row>
    <row r="321" spans="1:15" x14ac:dyDescent="0.25">
      <c r="A321" s="9" t="s">
        <v>33</v>
      </c>
      <c r="B321" s="10" t="s">
        <v>879</v>
      </c>
      <c r="C321" t="s">
        <v>78</v>
      </c>
      <c r="D321" t="s">
        <v>330</v>
      </c>
      <c r="F321" s="9" t="s">
        <v>833</v>
      </c>
      <c r="G321">
        <v>0</v>
      </c>
      <c r="H321">
        <v>7</v>
      </c>
      <c r="J321">
        <f>+Tabla3567[[#This Row],[BALANCE INICIAL]]+Tabla3567[[#This Row],[ENTRADAS]]-Tabla3567[[#This Row],[SALIDAS]]</f>
        <v>7</v>
      </c>
      <c r="K321" s="2">
        <v>6848</v>
      </c>
      <c r="L321" s="2">
        <f>+Tabla3567[[#This Row],[BALANCE INICIAL]]*Tabla3567[[#This Row],[PRECIO]]</f>
        <v>0</v>
      </c>
      <c r="M321" s="2">
        <f>+Tabla3567[[#This Row],[ENTRADAS]]*Tabla3567[[#This Row],[PRECIO]]</f>
        <v>47936</v>
      </c>
      <c r="N321" s="2">
        <f>+Tabla3567[[#This Row],[SALIDAS]]*Tabla3567[[#This Row],[PRECIO]]</f>
        <v>0</v>
      </c>
      <c r="O321" s="2">
        <f>+Tabla3567[[#This Row],[BALANCE INICIAL2]]+Tabla3567[[#This Row],[ENTRADAS3]]-Tabla3567[[#This Row],[SALIDAS4]]</f>
        <v>47936</v>
      </c>
    </row>
    <row r="322" spans="1:15" x14ac:dyDescent="0.25">
      <c r="A322" s="9" t="s">
        <v>33</v>
      </c>
      <c r="B322" s="10" t="s">
        <v>879</v>
      </c>
      <c r="C322" t="s">
        <v>78</v>
      </c>
      <c r="D322" t="s">
        <v>331</v>
      </c>
      <c r="F322" s="9" t="s">
        <v>833</v>
      </c>
      <c r="G322">
        <v>0</v>
      </c>
      <c r="H322">
        <v>7</v>
      </c>
      <c r="J322">
        <f>+Tabla3567[[#This Row],[BALANCE INICIAL]]+Tabla3567[[#This Row],[ENTRADAS]]-Tabla3567[[#This Row],[SALIDAS]]</f>
        <v>7</v>
      </c>
      <c r="K322" s="2">
        <v>6848</v>
      </c>
      <c r="L322" s="2">
        <f>+Tabla3567[[#This Row],[BALANCE INICIAL]]*Tabla3567[[#This Row],[PRECIO]]</f>
        <v>0</v>
      </c>
      <c r="M322" s="2">
        <f>+Tabla3567[[#This Row],[ENTRADAS]]*Tabla3567[[#This Row],[PRECIO]]</f>
        <v>47936</v>
      </c>
      <c r="N322" s="2">
        <f>+Tabla3567[[#This Row],[SALIDAS]]*Tabla3567[[#This Row],[PRECIO]]</f>
        <v>0</v>
      </c>
      <c r="O322" s="2">
        <f>+Tabla3567[[#This Row],[BALANCE INICIAL2]]+Tabla3567[[#This Row],[ENTRADAS3]]-Tabla3567[[#This Row],[SALIDAS4]]</f>
        <v>47936</v>
      </c>
    </row>
    <row r="323" spans="1:15" x14ac:dyDescent="0.25">
      <c r="A323" s="9" t="s">
        <v>33</v>
      </c>
      <c r="B323" s="10" t="s">
        <v>879</v>
      </c>
      <c r="C323" t="s">
        <v>78</v>
      </c>
      <c r="D323" t="s">
        <v>332</v>
      </c>
      <c r="F323" s="9" t="s">
        <v>833</v>
      </c>
      <c r="G323">
        <v>15</v>
      </c>
      <c r="I323">
        <v>12</v>
      </c>
      <c r="J323">
        <f>+Tabla3567[[#This Row],[BALANCE INICIAL]]+Tabla3567[[#This Row],[ENTRADAS]]-Tabla3567[[#This Row],[SALIDAS]]</f>
        <v>3</v>
      </c>
      <c r="K323" s="2">
        <v>9043</v>
      </c>
      <c r="L323" s="2">
        <f>+Tabla3567[[#This Row],[BALANCE INICIAL]]*Tabla3567[[#This Row],[PRECIO]]</f>
        <v>135645</v>
      </c>
      <c r="M323" s="2">
        <f>+Tabla3567[[#This Row],[ENTRADAS]]*Tabla3567[[#This Row],[PRECIO]]</f>
        <v>0</v>
      </c>
      <c r="N323" s="2">
        <f>+Tabla3567[[#This Row],[SALIDAS]]*Tabla3567[[#This Row],[PRECIO]]</f>
        <v>108516</v>
      </c>
      <c r="O323" s="2">
        <f>+Tabla3567[[#This Row],[BALANCE INICIAL2]]+Tabla3567[[#This Row],[ENTRADAS3]]-Tabla3567[[#This Row],[SALIDAS4]]</f>
        <v>27129</v>
      </c>
    </row>
    <row r="324" spans="1:15" x14ac:dyDescent="0.25">
      <c r="A324" s="9" t="s">
        <v>33</v>
      </c>
      <c r="B324" s="10" t="s">
        <v>879</v>
      </c>
      <c r="C324" t="s">
        <v>78</v>
      </c>
      <c r="D324" t="s">
        <v>333</v>
      </c>
      <c r="F324" s="9" t="s">
        <v>833</v>
      </c>
      <c r="G324">
        <v>9</v>
      </c>
      <c r="H324">
        <v>8</v>
      </c>
      <c r="I324">
        <v>2</v>
      </c>
      <c r="J324">
        <f>+Tabla3567[[#This Row],[BALANCE INICIAL]]+Tabla3567[[#This Row],[ENTRADAS]]-Tabla3567[[#This Row],[SALIDAS]]</f>
        <v>15</v>
      </c>
      <c r="K324" s="2">
        <v>16380.95</v>
      </c>
      <c r="L324" s="2">
        <f>+Tabla3567[[#This Row],[BALANCE INICIAL]]*Tabla3567[[#This Row],[PRECIO]]</f>
        <v>147428.55000000002</v>
      </c>
      <c r="M324" s="2">
        <f>+Tabla3567[[#This Row],[ENTRADAS]]*Tabla3567[[#This Row],[PRECIO]]</f>
        <v>131047.6</v>
      </c>
      <c r="N324" s="2">
        <f>+Tabla3567[[#This Row],[SALIDAS]]*Tabla3567[[#This Row],[PRECIO]]</f>
        <v>32761.9</v>
      </c>
      <c r="O324" s="2">
        <f>+Tabla3567[[#This Row],[BALANCE INICIAL2]]+Tabla3567[[#This Row],[ENTRADAS3]]-Tabla3567[[#This Row],[SALIDAS4]]</f>
        <v>245714.25000000003</v>
      </c>
    </row>
    <row r="325" spans="1:15" x14ac:dyDescent="0.25">
      <c r="A325" s="9" t="s">
        <v>33</v>
      </c>
      <c r="B325" s="10" t="s">
        <v>879</v>
      </c>
      <c r="C325" t="s">
        <v>78</v>
      </c>
      <c r="D325" t="s">
        <v>985</v>
      </c>
      <c r="F325" s="9" t="s">
        <v>833</v>
      </c>
      <c r="G325">
        <v>6</v>
      </c>
      <c r="H325">
        <v>25</v>
      </c>
      <c r="I325">
        <v>13</v>
      </c>
      <c r="J325">
        <f>+Tabla3567[[#This Row],[BALANCE INICIAL]]+Tabla3567[[#This Row],[ENTRADAS]]-Tabla3567[[#This Row],[SALIDAS]]</f>
        <v>18</v>
      </c>
      <c r="K325" s="2">
        <v>3898.31</v>
      </c>
      <c r="L325" s="2">
        <f>+Tabla3567[[#This Row],[BALANCE INICIAL]]*Tabla3567[[#This Row],[PRECIO]]</f>
        <v>23389.86</v>
      </c>
      <c r="M325" s="2">
        <f>+Tabla3567[[#This Row],[ENTRADAS]]*Tabla3567[[#This Row],[PRECIO]]</f>
        <v>97457.75</v>
      </c>
      <c r="N325" s="2">
        <f>+Tabla3567[[#This Row],[SALIDAS]]*Tabla3567[[#This Row],[PRECIO]]</f>
        <v>50678.03</v>
      </c>
      <c r="O325" s="2">
        <f>+Tabla3567[[#This Row],[BALANCE INICIAL2]]+Tabla3567[[#This Row],[ENTRADAS3]]-Tabla3567[[#This Row],[SALIDAS4]]</f>
        <v>70169.58</v>
      </c>
    </row>
    <row r="326" spans="1:15" x14ac:dyDescent="0.25">
      <c r="A326" s="9" t="s">
        <v>33</v>
      </c>
      <c r="B326" s="10" t="s">
        <v>879</v>
      </c>
      <c r="C326" t="s">
        <v>78</v>
      </c>
      <c r="D326" t="s">
        <v>986</v>
      </c>
      <c r="F326" s="9" t="s">
        <v>820</v>
      </c>
      <c r="G326">
        <v>4</v>
      </c>
      <c r="H326">
        <v>10</v>
      </c>
      <c r="I326">
        <v>8</v>
      </c>
      <c r="J326">
        <f>+Tabla3567[[#This Row],[BALANCE INICIAL]]+Tabla3567[[#This Row],[ENTRADAS]]-Tabla3567[[#This Row],[SALIDAS]]</f>
        <v>6</v>
      </c>
      <c r="K326" s="2">
        <v>6093</v>
      </c>
      <c r="L326" s="2">
        <f>+Tabla3567[[#This Row],[BALANCE INICIAL]]*Tabla3567[[#This Row],[PRECIO]]</f>
        <v>24372</v>
      </c>
      <c r="M326" s="2">
        <f>+Tabla3567[[#This Row],[ENTRADAS]]*Tabla3567[[#This Row],[PRECIO]]</f>
        <v>60930</v>
      </c>
      <c r="N326" s="2">
        <f>+Tabla3567[[#This Row],[SALIDAS]]*Tabla3567[[#This Row],[PRECIO]]</f>
        <v>48744</v>
      </c>
      <c r="O326" s="2">
        <f>+Tabla3567[[#This Row],[BALANCE INICIAL2]]+Tabla3567[[#This Row],[ENTRADAS3]]-Tabla3567[[#This Row],[SALIDAS4]]</f>
        <v>36558</v>
      </c>
    </row>
    <row r="327" spans="1:15" x14ac:dyDescent="0.25">
      <c r="A327" s="9" t="s">
        <v>33</v>
      </c>
      <c r="B327" s="10" t="s">
        <v>879</v>
      </c>
      <c r="C327" t="s">
        <v>78</v>
      </c>
      <c r="D327" t="s">
        <v>334</v>
      </c>
      <c r="F327" s="9" t="s">
        <v>820</v>
      </c>
      <c r="G327">
        <v>2</v>
      </c>
      <c r="J327">
        <f>+Tabla3567[[#This Row],[BALANCE INICIAL]]+Tabla3567[[#This Row],[ENTRADAS]]-Tabla3567[[#This Row],[SALIDAS]]</f>
        <v>2</v>
      </c>
      <c r="K327" s="2">
        <v>5500</v>
      </c>
      <c r="L327" s="2">
        <f>+Tabla3567[[#This Row],[BALANCE INICIAL]]*Tabla3567[[#This Row],[PRECIO]]</f>
        <v>11000</v>
      </c>
      <c r="M327" s="2">
        <f>+Tabla3567[[#This Row],[ENTRADAS]]*Tabla3567[[#This Row],[PRECIO]]</f>
        <v>0</v>
      </c>
      <c r="N327" s="2">
        <f>+Tabla3567[[#This Row],[SALIDAS]]*Tabla3567[[#This Row],[PRECIO]]</f>
        <v>0</v>
      </c>
      <c r="O327" s="2">
        <f>+Tabla3567[[#This Row],[BALANCE INICIAL2]]+Tabla3567[[#This Row],[ENTRADAS3]]-Tabla3567[[#This Row],[SALIDAS4]]</f>
        <v>11000</v>
      </c>
    </row>
    <row r="328" spans="1:15" x14ac:dyDescent="0.25">
      <c r="A328" s="9" t="s">
        <v>33</v>
      </c>
      <c r="B328" s="10" t="s">
        <v>879</v>
      </c>
      <c r="C328" t="s">
        <v>78</v>
      </c>
      <c r="D328" t="s">
        <v>335</v>
      </c>
      <c r="F328" s="9" t="s">
        <v>820</v>
      </c>
      <c r="G328">
        <v>2</v>
      </c>
      <c r="J328">
        <f>+Tabla3567[[#This Row],[BALANCE INICIAL]]+Tabla3567[[#This Row],[ENTRADAS]]-Tabla3567[[#This Row],[SALIDAS]]</f>
        <v>2</v>
      </c>
      <c r="K328" s="2">
        <v>5500</v>
      </c>
      <c r="L328" s="2">
        <f>+Tabla3567[[#This Row],[BALANCE INICIAL]]*Tabla3567[[#This Row],[PRECIO]]</f>
        <v>11000</v>
      </c>
      <c r="M328" s="2">
        <f>+Tabla3567[[#This Row],[ENTRADAS]]*Tabla3567[[#This Row],[PRECIO]]</f>
        <v>0</v>
      </c>
      <c r="N328" s="2">
        <f>+Tabla3567[[#This Row],[SALIDAS]]*Tabla3567[[#This Row],[PRECIO]]</f>
        <v>0</v>
      </c>
      <c r="O328" s="2">
        <f>+Tabla3567[[#This Row],[BALANCE INICIAL2]]+Tabla3567[[#This Row],[ENTRADAS3]]-Tabla3567[[#This Row],[SALIDAS4]]</f>
        <v>11000</v>
      </c>
    </row>
    <row r="329" spans="1:15" x14ac:dyDescent="0.25">
      <c r="A329" s="9" t="s">
        <v>33</v>
      </c>
      <c r="B329" s="10" t="s">
        <v>879</v>
      </c>
      <c r="C329" t="s">
        <v>78</v>
      </c>
      <c r="D329" t="s">
        <v>336</v>
      </c>
      <c r="F329" s="9" t="s">
        <v>820</v>
      </c>
      <c r="G329">
        <v>9</v>
      </c>
      <c r="J329">
        <f>+Tabla3567[[#This Row],[BALANCE INICIAL]]+Tabla3567[[#This Row],[ENTRADAS]]-Tabla3567[[#This Row],[SALIDAS]]</f>
        <v>9</v>
      </c>
      <c r="K329" s="2">
        <v>2440</v>
      </c>
      <c r="L329" s="2">
        <f>+Tabla3567[[#This Row],[BALANCE INICIAL]]*Tabla3567[[#This Row],[PRECIO]]</f>
        <v>21960</v>
      </c>
      <c r="M329" s="2">
        <f>+Tabla3567[[#This Row],[ENTRADAS]]*Tabla3567[[#This Row],[PRECIO]]</f>
        <v>0</v>
      </c>
      <c r="N329" s="2">
        <f>+Tabla3567[[#This Row],[SALIDAS]]*Tabla3567[[#This Row],[PRECIO]]</f>
        <v>0</v>
      </c>
      <c r="O329" s="2">
        <f>+Tabla3567[[#This Row],[BALANCE INICIAL2]]+Tabla3567[[#This Row],[ENTRADAS3]]-Tabla3567[[#This Row],[SALIDAS4]]</f>
        <v>21960</v>
      </c>
    </row>
    <row r="330" spans="1:15" x14ac:dyDescent="0.25">
      <c r="A330" s="9" t="s">
        <v>33</v>
      </c>
      <c r="B330" s="10" t="s">
        <v>879</v>
      </c>
      <c r="C330" t="s">
        <v>78</v>
      </c>
      <c r="D330" t="s">
        <v>337</v>
      </c>
      <c r="F330" s="9" t="s">
        <v>820</v>
      </c>
      <c r="G330">
        <v>11</v>
      </c>
      <c r="J330">
        <f>+Tabla3567[[#This Row],[BALANCE INICIAL]]+Tabla3567[[#This Row],[ENTRADAS]]-Tabla3567[[#This Row],[SALIDAS]]</f>
        <v>11</v>
      </c>
      <c r="K330" s="2">
        <v>2440</v>
      </c>
      <c r="L330" s="2">
        <f>+Tabla3567[[#This Row],[BALANCE INICIAL]]*Tabla3567[[#This Row],[PRECIO]]</f>
        <v>26840</v>
      </c>
      <c r="M330" s="2">
        <f>+Tabla3567[[#This Row],[ENTRADAS]]*Tabla3567[[#This Row],[PRECIO]]</f>
        <v>0</v>
      </c>
      <c r="N330" s="2">
        <f>+Tabla3567[[#This Row],[SALIDAS]]*Tabla3567[[#This Row],[PRECIO]]</f>
        <v>0</v>
      </c>
      <c r="O330" s="2">
        <f>+Tabla3567[[#This Row],[BALANCE INICIAL2]]+Tabla3567[[#This Row],[ENTRADAS3]]-Tabla3567[[#This Row],[SALIDAS4]]</f>
        <v>26840</v>
      </c>
    </row>
    <row r="331" spans="1:15" x14ac:dyDescent="0.25">
      <c r="A331" s="9" t="s">
        <v>33</v>
      </c>
      <c r="B331" s="10" t="s">
        <v>879</v>
      </c>
      <c r="C331" t="s">
        <v>78</v>
      </c>
      <c r="D331" t="s">
        <v>338</v>
      </c>
      <c r="F331" s="9" t="s">
        <v>820</v>
      </c>
      <c r="G331">
        <v>11</v>
      </c>
      <c r="J331">
        <f>+Tabla3567[[#This Row],[BALANCE INICIAL]]+Tabla3567[[#This Row],[ENTRADAS]]-Tabla3567[[#This Row],[SALIDAS]]</f>
        <v>11</v>
      </c>
      <c r="K331" s="2">
        <v>23021</v>
      </c>
      <c r="L331" s="2">
        <f>+Tabla3567[[#This Row],[BALANCE INICIAL]]*Tabla3567[[#This Row],[PRECIO]]</f>
        <v>253231</v>
      </c>
      <c r="M331" s="2">
        <f>+Tabla3567[[#This Row],[ENTRADAS]]*Tabla3567[[#This Row],[PRECIO]]</f>
        <v>0</v>
      </c>
      <c r="N331" s="2">
        <f>+Tabla3567[[#This Row],[SALIDAS]]*Tabla3567[[#This Row],[PRECIO]]</f>
        <v>0</v>
      </c>
      <c r="O331" s="2">
        <f>+Tabla3567[[#This Row],[BALANCE INICIAL2]]+Tabla3567[[#This Row],[ENTRADAS3]]-Tabla3567[[#This Row],[SALIDAS4]]</f>
        <v>253231</v>
      </c>
    </row>
    <row r="332" spans="1:15" x14ac:dyDescent="0.25">
      <c r="A332" s="9" t="s">
        <v>33</v>
      </c>
      <c r="B332" s="10" t="s">
        <v>879</v>
      </c>
      <c r="C332" t="s">
        <v>78</v>
      </c>
      <c r="D332" t="s">
        <v>339</v>
      </c>
      <c r="F332" s="9" t="s">
        <v>820</v>
      </c>
      <c r="H332">
        <v>4</v>
      </c>
      <c r="I332">
        <v>1</v>
      </c>
      <c r="J332">
        <f>+Tabla3567[[#This Row],[BALANCE INICIAL]]+Tabla3567[[#This Row],[ENTRADAS]]-Tabla3567[[#This Row],[SALIDAS]]</f>
        <v>3</v>
      </c>
      <c r="K332" s="2">
        <v>3731</v>
      </c>
      <c r="L332" s="2">
        <f>+Tabla3567[[#This Row],[BALANCE INICIAL]]*Tabla3567[[#This Row],[PRECIO]]</f>
        <v>0</v>
      </c>
      <c r="M332" s="2">
        <f>+Tabla3567[[#This Row],[ENTRADAS]]*Tabla3567[[#This Row],[PRECIO]]</f>
        <v>14924</v>
      </c>
      <c r="N332" s="2">
        <f>+Tabla3567[[#This Row],[SALIDAS]]*Tabla3567[[#This Row],[PRECIO]]</f>
        <v>3731</v>
      </c>
      <c r="O332" s="2">
        <f>+Tabla3567[[#This Row],[BALANCE INICIAL2]]+Tabla3567[[#This Row],[ENTRADAS3]]-Tabla3567[[#This Row],[SALIDAS4]]</f>
        <v>11193</v>
      </c>
    </row>
    <row r="333" spans="1:15" x14ac:dyDescent="0.25">
      <c r="A333" s="9" t="s">
        <v>33</v>
      </c>
      <c r="B333" s="10" t="s">
        <v>879</v>
      </c>
      <c r="C333" t="s">
        <v>78</v>
      </c>
      <c r="D333" t="s">
        <v>340</v>
      </c>
      <c r="F333" s="9" t="s">
        <v>820</v>
      </c>
      <c r="H333">
        <v>4</v>
      </c>
      <c r="I333">
        <v>1</v>
      </c>
      <c r="J333">
        <f>+Tabla3567[[#This Row],[BALANCE INICIAL]]+Tabla3567[[#This Row],[ENTRADAS]]-Tabla3567[[#This Row],[SALIDAS]]</f>
        <v>3</v>
      </c>
      <c r="K333" s="2">
        <v>4399</v>
      </c>
      <c r="L333" s="2">
        <f>+Tabla3567[[#This Row],[BALANCE INICIAL]]*Tabla3567[[#This Row],[PRECIO]]</f>
        <v>0</v>
      </c>
      <c r="M333" s="2">
        <f>+Tabla3567[[#This Row],[ENTRADAS]]*Tabla3567[[#This Row],[PRECIO]]</f>
        <v>17596</v>
      </c>
      <c r="N333" s="2">
        <f>+Tabla3567[[#This Row],[SALIDAS]]*Tabla3567[[#This Row],[PRECIO]]</f>
        <v>4399</v>
      </c>
      <c r="O333" s="2">
        <f>+Tabla3567[[#This Row],[BALANCE INICIAL2]]+Tabla3567[[#This Row],[ENTRADAS3]]-Tabla3567[[#This Row],[SALIDAS4]]</f>
        <v>13197</v>
      </c>
    </row>
    <row r="334" spans="1:15" x14ac:dyDescent="0.25">
      <c r="A334" s="9" t="s">
        <v>33</v>
      </c>
      <c r="B334" s="10" t="s">
        <v>879</v>
      </c>
      <c r="C334" t="s">
        <v>78</v>
      </c>
      <c r="D334" t="s">
        <v>341</v>
      </c>
      <c r="F334" s="9" t="s">
        <v>820</v>
      </c>
      <c r="H334">
        <v>4</v>
      </c>
      <c r="I334">
        <v>1</v>
      </c>
      <c r="J334">
        <f>+Tabla3567[[#This Row],[BALANCE INICIAL]]+Tabla3567[[#This Row],[ENTRADAS]]-Tabla3567[[#This Row],[SALIDAS]]</f>
        <v>3</v>
      </c>
      <c r="K334" s="2">
        <v>4399</v>
      </c>
      <c r="L334" s="2">
        <f>+Tabla3567[[#This Row],[BALANCE INICIAL]]*Tabla3567[[#This Row],[PRECIO]]</f>
        <v>0</v>
      </c>
      <c r="M334" s="2">
        <f>+Tabla3567[[#This Row],[ENTRADAS]]*Tabla3567[[#This Row],[PRECIO]]</f>
        <v>17596</v>
      </c>
      <c r="N334" s="2">
        <f>+Tabla3567[[#This Row],[SALIDAS]]*Tabla3567[[#This Row],[PRECIO]]</f>
        <v>4399</v>
      </c>
      <c r="O334" s="2">
        <f>+Tabla3567[[#This Row],[BALANCE INICIAL2]]+Tabla3567[[#This Row],[ENTRADAS3]]-Tabla3567[[#This Row],[SALIDAS4]]</f>
        <v>13197</v>
      </c>
    </row>
    <row r="335" spans="1:15" x14ac:dyDescent="0.25">
      <c r="A335" s="9" t="s">
        <v>33</v>
      </c>
      <c r="B335" s="10" t="s">
        <v>879</v>
      </c>
      <c r="C335" t="s">
        <v>78</v>
      </c>
      <c r="D335" t="s">
        <v>342</v>
      </c>
      <c r="F335" s="9" t="s">
        <v>820</v>
      </c>
      <c r="H335">
        <v>4</v>
      </c>
      <c r="I335">
        <v>1</v>
      </c>
      <c r="J335">
        <f>+Tabla3567[[#This Row],[BALANCE INICIAL]]+Tabla3567[[#This Row],[ENTRADAS]]-Tabla3567[[#This Row],[SALIDAS]]</f>
        <v>3</v>
      </c>
      <c r="K335" s="2">
        <v>4399</v>
      </c>
      <c r="L335" s="2">
        <f>+Tabla3567[[#This Row],[BALANCE INICIAL]]*Tabla3567[[#This Row],[PRECIO]]</f>
        <v>0</v>
      </c>
      <c r="M335" s="2">
        <f>+Tabla3567[[#This Row],[ENTRADAS]]*Tabla3567[[#This Row],[PRECIO]]</f>
        <v>17596</v>
      </c>
      <c r="N335" s="2">
        <f>+Tabla3567[[#This Row],[SALIDAS]]*Tabla3567[[#This Row],[PRECIO]]</f>
        <v>4399</v>
      </c>
      <c r="O335" s="2">
        <f>+Tabla3567[[#This Row],[BALANCE INICIAL2]]+Tabla3567[[#This Row],[ENTRADAS3]]-Tabla3567[[#This Row],[SALIDAS4]]</f>
        <v>13197</v>
      </c>
    </row>
    <row r="336" spans="1:15" x14ac:dyDescent="0.25">
      <c r="A336" s="9" t="s">
        <v>33</v>
      </c>
      <c r="B336" s="10" t="s">
        <v>879</v>
      </c>
      <c r="C336" t="s">
        <v>78</v>
      </c>
      <c r="D336" t="s">
        <v>343</v>
      </c>
      <c r="F336" s="9" t="s">
        <v>820</v>
      </c>
      <c r="G336">
        <v>7</v>
      </c>
      <c r="J336">
        <f>+Tabla3567[[#This Row],[BALANCE INICIAL]]+Tabla3567[[#This Row],[ENTRADAS]]-Tabla3567[[#This Row],[SALIDAS]]</f>
        <v>7</v>
      </c>
      <c r="K336" s="2">
        <v>23021</v>
      </c>
      <c r="L336" s="2">
        <f>+Tabla3567[[#This Row],[BALANCE INICIAL]]*Tabla3567[[#This Row],[PRECIO]]</f>
        <v>161147</v>
      </c>
      <c r="M336" s="2">
        <f>+Tabla3567[[#This Row],[ENTRADAS]]*Tabla3567[[#This Row],[PRECIO]]</f>
        <v>0</v>
      </c>
      <c r="N336" s="2">
        <f>+Tabla3567[[#This Row],[SALIDAS]]*Tabla3567[[#This Row],[PRECIO]]</f>
        <v>0</v>
      </c>
      <c r="O336" s="2">
        <f>+Tabla3567[[#This Row],[BALANCE INICIAL2]]+Tabla3567[[#This Row],[ENTRADAS3]]-Tabla3567[[#This Row],[SALIDAS4]]</f>
        <v>161147</v>
      </c>
    </row>
    <row r="337" spans="1:15" x14ac:dyDescent="0.25">
      <c r="A337" s="9" t="s">
        <v>33</v>
      </c>
      <c r="B337" s="10" t="s">
        <v>879</v>
      </c>
      <c r="C337" t="s">
        <v>78</v>
      </c>
      <c r="D337" t="s">
        <v>344</v>
      </c>
      <c r="F337" s="9" t="s">
        <v>820</v>
      </c>
      <c r="G337">
        <v>5</v>
      </c>
      <c r="J337">
        <f>+Tabla3567[[#This Row],[BALANCE INICIAL]]+Tabla3567[[#This Row],[ENTRADAS]]-Tabla3567[[#This Row],[SALIDAS]]</f>
        <v>5</v>
      </c>
      <c r="K337" s="2">
        <v>1499</v>
      </c>
      <c r="L337" s="2">
        <f>+Tabla3567[[#This Row],[BALANCE INICIAL]]*Tabla3567[[#This Row],[PRECIO]]</f>
        <v>7495</v>
      </c>
      <c r="M337" s="2">
        <f>+Tabla3567[[#This Row],[ENTRADAS]]*Tabla3567[[#This Row],[PRECIO]]</f>
        <v>0</v>
      </c>
      <c r="N337" s="2">
        <f>+Tabla3567[[#This Row],[SALIDAS]]*Tabla3567[[#This Row],[PRECIO]]</f>
        <v>0</v>
      </c>
      <c r="O337" s="2">
        <f>+Tabla3567[[#This Row],[BALANCE INICIAL2]]+Tabla3567[[#This Row],[ENTRADAS3]]-Tabla3567[[#This Row],[SALIDAS4]]</f>
        <v>7495</v>
      </c>
    </row>
    <row r="338" spans="1:15" x14ac:dyDescent="0.25">
      <c r="A338" s="9" t="s">
        <v>33</v>
      </c>
      <c r="B338" s="10" t="s">
        <v>879</v>
      </c>
      <c r="C338" t="s">
        <v>78</v>
      </c>
      <c r="D338" t="s">
        <v>345</v>
      </c>
      <c r="F338" s="9" t="s">
        <v>842</v>
      </c>
      <c r="G338">
        <v>2</v>
      </c>
      <c r="J338">
        <f>+Tabla3567[[#This Row],[BALANCE INICIAL]]+Tabla3567[[#This Row],[ENTRADAS]]-Tabla3567[[#This Row],[SALIDAS]]</f>
        <v>2</v>
      </c>
      <c r="K338" s="2">
        <v>1900</v>
      </c>
      <c r="L338" s="2">
        <f>+Tabla3567[[#This Row],[BALANCE INICIAL]]*Tabla3567[[#This Row],[PRECIO]]</f>
        <v>3800</v>
      </c>
      <c r="M338" s="2">
        <f>+Tabla3567[[#This Row],[ENTRADAS]]*Tabla3567[[#This Row],[PRECIO]]</f>
        <v>0</v>
      </c>
      <c r="N338" s="2">
        <f>+Tabla3567[[#This Row],[SALIDAS]]*Tabla3567[[#This Row],[PRECIO]]</f>
        <v>0</v>
      </c>
      <c r="O338" s="2">
        <f>+Tabla3567[[#This Row],[BALANCE INICIAL2]]+Tabla3567[[#This Row],[ENTRADAS3]]-Tabla3567[[#This Row],[SALIDAS4]]</f>
        <v>3800</v>
      </c>
    </row>
    <row r="339" spans="1:15" x14ac:dyDescent="0.25">
      <c r="A339" s="9" t="s">
        <v>33</v>
      </c>
      <c r="B339" s="10" t="s">
        <v>879</v>
      </c>
      <c r="C339" t="s">
        <v>78</v>
      </c>
      <c r="D339" t="s">
        <v>346</v>
      </c>
      <c r="F339" s="9" t="s">
        <v>820</v>
      </c>
      <c r="G339">
        <v>10</v>
      </c>
      <c r="J339">
        <f>+Tabla3567[[#This Row],[BALANCE INICIAL]]+Tabla3567[[#This Row],[ENTRADAS]]-Tabla3567[[#This Row],[SALIDAS]]</f>
        <v>10</v>
      </c>
      <c r="K339" s="2">
        <v>1850</v>
      </c>
      <c r="L339" s="2">
        <f>+Tabla3567[[#This Row],[BALANCE INICIAL]]*Tabla3567[[#This Row],[PRECIO]]</f>
        <v>18500</v>
      </c>
      <c r="M339" s="2">
        <f>+Tabla3567[[#This Row],[ENTRADAS]]*Tabla3567[[#This Row],[PRECIO]]</f>
        <v>0</v>
      </c>
      <c r="N339" s="2">
        <f>+Tabla3567[[#This Row],[SALIDAS]]*Tabla3567[[#This Row],[PRECIO]]</f>
        <v>0</v>
      </c>
      <c r="O339" s="2">
        <f>+Tabla3567[[#This Row],[BALANCE INICIAL2]]+Tabla3567[[#This Row],[ENTRADAS3]]-Tabla3567[[#This Row],[SALIDAS4]]</f>
        <v>18500</v>
      </c>
    </row>
    <row r="340" spans="1:15" x14ac:dyDescent="0.25">
      <c r="A340" s="9" t="s">
        <v>33</v>
      </c>
      <c r="B340" s="10" t="s">
        <v>879</v>
      </c>
      <c r="C340" t="s">
        <v>78</v>
      </c>
      <c r="D340" t="s">
        <v>347</v>
      </c>
      <c r="F340" s="9" t="s">
        <v>820</v>
      </c>
      <c r="G340">
        <v>8</v>
      </c>
      <c r="J340">
        <f>+Tabla3567[[#This Row],[BALANCE INICIAL]]+Tabla3567[[#This Row],[ENTRADAS]]-Tabla3567[[#This Row],[SALIDAS]]</f>
        <v>8</v>
      </c>
      <c r="K340" s="2">
        <v>1490</v>
      </c>
      <c r="L340" s="2">
        <f>+Tabla3567[[#This Row],[BALANCE INICIAL]]*Tabla3567[[#This Row],[PRECIO]]</f>
        <v>11920</v>
      </c>
      <c r="M340" s="2">
        <f>+Tabla3567[[#This Row],[ENTRADAS]]*Tabla3567[[#This Row],[PRECIO]]</f>
        <v>0</v>
      </c>
      <c r="N340" s="2">
        <f>+Tabla3567[[#This Row],[SALIDAS]]*Tabla3567[[#This Row],[PRECIO]]</f>
        <v>0</v>
      </c>
      <c r="O340" s="2">
        <f>+Tabla3567[[#This Row],[BALANCE INICIAL2]]+Tabla3567[[#This Row],[ENTRADAS3]]-Tabla3567[[#This Row],[SALIDAS4]]</f>
        <v>11920</v>
      </c>
    </row>
    <row r="341" spans="1:15" x14ac:dyDescent="0.25">
      <c r="A341" s="9" t="s">
        <v>33</v>
      </c>
      <c r="B341" s="10" t="s">
        <v>879</v>
      </c>
      <c r="C341" t="s">
        <v>78</v>
      </c>
      <c r="D341" t="s">
        <v>348</v>
      </c>
      <c r="F341" s="9" t="s">
        <v>820</v>
      </c>
      <c r="G341">
        <v>3</v>
      </c>
      <c r="J341">
        <f>+Tabla3567[[#This Row],[BALANCE INICIAL]]+Tabla3567[[#This Row],[ENTRADAS]]-Tabla3567[[#This Row],[SALIDAS]]</f>
        <v>3</v>
      </c>
      <c r="K341" s="2">
        <v>1800</v>
      </c>
      <c r="L341" s="2">
        <f>+Tabla3567[[#This Row],[BALANCE INICIAL]]*Tabla3567[[#This Row],[PRECIO]]</f>
        <v>5400</v>
      </c>
      <c r="M341" s="2">
        <f>+Tabla3567[[#This Row],[ENTRADAS]]*Tabla3567[[#This Row],[PRECIO]]</f>
        <v>0</v>
      </c>
      <c r="N341" s="2">
        <f>+Tabla3567[[#This Row],[SALIDAS]]*Tabla3567[[#This Row],[PRECIO]]</f>
        <v>0</v>
      </c>
      <c r="O341" s="2">
        <f>+Tabla3567[[#This Row],[BALANCE INICIAL2]]+Tabla3567[[#This Row],[ENTRADAS3]]-Tabla3567[[#This Row],[SALIDAS4]]</f>
        <v>5400</v>
      </c>
    </row>
    <row r="342" spans="1:15" x14ac:dyDescent="0.25">
      <c r="A342" s="9" t="s">
        <v>33</v>
      </c>
      <c r="B342" s="10" t="s">
        <v>879</v>
      </c>
      <c r="C342" t="s">
        <v>78</v>
      </c>
      <c r="D342" t="s">
        <v>349</v>
      </c>
      <c r="F342" s="9" t="s">
        <v>820</v>
      </c>
      <c r="G342">
        <v>1</v>
      </c>
      <c r="J342">
        <f>+Tabla3567[[#This Row],[BALANCE INICIAL]]+Tabla3567[[#This Row],[ENTRADAS]]-Tabla3567[[#This Row],[SALIDAS]]</f>
        <v>1</v>
      </c>
      <c r="K342" s="2">
        <v>1995</v>
      </c>
      <c r="L342" s="2">
        <f>+Tabla3567[[#This Row],[BALANCE INICIAL]]*Tabla3567[[#This Row],[PRECIO]]</f>
        <v>1995</v>
      </c>
      <c r="M342" s="2">
        <f>+Tabla3567[[#This Row],[ENTRADAS]]*Tabla3567[[#This Row],[PRECIO]]</f>
        <v>0</v>
      </c>
      <c r="N342" s="2">
        <f>+Tabla3567[[#This Row],[SALIDAS]]*Tabla3567[[#This Row],[PRECIO]]</f>
        <v>0</v>
      </c>
      <c r="O342" s="2">
        <f>+Tabla3567[[#This Row],[BALANCE INICIAL2]]+Tabla3567[[#This Row],[ENTRADAS3]]-Tabla3567[[#This Row],[SALIDAS4]]</f>
        <v>1995</v>
      </c>
    </row>
    <row r="343" spans="1:15" x14ac:dyDescent="0.25">
      <c r="A343" s="9" t="s">
        <v>33</v>
      </c>
      <c r="B343" s="10" t="s">
        <v>879</v>
      </c>
      <c r="C343" t="s">
        <v>78</v>
      </c>
      <c r="D343" t="s">
        <v>350</v>
      </c>
      <c r="F343" s="9" t="s">
        <v>820</v>
      </c>
      <c r="H343">
        <v>5</v>
      </c>
      <c r="J343">
        <f>+Tabla3567[[#This Row],[BALANCE INICIAL]]+Tabla3567[[#This Row],[ENTRADAS]]-Tabla3567[[#This Row],[SALIDAS]]</f>
        <v>5</v>
      </c>
      <c r="K343" s="2">
        <v>7662</v>
      </c>
      <c r="L343" s="2">
        <f>+Tabla3567[[#This Row],[BALANCE INICIAL]]*Tabla3567[[#This Row],[PRECIO]]</f>
        <v>0</v>
      </c>
      <c r="M343" s="2">
        <f>+Tabla3567[[#This Row],[ENTRADAS]]*Tabla3567[[#This Row],[PRECIO]]</f>
        <v>38310</v>
      </c>
      <c r="N343" s="2">
        <f>+Tabla3567[[#This Row],[SALIDAS]]*Tabla3567[[#This Row],[PRECIO]]</f>
        <v>0</v>
      </c>
      <c r="O343" s="2">
        <f>+Tabla3567[[#This Row],[BALANCE INICIAL2]]+Tabla3567[[#This Row],[ENTRADAS3]]-Tabla3567[[#This Row],[SALIDAS4]]</f>
        <v>38310</v>
      </c>
    </row>
    <row r="344" spans="1:15" x14ac:dyDescent="0.25">
      <c r="A344" s="9" t="s">
        <v>33</v>
      </c>
      <c r="B344" s="10" t="s">
        <v>879</v>
      </c>
      <c r="C344" t="s">
        <v>78</v>
      </c>
      <c r="D344" t="s">
        <v>351</v>
      </c>
      <c r="F344" s="9" t="s">
        <v>820</v>
      </c>
      <c r="H344">
        <v>5</v>
      </c>
      <c r="J344">
        <f>+Tabla3567[[#This Row],[BALANCE INICIAL]]+Tabla3567[[#This Row],[ENTRADAS]]-Tabla3567[[#This Row],[SALIDAS]]</f>
        <v>5</v>
      </c>
      <c r="K344" s="2">
        <v>7662</v>
      </c>
      <c r="L344" s="2">
        <f>+Tabla3567[[#This Row],[BALANCE INICIAL]]*Tabla3567[[#This Row],[PRECIO]]</f>
        <v>0</v>
      </c>
      <c r="M344" s="2">
        <f>+Tabla3567[[#This Row],[ENTRADAS]]*Tabla3567[[#This Row],[PRECIO]]</f>
        <v>38310</v>
      </c>
      <c r="N344" s="2">
        <f>+Tabla3567[[#This Row],[SALIDAS]]*Tabla3567[[#This Row],[PRECIO]]</f>
        <v>0</v>
      </c>
      <c r="O344" s="2">
        <f>+Tabla3567[[#This Row],[BALANCE INICIAL2]]+Tabla3567[[#This Row],[ENTRADAS3]]-Tabla3567[[#This Row],[SALIDAS4]]</f>
        <v>38310</v>
      </c>
    </row>
    <row r="345" spans="1:15" x14ac:dyDescent="0.25">
      <c r="A345" s="9" t="s">
        <v>33</v>
      </c>
      <c r="B345" s="10" t="s">
        <v>879</v>
      </c>
      <c r="C345" t="s">
        <v>78</v>
      </c>
      <c r="D345" t="s">
        <v>352</v>
      </c>
      <c r="F345" s="9" t="s">
        <v>820</v>
      </c>
      <c r="H345">
        <v>5</v>
      </c>
      <c r="J345">
        <f>+Tabla3567[[#This Row],[BALANCE INICIAL]]+Tabla3567[[#This Row],[ENTRADAS]]-Tabla3567[[#This Row],[SALIDAS]]</f>
        <v>5</v>
      </c>
      <c r="K345" s="2">
        <v>7662</v>
      </c>
      <c r="L345" s="2">
        <f>+Tabla3567[[#This Row],[BALANCE INICIAL]]*Tabla3567[[#This Row],[PRECIO]]</f>
        <v>0</v>
      </c>
      <c r="M345" s="2">
        <f>+Tabla3567[[#This Row],[ENTRADAS]]*Tabla3567[[#This Row],[PRECIO]]</f>
        <v>38310</v>
      </c>
      <c r="N345" s="2">
        <f>+Tabla3567[[#This Row],[SALIDAS]]*Tabla3567[[#This Row],[PRECIO]]</f>
        <v>0</v>
      </c>
      <c r="O345" s="2">
        <f>+Tabla3567[[#This Row],[BALANCE INICIAL2]]+Tabla3567[[#This Row],[ENTRADAS3]]-Tabla3567[[#This Row],[SALIDAS4]]</f>
        <v>38310</v>
      </c>
    </row>
    <row r="346" spans="1:15" x14ac:dyDescent="0.25">
      <c r="A346" s="9" t="s">
        <v>33</v>
      </c>
      <c r="B346" s="10" t="s">
        <v>879</v>
      </c>
      <c r="C346" t="s">
        <v>78</v>
      </c>
      <c r="D346" t="s">
        <v>353</v>
      </c>
      <c r="F346" s="9" t="s">
        <v>820</v>
      </c>
      <c r="H346">
        <v>5</v>
      </c>
      <c r="J346">
        <f>+Tabla3567[[#This Row],[BALANCE INICIAL]]+Tabla3567[[#This Row],[ENTRADAS]]-Tabla3567[[#This Row],[SALIDAS]]</f>
        <v>5</v>
      </c>
      <c r="K346" s="2">
        <v>7662</v>
      </c>
      <c r="L346" s="2">
        <f>+Tabla3567[[#This Row],[BALANCE INICIAL]]*Tabla3567[[#This Row],[PRECIO]]</f>
        <v>0</v>
      </c>
      <c r="M346" s="2">
        <f>+Tabla3567[[#This Row],[ENTRADAS]]*Tabla3567[[#This Row],[PRECIO]]</f>
        <v>38310</v>
      </c>
      <c r="N346" s="2">
        <f>+Tabla3567[[#This Row],[SALIDAS]]*Tabla3567[[#This Row],[PRECIO]]</f>
        <v>0</v>
      </c>
      <c r="O346" s="2">
        <f>+Tabla3567[[#This Row],[BALANCE INICIAL2]]+Tabla3567[[#This Row],[ENTRADAS3]]-Tabla3567[[#This Row],[SALIDAS4]]</f>
        <v>38310</v>
      </c>
    </row>
    <row r="347" spans="1:15" x14ac:dyDescent="0.25">
      <c r="A347" s="9" t="s">
        <v>33</v>
      </c>
      <c r="B347" s="10" t="s">
        <v>879</v>
      </c>
      <c r="C347" t="s">
        <v>78</v>
      </c>
      <c r="D347" t="s">
        <v>354</v>
      </c>
      <c r="F347" s="9" t="s">
        <v>820</v>
      </c>
      <c r="G347">
        <v>15</v>
      </c>
      <c r="J347">
        <f>+Tabla3567[[#This Row],[BALANCE INICIAL]]+Tabla3567[[#This Row],[ENTRADAS]]-Tabla3567[[#This Row],[SALIDAS]]</f>
        <v>15</v>
      </c>
      <c r="K347" s="2">
        <v>1850</v>
      </c>
      <c r="L347" s="2">
        <f>+Tabla3567[[#This Row],[BALANCE INICIAL]]*Tabla3567[[#This Row],[PRECIO]]</f>
        <v>27750</v>
      </c>
      <c r="M347" s="2">
        <f>+Tabla3567[[#This Row],[ENTRADAS]]*Tabla3567[[#This Row],[PRECIO]]</f>
        <v>0</v>
      </c>
      <c r="N347" s="2">
        <f>+Tabla3567[[#This Row],[SALIDAS]]*Tabla3567[[#This Row],[PRECIO]]</f>
        <v>0</v>
      </c>
      <c r="O347" s="2">
        <f>+Tabla3567[[#This Row],[BALANCE INICIAL2]]+Tabla3567[[#This Row],[ENTRADAS3]]-Tabla3567[[#This Row],[SALIDAS4]]</f>
        <v>27750</v>
      </c>
    </row>
    <row r="348" spans="1:15" x14ac:dyDescent="0.25">
      <c r="A348" s="9" t="s">
        <v>33</v>
      </c>
      <c r="B348" s="10" t="s">
        <v>879</v>
      </c>
      <c r="C348" t="s">
        <v>78</v>
      </c>
      <c r="D348" t="s">
        <v>355</v>
      </c>
      <c r="F348" s="9" t="s">
        <v>820</v>
      </c>
      <c r="G348">
        <v>5</v>
      </c>
      <c r="J348">
        <f>+Tabla3567[[#This Row],[BALANCE INICIAL]]+Tabla3567[[#This Row],[ENTRADAS]]-Tabla3567[[#This Row],[SALIDAS]]</f>
        <v>5</v>
      </c>
      <c r="K348" s="2">
        <v>1750</v>
      </c>
      <c r="L348" s="2">
        <f>+Tabla3567[[#This Row],[BALANCE INICIAL]]*Tabla3567[[#This Row],[PRECIO]]</f>
        <v>8750</v>
      </c>
      <c r="M348" s="2">
        <f>+Tabla3567[[#This Row],[ENTRADAS]]*Tabla3567[[#This Row],[PRECIO]]</f>
        <v>0</v>
      </c>
      <c r="N348" s="2">
        <f>+Tabla3567[[#This Row],[SALIDAS]]*Tabla3567[[#This Row],[PRECIO]]</f>
        <v>0</v>
      </c>
      <c r="O348" s="2">
        <f>+Tabla3567[[#This Row],[BALANCE INICIAL2]]+Tabla3567[[#This Row],[ENTRADAS3]]-Tabla3567[[#This Row],[SALIDAS4]]</f>
        <v>8750</v>
      </c>
    </row>
    <row r="349" spans="1:15" x14ac:dyDescent="0.25">
      <c r="A349" s="9" t="s">
        <v>33</v>
      </c>
      <c r="B349" s="10" t="s">
        <v>879</v>
      </c>
      <c r="C349" t="s">
        <v>78</v>
      </c>
      <c r="D349" t="s">
        <v>356</v>
      </c>
      <c r="F349" s="9" t="s">
        <v>820</v>
      </c>
      <c r="G349">
        <v>3</v>
      </c>
      <c r="J349">
        <f>+Tabla3567[[#This Row],[BALANCE INICIAL]]+Tabla3567[[#This Row],[ENTRADAS]]-Tabla3567[[#This Row],[SALIDAS]]</f>
        <v>3</v>
      </c>
      <c r="K349" s="2">
        <v>1890</v>
      </c>
      <c r="L349" s="2">
        <f>+Tabla3567[[#This Row],[BALANCE INICIAL]]*Tabla3567[[#This Row],[PRECIO]]</f>
        <v>5670</v>
      </c>
      <c r="M349" s="2">
        <f>+Tabla3567[[#This Row],[ENTRADAS]]*Tabla3567[[#This Row],[PRECIO]]</f>
        <v>0</v>
      </c>
      <c r="N349" s="2">
        <f>+Tabla3567[[#This Row],[SALIDAS]]*Tabla3567[[#This Row],[PRECIO]]</f>
        <v>0</v>
      </c>
      <c r="O349" s="2">
        <f>+Tabla3567[[#This Row],[BALANCE INICIAL2]]+Tabla3567[[#This Row],[ENTRADAS3]]-Tabla3567[[#This Row],[SALIDAS4]]</f>
        <v>5670</v>
      </c>
    </row>
    <row r="350" spans="1:15" x14ac:dyDescent="0.25">
      <c r="A350" s="9" t="s">
        <v>33</v>
      </c>
      <c r="B350" s="10" t="s">
        <v>879</v>
      </c>
      <c r="C350" t="s">
        <v>78</v>
      </c>
      <c r="D350" t="s">
        <v>357</v>
      </c>
      <c r="F350" s="9" t="s">
        <v>820</v>
      </c>
      <c r="G350">
        <v>1</v>
      </c>
      <c r="J350">
        <f>+Tabla3567[[#This Row],[BALANCE INICIAL]]+Tabla3567[[#This Row],[ENTRADAS]]-Tabla3567[[#This Row],[SALIDAS]]</f>
        <v>1</v>
      </c>
      <c r="K350" s="2">
        <v>1295</v>
      </c>
      <c r="L350" s="2">
        <f>+Tabla3567[[#This Row],[BALANCE INICIAL]]*Tabla3567[[#This Row],[PRECIO]]</f>
        <v>1295</v>
      </c>
      <c r="M350" s="2">
        <f>+Tabla3567[[#This Row],[ENTRADAS]]*Tabla3567[[#This Row],[PRECIO]]</f>
        <v>0</v>
      </c>
      <c r="N350" s="2">
        <f>+Tabla3567[[#This Row],[SALIDAS]]*Tabla3567[[#This Row],[PRECIO]]</f>
        <v>0</v>
      </c>
      <c r="O350" s="2">
        <f>+Tabla3567[[#This Row],[BALANCE INICIAL2]]+Tabla3567[[#This Row],[ENTRADAS3]]-Tabla3567[[#This Row],[SALIDAS4]]</f>
        <v>1295</v>
      </c>
    </row>
    <row r="351" spans="1:15" x14ac:dyDescent="0.25">
      <c r="A351" s="9" t="s">
        <v>33</v>
      </c>
      <c r="B351" s="10" t="s">
        <v>879</v>
      </c>
      <c r="C351" t="s">
        <v>78</v>
      </c>
      <c r="D351" t="s">
        <v>358</v>
      </c>
      <c r="F351" s="9" t="s">
        <v>820</v>
      </c>
      <c r="H351">
        <v>7</v>
      </c>
      <c r="I351">
        <v>2</v>
      </c>
      <c r="J351">
        <f>+Tabla3567[[#This Row],[BALANCE INICIAL]]+Tabla3567[[#This Row],[ENTRADAS]]-Tabla3567[[#This Row],[SALIDAS]]</f>
        <v>5</v>
      </c>
      <c r="K351" s="2">
        <v>2693</v>
      </c>
      <c r="L351" s="2">
        <f>+Tabla3567[[#This Row],[BALANCE INICIAL]]*Tabla3567[[#This Row],[PRECIO]]</f>
        <v>0</v>
      </c>
      <c r="M351" s="2">
        <f>+Tabla3567[[#This Row],[ENTRADAS]]*Tabla3567[[#This Row],[PRECIO]]</f>
        <v>18851</v>
      </c>
      <c r="N351" s="2">
        <f>+Tabla3567[[#This Row],[SALIDAS]]*Tabla3567[[#This Row],[PRECIO]]</f>
        <v>5386</v>
      </c>
      <c r="O351" s="2">
        <f>+Tabla3567[[#This Row],[BALANCE INICIAL2]]+Tabla3567[[#This Row],[ENTRADAS3]]-Tabla3567[[#This Row],[SALIDAS4]]</f>
        <v>13465</v>
      </c>
    </row>
    <row r="352" spans="1:15" x14ac:dyDescent="0.25">
      <c r="A352" s="9" t="s">
        <v>33</v>
      </c>
      <c r="B352" s="10" t="s">
        <v>879</v>
      </c>
      <c r="C352" t="s">
        <v>78</v>
      </c>
      <c r="D352" t="s">
        <v>359</v>
      </c>
      <c r="F352" s="9" t="s">
        <v>826</v>
      </c>
      <c r="G352">
        <v>2</v>
      </c>
      <c r="J352">
        <f>+Tabla3567[[#This Row],[BALANCE INICIAL]]+Tabla3567[[#This Row],[ENTRADAS]]-Tabla3567[[#This Row],[SALIDAS]]</f>
        <v>2</v>
      </c>
      <c r="K352" s="2">
        <v>2155.7199999999998</v>
      </c>
      <c r="L352" s="2">
        <f>+Tabla3567[[#This Row],[BALANCE INICIAL]]*Tabla3567[[#This Row],[PRECIO]]</f>
        <v>4311.4399999999996</v>
      </c>
      <c r="M352" s="2">
        <f>+Tabla3567[[#This Row],[ENTRADAS]]*Tabla3567[[#This Row],[PRECIO]]</f>
        <v>0</v>
      </c>
      <c r="N352" s="2">
        <f>+Tabla3567[[#This Row],[SALIDAS]]*Tabla3567[[#This Row],[PRECIO]]</f>
        <v>0</v>
      </c>
      <c r="O352" s="2">
        <f>+Tabla3567[[#This Row],[BALANCE INICIAL2]]+Tabla3567[[#This Row],[ENTRADAS3]]-Tabla3567[[#This Row],[SALIDAS4]]</f>
        <v>4311.4399999999996</v>
      </c>
    </row>
    <row r="353" spans="1:15" x14ac:dyDescent="0.25">
      <c r="A353" s="9" t="s">
        <v>33</v>
      </c>
      <c r="B353" s="10" t="s">
        <v>879</v>
      </c>
      <c r="C353" t="s">
        <v>78</v>
      </c>
      <c r="D353" t="s">
        <v>364</v>
      </c>
      <c r="F353" s="9" t="s">
        <v>826</v>
      </c>
      <c r="G353">
        <v>22</v>
      </c>
      <c r="I353">
        <v>13</v>
      </c>
      <c r="J353">
        <f>+Tabla3567[[#This Row],[BALANCE INICIAL]]+Tabla3567[[#This Row],[ENTRADAS]]-Tabla3567[[#This Row],[SALIDAS]]</f>
        <v>9</v>
      </c>
      <c r="K353" s="2">
        <v>9110.25</v>
      </c>
      <c r="L353" s="2">
        <f>+Tabla3567[[#This Row],[BALANCE INICIAL]]*Tabla3567[[#This Row],[PRECIO]]</f>
        <v>200425.5</v>
      </c>
      <c r="M353" s="2">
        <f>+Tabla3567[[#This Row],[ENTRADAS]]*Tabla3567[[#This Row],[PRECIO]]</f>
        <v>0</v>
      </c>
      <c r="N353" s="2">
        <f>+Tabla3567[[#This Row],[SALIDAS]]*Tabla3567[[#This Row],[PRECIO]]</f>
        <v>118433.25</v>
      </c>
      <c r="O353" s="2">
        <f>+Tabla3567[[#This Row],[BALANCE INICIAL2]]+Tabla3567[[#This Row],[ENTRADAS3]]-Tabla3567[[#This Row],[SALIDAS4]]</f>
        <v>81992.25</v>
      </c>
    </row>
    <row r="354" spans="1:15" x14ac:dyDescent="0.25">
      <c r="A354" s="9" t="s">
        <v>33</v>
      </c>
      <c r="B354" s="10" t="s">
        <v>879</v>
      </c>
      <c r="C354" t="s">
        <v>78</v>
      </c>
      <c r="D354" t="s">
        <v>365</v>
      </c>
      <c r="F354" s="9" t="s">
        <v>858</v>
      </c>
      <c r="G354">
        <v>4</v>
      </c>
      <c r="H354">
        <v>4</v>
      </c>
      <c r="J354">
        <f>+Tabla3567[[#This Row],[BALANCE INICIAL]]+Tabla3567[[#This Row],[ENTRADAS]]-Tabla3567[[#This Row],[SALIDAS]]</f>
        <v>8</v>
      </c>
      <c r="K354" s="2">
        <v>4829.71</v>
      </c>
      <c r="L354" s="2">
        <f>+Tabla3567[[#This Row],[BALANCE INICIAL]]*Tabla3567[[#This Row],[PRECIO]]</f>
        <v>19318.84</v>
      </c>
      <c r="M354" s="2">
        <f>+Tabla3567[[#This Row],[ENTRADAS]]*Tabla3567[[#This Row],[PRECIO]]</f>
        <v>19318.84</v>
      </c>
      <c r="N354" s="2">
        <f>+Tabla3567[[#This Row],[SALIDAS]]*Tabla3567[[#This Row],[PRECIO]]</f>
        <v>0</v>
      </c>
      <c r="O354" s="2">
        <f>+Tabla3567[[#This Row],[BALANCE INICIAL2]]+Tabla3567[[#This Row],[ENTRADAS3]]-Tabla3567[[#This Row],[SALIDAS4]]</f>
        <v>38637.68</v>
      </c>
    </row>
    <row r="355" spans="1:15" x14ac:dyDescent="0.25">
      <c r="A355" s="9" t="s">
        <v>33</v>
      </c>
      <c r="B355" s="10" t="s">
        <v>879</v>
      </c>
      <c r="C355" t="s">
        <v>78</v>
      </c>
      <c r="D355" t="s">
        <v>366</v>
      </c>
      <c r="F355" s="9" t="s">
        <v>858</v>
      </c>
      <c r="G355">
        <v>4</v>
      </c>
      <c r="H355">
        <v>4</v>
      </c>
      <c r="J355">
        <f>+Tabla3567[[#This Row],[BALANCE INICIAL]]+Tabla3567[[#This Row],[ENTRADAS]]-Tabla3567[[#This Row],[SALIDAS]]</f>
        <v>8</v>
      </c>
      <c r="K355" s="2">
        <v>6250.43</v>
      </c>
      <c r="L355" s="2">
        <f>+Tabla3567[[#This Row],[BALANCE INICIAL]]*Tabla3567[[#This Row],[PRECIO]]</f>
        <v>25001.72</v>
      </c>
      <c r="M355" s="2">
        <f>+Tabla3567[[#This Row],[ENTRADAS]]*Tabla3567[[#This Row],[PRECIO]]</f>
        <v>25001.72</v>
      </c>
      <c r="N355" s="2">
        <f>+Tabla3567[[#This Row],[SALIDAS]]*Tabla3567[[#This Row],[PRECIO]]</f>
        <v>0</v>
      </c>
      <c r="O355" s="2">
        <f>+Tabla3567[[#This Row],[BALANCE INICIAL2]]+Tabla3567[[#This Row],[ENTRADAS3]]-Tabla3567[[#This Row],[SALIDAS4]]</f>
        <v>50003.44</v>
      </c>
    </row>
    <row r="356" spans="1:15" x14ac:dyDescent="0.25">
      <c r="A356" s="9" t="s">
        <v>33</v>
      </c>
      <c r="B356" s="10" t="s">
        <v>879</v>
      </c>
      <c r="C356" t="s">
        <v>78</v>
      </c>
      <c r="D356" t="s">
        <v>367</v>
      </c>
      <c r="F356" s="9" t="s">
        <v>858</v>
      </c>
      <c r="G356">
        <v>4</v>
      </c>
      <c r="H356">
        <v>4</v>
      </c>
      <c r="J356">
        <f>+Tabla3567[[#This Row],[BALANCE INICIAL]]+Tabla3567[[#This Row],[ENTRADAS]]-Tabla3567[[#This Row],[SALIDAS]]</f>
        <v>8</v>
      </c>
      <c r="K356" s="2">
        <v>6250.43</v>
      </c>
      <c r="L356" s="2">
        <f>+Tabla3567[[#This Row],[BALANCE INICIAL]]*Tabla3567[[#This Row],[PRECIO]]</f>
        <v>25001.72</v>
      </c>
      <c r="M356" s="2">
        <f>+Tabla3567[[#This Row],[ENTRADAS]]*Tabla3567[[#This Row],[PRECIO]]</f>
        <v>25001.72</v>
      </c>
      <c r="N356" s="2">
        <f>+Tabla3567[[#This Row],[SALIDAS]]*Tabla3567[[#This Row],[PRECIO]]</f>
        <v>0</v>
      </c>
      <c r="O356" s="2">
        <f>+Tabla3567[[#This Row],[BALANCE INICIAL2]]+Tabla3567[[#This Row],[ENTRADAS3]]-Tabla3567[[#This Row],[SALIDAS4]]</f>
        <v>50003.44</v>
      </c>
    </row>
    <row r="357" spans="1:15" x14ac:dyDescent="0.25">
      <c r="A357" s="9" t="s">
        <v>33</v>
      </c>
      <c r="B357" s="10" t="s">
        <v>879</v>
      </c>
      <c r="C357" t="s">
        <v>78</v>
      </c>
      <c r="D357" t="s">
        <v>368</v>
      </c>
      <c r="F357" s="9" t="s">
        <v>858</v>
      </c>
      <c r="G357">
        <v>4</v>
      </c>
      <c r="H357">
        <v>4</v>
      </c>
      <c r="J357">
        <f>+Tabla3567[[#This Row],[BALANCE INICIAL]]+Tabla3567[[#This Row],[ENTRADAS]]-Tabla3567[[#This Row],[SALIDAS]]</f>
        <v>8</v>
      </c>
      <c r="K357" s="2">
        <v>6250.43</v>
      </c>
      <c r="L357" s="2">
        <f>+Tabla3567[[#This Row],[BALANCE INICIAL]]*Tabla3567[[#This Row],[PRECIO]]</f>
        <v>25001.72</v>
      </c>
      <c r="M357" s="2">
        <f>+Tabla3567[[#This Row],[ENTRADAS]]*Tabla3567[[#This Row],[PRECIO]]</f>
        <v>25001.72</v>
      </c>
      <c r="N357" s="2">
        <f>+Tabla3567[[#This Row],[SALIDAS]]*Tabla3567[[#This Row],[PRECIO]]</f>
        <v>0</v>
      </c>
      <c r="O357" s="2">
        <f>+Tabla3567[[#This Row],[BALANCE INICIAL2]]+Tabla3567[[#This Row],[ENTRADAS3]]-Tabla3567[[#This Row],[SALIDAS4]]</f>
        <v>50003.44</v>
      </c>
    </row>
    <row r="358" spans="1:15" x14ac:dyDescent="0.25">
      <c r="A358" s="9" t="s">
        <v>33</v>
      </c>
      <c r="B358" s="10" t="s">
        <v>879</v>
      </c>
      <c r="C358" t="s">
        <v>78</v>
      </c>
      <c r="D358" t="s">
        <v>369</v>
      </c>
      <c r="F358" s="9" t="s">
        <v>858</v>
      </c>
      <c r="G358">
        <v>4</v>
      </c>
      <c r="J358">
        <f>+Tabla3567[[#This Row],[BALANCE INICIAL]]+Tabla3567[[#This Row],[ENTRADAS]]-Tabla3567[[#This Row],[SALIDAS]]</f>
        <v>4</v>
      </c>
      <c r="K358" s="2">
        <v>3500</v>
      </c>
      <c r="L358" s="2">
        <f>+Tabla3567[[#This Row],[BALANCE INICIAL]]*Tabla3567[[#This Row],[PRECIO]]</f>
        <v>14000</v>
      </c>
      <c r="M358" s="2">
        <f>+Tabla3567[[#This Row],[ENTRADAS]]*Tabla3567[[#This Row],[PRECIO]]</f>
        <v>0</v>
      </c>
      <c r="N358" s="2">
        <f>+Tabla3567[[#This Row],[SALIDAS]]*Tabla3567[[#This Row],[PRECIO]]</f>
        <v>0</v>
      </c>
      <c r="O358" s="2">
        <f>+Tabla3567[[#This Row],[BALANCE INICIAL2]]+Tabla3567[[#This Row],[ENTRADAS3]]-Tabla3567[[#This Row],[SALIDAS4]]</f>
        <v>14000</v>
      </c>
    </row>
    <row r="359" spans="1:15" x14ac:dyDescent="0.25">
      <c r="A359" s="9" t="s">
        <v>33</v>
      </c>
      <c r="B359" s="10" t="s">
        <v>879</v>
      </c>
      <c r="C359" t="s">
        <v>78</v>
      </c>
      <c r="D359" t="s">
        <v>370</v>
      </c>
      <c r="F359" s="9" t="s">
        <v>858</v>
      </c>
      <c r="G359">
        <v>4</v>
      </c>
      <c r="J359">
        <f>+Tabla3567[[#This Row],[BALANCE INICIAL]]+Tabla3567[[#This Row],[ENTRADAS]]-Tabla3567[[#This Row],[SALIDAS]]</f>
        <v>4</v>
      </c>
      <c r="K359" s="2">
        <v>3500</v>
      </c>
      <c r="L359" s="2">
        <f>+Tabla3567[[#This Row],[BALANCE INICIAL]]*Tabla3567[[#This Row],[PRECIO]]</f>
        <v>14000</v>
      </c>
      <c r="M359" s="2">
        <f>+Tabla3567[[#This Row],[ENTRADAS]]*Tabla3567[[#This Row],[PRECIO]]</f>
        <v>0</v>
      </c>
      <c r="N359" s="2">
        <f>+Tabla3567[[#This Row],[SALIDAS]]*Tabla3567[[#This Row],[PRECIO]]</f>
        <v>0</v>
      </c>
      <c r="O359" s="2">
        <f>+Tabla3567[[#This Row],[BALANCE INICIAL2]]+Tabla3567[[#This Row],[ENTRADAS3]]-Tabla3567[[#This Row],[SALIDAS4]]</f>
        <v>14000</v>
      </c>
    </row>
    <row r="360" spans="1:15" x14ac:dyDescent="0.25">
      <c r="A360" s="9" t="s">
        <v>33</v>
      </c>
      <c r="B360" s="10" t="s">
        <v>879</v>
      </c>
      <c r="C360" t="s">
        <v>78</v>
      </c>
      <c r="D360" t="s">
        <v>371</v>
      </c>
      <c r="F360" s="9" t="s">
        <v>858</v>
      </c>
      <c r="G360">
        <v>4</v>
      </c>
      <c r="J360">
        <f>+Tabla3567[[#This Row],[BALANCE INICIAL]]+Tabla3567[[#This Row],[ENTRADAS]]-Tabla3567[[#This Row],[SALIDAS]]</f>
        <v>4</v>
      </c>
      <c r="K360" s="2">
        <v>3500</v>
      </c>
      <c r="L360" s="2">
        <f>+Tabla3567[[#This Row],[BALANCE INICIAL]]*Tabla3567[[#This Row],[PRECIO]]</f>
        <v>14000</v>
      </c>
      <c r="M360" s="2">
        <f>+Tabla3567[[#This Row],[ENTRADAS]]*Tabla3567[[#This Row],[PRECIO]]</f>
        <v>0</v>
      </c>
      <c r="N360" s="2">
        <f>+Tabla3567[[#This Row],[SALIDAS]]*Tabla3567[[#This Row],[PRECIO]]</f>
        <v>0</v>
      </c>
      <c r="O360" s="2">
        <f>+Tabla3567[[#This Row],[BALANCE INICIAL2]]+Tabla3567[[#This Row],[ENTRADAS3]]-Tabla3567[[#This Row],[SALIDAS4]]</f>
        <v>14000</v>
      </c>
    </row>
    <row r="361" spans="1:15" x14ac:dyDescent="0.25">
      <c r="A361" s="9" t="s">
        <v>33</v>
      </c>
      <c r="B361" s="10" t="s">
        <v>879</v>
      </c>
      <c r="C361" t="s">
        <v>78</v>
      </c>
      <c r="D361" t="s">
        <v>372</v>
      </c>
      <c r="F361" s="9" t="s">
        <v>858</v>
      </c>
      <c r="G361">
        <v>4</v>
      </c>
      <c r="J361">
        <f>+Tabla3567[[#This Row],[BALANCE INICIAL]]+Tabla3567[[#This Row],[ENTRADAS]]-Tabla3567[[#This Row],[SALIDAS]]</f>
        <v>4</v>
      </c>
      <c r="K361" s="2">
        <v>3500</v>
      </c>
      <c r="L361" s="2">
        <f>+Tabla3567[[#This Row],[BALANCE INICIAL]]*Tabla3567[[#This Row],[PRECIO]]</f>
        <v>14000</v>
      </c>
      <c r="M361" s="2">
        <f>+Tabla3567[[#This Row],[ENTRADAS]]*Tabla3567[[#This Row],[PRECIO]]</f>
        <v>0</v>
      </c>
      <c r="N361" s="2">
        <f>+Tabla3567[[#This Row],[SALIDAS]]*Tabla3567[[#This Row],[PRECIO]]</f>
        <v>0</v>
      </c>
      <c r="O361" s="2">
        <f>+Tabla3567[[#This Row],[BALANCE INICIAL2]]+Tabla3567[[#This Row],[ENTRADAS3]]-Tabla3567[[#This Row],[SALIDAS4]]</f>
        <v>14000</v>
      </c>
    </row>
    <row r="362" spans="1:15" x14ac:dyDescent="0.25">
      <c r="A362" s="9" t="s">
        <v>33</v>
      </c>
      <c r="B362" s="10" t="s">
        <v>879</v>
      </c>
      <c r="C362" t="s">
        <v>78</v>
      </c>
      <c r="D362" t="s">
        <v>373</v>
      </c>
      <c r="F362" s="9" t="s">
        <v>826</v>
      </c>
      <c r="H362">
        <v>3</v>
      </c>
      <c r="J362">
        <f>+Tabla3567[[#This Row],[BALANCE INICIAL]]+Tabla3567[[#This Row],[ENTRADAS]]-Tabla3567[[#This Row],[SALIDAS]]</f>
        <v>3</v>
      </c>
      <c r="K362" s="2">
        <v>7009.16</v>
      </c>
      <c r="L362" s="2">
        <f>+Tabla3567[[#This Row],[BALANCE INICIAL]]*Tabla3567[[#This Row],[PRECIO]]</f>
        <v>0</v>
      </c>
      <c r="M362" s="2">
        <f>+Tabla3567[[#This Row],[ENTRADAS]]*Tabla3567[[#This Row],[PRECIO]]</f>
        <v>21027.48</v>
      </c>
      <c r="N362" s="2">
        <f>+Tabla3567[[#This Row],[SALIDAS]]*Tabla3567[[#This Row],[PRECIO]]</f>
        <v>0</v>
      </c>
      <c r="O362" s="2">
        <f>+Tabla3567[[#This Row],[BALANCE INICIAL2]]+Tabla3567[[#This Row],[ENTRADAS3]]-Tabla3567[[#This Row],[SALIDAS4]]</f>
        <v>21027.48</v>
      </c>
    </row>
    <row r="363" spans="1:15" x14ac:dyDescent="0.25">
      <c r="A363" s="9" t="s">
        <v>33</v>
      </c>
      <c r="B363" s="10" t="s">
        <v>879</v>
      </c>
      <c r="C363" t="s">
        <v>78</v>
      </c>
      <c r="D363" t="s">
        <v>374</v>
      </c>
      <c r="F363" s="9" t="s">
        <v>820</v>
      </c>
      <c r="G363">
        <v>8</v>
      </c>
      <c r="J363">
        <f>+Tabla3567[[#This Row],[BALANCE INICIAL]]+Tabla3567[[#This Row],[ENTRADAS]]-Tabla3567[[#This Row],[SALIDAS]]</f>
        <v>8</v>
      </c>
      <c r="K363" s="2">
        <v>5984.4</v>
      </c>
      <c r="L363" s="2">
        <f>+Tabla3567[[#This Row],[BALANCE INICIAL]]*Tabla3567[[#This Row],[PRECIO]]</f>
        <v>47875.199999999997</v>
      </c>
      <c r="M363" s="2">
        <f>+Tabla3567[[#This Row],[ENTRADAS]]*Tabla3567[[#This Row],[PRECIO]]</f>
        <v>0</v>
      </c>
      <c r="N363" s="2">
        <f>+Tabla3567[[#This Row],[SALIDAS]]*Tabla3567[[#This Row],[PRECIO]]</f>
        <v>0</v>
      </c>
      <c r="O363" s="2">
        <f>+Tabla3567[[#This Row],[BALANCE INICIAL2]]+Tabla3567[[#This Row],[ENTRADAS3]]-Tabla3567[[#This Row],[SALIDAS4]]</f>
        <v>47875.199999999997</v>
      </c>
    </row>
    <row r="364" spans="1:15" x14ac:dyDescent="0.25">
      <c r="A364" s="9" t="s">
        <v>33</v>
      </c>
      <c r="B364" s="10" t="s">
        <v>879</v>
      </c>
      <c r="C364" t="s">
        <v>78</v>
      </c>
      <c r="D364" t="s">
        <v>471</v>
      </c>
      <c r="F364" s="9" t="s">
        <v>820</v>
      </c>
      <c r="G364">
        <v>2</v>
      </c>
      <c r="J364">
        <f>+Tabla3567[[#This Row],[BALANCE INICIAL]]+Tabla3567[[#This Row],[ENTRADAS]]-Tabla3567[[#This Row],[SALIDAS]]</f>
        <v>2</v>
      </c>
      <c r="K364" s="2">
        <v>1383.05</v>
      </c>
      <c r="L364" s="2">
        <f>+Tabla3567[[#This Row],[BALANCE INICIAL]]*Tabla3567[[#This Row],[PRECIO]]</f>
        <v>2766.1</v>
      </c>
      <c r="M364" s="2">
        <f>+Tabla3567[[#This Row],[ENTRADAS]]*Tabla3567[[#This Row],[PRECIO]]</f>
        <v>0</v>
      </c>
      <c r="N364" s="2">
        <f>+Tabla3567[[#This Row],[SALIDAS]]*Tabla3567[[#This Row],[PRECIO]]</f>
        <v>0</v>
      </c>
      <c r="O364" s="2">
        <f>+Tabla3567[[#This Row],[BALANCE INICIAL2]]+Tabla3567[[#This Row],[ENTRADAS3]]-Tabla3567[[#This Row],[SALIDAS4]]</f>
        <v>2766.1</v>
      </c>
    </row>
    <row r="365" spans="1:15" x14ac:dyDescent="0.25">
      <c r="A365" s="9" t="s">
        <v>26</v>
      </c>
      <c r="B365" s="16" t="s">
        <v>887</v>
      </c>
      <c r="C365" t="s">
        <v>66</v>
      </c>
      <c r="D365" t="s">
        <v>120</v>
      </c>
      <c r="F365" s="9" t="s">
        <v>820</v>
      </c>
      <c r="G365">
        <v>20</v>
      </c>
      <c r="J365">
        <f>+Tabla3567[[#This Row],[BALANCE INICIAL]]+Tabla3567[[#This Row],[ENTRADAS]]-Tabla3567[[#This Row],[SALIDAS]]</f>
        <v>20</v>
      </c>
      <c r="K365" s="2">
        <v>18.54</v>
      </c>
      <c r="L365" s="2">
        <f>+Tabla3567[[#This Row],[BALANCE INICIAL]]*Tabla3567[[#This Row],[PRECIO]]</f>
        <v>370.79999999999995</v>
      </c>
      <c r="M365" s="2">
        <f>+Tabla3567[[#This Row],[ENTRADAS]]*Tabla3567[[#This Row],[PRECIO]]</f>
        <v>0</v>
      </c>
      <c r="N365" s="2">
        <f>+Tabla3567[[#This Row],[SALIDAS]]*Tabla3567[[#This Row],[PRECIO]]</f>
        <v>0</v>
      </c>
      <c r="O365" s="2">
        <f>+Tabla3567[[#This Row],[BALANCE INICIAL2]]+Tabla3567[[#This Row],[ENTRADAS3]]-Tabla3567[[#This Row],[SALIDAS4]]</f>
        <v>370.79999999999995</v>
      </c>
    </row>
    <row r="366" spans="1:15" ht="26.25" x14ac:dyDescent="0.25">
      <c r="A366" s="11" t="s">
        <v>43</v>
      </c>
      <c r="B366" s="10" t="s">
        <v>954</v>
      </c>
      <c r="C366" s="12" t="s">
        <v>89</v>
      </c>
      <c r="D366" t="s">
        <v>955</v>
      </c>
      <c r="F366" s="9" t="s">
        <v>820</v>
      </c>
      <c r="H366">
        <v>200</v>
      </c>
      <c r="J366">
        <f>+Tabla3567[[#This Row],[BALANCE INICIAL]]+Tabla3567[[#This Row],[ENTRADAS]]-Tabla3567[[#This Row],[SALIDAS]]</f>
        <v>200</v>
      </c>
      <c r="K366" s="2">
        <v>60</v>
      </c>
      <c r="L366" s="2">
        <f>+Tabla3567[[#This Row],[BALANCE INICIAL]]*Tabla3567[[#This Row],[PRECIO]]</f>
        <v>0</v>
      </c>
      <c r="M366" s="2">
        <f>+Tabla3567[[#This Row],[ENTRADAS]]*Tabla3567[[#This Row],[PRECIO]]</f>
        <v>12000</v>
      </c>
      <c r="N366" s="2">
        <f>+Tabla3567[[#This Row],[SALIDAS]]*Tabla3567[[#This Row],[PRECIO]]</f>
        <v>0</v>
      </c>
      <c r="O366" s="2">
        <f>+Tabla3567[[#This Row],[BALANCE INICIAL2]]+Tabla3567[[#This Row],[ENTRADAS3]]-Tabla3567[[#This Row],[SALIDAS4]]</f>
        <v>12000</v>
      </c>
    </row>
    <row r="367" spans="1:15" ht="26.25" x14ac:dyDescent="0.25">
      <c r="A367" s="11" t="s">
        <v>43</v>
      </c>
      <c r="B367" s="10" t="s">
        <v>954</v>
      </c>
      <c r="C367" s="12" t="s">
        <v>89</v>
      </c>
      <c r="D367" t="s">
        <v>956</v>
      </c>
      <c r="F367" s="9" t="s">
        <v>820</v>
      </c>
      <c r="H367">
        <v>500</v>
      </c>
      <c r="J367">
        <f>+Tabla3567[[#This Row],[BALANCE INICIAL]]+Tabla3567[[#This Row],[ENTRADAS]]-Tabla3567[[#This Row],[SALIDAS]]</f>
        <v>500</v>
      </c>
      <c r="K367" s="2">
        <v>58</v>
      </c>
      <c r="L367" s="2">
        <f>+Tabla3567[[#This Row],[BALANCE INICIAL]]*Tabla3567[[#This Row],[PRECIO]]</f>
        <v>0</v>
      </c>
      <c r="M367" s="2">
        <f>+Tabla3567[[#This Row],[ENTRADAS]]*Tabla3567[[#This Row],[PRECIO]]</f>
        <v>29000</v>
      </c>
      <c r="N367" s="2">
        <f>+Tabla3567[[#This Row],[SALIDAS]]*Tabla3567[[#This Row],[PRECIO]]</f>
        <v>0</v>
      </c>
      <c r="O367" s="2">
        <f>+Tabla3567[[#This Row],[BALANCE INICIAL2]]+Tabla3567[[#This Row],[ENTRADAS3]]-Tabla3567[[#This Row],[SALIDAS4]]</f>
        <v>29000</v>
      </c>
    </row>
    <row r="368" spans="1:15" ht="26.25" x14ac:dyDescent="0.25">
      <c r="A368" s="11" t="s">
        <v>43</v>
      </c>
      <c r="B368" s="10" t="s">
        <v>954</v>
      </c>
      <c r="C368" s="12" t="s">
        <v>89</v>
      </c>
      <c r="D368" t="s">
        <v>957</v>
      </c>
      <c r="F368" s="9" t="s">
        <v>820</v>
      </c>
      <c r="H368">
        <v>3</v>
      </c>
      <c r="J368">
        <f>+Tabla3567[[#This Row],[BALANCE INICIAL]]+Tabla3567[[#This Row],[ENTRADAS]]-Tabla3567[[#This Row],[SALIDAS]]</f>
        <v>3</v>
      </c>
      <c r="K368" s="2">
        <v>1725</v>
      </c>
      <c r="L368" s="2">
        <f>+Tabla3567[[#This Row],[BALANCE INICIAL]]*Tabla3567[[#This Row],[PRECIO]]</f>
        <v>0</v>
      </c>
      <c r="M368" s="2">
        <f>+Tabla3567[[#This Row],[ENTRADAS]]*Tabla3567[[#This Row],[PRECIO]]</f>
        <v>5175</v>
      </c>
      <c r="N368" s="2">
        <f>+Tabla3567[[#This Row],[SALIDAS]]*Tabla3567[[#This Row],[PRECIO]]</f>
        <v>0</v>
      </c>
      <c r="O368" s="2">
        <f>+Tabla3567[[#This Row],[BALANCE INICIAL2]]+Tabla3567[[#This Row],[ENTRADAS3]]-Tabla3567[[#This Row],[SALIDAS4]]</f>
        <v>5175</v>
      </c>
    </row>
    <row r="369" spans="1:15" ht="26.25" x14ac:dyDescent="0.25">
      <c r="A369" s="11" t="s">
        <v>43</v>
      </c>
      <c r="B369" s="10" t="s">
        <v>954</v>
      </c>
      <c r="C369" s="12" t="s">
        <v>89</v>
      </c>
      <c r="D369" t="s">
        <v>958</v>
      </c>
      <c r="F369" s="9" t="s">
        <v>820</v>
      </c>
      <c r="H369">
        <v>16</v>
      </c>
      <c r="J369">
        <f>+Tabla3567[[#This Row],[BALANCE INICIAL]]+Tabla3567[[#This Row],[ENTRADAS]]-Tabla3567[[#This Row],[SALIDAS]]</f>
        <v>16</v>
      </c>
      <c r="K369" s="2">
        <v>441</v>
      </c>
      <c r="L369" s="2">
        <f>+Tabla3567[[#This Row],[BALANCE INICIAL]]*Tabla3567[[#This Row],[PRECIO]]</f>
        <v>0</v>
      </c>
      <c r="M369" s="2">
        <f>+Tabla3567[[#This Row],[ENTRADAS]]*Tabla3567[[#This Row],[PRECIO]]</f>
        <v>7056</v>
      </c>
      <c r="N369" s="2">
        <f>+Tabla3567[[#This Row],[SALIDAS]]*Tabla3567[[#This Row],[PRECIO]]</f>
        <v>0</v>
      </c>
      <c r="O369" s="2">
        <f>+Tabla3567[[#This Row],[BALANCE INICIAL2]]+Tabla3567[[#This Row],[ENTRADAS3]]-Tabla3567[[#This Row],[SALIDAS4]]</f>
        <v>7056</v>
      </c>
    </row>
    <row r="370" spans="1:15" ht="26.25" x14ac:dyDescent="0.25">
      <c r="A370" s="11" t="s">
        <v>43</v>
      </c>
      <c r="B370" s="10" t="s">
        <v>954</v>
      </c>
      <c r="C370" s="12" t="s">
        <v>89</v>
      </c>
      <c r="D370" t="s">
        <v>959</v>
      </c>
      <c r="F370" s="9" t="s">
        <v>820</v>
      </c>
      <c r="H370">
        <v>10</v>
      </c>
      <c r="J370">
        <f>+Tabla3567[[#This Row],[BALANCE INICIAL]]+Tabla3567[[#This Row],[ENTRADAS]]-Tabla3567[[#This Row],[SALIDAS]]</f>
        <v>10</v>
      </c>
      <c r="K370" s="2">
        <v>70</v>
      </c>
      <c r="L370" s="2">
        <f>+Tabla3567[[#This Row],[BALANCE INICIAL]]*Tabla3567[[#This Row],[PRECIO]]</f>
        <v>0</v>
      </c>
      <c r="M370" s="2">
        <f>+Tabla3567[[#This Row],[ENTRADAS]]*Tabla3567[[#This Row],[PRECIO]]</f>
        <v>700</v>
      </c>
      <c r="N370" s="2">
        <f>+Tabla3567[[#This Row],[SALIDAS]]*Tabla3567[[#This Row],[PRECIO]]</f>
        <v>0</v>
      </c>
      <c r="O370" s="2">
        <f>+Tabla3567[[#This Row],[BALANCE INICIAL2]]+Tabla3567[[#This Row],[ENTRADAS3]]-Tabla3567[[#This Row],[SALIDAS4]]</f>
        <v>700</v>
      </c>
    </row>
    <row r="371" spans="1:15" ht="26.25" x14ac:dyDescent="0.25">
      <c r="A371" s="11" t="s">
        <v>43</v>
      </c>
      <c r="B371" s="10" t="s">
        <v>954</v>
      </c>
      <c r="C371" s="12" t="s">
        <v>89</v>
      </c>
      <c r="D371" t="s">
        <v>960</v>
      </c>
      <c r="F371" s="9" t="s">
        <v>820</v>
      </c>
      <c r="H371">
        <v>50</v>
      </c>
      <c r="I371">
        <v>50</v>
      </c>
      <c r="J371">
        <f>+Tabla3567[[#This Row],[BALANCE INICIAL]]+Tabla3567[[#This Row],[ENTRADAS]]-Tabla3567[[#This Row],[SALIDAS]]</f>
        <v>0</v>
      </c>
      <c r="K371" s="2">
        <v>5.5</v>
      </c>
      <c r="L371" s="2">
        <f>+Tabla3567[[#This Row],[BALANCE INICIAL]]*Tabla3567[[#This Row],[PRECIO]]</f>
        <v>0</v>
      </c>
      <c r="M371" s="2">
        <f>+Tabla3567[[#This Row],[ENTRADAS]]*Tabla3567[[#This Row],[PRECIO]]</f>
        <v>275</v>
      </c>
      <c r="N371" s="2">
        <f>+Tabla3567[[#This Row],[SALIDAS]]*Tabla3567[[#This Row],[PRECIO]]</f>
        <v>275</v>
      </c>
      <c r="O371" s="2">
        <f>+Tabla3567[[#This Row],[BALANCE INICIAL2]]+Tabla3567[[#This Row],[ENTRADAS3]]-Tabla3567[[#This Row],[SALIDAS4]]</f>
        <v>0</v>
      </c>
    </row>
    <row r="372" spans="1:15" ht="26.25" x14ac:dyDescent="0.25">
      <c r="A372" s="11" t="s">
        <v>43</v>
      </c>
      <c r="B372" s="10" t="s">
        <v>954</v>
      </c>
      <c r="C372" s="12" t="s">
        <v>89</v>
      </c>
      <c r="D372" t="s">
        <v>961</v>
      </c>
      <c r="F372" s="9" t="s">
        <v>820</v>
      </c>
      <c r="H372">
        <v>200</v>
      </c>
      <c r="J372">
        <f>+Tabla3567[[#This Row],[BALANCE INICIAL]]+Tabla3567[[#This Row],[ENTRADAS]]-Tabla3567[[#This Row],[SALIDAS]]</f>
        <v>200</v>
      </c>
      <c r="K372" s="2">
        <v>40</v>
      </c>
      <c r="L372" s="2">
        <f>+Tabla3567[[#This Row],[BALANCE INICIAL]]*Tabla3567[[#This Row],[PRECIO]]</f>
        <v>0</v>
      </c>
      <c r="M372" s="2">
        <f>+Tabla3567[[#This Row],[ENTRADAS]]*Tabla3567[[#This Row],[PRECIO]]</f>
        <v>8000</v>
      </c>
      <c r="N372" s="2">
        <f>+Tabla3567[[#This Row],[SALIDAS]]*Tabla3567[[#This Row],[PRECIO]]</f>
        <v>0</v>
      </c>
      <c r="O372" s="2">
        <f>+Tabla3567[[#This Row],[BALANCE INICIAL2]]+Tabla3567[[#This Row],[ENTRADAS3]]-Tabla3567[[#This Row],[SALIDAS4]]</f>
        <v>8000</v>
      </c>
    </row>
    <row r="373" spans="1:15" ht="26.25" x14ac:dyDescent="0.25">
      <c r="A373" s="11" t="s">
        <v>43</v>
      </c>
      <c r="B373" s="10" t="s">
        <v>954</v>
      </c>
      <c r="C373" s="12" t="s">
        <v>89</v>
      </c>
      <c r="D373" t="s">
        <v>962</v>
      </c>
      <c r="F373" s="9" t="s">
        <v>820</v>
      </c>
      <c r="H373">
        <v>50</v>
      </c>
      <c r="I373">
        <v>50</v>
      </c>
      <c r="J373">
        <f>+Tabla3567[[#This Row],[BALANCE INICIAL]]+Tabla3567[[#This Row],[ENTRADAS]]-Tabla3567[[#This Row],[SALIDAS]]</f>
        <v>0</v>
      </c>
      <c r="K373" s="2">
        <v>5.7</v>
      </c>
      <c r="L373" s="2">
        <f>+Tabla3567[[#This Row],[BALANCE INICIAL]]*Tabla3567[[#This Row],[PRECIO]]</f>
        <v>0</v>
      </c>
      <c r="M373" s="2">
        <f>+Tabla3567[[#This Row],[ENTRADAS]]*Tabla3567[[#This Row],[PRECIO]]</f>
        <v>285</v>
      </c>
      <c r="N373" s="2">
        <f>+Tabla3567[[#This Row],[SALIDAS]]*Tabla3567[[#This Row],[PRECIO]]</f>
        <v>285</v>
      </c>
      <c r="O373" s="2">
        <f>+Tabla3567[[#This Row],[BALANCE INICIAL2]]+Tabla3567[[#This Row],[ENTRADAS3]]-Tabla3567[[#This Row],[SALIDAS4]]</f>
        <v>0</v>
      </c>
    </row>
    <row r="374" spans="1:15" ht="26.25" x14ac:dyDescent="0.25">
      <c r="A374" s="11" t="s">
        <v>43</v>
      </c>
      <c r="B374" s="10" t="s">
        <v>954</v>
      </c>
      <c r="C374" s="12" t="s">
        <v>89</v>
      </c>
      <c r="D374" t="s">
        <v>963</v>
      </c>
      <c r="F374" s="9" t="s">
        <v>820</v>
      </c>
      <c r="H374">
        <v>3</v>
      </c>
      <c r="J374">
        <f>+Tabla3567[[#This Row],[BALANCE INICIAL]]+Tabla3567[[#This Row],[ENTRADAS]]-Tabla3567[[#This Row],[SALIDAS]]</f>
        <v>3</v>
      </c>
      <c r="K374" s="2">
        <v>87</v>
      </c>
      <c r="L374" s="2">
        <f>+Tabla3567[[#This Row],[BALANCE INICIAL]]*Tabla3567[[#This Row],[PRECIO]]</f>
        <v>0</v>
      </c>
      <c r="M374" s="2">
        <f>+Tabla3567[[#This Row],[ENTRADAS]]*Tabla3567[[#This Row],[PRECIO]]</f>
        <v>261</v>
      </c>
      <c r="N374" s="2">
        <f>+Tabla3567[[#This Row],[SALIDAS]]*Tabla3567[[#This Row],[PRECIO]]</f>
        <v>0</v>
      </c>
      <c r="O374" s="2">
        <f>+Tabla3567[[#This Row],[BALANCE INICIAL2]]+Tabla3567[[#This Row],[ENTRADAS3]]-Tabla3567[[#This Row],[SALIDAS4]]</f>
        <v>261</v>
      </c>
    </row>
    <row r="375" spans="1:15" ht="26.25" x14ac:dyDescent="0.25">
      <c r="A375" s="11" t="s">
        <v>43</v>
      </c>
      <c r="B375" s="10" t="s">
        <v>954</v>
      </c>
      <c r="C375" s="12" t="s">
        <v>89</v>
      </c>
      <c r="D375" t="s">
        <v>964</v>
      </c>
      <c r="F375" s="9" t="s">
        <v>820</v>
      </c>
      <c r="H375">
        <v>100</v>
      </c>
      <c r="J375">
        <f>+Tabla3567[[#This Row],[BALANCE INICIAL]]+Tabla3567[[#This Row],[ENTRADAS]]-Tabla3567[[#This Row],[SALIDAS]]</f>
        <v>100</v>
      </c>
      <c r="K375" s="2">
        <v>50.4</v>
      </c>
      <c r="L375" s="2">
        <f>+Tabla3567[[#This Row],[BALANCE INICIAL]]*Tabla3567[[#This Row],[PRECIO]]</f>
        <v>0</v>
      </c>
      <c r="M375" s="2">
        <f>+Tabla3567[[#This Row],[ENTRADAS]]*Tabla3567[[#This Row],[PRECIO]]</f>
        <v>5040</v>
      </c>
      <c r="N375" s="2">
        <f>+Tabla3567[[#This Row],[SALIDAS]]*Tabla3567[[#This Row],[PRECIO]]</f>
        <v>0</v>
      </c>
      <c r="O375" s="2">
        <f>+Tabla3567[[#This Row],[BALANCE INICIAL2]]+Tabla3567[[#This Row],[ENTRADAS3]]-Tabla3567[[#This Row],[SALIDAS4]]</f>
        <v>5040</v>
      </c>
    </row>
    <row r="376" spans="1:15" ht="26.25" x14ac:dyDescent="0.25">
      <c r="A376" s="11" t="s">
        <v>43</v>
      </c>
      <c r="B376" s="10" t="s">
        <v>954</v>
      </c>
      <c r="C376" s="12" t="s">
        <v>89</v>
      </c>
      <c r="D376" t="s">
        <v>965</v>
      </c>
      <c r="F376" s="9" t="s">
        <v>820</v>
      </c>
      <c r="H376">
        <v>150</v>
      </c>
      <c r="J376">
        <f>+Tabla3567[[#This Row],[BALANCE INICIAL]]+Tabla3567[[#This Row],[ENTRADAS]]-Tabla3567[[#This Row],[SALIDAS]]</f>
        <v>150</v>
      </c>
      <c r="K376" s="2">
        <v>65.8</v>
      </c>
      <c r="L376" s="2">
        <f>+Tabla3567[[#This Row],[BALANCE INICIAL]]*Tabla3567[[#This Row],[PRECIO]]</f>
        <v>0</v>
      </c>
      <c r="M376" s="2">
        <f>+Tabla3567[[#This Row],[ENTRADAS]]*Tabla3567[[#This Row],[PRECIO]]</f>
        <v>9870</v>
      </c>
      <c r="N376" s="2">
        <f>+Tabla3567[[#This Row],[SALIDAS]]*Tabla3567[[#This Row],[PRECIO]]</f>
        <v>0</v>
      </c>
      <c r="O376" s="2">
        <f>+Tabla3567[[#This Row],[BALANCE INICIAL2]]+Tabla3567[[#This Row],[ENTRADAS3]]-Tabla3567[[#This Row],[SALIDAS4]]</f>
        <v>9870</v>
      </c>
    </row>
    <row r="377" spans="1:15" ht="26.25" x14ac:dyDescent="0.25">
      <c r="A377" s="11" t="s">
        <v>43</v>
      </c>
      <c r="B377" s="10" t="s">
        <v>954</v>
      </c>
      <c r="C377" s="12" t="s">
        <v>89</v>
      </c>
      <c r="D377" t="s">
        <v>966</v>
      </c>
      <c r="F377" s="9" t="s">
        <v>820</v>
      </c>
      <c r="H377">
        <v>1000</v>
      </c>
      <c r="J377">
        <f>+Tabla3567[[#This Row],[BALANCE INICIAL]]+Tabla3567[[#This Row],[ENTRADAS]]-Tabla3567[[#This Row],[SALIDAS]]</f>
        <v>1000</v>
      </c>
      <c r="K377" s="2">
        <v>7.28</v>
      </c>
      <c r="L377" s="2">
        <f>+Tabla3567[[#This Row],[BALANCE INICIAL]]*Tabla3567[[#This Row],[PRECIO]]</f>
        <v>0</v>
      </c>
      <c r="M377" s="2">
        <f>+Tabla3567[[#This Row],[ENTRADAS]]*Tabla3567[[#This Row],[PRECIO]]</f>
        <v>7280</v>
      </c>
      <c r="N377" s="2">
        <f>+Tabla3567[[#This Row],[SALIDAS]]*Tabla3567[[#This Row],[PRECIO]]</f>
        <v>0</v>
      </c>
      <c r="O377" s="2">
        <f>+Tabla3567[[#This Row],[BALANCE INICIAL2]]+Tabla3567[[#This Row],[ENTRADAS3]]-Tabla3567[[#This Row],[SALIDAS4]]</f>
        <v>7280</v>
      </c>
    </row>
    <row r="378" spans="1:15" ht="26.25" x14ac:dyDescent="0.25">
      <c r="A378" s="11" t="s">
        <v>43</v>
      </c>
      <c r="B378" s="10" t="s">
        <v>954</v>
      </c>
      <c r="C378" s="12" t="s">
        <v>89</v>
      </c>
      <c r="D378" t="s">
        <v>967</v>
      </c>
      <c r="F378" s="9" t="s">
        <v>820</v>
      </c>
      <c r="H378">
        <v>800</v>
      </c>
      <c r="J378">
        <f>+Tabla3567[[#This Row],[BALANCE INICIAL]]+Tabla3567[[#This Row],[ENTRADAS]]-Tabla3567[[#This Row],[SALIDAS]]</f>
        <v>800</v>
      </c>
      <c r="K378" s="2">
        <v>107.25</v>
      </c>
      <c r="L378" s="2">
        <f>+Tabla3567[[#This Row],[BALANCE INICIAL]]*Tabla3567[[#This Row],[PRECIO]]</f>
        <v>0</v>
      </c>
      <c r="M378" s="2">
        <f>+Tabla3567[[#This Row],[ENTRADAS]]*Tabla3567[[#This Row],[PRECIO]]</f>
        <v>85800</v>
      </c>
      <c r="N378" s="2">
        <f>+Tabla3567[[#This Row],[SALIDAS]]*Tabla3567[[#This Row],[PRECIO]]</f>
        <v>0</v>
      </c>
      <c r="O378" s="2">
        <f>+Tabla3567[[#This Row],[BALANCE INICIAL2]]+Tabla3567[[#This Row],[ENTRADAS3]]-Tabla3567[[#This Row],[SALIDAS4]]</f>
        <v>85800</v>
      </c>
    </row>
    <row r="379" spans="1:15" ht="26.25" x14ac:dyDescent="0.25">
      <c r="A379" s="11" t="s">
        <v>43</v>
      </c>
      <c r="B379" s="10" t="s">
        <v>954</v>
      </c>
      <c r="C379" s="12" t="s">
        <v>89</v>
      </c>
      <c r="D379" t="s">
        <v>968</v>
      </c>
      <c r="F379" s="9" t="s">
        <v>820</v>
      </c>
      <c r="H379">
        <v>25</v>
      </c>
      <c r="J379">
        <f>+Tabla3567[[#This Row],[BALANCE INICIAL]]+Tabla3567[[#This Row],[ENTRADAS]]-Tabla3567[[#This Row],[SALIDAS]]</f>
        <v>25</v>
      </c>
      <c r="K379" s="2">
        <v>81.2</v>
      </c>
      <c r="L379" s="2">
        <f>+Tabla3567[[#This Row],[BALANCE INICIAL]]*Tabla3567[[#This Row],[PRECIO]]</f>
        <v>0</v>
      </c>
      <c r="M379" s="2">
        <f>+Tabla3567[[#This Row],[ENTRADAS]]*Tabla3567[[#This Row],[PRECIO]]</f>
        <v>2030</v>
      </c>
      <c r="N379" s="2">
        <f>+Tabla3567[[#This Row],[SALIDAS]]*Tabla3567[[#This Row],[PRECIO]]</f>
        <v>0</v>
      </c>
      <c r="O379" s="2">
        <f>+Tabla3567[[#This Row],[BALANCE INICIAL2]]+Tabla3567[[#This Row],[ENTRADAS3]]-Tabla3567[[#This Row],[SALIDAS4]]</f>
        <v>2030</v>
      </c>
    </row>
    <row r="380" spans="1:15" ht="26.25" x14ac:dyDescent="0.25">
      <c r="A380" s="11" t="s">
        <v>43</v>
      </c>
      <c r="B380" s="10" t="s">
        <v>954</v>
      </c>
      <c r="C380" s="12" t="s">
        <v>89</v>
      </c>
      <c r="D380" t="s">
        <v>969</v>
      </c>
      <c r="F380" s="9" t="s">
        <v>820</v>
      </c>
      <c r="H380">
        <v>1000</v>
      </c>
      <c r="J380">
        <f>+Tabla3567[[#This Row],[BALANCE INICIAL]]+Tabla3567[[#This Row],[ENTRADAS]]-Tabla3567[[#This Row],[SALIDAS]]</f>
        <v>1000</v>
      </c>
      <c r="K380" s="2">
        <v>0.88</v>
      </c>
      <c r="L380" s="2">
        <f>+Tabla3567[[#This Row],[BALANCE INICIAL]]*Tabla3567[[#This Row],[PRECIO]]</f>
        <v>0</v>
      </c>
      <c r="M380" s="2">
        <f>+Tabla3567[[#This Row],[ENTRADAS]]*Tabla3567[[#This Row],[PRECIO]]</f>
        <v>880</v>
      </c>
      <c r="N380" s="2">
        <f>+Tabla3567[[#This Row],[SALIDAS]]*Tabla3567[[#This Row],[PRECIO]]</f>
        <v>0</v>
      </c>
      <c r="O380" s="2">
        <f>+Tabla3567[[#This Row],[BALANCE INICIAL2]]+Tabla3567[[#This Row],[ENTRADAS3]]-Tabla3567[[#This Row],[SALIDAS4]]</f>
        <v>880</v>
      </c>
    </row>
    <row r="381" spans="1:15" ht="26.25" x14ac:dyDescent="0.25">
      <c r="A381" s="11" t="s">
        <v>43</v>
      </c>
      <c r="B381" s="10" t="s">
        <v>954</v>
      </c>
      <c r="C381" s="12" t="s">
        <v>89</v>
      </c>
      <c r="D381" t="s">
        <v>970</v>
      </c>
      <c r="F381" s="9" t="s">
        <v>820</v>
      </c>
      <c r="H381">
        <v>1000</v>
      </c>
      <c r="J381">
        <f>+Tabla3567[[#This Row],[BALANCE INICIAL]]+Tabla3567[[#This Row],[ENTRADAS]]-Tabla3567[[#This Row],[SALIDAS]]</f>
        <v>1000</v>
      </c>
      <c r="K381" s="2">
        <v>2.7</v>
      </c>
      <c r="L381" s="2">
        <f>+Tabla3567[[#This Row],[BALANCE INICIAL]]*Tabla3567[[#This Row],[PRECIO]]</f>
        <v>0</v>
      </c>
      <c r="M381" s="2">
        <f>+Tabla3567[[#This Row],[ENTRADAS]]*Tabla3567[[#This Row],[PRECIO]]</f>
        <v>2700</v>
      </c>
      <c r="N381" s="2">
        <f>+Tabla3567[[#This Row],[SALIDAS]]*Tabla3567[[#This Row],[PRECIO]]</f>
        <v>0</v>
      </c>
      <c r="O381" s="2">
        <f>+Tabla3567[[#This Row],[BALANCE INICIAL2]]+Tabla3567[[#This Row],[ENTRADAS3]]-Tabla3567[[#This Row],[SALIDAS4]]</f>
        <v>2700</v>
      </c>
    </row>
    <row r="382" spans="1:15" ht="26.25" x14ac:dyDescent="0.25">
      <c r="A382" s="11" t="s">
        <v>43</v>
      </c>
      <c r="B382" s="10" t="s">
        <v>954</v>
      </c>
      <c r="C382" s="12" t="s">
        <v>89</v>
      </c>
      <c r="D382" t="s">
        <v>971</v>
      </c>
      <c r="F382" s="9" t="s">
        <v>820</v>
      </c>
      <c r="H382">
        <v>300</v>
      </c>
      <c r="J382">
        <f>+Tabla3567[[#This Row],[BALANCE INICIAL]]+Tabla3567[[#This Row],[ENTRADAS]]-Tabla3567[[#This Row],[SALIDAS]]</f>
        <v>300</v>
      </c>
      <c r="K382" s="2">
        <v>91</v>
      </c>
      <c r="L382" s="2">
        <f>+Tabla3567[[#This Row],[BALANCE INICIAL]]*Tabla3567[[#This Row],[PRECIO]]</f>
        <v>0</v>
      </c>
      <c r="M382" s="2">
        <f>+Tabla3567[[#This Row],[ENTRADAS]]*Tabla3567[[#This Row],[PRECIO]]</f>
        <v>27300</v>
      </c>
      <c r="N382" s="2">
        <f>+Tabla3567[[#This Row],[SALIDAS]]*Tabla3567[[#This Row],[PRECIO]]</f>
        <v>0</v>
      </c>
      <c r="O382" s="2">
        <f>+Tabla3567[[#This Row],[BALANCE INICIAL2]]+Tabla3567[[#This Row],[ENTRADAS3]]-Tabla3567[[#This Row],[SALIDAS4]]</f>
        <v>27300</v>
      </c>
    </row>
    <row r="383" spans="1:15" ht="26.25" x14ac:dyDescent="0.25">
      <c r="A383" s="11" t="s">
        <v>43</v>
      </c>
      <c r="B383" s="10" t="s">
        <v>954</v>
      </c>
      <c r="C383" s="12" t="s">
        <v>89</v>
      </c>
      <c r="D383" t="s">
        <v>972</v>
      </c>
      <c r="F383" s="9" t="s">
        <v>820</v>
      </c>
      <c r="H383">
        <v>200</v>
      </c>
      <c r="J383">
        <f>+Tabla3567[[#This Row],[BALANCE INICIAL]]+Tabla3567[[#This Row],[ENTRADAS]]-Tabla3567[[#This Row],[SALIDAS]]</f>
        <v>200</v>
      </c>
      <c r="K383" s="2">
        <v>119</v>
      </c>
      <c r="L383" s="2">
        <f>+Tabla3567[[#This Row],[BALANCE INICIAL]]*Tabla3567[[#This Row],[PRECIO]]</f>
        <v>0</v>
      </c>
      <c r="M383" s="2">
        <f>+Tabla3567[[#This Row],[ENTRADAS]]*Tabla3567[[#This Row],[PRECIO]]</f>
        <v>23800</v>
      </c>
      <c r="N383" s="2">
        <f>+Tabla3567[[#This Row],[SALIDAS]]*Tabla3567[[#This Row],[PRECIO]]</f>
        <v>0</v>
      </c>
      <c r="O383" s="2">
        <f>+Tabla3567[[#This Row],[BALANCE INICIAL2]]+Tabla3567[[#This Row],[ENTRADAS3]]-Tabla3567[[#This Row],[SALIDAS4]]</f>
        <v>23800</v>
      </c>
    </row>
    <row r="384" spans="1:15" x14ac:dyDescent="0.25">
      <c r="A384" s="9" t="s">
        <v>47</v>
      </c>
      <c r="B384" s="16" t="s">
        <v>893</v>
      </c>
      <c r="C384" t="s">
        <v>94</v>
      </c>
      <c r="D384" t="s">
        <v>320</v>
      </c>
      <c r="F384" s="9" t="s">
        <v>840</v>
      </c>
      <c r="G384">
        <v>60</v>
      </c>
      <c r="J384">
        <f>+Tabla3567[[#This Row],[BALANCE INICIAL]]+Tabla3567[[#This Row],[ENTRADAS]]-Tabla3567[[#This Row],[SALIDAS]]</f>
        <v>60</v>
      </c>
      <c r="K384" s="2">
        <v>2615</v>
      </c>
      <c r="L384" s="2">
        <f>+Tabla3567[[#This Row],[BALANCE INICIAL]]*Tabla3567[[#This Row],[PRECIO]]</f>
        <v>156900</v>
      </c>
      <c r="M384" s="2">
        <f>+Tabla3567[[#This Row],[ENTRADAS]]*Tabla3567[[#This Row],[PRECIO]]</f>
        <v>0</v>
      </c>
      <c r="N384" s="2">
        <f>+Tabla3567[[#This Row],[SALIDAS]]*Tabla3567[[#This Row],[PRECIO]]</f>
        <v>0</v>
      </c>
      <c r="O384" s="2">
        <f>+Tabla3567[[#This Row],[BALANCE INICIAL2]]+Tabla3567[[#This Row],[ENTRADAS3]]-Tabla3567[[#This Row],[SALIDAS4]]</f>
        <v>156900</v>
      </c>
    </row>
    <row r="385" spans="1:15" x14ac:dyDescent="0.25">
      <c r="A385" s="9" t="s">
        <v>47</v>
      </c>
      <c r="B385" s="16" t="s">
        <v>893</v>
      </c>
      <c r="C385" t="s">
        <v>94</v>
      </c>
      <c r="D385" t="s">
        <v>380</v>
      </c>
      <c r="F385" s="9" t="s">
        <v>825</v>
      </c>
      <c r="G385">
        <v>2</v>
      </c>
      <c r="J385">
        <f>+Tabla3567[[#This Row],[BALANCE INICIAL]]+Tabla3567[[#This Row],[ENTRADAS]]-Tabla3567[[#This Row],[SALIDAS]]</f>
        <v>2</v>
      </c>
      <c r="K385" s="2">
        <v>1089</v>
      </c>
      <c r="L385" s="2">
        <f>+Tabla3567[[#This Row],[BALANCE INICIAL]]*Tabla3567[[#This Row],[PRECIO]]</f>
        <v>2178</v>
      </c>
      <c r="M385" s="2">
        <f>+Tabla3567[[#This Row],[ENTRADAS]]*Tabla3567[[#This Row],[PRECIO]]</f>
        <v>0</v>
      </c>
      <c r="N385" s="2">
        <f>+Tabla3567[[#This Row],[SALIDAS]]*Tabla3567[[#This Row],[PRECIO]]</f>
        <v>0</v>
      </c>
      <c r="O385" s="2">
        <f>+Tabla3567[[#This Row],[BALANCE INICIAL2]]+Tabla3567[[#This Row],[ENTRADAS3]]-Tabla3567[[#This Row],[SALIDAS4]]</f>
        <v>2178</v>
      </c>
    </row>
    <row r="386" spans="1:15" x14ac:dyDescent="0.25">
      <c r="A386" s="9" t="s">
        <v>47</v>
      </c>
      <c r="B386" s="16" t="s">
        <v>893</v>
      </c>
      <c r="C386" t="s">
        <v>94</v>
      </c>
      <c r="D386" t="s">
        <v>381</v>
      </c>
      <c r="F386" s="9" t="s">
        <v>859</v>
      </c>
      <c r="G386">
        <v>6</v>
      </c>
      <c r="J386">
        <f>+Tabla3567[[#This Row],[BALANCE INICIAL]]+Tabla3567[[#This Row],[ENTRADAS]]-Tabla3567[[#This Row],[SALIDAS]]</f>
        <v>6</v>
      </c>
      <c r="K386" s="2">
        <v>3240</v>
      </c>
      <c r="L386" s="2">
        <f>+Tabla3567[[#This Row],[BALANCE INICIAL]]*Tabla3567[[#This Row],[PRECIO]]</f>
        <v>19440</v>
      </c>
      <c r="M386" s="2">
        <f>+Tabla3567[[#This Row],[ENTRADAS]]*Tabla3567[[#This Row],[PRECIO]]</f>
        <v>0</v>
      </c>
      <c r="N386" s="2">
        <f>+Tabla3567[[#This Row],[SALIDAS]]*Tabla3567[[#This Row],[PRECIO]]</f>
        <v>0</v>
      </c>
      <c r="O386" s="2">
        <f>+Tabla3567[[#This Row],[BALANCE INICIAL2]]+Tabla3567[[#This Row],[ENTRADAS3]]-Tabla3567[[#This Row],[SALIDAS4]]</f>
        <v>19440</v>
      </c>
    </row>
    <row r="387" spans="1:15" x14ac:dyDescent="0.25">
      <c r="A387" s="9" t="s">
        <v>47</v>
      </c>
      <c r="B387" s="16" t="s">
        <v>893</v>
      </c>
      <c r="C387" t="s">
        <v>94</v>
      </c>
      <c r="D387" t="s">
        <v>384</v>
      </c>
      <c r="F387" s="9" t="s">
        <v>859</v>
      </c>
      <c r="G387">
        <v>5</v>
      </c>
      <c r="J387">
        <f>+Tabla3567[[#This Row],[BALANCE INICIAL]]+Tabla3567[[#This Row],[ENTRADAS]]-Tabla3567[[#This Row],[SALIDAS]]</f>
        <v>5</v>
      </c>
      <c r="K387" s="2">
        <v>4850</v>
      </c>
      <c r="L387" s="2">
        <f>+Tabla3567[[#This Row],[BALANCE INICIAL]]*Tabla3567[[#This Row],[PRECIO]]</f>
        <v>24250</v>
      </c>
      <c r="M387" s="2">
        <f>+Tabla3567[[#This Row],[ENTRADAS]]*Tabla3567[[#This Row],[PRECIO]]</f>
        <v>0</v>
      </c>
      <c r="N387" s="2">
        <f>+Tabla3567[[#This Row],[SALIDAS]]*Tabla3567[[#This Row],[PRECIO]]</f>
        <v>0</v>
      </c>
      <c r="O387" s="2">
        <f>+Tabla3567[[#This Row],[BALANCE INICIAL2]]+Tabla3567[[#This Row],[ENTRADAS3]]-Tabla3567[[#This Row],[SALIDAS4]]</f>
        <v>24250</v>
      </c>
    </row>
    <row r="388" spans="1:15" x14ac:dyDescent="0.25">
      <c r="A388" s="9" t="s">
        <v>47</v>
      </c>
      <c r="B388" s="16" t="s">
        <v>893</v>
      </c>
      <c r="C388" t="s">
        <v>94</v>
      </c>
      <c r="D388" t="s">
        <v>385</v>
      </c>
      <c r="F388" s="9" t="s">
        <v>859</v>
      </c>
      <c r="G388">
        <v>5</v>
      </c>
      <c r="J388">
        <f>+Tabla3567[[#This Row],[BALANCE INICIAL]]+Tabla3567[[#This Row],[ENTRADAS]]-Tabla3567[[#This Row],[SALIDAS]]</f>
        <v>5</v>
      </c>
      <c r="K388" s="2">
        <v>3240</v>
      </c>
      <c r="L388" s="2">
        <f>+Tabla3567[[#This Row],[BALANCE INICIAL]]*Tabla3567[[#This Row],[PRECIO]]</f>
        <v>16200</v>
      </c>
      <c r="M388" s="2">
        <f>+Tabla3567[[#This Row],[ENTRADAS]]*Tabla3567[[#This Row],[PRECIO]]</f>
        <v>0</v>
      </c>
      <c r="N388" s="2">
        <f>+Tabla3567[[#This Row],[SALIDAS]]*Tabla3567[[#This Row],[PRECIO]]</f>
        <v>0</v>
      </c>
      <c r="O388" s="2">
        <f>+Tabla3567[[#This Row],[BALANCE INICIAL2]]+Tabla3567[[#This Row],[ENTRADAS3]]-Tabla3567[[#This Row],[SALIDAS4]]</f>
        <v>16200</v>
      </c>
    </row>
    <row r="389" spans="1:15" x14ac:dyDescent="0.25">
      <c r="A389" s="9" t="s">
        <v>47</v>
      </c>
      <c r="B389" s="16" t="s">
        <v>893</v>
      </c>
      <c r="C389" t="s">
        <v>94</v>
      </c>
      <c r="D389" t="s">
        <v>472</v>
      </c>
      <c r="F389" s="9" t="s">
        <v>863</v>
      </c>
      <c r="G389">
        <v>28</v>
      </c>
      <c r="I389">
        <v>9</v>
      </c>
      <c r="J389">
        <f>+Tabla3567[[#This Row],[BALANCE INICIAL]]+Tabla3567[[#This Row],[ENTRADAS]]-Tabla3567[[#This Row],[SALIDAS]]</f>
        <v>19</v>
      </c>
      <c r="K389" s="2">
        <v>3240</v>
      </c>
      <c r="L389" s="2">
        <f>+Tabla3567[[#This Row],[BALANCE INICIAL]]*Tabla3567[[#This Row],[PRECIO]]</f>
        <v>90720</v>
      </c>
      <c r="M389" s="2">
        <f>+Tabla3567[[#This Row],[ENTRADAS]]*Tabla3567[[#This Row],[PRECIO]]</f>
        <v>0</v>
      </c>
      <c r="N389" s="2">
        <f>+Tabla3567[[#This Row],[SALIDAS]]*Tabla3567[[#This Row],[PRECIO]]</f>
        <v>29160</v>
      </c>
      <c r="O389" s="2">
        <f>+Tabla3567[[#This Row],[BALANCE INICIAL2]]+Tabla3567[[#This Row],[ENTRADAS3]]-Tabla3567[[#This Row],[SALIDAS4]]</f>
        <v>61560</v>
      </c>
    </row>
    <row r="390" spans="1:15" x14ac:dyDescent="0.25">
      <c r="A390" s="9" t="s">
        <v>47</v>
      </c>
      <c r="B390" s="16" t="s">
        <v>893</v>
      </c>
      <c r="C390" t="s">
        <v>94</v>
      </c>
      <c r="D390" t="s">
        <v>473</v>
      </c>
      <c r="F390" s="9" t="s">
        <v>863</v>
      </c>
      <c r="G390">
        <v>6</v>
      </c>
      <c r="I390">
        <v>1</v>
      </c>
      <c r="J390">
        <f>+Tabla3567[[#This Row],[BALANCE INICIAL]]+Tabla3567[[#This Row],[ENTRADAS]]-Tabla3567[[#This Row],[SALIDAS]]</f>
        <v>5</v>
      </c>
      <c r="K390" s="2">
        <v>3698</v>
      </c>
      <c r="L390" s="2">
        <f>+Tabla3567[[#This Row],[BALANCE INICIAL]]*Tabla3567[[#This Row],[PRECIO]]</f>
        <v>22188</v>
      </c>
      <c r="M390" s="2">
        <f>+Tabla3567[[#This Row],[ENTRADAS]]*Tabla3567[[#This Row],[PRECIO]]</f>
        <v>0</v>
      </c>
      <c r="N390" s="2">
        <f>+Tabla3567[[#This Row],[SALIDAS]]*Tabla3567[[#This Row],[PRECIO]]</f>
        <v>3698</v>
      </c>
      <c r="O390" s="2">
        <f>+Tabla3567[[#This Row],[BALANCE INICIAL2]]+Tabla3567[[#This Row],[ENTRADAS3]]-Tabla3567[[#This Row],[SALIDAS4]]</f>
        <v>18490</v>
      </c>
    </row>
    <row r="391" spans="1:15" x14ac:dyDescent="0.25">
      <c r="A391" s="9" t="s">
        <v>47</v>
      </c>
      <c r="B391" s="16" t="s">
        <v>893</v>
      </c>
      <c r="C391" t="s">
        <v>94</v>
      </c>
      <c r="D391" t="s">
        <v>474</v>
      </c>
      <c r="F391" s="9" t="s">
        <v>825</v>
      </c>
      <c r="G391">
        <v>2</v>
      </c>
      <c r="J391">
        <f>+Tabla3567[[#This Row],[BALANCE INICIAL]]+Tabla3567[[#This Row],[ENTRADAS]]-Tabla3567[[#This Row],[SALIDAS]]</f>
        <v>2</v>
      </c>
      <c r="K391" s="2">
        <v>1089</v>
      </c>
      <c r="L391" s="2">
        <f>+Tabla3567[[#This Row],[BALANCE INICIAL]]*Tabla3567[[#This Row],[PRECIO]]</f>
        <v>2178</v>
      </c>
      <c r="M391" s="2">
        <f>+Tabla3567[[#This Row],[ENTRADAS]]*Tabla3567[[#This Row],[PRECIO]]</f>
        <v>0</v>
      </c>
      <c r="N391" s="2">
        <f>+Tabla3567[[#This Row],[SALIDAS]]*Tabla3567[[#This Row],[PRECIO]]</f>
        <v>0</v>
      </c>
      <c r="O391" s="2">
        <f>+Tabla3567[[#This Row],[BALANCE INICIAL2]]+Tabla3567[[#This Row],[ENTRADAS3]]-Tabla3567[[#This Row],[SALIDAS4]]</f>
        <v>2178</v>
      </c>
    </row>
    <row r="392" spans="1:15" x14ac:dyDescent="0.25">
      <c r="A392" s="9" t="s">
        <v>47</v>
      </c>
      <c r="B392" s="16" t="s">
        <v>893</v>
      </c>
      <c r="C392" t="s">
        <v>94</v>
      </c>
      <c r="D392" t="s">
        <v>475</v>
      </c>
      <c r="F392" s="9" t="s">
        <v>863</v>
      </c>
      <c r="G392">
        <v>5</v>
      </c>
      <c r="J392">
        <f>+Tabla3567[[#This Row],[BALANCE INICIAL]]+Tabla3567[[#This Row],[ENTRADAS]]-Tabla3567[[#This Row],[SALIDAS]]</f>
        <v>5</v>
      </c>
      <c r="K392" s="2">
        <v>3240</v>
      </c>
      <c r="L392" s="2">
        <f>+Tabla3567[[#This Row],[BALANCE INICIAL]]*Tabla3567[[#This Row],[PRECIO]]</f>
        <v>16200</v>
      </c>
      <c r="M392" s="2">
        <f>+Tabla3567[[#This Row],[ENTRADAS]]*Tabla3567[[#This Row],[PRECIO]]</f>
        <v>0</v>
      </c>
      <c r="N392" s="2">
        <f>+Tabla3567[[#This Row],[SALIDAS]]*Tabla3567[[#This Row],[PRECIO]]</f>
        <v>0</v>
      </c>
      <c r="O392" s="2">
        <f>+Tabla3567[[#This Row],[BALANCE INICIAL2]]+Tabla3567[[#This Row],[ENTRADAS3]]-Tabla3567[[#This Row],[SALIDAS4]]</f>
        <v>16200</v>
      </c>
    </row>
    <row r="393" spans="1:15" x14ac:dyDescent="0.25">
      <c r="A393" s="9" t="s">
        <v>47</v>
      </c>
      <c r="B393" s="16" t="s">
        <v>893</v>
      </c>
      <c r="C393" t="s">
        <v>94</v>
      </c>
      <c r="D393" t="s">
        <v>476</v>
      </c>
      <c r="F393" s="9" t="s">
        <v>863</v>
      </c>
      <c r="G393">
        <v>5</v>
      </c>
      <c r="J393">
        <f>+Tabla3567[[#This Row],[BALANCE INICIAL]]+Tabla3567[[#This Row],[ENTRADAS]]-Tabla3567[[#This Row],[SALIDAS]]</f>
        <v>5</v>
      </c>
      <c r="K393" s="2">
        <v>4500</v>
      </c>
      <c r="L393" s="2">
        <f>+Tabla3567[[#This Row],[BALANCE INICIAL]]*Tabla3567[[#This Row],[PRECIO]]</f>
        <v>22500</v>
      </c>
      <c r="M393" s="2">
        <f>+Tabla3567[[#This Row],[ENTRADAS]]*Tabla3567[[#This Row],[PRECIO]]</f>
        <v>0</v>
      </c>
      <c r="N393" s="2">
        <f>+Tabla3567[[#This Row],[SALIDAS]]*Tabla3567[[#This Row],[PRECIO]]</f>
        <v>0</v>
      </c>
      <c r="O393" s="2">
        <f>+Tabla3567[[#This Row],[BALANCE INICIAL2]]+Tabla3567[[#This Row],[ENTRADAS3]]-Tabla3567[[#This Row],[SALIDAS4]]</f>
        <v>22500</v>
      </c>
    </row>
    <row r="394" spans="1:15" x14ac:dyDescent="0.25">
      <c r="A394" s="9" t="s">
        <v>47</v>
      </c>
      <c r="B394" s="16" t="s">
        <v>893</v>
      </c>
      <c r="C394" t="s">
        <v>94</v>
      </c>
      <c r="D394" t="s">
        <v>477</v>
      </c>
      <c r="F394" s="9" t="s">
        <v>863</v>
      </c>
      <c r="G394">
        <v>8</v>
      </c>
      <c r="I394">
        <v>3</v>
      </c>
      <c r="J394">
        <f>+Tabla3567[[#This Row],[BALANCE INICIAL]]+Tabla3567[[#This Row],[ENTRADAS]]-Tabla3567[[#This Row],[SALIDAS]]</f>
        <v>5</v>
      </c>
      <c r="K394" s="2">
        <v>3240</v>
      </c>
      <c r="L394" s="2">
        <f>+Tabla3567[[#This Row],[BALANCE INICIAL]]*Tabla3567[[#This Row],[PRECIO]]</f>
        <v>25920</v>
      </c>
      <c r="M394" s="2">
        <f>+Tabla3567[[#This Row],[ENTRADAS]]*Tabla3567[[#This Row],[PRECIO]]</f>
        <v>0</v>
      </c>
      <c r="N394" s="2">
        <f>+Tabla3567[[#This Row],[SALIDAS]]*Tabla3567[[#This Row],[PRECIO]]</f>
        <v>9720</v>
      </c>
      <c r="O394" s="2">
        <f>+Tabla3567[[#This Row],[BALANCE INICIAL2]]+Tabla3567[[#This Row],[ENTRADAS3]]-Tabla3567[[#This Row],[SALIDAS4]]</f>
        <v>16200</v>
      </c>
    </row>
    <row r="395" spans="1:15" x14ac:dyDescent="0.25">
      <c r="A395" s="9" t="s">
        <v>47</v>
      </c>
      <c r="B395" s="16" t="s">
        <v>893</v>
      </c>
      <c r="C395" t="s">
        <v>94</v>
      </c>
      <c r="D395" t="s">
        <v>478</v>
      </c>
      <c r="F395" s="9" t="s">
        <v>863</v>
      </c>
      <c r="G395">
        <v>2</v>
      </c>
      <c r="J395">
        <f>+Tabla3567[[#This Row],[BALANCE INICIAL]]+Tabla3567[[#This Row],[ENTRADAS]]-Tabla3567[[#This Row],[SALIDAS]]</f>
        <v>2</v>
      </c>
      <c r="K395" s="2">
        <v>4850</v>
      </c>
      <c r="L395" s="2">
        <f>+Tabla3567[[#This Row],[BALANCE INICIAL]]*Tabla3567[[#This Row],[PRECIO]]</f>
        <v>9700</v>
      </c>
      <c r="M395" s="2">
        <f>+Tabla3567[[#This Row],[ENTRADAS]]*Tabla3567[[#This Row],[PRECIO]]</f>
        <v>0</v>
      </c>
      <c r="N395" s="2">
        <f>+Tabla3567[[#This Row],[SALIDAS]]*Tabla3567[[#This Row],[PRECIO]]</f>
        <v>0</v>
      </c>
      <c r="O395" s="2">
        <f>+Tabla3567[[#This Row],[BALANCE INICIAL2]]+Tabla3567[[#This Row],[ENTRADAS3]]-Tabla3567[[#This Row],[SALIDAS4]]</f>
        <v>9700</v>
      </c>
    </row>
    <row r="396" spans="1:15" x14ac:dyDescent="0.25">
      <c r="A396" s="9" t="s">
        <v>47</v>
      </c>
      <c r="B396" s="16" t="s">
        <v>893</v>
      </c>
      <c r="C396" t="s">
        <v>94</v>
      </c>
      <c r="D396" t="s">
        <v>479</v>
      </c>
      <c r="F396" s="9" t="s">
        <v>825</v>
      </c>
      <c r="G396">
        <v>2</v>
      </c>
      <c r="J396">
        <f>+Tabla3567[[#This Row],[BALANCE INICIAL]]+Tabla3567[[#This Row],[ENTRADAS]]-Tabla3567[[#This Row],[SALIDAS]]</f>
        <v>2</v>
      </c>
      <c r="K396" s="2">
        <v>3240</v>
      </c>
      <c r="L396" s="2">
        <f>+Tabla3567[[#This Row],[BALANCE INICIAL]]*Tabla3567[[#This Row],[PRECIO]]</f>
        <v>6480</v>
      </c>
      <c r="M396" s="2">
        <f>+Tabla3567[[#This Row],[ENTRADAS]]*Tabla3567[[#This Row],[PRECIO]]</f>
        <v>0</v>
      </c>
      <c r="N396" s="2">
        <f>+Tabla3567[[#This Row],[SALIDAS]]*Tabla3567[[#This Row],[PRECIO]]</f>
        <v>0</v>
      </c>
      <c r="O396" s="2">
        <f>+Tabla3567[[#This Row],[BALANCE INICIAL2]]+Tabla3567[[#This Row],[ENTRADAS3]]-Tabla3567[[#This Row],[SALIDAS4]]</f>
        <v>6480</v>
      </c>
    </row>
    <row r="397" spans="1:15" x14ac:dyDescent="0.25">
      <c r="A397" s="9" t="s">
        <v>61</v>
      </c>
      <c r="B397" s="16" t="s">
        <v>894</v>
      </c>
      <c r="C397" t="s">
        <v>109</v>
      </c>
      <c r="D397" t="s">
        <v>690</v>
      </c>
      <c r="F397" s="9" t="s">
        <v>820</v>
      </c>
      <c r="G397">
        <v>16</v>
      </c>
      <c r="J397">
        <f>+Tabla3567[[#This Row],[BALANCE INICIAL]]+Tabla3567[[#This Row],[ENTRADAS]]-Tabla3567[[#This Row],[SALIDAS]]</f>
        <v>16</v>
      </c>
      <c r="K397" s="2">
        <v>400</v>
      </c>
      <c r="L397" s="2">
        <f>+Tabla3567[[#This Row],[BALANCE INICIAL]]*Tabla3567[[#This Row],[PRECIO]]</f>
        <v>6400</v>
      </c>
      <c r="M397" s="2">
        <f>+Tabla3567[[#This Row],[ENTRADAS]]*Tabla3567[[#This Row],[PRECIO]]</f>
        <v>0</v>
      </c>
      <c r="N397" s="2">
        <f>+Tabla3567[[#This Row],[SALIDAS]]*Tabla3567[[#This Row],[PRECIO]]</f>
        <v>0</v>
      </c>
      <c r="O397" s="2">
        <f>+Tabla3567[[#This Row],[BALANCE INICIAL2]]+Tabla3567[[#This Row],[ENTRADAS3]]-Tabla3567[[#This Row],[SALIDAS4]]</f>
        <v>6400</v>
      </c>
    </row>
    <row r="398" spans="1:15" x14ac:dyDescent="0.25">
      <c r="A398" s="9" t="s">
        <v>36</v>
      </c>
      <c r="B398" s="16" t="s">
        <v>895</v>
      </c>
      <c r="C398" t="s">
        <v>82</v>
      </c>
      <c r="D398" t="s">
        <v>182</v>
      </c>
      <c r="F398" s="9" t="s">
        <v>820</v>
      </c>
      <c r="G398">
        <v>1</v>
      </c>
      <c r="J398">
        <f>+Tabla3567[[#This Row],[BALANCE INICIAL]]+Tabla3567[[#This Row],[ENTRADAS]]-Tabla3567[[#This Row],[SALIDAS]]</f>
        <v>1</v>
      </c>
      <c r="K398" s="2">
        <v>1900</v>
      </c>
      <c r="L398" s="2">
        <f>+Tabla3567[[#This Row],[BALANCE INICIAL]]*Tabla3567[[#This Row],[PRECIO]]</f>
        <v>1900</v>
      </c>
      <c r="M398" s="2">
        <f>+Tabla3567[[#This Row],[ENTRADAS]]*Tabla3567[[#This Row],[PRECIO]]</f>
        <v>0</v>
      </c>
      <c r="N398" s="2">
        <f>+Tabla3567[[#This Row],[SALIDAS]]*Tabla3567[[#This Row],[PRECIO]]</f>
        <v>0</v>
      </c>
      <c r="O398" s="2">
        <f>+Tabla3567[[#This Row],[BALANCE INICIAL2]]+Tabla3567[[#This Row],[ENTRADAS3]]-Tabla3567[[#This Row],[SALIDAS4]]</f>
        <v>1900</v>
      </c>
    </row>
    <row r="399" spans="1:15" x14ac:dyDescent="0.25">
      <c r="A399" s="9" t="s">
        <v>41</v>
      </c>
      <c r="B399" s="16" t="s">
        <v>890</v>
      </c>
      <c r="C399" t="s">
        <v>87</v>
      </c>
      <c r="D399" t="s">
        <v>267</v>
      </c>
      <c r="F399" s="9" t="s">
        <v>820</v>
      </c>
      <c r="G399">
        <v>88</v>
      </c>
      <c r="J399">
        <f>+Tabla3567[[#This Row],[BALANCE INICIAL]]+Tabla3567[[#This Row],[ENTRADAS]]-Tabla3567[[#This Row],[SALIDAS]]</f>
        <v>88</v>
      </c>
      <c r="K399" s="2">
        <v>218</v>
      </c>
      <c r="L399" s="2">
        <f>+Tabla3567[[#This Row],[BALANCE INICIAL]]*Tabla3567[[#This Row],[PRECIO]]</f>
        <v>19184</v>
      </c>
      <c r="M399" s="2">
        <f>+Tabla3567[[#This Row],[ENTRADAS]]*Tabla3567[[#This Row],[PRECIO]]</f>
        <v>0</v>
      </c>
      <c r="N399" s="2">
        <f>+Tabla3567[[#This Row],[SALIDAS]]*Tabla3567[[#This Row],[PRECIO]]</f>
        <v>0</v>
      </c>
      <c r="O399" s="2">
        <f>+Tabla3567[[#This Row],[BALANCE INICIAL2]]+Tabla3567[[#This Row],[ENTRADAS3]]-Tabla3567[[#This Row],[SALIDAS4]]</f>
        <v>19184</v>
      </c>
    </row>
    <row r="400" spans="1:15" x14ac:dyDescent="0.25">
      <c r="A400" s="9" t="s">
        <v>41</v>
      </c>
      <c r="B400" s="16" t="s">
        <v>890</v>
      </c>
      <c r="C400" t="s">
        <v>87</v>
      </c>
      <c r="D400" t="s">
        <v>273</v>
      </c>
      <c r="F400" s="9" t="s">
        <v>852</v>
      </c>
      <c r="G400">
        <v>84</v>
      </c>
      <c r="H400">
        <v>411</v>
      </c>
      <c r="J400">
        <f>+Tabla3567[[#This Row],[BALANCE INICIAL]]+Tabla3567[[#This Row],[ENTRADAS]]-Tabla3567[[#This Row],[SALIDAS]]</f>
        <v>495</v>
      </c>
      <c r="K400" s="2">
        <v>3450</v>
      </c>
      <c r="L400" s="2">
        <f>+Tabla3567[[#This Row],[BALANCE INICIAL]]*Tabla3567[[#This Row],[PRECIO]]</f>
        <v>289800</v>
      </c>
      <c r="M400" s="2">
        <f>+Tabla3567[[#This Row],[ENTRADAS]]*Tabla3567[[#This Row],[PRECIO]]</f>
        <v>1417950</v>
      </c>
      <c r="N400" s="2">
        <f>+Tabla3567[[#This Row],[SALIDAS]]*Tabla3567[[#This Row],[PRECIO]]</f>
        <v>0</v>
      </c>
      <c r="O400" s="2">
        <f>+Tabla3567[[#This Row],[BALANCE INICIAL2]]+Tabla3567[[#This Row],[ENTRADAS3]]-Tabla3567[[#This Row],[SALIDAS4]]</f>
        <v>1707750</v>
      </c>
    </row>
    <row r="401" spans="1:15" x14ac:dyDescent="0.25">
      <c r="A401" s="9" t="s">
        <v>41</v>
      </c>
      <c r="B401" s="16" t="s">
        <v>890</v>
      </c>
      <c r="C401" t="s">
        <v>87</v>
      </c>
      <c r="D401" t="s">
        <v>274</v>
      </c>
      <c r="F401" s="9" t="s">
        <v>852</v>
      </c>
      <c r="G401">
        <v>156</v>
      </c>
      <c r="H401">
        <v>390</v>
      </c>
      <c r="I401">
        <v>193</v>
      </c>
      <c r="J401">
        <f>+Tabla3567[[#This Row],[BALANCE INICIAL]]+Tabla3567[[#This Row],[ENTRADAS]]-Tabla3567[[#This Row],[SALIDAS]]</f>
        <v>353</v>
      </c>
      <c r="K401" s="2">
        <v>1747</v>
      </c>
      <c r="L401" s="2">
        <f>+Tabla3567[[#This Row],[BALANCE INICIAL]]*Tabla3567[[#This Row],[PRECIO]]</f>
        <v>272532</v>
      </c>
      <c r="M401" s="2">
        <f>+Tabla3567[[#This Row],[ENTRADAS]]*Tabla3567[[#This Row],[PRECIO]]</f>
        <v>681330</v>
      </c>
      <c r="N401" s="2">
        <f>+Tabla3567[[#This Row],[SALIDAS]]*Tabla3567[[#This Row],[PRECIO]]</f>
        <v>337171</v>
      </c>
      <c r="O401" s="2">
        <f>+Tabla3567[[#This Row],[BALANCE INICIAL2]]+Tabla3567[[#This Row],[ENTRADAS3]]-Tabla3567[[#This Row],[SALIDAS4]]</f>
        <v>616691</v>
      </c>
    </row>
    <row r="402" spans="1:15" x14ac:dyDescent="0.25">
      <c r="A402" s="9" t="s">
        <v>41</v>
      </c>
      <c r="B402" s="16" t="s">
        <v>890</v>
      </c>
      <c r="C402" t="s">
        <v>87</v>
      </c>
      <c r="D402" t="s">
        <v>275</v>
      </c>
      <c r="F402" s="9" t="s">
        <v>850</v>
      </c>
      <c r="G402">
        <v>13</v>
      </c>
      <c r="I402">
        <v>2</v>
      </c>
      <c r="J402">
        <f>+Tabla3567[[#This Row],[BALANCE INICIAL]]+Tabla3567[[#This Row],[ENTRADAS]]-Tabla3567[[#This Row],[SALIDAS]]</f>
        <v>11</v>
      </c>
      <c r="K402" s="2">
        <v>125</v>
      </c>
      <c r="L402" s="2">
        <f>+Tabla3567[[#This Row],[BALANCE INICIAL]]*Tabla3567[[#This Row],[PRECIO]]</f>
        <v>1625</v>
      </c>
      <c r="M402" s="2">
        <f>+Tabla3567[[#This Row],[ENTRADAS]]*Tabla3567[[#This Row],[PRECIO]]</f>
        <v>0</v>
      </c>
      <c r="N402" s="2">
        <f>+Tabla3567[[#This Row],[SALIDAS]]*Tabla3567[[#This Row],[PRECIO]]</f>
        <v>250</v>
      </c>
      <c r="O402" s="2">
        <f>+Tabla3567[[#This Row],[BALANCE INICIAL2]]+Tabla3567[[#This Row],[ENTRADAS3]]-Tabla3567[[#This Row],[SALIDAS4]]</f>
        <v>1375</v>
      </c>
    </row>
    <row r="403" spans="1:15" x14ac:dyDescent="0.25">
      <c r="A403" s="9" t="s">
        <v>41</v>
      </c>
      <c r="B403" s="16" t="s">
        <v>890</v>
      </c>
      <c r="C403" t="s">
        <v>87</v>
      </c>
      <c r="D403" t="s">
        <v>277</v>
      </c>
      <c r="F403" s="9" t="s">
        <v>854</v>
      </c>
      <c r="G403">
        <v>301</v>
      </c>
      <c r="H403">
        <v>800</v>
      </c>
      <c r="I403">
        <v>234</v>
      </c>
      <c r="J403">
        <f>+Tabla3567[[#This Row],[BALANCE INICIAL]]+Tabla3567[[#This Row],[ENTRADAS]]-Tabla3567[[#This Row],[SALIDAS]]</f>
        <v>867</v>
      </c>
      <c r="K403" s="2">
        <v>593</v>
      </c>
      <c r="L403" s="2">
        <f>+Tabla3567[[#This Row],[BALANCE INICIAL]]*Tabla3567[[#This Row],[PRECIO]]</f>
        <v>178493</v>
      </c>
      <c r="M403" s="2">
        <f>+Tabla3567[[#This Row],[ENTRADAS]]*Tabla3567[[#This Row],[PRECIO]]</f>
        <v>474400</v>
      </c>
      <c r="N403" s="2">
        <f>+Tabla3567[[#This Row],[SALIDAS]]*Tabla3567[[#This Row],[PRECIO]]</f>
        <v>138762</v>
      </c>
      <c r="O403" s="2">
        <f>+Tabla3567[[#This Row],[BALANCE INICIAL2]]+Tabla3567[[#This Row],[ENTRADAS3]]-Tabla3567[[#This Row],[SALIDAS4]]</f>
        <v>514131</v>
      </c>
    </row>
    <row r="404" spans="1:15" x14ac:dyDescent="0.25">
      <c r="A404" s="9" t="s">
        <v>41</v>
      </c>
      <c r="B404" s="16" t="s">
        <v>890</v>
      </c>
      <c r="C404" t="s">
        <v>87</v>
      </c>
      <c r="D404" t="s">
        <v>278</v>
      </c>
      <c r="F404" s="9" t="s">
        <v>854</v>
      </c>
      <c r="G404">
        <v>294</v>
      </c>
      <c r="H404">
        <v>500</v>
      </c>
      <c r="I404">
        <v>284</v>
      </c>
      <c r="J404">
        <f>+Tabla3567[[#This Row],[BALANCE INICIAL]]+Tabla3567[[#This Row],[ENTRADAS]]-Tabla3567[[#This Row],[SALIDAS]]</f>
        <v>510</v>
      </c>
      <c r="K404" s="2">
        <v>630</v>
      </c>
      <c r="L404" s="2">
        <f>+Tabla3567[[#This Row],[BALANCE INICIAL]]*Tabla3567[[#This Row],[PRECIO]]</f>
        <v>185220</v>
      </c>
      <c r="M404" s="2">
        <f>+Tabla3567[[#This Row],[ENTRADAS]]*Tabla3567[[#This Row],[PRECIO]]</f>
        <v>315000</v>
      </c>
      <c r="N404" s="2">
        <f>+Tabla3567[[#This Row],[SALIDAS]]*Tabla3567[[#This Row],[PRECIO]]</f>
        <v>178920</v>
      </c>
      <c r="O404" s="2">
        <f>+Tabla3567[[#This Row],[BALANCE INICIAL2]]+Tabla3567[[#This Row],[ENTRADAS3]]-Tabla3567[[#This Row],[SALIDAS4]]</f>
        <v>321300</v>
      </c>
    </row>
    <row r="405" spans="1:15" x14ac:dyDescent="0.25">
      <c r="A405" s="9" t="s">
        <v>41</v>
      </c>
      <c r="B405" s="16" t="s">
        <v>890</v>
      </c>
      <c r="C405" t="s">
        <v>87</v>
      </c>
      <c r="D405" t="s">
        <v>292</v>
      </c>
      <c r="F405" s="9" t="s">
        <v>820</v>
      </c>
      <c r="G405">
        <v>290</v>
      </c>
      <c r="J405">
        <f>+Tabla3567[[#This Row],[BALANCE INICIAL]]+Tabla3567[[#This Row],[ENTRADAS]]-Tabla3567[[#This Row],[SALIDAS]]</f>
        <v>290</v>
      </c>
      <c r="K405" s="2">
        <v>32</v>
      </c>
      <c r="L405" s="2">
        <f>+Tabla3567[[#This Row],[BALANCE INICIAL]]*Tabla3567[[#This Row],[PRECIO]]</f>
        <v>9280</v>
      </c>
      <c r="M405" s="2">
        <f>+Tabla3567[[#This Row],[ENTRADAS]]*Tabla3567[[#This Row],[PRECIO]]</f>
        <v>0</v>
      </c>
      <c r="N405" s="2">
        <f>+Tabla3567[[#This Row],[SALIDAS]]*Tabla3567[[#This Row],[PRECIO]]</f>
        <v>0</v>
      </c>
      <c r="O405" s="2">
        <f>+Tabla3567[[#This Row],[BALANCE INICIAL2]]+Tabla3567[[#This Row],[ENTRADAS3]]-Tabla3567[[#This Row],[SALIDAS4]]</f>
        <v>9280</v>
      </c>
    </row>
    <row r="406" spans="1:15" x14ac:dyDescent="0.25">
      <c r="A406" s="9" t="s">
        <v>41</v>
      </c>
      <c r="B406" s="16" t="s">
        <v>890</v>
      </c>
      <c r="C406" t="s">
        <v>87</v>
      </c>
      <c r="D406" t="s">
        <v>293</v>
      </c>
      <c r="F406" s="9" t="s">
        <v>826</v>
      </c>
      <c r="G406">
        <v>185</v>
      </c>
      <c r="I406">
        <v>25</v>
      </c>
      <c r="J406">
        <f>+Tabla3567[[#This Row],[BALANCE INICIAL]]+Tabla3567[[#This Row],[ENTRADAS]]-Tabla3567[[#This Row],[SALIDAS]]</f>
        <v>160</v>
      </c>
      <c r="K406" s="2">
        <v>219</v>
      </c>
      <c r="L406" s="2">
        <f>+Tabla3567[[#This Row],[BALANCE INICIAL]]*Tabla3567[[#This Row],[PRECIO]]</f>
        <v>40515</v>
      </c>
      <c r="M406" s="2">
        <f>+Tabla3567[[#This Row],[ENTRADAS]]*Tabla3567[[#This Row],[PRECIO]]</f>
        <v>0</v>
      </c>
      <c r="N406" s="2">
        <f>+Tabla3567[[#This Row],[SALIDAS]]*Tabla3567[[#This Row],[PRECIO]]</f>
        <v>5475</v>
      </c>
      <c r="O406" s="2">
        <f>+Tabla3567[[#This Row],[BALANCE INICIAL2]]+Tabla3567[[#This Row],[ENTRADAS3]]-Tabla3567[[#This Row],[SALIDAS4]]</f>
        <v>35040</v>
      </c>
    </row>
    <row r="407" spans="1:15" x14ac:dyDescent="0.25">
      <c r="A407" s="9" t="s">
        <v>41</v>
      </c>
      <c r="B407" s="16" t="s">
        <v>890</v>
      </c>
      <c r="C407" t="s">
        <v>87</v>
      </c>
      <c r="D407" t="s">
        <v>294</v>
      </c>
      <c r="F407" s="9" t="s">
        <v>826</v>
      </c>
      <c r="G407">
        <v>284</v>
      </c>
      <c r="I407">
        <v>39</v>
      </c>
      <c r="J407">
        <f>+Tabla3567[[#This Row],[BALANCE INICIAL]]+Tabla3567[[#This Row],[ENTRADAS]]-Tabla3567[[#This Row],[SALIDAS]]</f>
        <v>245</v>
      </c>
      <c r="K407" s="2">
        <v>28.8</v>
      </c>
      <c r="L407" s="2">
        <f>+Tabla3567[[#This Row],[BALANCE INICIAL]]*Tabla3567[[#This Row],[PRECIO]]</f>
        <v>8179.2</v>
      </c>
      <c r="M407" s="2">
        <f>+Tabla3567[[#This Row],[ENTRADAS]]*Tabla3567[[#This Row],[PRECIO]]</f>
        <v>0</v>
      </c>
      <c r="N407" s="2">
        <f>+Tabla3567[[#This Row],[SALIDAS]]*Tabla3567[[#This Row],[PRECIO]]</f>
        <v>1123.2</v>
      </c>
      <c r="O407" s="2">
        <f>+Tabla3567[[#This Row],[BALANCE INICIAL2]]+Tabla3567[[#This Row],[ENTRADAS3]]-Tabla3567[[#This Row],[SALIDAS4]]</f>
        <v>7056</v>
      </c>
    </row>
    <row r="408" spans="1:15" x14ac:dyDescent="0.25">
      <c r="A408" s="9" t="s">
        <v>41</v>
      </c>
      <c r="B408" s="16" t="s">
        <v>890</v>
      </c>
      <c r="C408" t="s">
        <v>87</v>
      </c>
      <c r="D408" t="s">
        <v>303</v>
      </c>
      <c r="F408" s="9" t="s">
        <v>855</v>
      </c>
      <c r="G408">
        <v>4</v>
      </c>
      <c r="J408">
        <f>+Tabla3567[[#This Row],[BALANCE INICIAL]]+Tabla3567[[#This Row],[ENTRADAS]]-Tabla3567[[#This Row],[SALIDAS]]</f>
        <v>4</v>
      </c>
      <c r="K408" s="2">
        <v>140</v>
      </c>
      <c r="L408" s="2">
        <f>+Tabla3567[[#This Row],[BALANCE INICIAL]]*Tabla3567[[#This Row],[PRECIO]]</f>
        <v>560</v>
      </c>
      <c r="M408" s="2">
        <f>+Tabla3567[[#This Row],[ENTRADAS]]*Tabla3567[[#This Row],[PRECIO]]</f>
        <v>0</v>
      </c>
      <c r="N408" s="2">
        <f>+Tabla3567[[#This Row],[SALIDAS]]*Tabla3567[[#This Row],[PRECIO]]</f>
        <v>0</v>
      </c>
      <c r="O408" s="2">
        <f>+Tabla3567[[#This Row],[BALANCE INICIAL2]]+Tabla3567[[#This Row],[ENTRADAS3]]-Tabla3567[[#This Row],[SALIDAS4]]</f>
        <v>560</v>
      </c>
    </row>
    <row r="409" spans="1:15" x14ac:dyDescent="0.25">
      <c r="A409" s="9" t="s">
        <v>41</v>
      </c>
      <c r="B409" s="16" t="s">
        <v>890</v>
      </c>
      <c r="C409" t="s">
        <v>87</v>
      </c>
      <c r="D409" t="s">
        <v>304</v>
      </c>
      <c r="F409" s="9" t="s">
        <v>846</v>
      </c>
      <c r="G409">
        <v>2</v>
      </c>
      <c r="J409">
        <f>+Tabla3567[[#This Row],[BALANCE INICIAL]]+Tabla3567[[#This Row],[ENTRADAS]]-Tabla3567[[#This Row],[SALIDAS]]</f>
        <v>2</v>
      </c>
      <c r="K409" s="2">
        <v>140</v>
      </c>
      <c r="L409" s="2">
        <f>+Tabla3567[[#This Row],[BALANCE INICIAL]]*Tabla3567[[#This Row],[PRECIO]]</f>
        <v>280</v>
      </c>
      <c r="M409" s="2">
        <f>+Tabla3567[[#This Row],[ENTRADAS]]*Tabla3567[[#This Row],[PRECIO]]</f>
        <v>0</v>
      </c>
      <c r="N409" s="2">
        <f>+Tabla3567[[#This Row],[SALIDAS]]*Tabla3567[[#This Row],[PRECIO]]</f>
        <v>0</v>
      </c>
      <c r="O409" s="2">
        <f>+Tabla3567[[#This Row],[BALANCE INICIAL2]]+Tabla3567[[#This Row],[ENTRADAS3]]-Tabla3567[[#This Row],[SALIDAS4]]</f>
        <v>280</v>
      </c>
    </row>
    <row r="410" spans="1:15" x14ac:dyDescent="0.25">
      <c r="A410" s="9" t="s">
        <v>41</v>
      </c>
      <c r="B410" s="16" t="s">
        <v>890</v>
      </c>
      <c r="C410" t="s">
        <v>87</v>
      </c>
      <c r="D410" t="s">
        <v>305</v>
      </c>
      <c r="F410" s="9" t="s">
        <v>856</v>
      </c>
      <c r="G410">
        <v>4</v>
      </c>
      <c r="J410">
        <f>+Tabla3567[[#This Row],[BALANCE INICIAL]]+Tabla3567[[#This Row],[ENTRADAS]]-Tabla3567[[#This Row],[SALIDAS]]</f>
        <v>4</v>
      </c>
      <c r="K410" s="2">
        <v>140</v>
      </c>
      <c r="L410" s="2">
        <f>+Tabla3567[[#This Row],[BALANCE INICIAL]]*Tabla3567[[#This Row],[PRECIO]]</f>
        <v>560</v>
      </c>
      <c r="M410" s="2">
        <f>+Tabla3567[[#This Row],[ENTRADAS]]*Tabla3567[[#This Row],[PRECIO]]</f>
        <v>0</v>
      </c>
      <c r="N410" s="2">
        <f>+Tabla3567[[#This Row],[SALIDAS]]*Tabla3567[[#This Row],[PRECIO]]</f>
        <v>0</v>
      </c>
      <c r="O410" s="2">
        <f>+Tabla3567[[#This Row],[BALANCE INICIAL2]]+Tabla3567[[#This Row],[ENTRADAS3]]-Tabla3567[[#This Row],[SALIDAS4]]</f>
        <v>560</v>
      </c>
    </row>
    <row r="411" spans="1:15" x14ac:dyDescent="0.25">
      <c r="A411" s="9" t="s">
        <v>41</v>
      </c>
      <c r="B411" s="16" t="s">
        <v>890</v>
      </c>
      <c r="C411" t="s">
        <v>87</v>
      </c>
      <c r="D411" t="s">
        <v>307</v>
      </c>
      <c r="F411" s="9" t="s">
        <v>820</v>
      </c>
      <c r="G411">
        <v>215</v>
      </c>
      <c r="J411">
        <f>+Tabla3567[[#This Row],[BALANCE INICIAL]]+Tabla3567[[#This Row],[ENTRADAS]]-Tabla3567[[#This Row],[SALIDAS]]</f>
        <v>215</v>
      </c>
      <c r="K411" s="2">
        <v>25</v>
      </c>
      <c r="L411" s="2">
        <f>+Tabla3567[[#This Row],[BALANCE INICIAL]]*Tabla3567[[#This Row],[PRECIO]]</f>
        <v>5375</v>
      </c>
      <c r="M411" s="2">
        <f>+Tabla3567[[#This Row],[ENTRADAS]]*Tabla3567[[#This Row],[PRECIO]]</f>
        <v>0</v>
      </c>
      <c r="N411" s="2">
        <f>+Tabla3567[[#This Row],[SALIDAS]]*Tabla3567[[#This Row],[PRECIO]]</f>
        <v>0</v>
      </c>
      <c r="O411" s="2">
        <f>+Tabla3567[[#This Row],[BALANCE INICIAL2]]+Tabla3567[[#This Row],[ENTRADAS3]]-Tabla3567[[#This Row],[SALIDAS4]]</f>
        <v>5375</v>
      </c>
    </row>
    <row r="412" spans="1:15" x14ac:dyDescent="0.25">
      <c r="A412" s="9" t="s">
        <v>41</v>
      </c>
      <c r="B412" s="16" t="s">
        <v>890</v>
      </c>
      <c r="C412" t="s">
        <v>87</v>
      </c>
      <c r="D412" t="s">
        <v>308</v>
      </c>
      <c r="F412" s="9" t="s">
        <v>826</v>
      </c>
      <c r="G412">
        <v>6</v>
      </c>
      <c r="J412">
        <f>+Tabla3567[[#This Row],[BALANCE INICIAL]]+Tabla3567[[#This Row],[ENTRADAS]]-Tabla3567[[#This Row],[SALIDAS]]</f>
        <v>6</v>
      </c>
      <c r="K412" s="2">
        <v>14.95</v>
      </c>
      <c r="L412" s="2">
        <f>+Tabla3567[[#This Row],[BALANCE INICIAL]]*Tabla3567[[#This Row],[PRECIO]]</f>
        <v>89.699999999999989</v>
      </c>
      <c r="M412" s="2">
        <f>+Tabla3567[[#This Row],[ENTRADAS]]*Tabla3567[[#This Row],[PRECIO]]</f>
        <v>0</v>
      </c>
      <c r="N412" s="2">
        <f>+Tabla3567[[#This Row],[SALIDAS]]*Tabla3567[[#This Row],[PRECIO]]</f>
        <v>0</v>
      </c>
      <c r="O412" s="2">
        <f>+Tabla3567[[#This Row],[BALANCE INICIAL2]]+Tabla3567[[#This Row],[ENTRADAS3]]-Tabla3567[[#This Row],[SALIDAS4]]</f>
        <v>89.699999999999989</v>
      </c>
    </row>
    <row r="413" spans="1:15" x14ac:dyDescent="0.25">
      <c r="A413" s="9" t="s">
        <v>56</v>
      </c>
      <c r="B413" s="16" t="s">
        <v>890</v>
      </c>
      <c r="C413" t="s">
        <v>105</v>
      </c>
      <c r="D413" t="s">
        <v>528</v>
      </c>
      <c r="F413" s="9" t="s">
        <v>907</v>
      </c>
      <c r="G413">
        <v>0</v>
      </c>
      <c r="J413">
        <f>+Tabla3567[[#This Row],[BALANCE INICIAL]]+Tabla3567[[#This Row],[ENTRADAS]]-Tabla3567[[#This Row],[SALIDAS]]</f>
        <v>0</v>
      </c>
      <c r="K413" s="2">
        <v>110</v>
      </c>
      <c r="L413" s="2">
        <f>+Tabla3567[[#This Row],[BALANCE INICIAL]]*Tabla3567[[#This Row],[PRECIO]]</f>
        <v>0</v>
      </c>
      <c r="M413" s="2">
        <f>+Tabla3567[[#This Row],[ENTRADAS]]*Tabla3567[[#This Row],[PRECIO]]</f>
        <v>0</v>
      </c>
      <c r="N413" s="2">
        <f>+Tabla3567[[#This Row],[SALIDAS]]*Tabla3567[[#This Row],[PRECIO]]</f>
        <v>0</v>
      </c>
      <c r="O413" s="2">
        <f>+Tabla3567[[#This Row],[BALANCE INICIAL2]]+Tabla3567[[#This Row],[ENTRADAS3]]-Tabla3567[[#This Row],[SALIDAS4]]</f>
        <v>0</v>
      </c>
    </row>
    <row r="414" spans="1:15" x14ac:dyDescent="0.25">
      <c r="A414" s="9" t="s">
        <v>52</v>
      </c>
      <c r="B414" t="s">
        <v>891</v>
      </c>
      <c r="C414" t="s">
        <v>100</v>
      </c>
      <c r="D414" t="s">
        <v>391</v>
      </c>
      <c r="F414" s="9" t="s">
        <v>820</v>
      </c>
      <c r="G414">
        <v>1</v>
      </c>
      <c r="J414">
        <f>+Tabla3567[[#This Row],[BALANCE INICIAL]]+Tabla3567[[#This Row],[ENTRADAS]]-Tabla3567[[#This Row],[SALIDAS]]</f>
        <v>1</v>
      </c>
      <c r="K414" s="2">
        <v>3000</v>
      </c>
      <c r="L414" s="2">
        <f>+Tabla3567[[#This Row],[BALANCE INICIAL]]*Tabla3567[[#This Row],[PRECIO]]</f>
        <v>3000</v>
      </c>
      <c r="M414" s="2">
        <f>+Tabla3567[[#This Row],[ENTRADAS]]*Tabla3567[[#This Row],[PRECIO]]</f>
        <v>0</v>
      </c>
      <c r="N414" s="2">
        <f>+Tabla3567[[#This Row],[SALIDAS]]*Tabla3567[[#This Row],[PRECIO]]</f>
        <v>0</v>
      </c>
      <c r="O414" s="2">
        <f>+Tabla3567[[#This Row],[BALANCE INICIAL2]]+Tabla3567[[#This Row],[ENTRADAS3]]-Tabla3567[[#This Row],[SALIDAS4]]</f>
        <v>3000</v>
      </c>
    </row>
    <row r="415" spans="1:15" x14ac:dyDescent="0.25">
      <c r="A415" s="9" t="s">
        <v>62</v>
      </c>
      <c r="B415" t="s">
        <v>891</v>
      </c>
      <c r="C415" t="s">
        <v>110</v>
      </c>
      <c r="D415" t="s">
        <v>701</v>
      </c>
      <c r="F415" s="9" t="s">
        <v>820</v>
      </c>
      <c r="G415">
        <v>2</v>
      </c>
      <c r="J415">
        <f>+Tabla3567[[#This Row],[BALANCE INICIAL]]+Tabla3567[[#This Row],[ENTRADAS]]-Tabla3567[[#This Row],[SALIDAS]]</f>
        <v>2</v>
      </c>
      <c r="K415" s="2">
        <v>1450</v>
      </c>
      <c r="L415" s="2">
        <f>+Tabla3567[[#This Row],[BALANCE INICIAL]]*Tabla3567[[#This Row],[PRECIO]]</f>
        <v>2900</v>
      </c>
      <c r="M415" s="2">
        <f>+Tabla3567[[#This Row],[ENTRADAS]]*Tabla3567[[#This Row],[PRECIO]]</f>
        <v>0</v>
      </c>
      <c r="N415" s="2">
        <f>+Tabla3567[[#This Row],[SALIDAS]]*Tabla3567[[#This Row],[PRECIO]]</f>
        <v>0</v>
      </c>
      <c r="O415" s="2">
        <f>+Tabla3567[[#This Row],[BALANCE INICIAL2]]+Tabla3567[[#This Row],[ENTRADAS3]]-Tabla3567[[#This Row],[SALIDAS4]]</f>
        <v>2900</v>
      </c>
    </row>
    <row r="416" spans="1:15" x14ac:dyDescent="0.25">
      <c r="A416" s="9" t="s">
        <v>62</v>
      </c>
      <c r="B416" t="s">
        <v>891</v>
      </c>
      <c r="C416" t="s">
        <v>110</v>
      </c>
      <c r="D416" t="s">
        <v>702</v>
      </c>
      <c r="F416" s="9" t="s">
        <v>820</v>
      </c>
      <c r="G416">
        <v>2</v>
      </c>
      <c r="J416">
        <f>+Tabla3567[[#This Row],[BALANCE INICIAL]]+Tabla3567[[#This Row],[ENTRADAS]]-Tabla3567[[#This Row],[SALIDAS]]</f>
        <v>2</v>
      </c>
      <c r="K416" s="2">
        <v>1350</v>
      </c>
      <c r="L416" s="2">
        <f>+Tabla3567[[#This Row],[BALANCE INICIAL]]*Tabla3567[[#This Row],[PRECIO]]</f>
        <v>2700</v>
      </c>
      <c r="M416" s="2">
        <f>+Tabla3567[[#This Row],[ENTRADAS]]*Tabla3567[[#This Row],[PRECIO]]</f>
        <v>0</v>
      </c>
      <c r="N416" s="2">
        <f>+Tabla3567[[#This Row],[SALIDAS]]*Tabla3567[[#This Row],[PRECIO]]</f>
        <v>0</v>
      </c>
      <c r="O416" s="2">
        <f>+Tabla3567[[#This Row],[BALANCE INICIAL2]]+Tabla3567[[#This Row],[ENTRADAS3]]-Tabla3567[[#This Row],[SALIDAS4]]</f>
        <v>2700</v>
      </c>
    </row>
    <row r="417" spans="1:15" x14ac:dyDescent="0.25">
      <c r="A417" s="9" t="s">
        <v>44</v>
      </c>
      <c r="B417" t="s">
        <v>892</v>
      </c>
      <c r="C417" t="s">
        <v>90</v>
      </c>
      <c r="D417" t="s">
        <v>283</v>
      </c>
      <c r="F417" s="9" t="s">
        <v>826</v>
      </c>
      <c r="G417">
        <v>88</v>
      </c>
      <c r="J417">
        <f>+Tabla3567[[#This Row],[BALANCE INICIAL]]+Tabla3567[[#This Row],[ENTRADAS]]-Tabla3567[[#This Row],[SALIDAS]]</f>
        <v>88</v>
      </c>
      <c r="K417" s="2">
        <v>390</v>
      </c>
      <c r="L417" s="2">
        <f>+Tabla3567[[#This Row],[BALANCE INICIAL]]*Tabla3567[[#This Row],[PRECIO]]</f>
        <v>34320</v>
      </c>
      <c r="M417" s="2">
        <f>+Tabla3567[[#This Row],[ENTRADAS]]*Tabla3567[[#This Row],[PRECIO]]</f>
        <v>0</v>
      </c>
      <c r="N417" s="2">
        <f>+Tabla3567[[#This Row],[SALIDAS]]*Tabla3567[[#This Row],[PRECIO]]</f>
        <v>0</v>
      </c>
      <c r="O417" s="2">
        <f>+Tabla3567[[#This Row],[BALANCE INICIAL2]]+Tabla3567[[#This Row],[ENTRADAS3]]-Tabla3567[[#This Row],[SALIDAS4]]</f>
        <v>34320</v>
      </c>
    </row>
    <row r="418" spans="1:15" x14ac:dyDescent="0.25">
      <c r="A418" s="9" t="s">
        <v>24</v>
      </c>
      <c r="B418" s="17" t="s">
        <v>875</v>
      </c>
      <c r="C418" t="s">
        <v>64</v>
      </c>
      <c r="D418" t="s">
        <v>114</v>
      </c>
      <c r="F418" s="9" t="s">
        <v>821</v>
      </c>
      <c r="G418">
        <v>19</v>
      </c>
      <c r="J418">
        <f>+Tabla3567[[#This Row],[BALANCE INICIAL]]+Tabla3567[[#This Row],[ENTRADAS]]-Tabla3567[[#This Row],[SALIDAS]]</f>
        <v>19</v>
      </c>
      <c r="K418" s="2">
        <v>1400</v>
      </c>
      <c r="L418" s="2">
        <f>+Tabla3567[[#This Row],[BALANCE INICIAL]]*Tabla3567[[#This Row],[PRECIO]]</f>
        <v>26600</v>
      </c>
      <c r="M418" s="2">
        <f>+Tabla3567[[#This Row],[ENTRADAS]]*Tabla3567[[#This Row],[PRECIO]]</f>
        <v>0</v>
      </c>
      <c r="N418" s="2">
        <f>+Tabla3567[[#This Row],[SALIDAS]]*Tabla3567[[#This Row],[PRECIO]]</f>
        <v>0</v>
      </c>
      <c r="O418" s="2">
        <f>+Tabla3567[[#This Row],[BALANCE INICIAL2]]+Tabla3567[[#This Row],[ENTRADAS3]]-Tabla3567[[#This Row],[SALIDAS4]]</f>
        <v>26600</v>
      </c>
    </row>
    <row r="419" spans="1:15" x14ac:dyDescent="0.25">
      <c r="A419" s="9" t="s">
        <v>24</v>
      </c>
      <c r="B419" s="17" t="s">
        <v>875</v>
      </c>
      <c r="C419" t="s">
        <v>64</v>
      </c>
      <c r="D419" t="s">
        <v>115</v>
      </c>
      <c r="F419" s="9" t="s">
        <v>821</v>
      </c>
      <c r="G419">
        <v>4</v>
      </c>
      <c r="J419">
        <f>+Tabla3567[[#This Row],[BALANCE INICIAL]]+Tabla3567[[#This Row],[ENTRADAS]]-Tabla3567[[#This Row],[SALIDAS]]</f>
        <v>4</v>
      </c>
      <c r="K419" s="2">
        <v>4139</v>
      </c>
      <c r="L419" s="2">
        <f>+Tabla3567[[#This Row],[BALANCE INICIAL]]*Tabla3567[[#This Row],[PRECIO]]</f>
        <v>16556</v>
      </c>
      <c r="M419" s="2">
        <f>+Tabla3567[[#This Row],[ENTRADAS]]*Tabla3567[[#This Row],[PRECIO]]</f>
        <v>0</v>
      </c>
      <c r="N419" s="2">
        <f>+Tabla3567[[#This Row],[SALIDAS]]*Tabla3567[[#This Row],[PRECIO]]</f>
        <v>0</v>
      </c>
      <c r="O419" s="2">
        <f>+Tabla3567[[#This Row],[BALANCE INICIAL2]]+Tabla3567[[#This Row],[ENTRADAS3]]-Tabla3567[[#This Row],[SALIDAS4]]</f>
        <v>16556</v>
      </c>
    </row>
    <row r="420" spans="1:15" x14ac:dyDescent="0.25">
      <c r="A420" s="9" t="s">
        <v>24</v>
      </c>
      <c r="B420" s="17" t="s">
        <v>875</v>
      </c>
      <c r="C420" t="s">
        <v>64</v>
      </c>
      <c r="D420" t="s">
        <v>116</v>
      </c>
      <c r="F420" s="9" t="s">
        <v>821</v>
      </c>
      <c r="G420">
        <v>3</v>
      </c>
      <c r="J420">
        <f>+Tabla3567[[#This Row],[BALANCE INICIAL]]+Tabla3567[[#This Row],[ENTRADAS]]-Tabla3567[[#This Row],[SALIDAS]]</f>
        <v>3</v>
      </c>
      <c r="K420" s="2">
        <v>31.07</v>
      </c>
      <c r="L420" s="2">
        <f>+Tabla3567[[#This Row],[BALANCE INICIAL]]*Tabla3567[[#This Row],[PRECIO]]</f>
        <v>93.210000000000008</v>
      </c>
      <c r="M420" s="2">
        <f>+Tabla3567[[#This Row],[ENTRADAS]]*Tabla3567[[#This Row],[PRECIO]]</f>
        <v>0</v>
      </c>
      <c r="N420" s="2">
        <f>+Tabla3567[[#This Row],[SALIDAS]]*Tabla3567[[#This Row],[PRECIO]]</f>
        <v>0</v>
      </c>
      <c r="O420" s="2">
        <f>+Tabla3567[[#This Row],[BALANCE INICIAL2]]+Tabla3567[[#This Row],[ENTRADAS3]]-Tabla3567[[#This Row],[SALIDAS4]]</f>
        <v>93.210000000000008</v>
      </c>
    </row>
    <row r="421" spans="1:15" x14ac:dyDescent="0.25">
      <c r="A421" s="9" t="s">
        <v>24</v>
      </c>
      <c r="B421" s="17" t="s">
        <v>875</v>
      </c>
      <c r="C421" t="s">
        <v>64</v>
      </c>
      <c r="D421" t="s">
        <v>117</v>
      </c>
      <c r="F421" s="9" t="s">
        <v>821</v>
      </c>
      <c r="G421">
        <v>2</v>
      </c>
      <c r="J421">
        <f>+Tabla3567[[#This Row],[BALANCE INICIAL]]+Tabla3567[[#This Row],[ENTRADAS]]-Tabla3567[[#This Row],[SALIDAS]]</f>
        <v>2</v>
      </c>
      <c r="K421" s="2">
        <v>3676.5</v>
      </c>
      <c r="L421" s="2">
        <f>+Tabla3567[[#This Row],[BALANCE INICIAL]]*Tabla3567[[#This Row],[PRECIO]]</f>
        <v>7353</v>
      </c>
      <c r="M421" s="2">
        <f>+Tabla3567[[#This Row],[ENTRADAS]]*Tabla3567[[#This Row],[PRECIO]]</f>
        <v>0</v>
      </c>
      <c r="N421" s="2">
        <f>+Tabla3567[[#This Row],[SALIDAS]]*Tabla3567[[#This Row],[PRECIO]]</f>
        <v>0</v>
      </c>
      <c r="O421" s="2">
        <f>+Tabla3567[[#This Row],[BALANCE INICIAL2]]+Tabla3567[[#This Row],[ENTRADAS3]]-Tabla3567[[#This Row],[SALIDAS4]]</f>
        <v>7353</v>
      </c>
    </row>
    <row r="422" spans="1:15" x14ac:dyDescent="0.25">
      <c r="A422" s="9" t="s">
        <v>24</v>
      </c>
      <c r="B422" s="17" t="s">
        <v>875</v>
      </c>
      <c r="C422" t="s">
        <v>64</v>
      </c>
      <c r="D422" t="s">
        <v>129</v>
      </c>
      <c r="F422" s="9" t="s">
        <v>828</v>
      </c>
      <c r="G422">
        <v>5</v>
      </c>
      <c r="J422">
        <f>+Tabla3567[[#This Row],[BALANCE INICIAL]]+Tabla3567[[#This Row],[ENTRADAS]]-Tabla3567[[#This Row],[SALIDAS]]</f>
        <v>5</v>
      </c>
      <c r="K422" s="2">
        <v>120</v>
      </c>
      <c r="L422" s="2">
        <f>+Tabla3567[[#This Row],[BALANCE INICIAL]]*Tabla3567[[#This Row],[PRECIO]]</f>
        <v>600</v>
      </c>
      <c r="M422" s="2">
        <f>+Tabla3567[[#This Row],[ENTRADAS]]*Tabla3567[[#This Row],[PRECIO]]</f>
        <v>0</v>
      </c>
      <c r="N422" s="2">
        <f>+Tabla3567[[#This Row],[SALIDAS]]*Tabla3567[[#This Row],[PRECIO]]</f>
        <v>0</v>
      </c>
      <c r="O422" s="2">
        <f>+Tabla3567[[#This Row],[BALANCE INICIAL2]]+Tabla3567[[#This Row],[ENTRADAS3]]-Tabla3567[[#This Row],[SALIDAS4]]</f>
        <v>600</v>
      </c>
    </row>
    <row r="423" spans="1:15" x14ac:dyDescent="0.25">
      <c r="A423" s="9" t="s">
        <v>24</v>
      </c>
      <c r="B423" s="17" t="s">
        <v>875</v>
      </c>
      <c r="C423" t="s">
        <v>64</v>
      </c>
      <c r="D423" t="s">
        <v>130</v>
      </c>
      <c r="F423" s="9" t="s">
        <v>828</v>
      </c>
      <c r="G423">
        <v>5</v>
      </c>
      <c r="J423">
        <f>+Tabla3567[[#This Row],[BALANCE INICIAL]]+Tabla3567[[#This Row],[ENTRADAS]]-Tabla3567[[#This Row],[SALIDAS]]</f>
        <v>5</v>
      </c>
      <c r="K423" s="2">
        <v>1295</v>
      </c>
      <c r="L423" s="2">
        <f>+Tabla3567[[#This Row],[BALANCE INICIAL]]*Tabla3567[[#This Row],[PRECIO]]</f>
        <v>6475</v>
      </c>
      <c r="M423" s="2">
        <f>+Tabla3567[[#This Row],[ENTRADAS]]*Tabla3567[[#This Row],[PRECIO]]</f>
        <v>0</v>
      </c>
      <c r="N423" s="2">
        <f>+Tabla3567[[#This Row],[SALIDAS]]*Tabla3567[[#This Row],[PRECIO]]</f>
        <v>0</v>
      </c>
      <c r="O423" s="2">
        <f>+Tabla3567[[#This Row],[BALANCE INICIAL2]]+Tabla3567[[#This Row],[ENTRADAS3]]-Tabla3567[[#This Row],[SALIDAS4]]</f>
        <v>6475</v>
      </c>
    </row>
    <row r="424" spans="1:15" x14ac:dyDescent="0.25">
      <c r="A424" s="9" t="s">
        <v>24</v>
      </c>
      <c r="B424" s="17" t="s">
        <v>875</v>
      </c>
      <c r="C424" t="s">
        <v>64</v>
      </c>
      <c r="D424" t="s">
        <v>917</v>
      </c>
      <c r="F424" s="9" t="s">
        <v>828</v>
      </c>
      <c r="H424">
        <v>4</v>
      </c>
      <c r="J424">
        <f>+Tabla3567[[#This Row],[BALANCE INICIAL]]+Tabla3567[[#This Row],[ENTRADAS]]-Tabla3567[[#This Row],[SALIDAS]]</f>
        <v>4</v>
      </c>
      <c r="K424" s="2">
        <v>6840</v>
      </c>
      <c r="L424" s="2">
        <f>+Tabla3567[[#This Row],[BALANCE INICIAL]]*Tabla3567[[#This Row],[PRECIO]]</f>
        <v>0</v>
      </c>
      <c r="M424" s="2">
        <f>+Tabla3567[[#This Row],[ENTRADAS]]*Tabla3567[[#This Row],[PRECIO]]</f>
        <v>27360</v>
      </c>
      <c r="N424" s="2">
        <f>+Tabla3567[[#This Row],[SALIDAS]]*Tabla3567[[#This Row],[PRECIO]]</f>
        <v>0</v>
      </c>
      <c r="O424" s="2">
        <f>+Tabla3567[[#This Row],[BALANCE INICIAL2]]+Tabla3567[[#This Row],[ENTRADAS3]]-Tabla3567[[#This Row],[SALIDAS4]]</f>
        <v>27360</v>
      </c>
    </row>
    <row r="425" spans="1:15" x14ac:dyDescent="0.25">
      <c r="A425" s="9" t="s">
        <v>24</v>
      </c>
      <c r="B425" s="17" t="s">
        <v>875</v>
      </c>
      <c r="C425" t="s">
        <v>64</v>
      </c>
      <c r="D425" t="s">
        <v>918</v>
      </c>
      <c r="F425" s="9" t="s">
        <v>828</v>
      </c>
      <c r="H425">
        <v>4</v>
      </c>
      <c r="J425">
        <f>+Tabla3567[[#This Row],[BALANCE INICIAL]]+Tabla3567[[#This Row],[ENTRADAS]]-Tabla3567[[#This Row],[SALIDAS]]</f>
        <v>4</v>
      </c>
      <c r="K425" s="2">
        <v>3525</v>
      </c>
      <c r="L425" s="2">
        <f>+Tabla3567[[#This Row],[BALANCE INICIAL]]*Tabla3567[[#This Row],[PRECIO]]</f>
        <v>0</v>
      </c>
      <c r="M425" s="2">
        <f>+Tabla3567[[#This Row],[ENTRADAS]]*Tabla3567[[#This Row],[PRECIO]]</f>
        <v>14100</v>
      </c>
      <c r="N425" s="2">
        <f>+Tabla3567[[#This Row],[SALIDAS]]*Tabla3567[[#This Row],[PRECIO]]</f>
        <v>0</v>
      </c>
      <c r="O425" s="2">
        <f>+Tabla3567[[#This Row],[BALANCE INICIAL2]]+Tabla3567[[#This Row],[ENTRADAS3]]-Tabla3567[[#This Row],[SALIDAS4]]</f>
        <v>14100</v>
      </c>
    </row>
    <row r="426" spans="1:15" x14ac:dyDescent="0.25">
      <c r="A426" s="9" t="s">
        <v>24</v>
      </c>
      <c r="B426" s="17" t="s">
        <v>875</v>
      </c>
      <c r="C426" t="s">
        <v>64</v>
      </c>
      <c r="D426" t="s">
        <v>131</v>
      </c>
      <c r="F426" s="9" t="s">
        <v>826</v>
      </c>
      <c r="G426">
        <v>1</v>
      </c>
      <c r="J426">
        <f>+Tabla3567[[#This Row],[BALANCE INICIAL]]+Tabla3567[[#This Row],[ENTRADAS]]-Tabla3567[[#This Row],[SALIDAS]]</f>
        <v>1</v>
      </c>
      <c r="K426" s="2">
        <v>450</v>
      </c>
      <c r="L426" s="2">
        <f>+Tabla3567[[#This Row],[BALANCE INICIAL]]*Tabla3567[[#This Row],[PRECIO]]</f>
        <v>450</v>
      </c>
      <c r="M426" s="2">
        <f>+Tabla3567[[#This Row],[ENTRADAS]]*Tabla3567[[#This Row],[PRECIO]]</f>
        <v>0</v>
      </c>
      <c r="N426" s="2">
        <f>+Tabla3567[[#This Row],[SALIDAS]]*Tabla3567[[#This Row],[PRECIO]]</f>
        <v>0</v>
      </c>
      <c r="O426" s="2">
        <f>+Tabla3567[[#This Row],[BALANCE INICIAL2]]+Tabla3567[[#This Row],[ENTRADAS3]]-Tabla3567[[#This Row],[SALIDAS4]]</f>
        <v>450</v>
      </c>
    </row>
    <row r="427" spans="1:15" x14ac:dyDescent="0.25">
      <c r="A427" s="9" t="s">
        <v>24</v>
      </c>
      <c r="B427" s="17" t="s">
        <v>875</v>
      </c>
      <c r="C427" t="s">
        <v>64</v>
      </c>
      <c r="D427" t="s">
        <v>155</v>
      </c>
      <c r="F427" s="9" t="s">
        <v>821</v>
      </c>
      <c r="G427">
        <v>12</v>
      </c>
      <c r="J427">
        <f>+Tabla3567[[#This Row],[BALANCE INICIAL]]+Tabla3567[[#This Row],[ENTRADAS]]-Tabla3567[[#This Row],[SALIDAS]]</f>
        <v>12</v>
      </c>
      <c r="K427" s="2">
        <v>6860</v>
      </c>
      <c r="L427" s="2">
        <f>+Tabla3567[[#This Row],[BALANCE INICIAL]]*Tabla3567[[#This Row],[PRECIO]]</f>
        <v>82320</v>
      </c>
      <c r="M427" s="2">
        <f>+Tabla3567[[#This Row],[ENTRADAS]]*Tabla3567[[#This Row],[PRECIO]]</f>
        <v>0</v>
      </c>
      <c r="N427" s="2">
        <f>+Tabla3567[[#This Row],[SALIDAS]]*Tabla3567[[#This Row],[PRECIO]]</f>
        <v>0</v>
      </c>
      <c r="O427" s="2">
        <f>+Tabla3567[[#This Row],[BALANCE INICIAL2]]+Tabla3567[[#This Row],[ENTRADAS3]]-Tabla3567[[#This Row],[SALIDAS4]]</f>
        <v>82320</v>
      </c>
    </row>
    <row r="428" spans="1:15" x14ac:dyDescent="0.25">
      <c r="A428" s="9" t="s">
        <v>24</v>
      </c>
      <c r="B428" s="17" t="s">
        <v>875</v>
      </c>
      <c r="C428" t="s">
        <v>64</v>
      </c>
      <c r="D428" t="s">
        <v>172</v>
      </c>
      <c r="F428" s="9" t="s">
        <v>826</v>
      </c>
      <c r="G428">
        <v>5</v>
      </c>
      <c r="J428">
        <f>+Tabla3567[[#This Row],[BALANCE INICIAL]]+Tabla3567[[#This Row],[ENTRADAS]]-Tabla3567[[#This Row],[SALIDAS]]</f>
        <v>5</v>
      </c>
      <c r="K428" s="2">
        <v>1000</v>
      </c>
      <c r="L428" s="2">
        <f>+Tabla3567[[#This Row],[BALANCE INICIAL]]*Tabla3567[[#This Row],[PRECIO]]</f>
        <v>5000</v>
      </c>
      <c r="M428" s="2">
        <f>+Tabla3567[[#This Row],[ENTRADAS]]*Tabla3567[[#This Row],[PRECIO]]</f>
        <v>0</v>
      </c>
      <c r="N428" s="2">
        <f>+Tabla3567[[#This Row],[SALIDAS]]*Tabla3567[[#This Row],[PRECIO]]</f>
        <v>0</v>
      </c>
      <c r="O428" s="2">
        <f>+Tabla3567[[#This Row],[BALANCE INICIAL2]]+Tabla3567[[#This Row],[ENTRADAS3]]-Tabla3567[[#This Row],[SALIDAS4]]</f>
        <v>5000</v>
      </c>
    </row>
    <row r="429" spans="1:15" x14ac:dyDescent="0.25">
      <c r="A429" s="9" t="s">
        <v>24</v>
      </c>
      <c r="B429" s="17" t="s">
        <v>875</v>
      </c>
      <c r="C429" t="s">
        <v>64</v>
      </c>
      <c r="D429" t="s">
        <v>919</v>
      </c>
      <c r="F429" s="9" t="s">
        <v>826</v>
      </c>
      <c r="H429">
        <v>2</v>
      </c>
      <c r="I429">
        <v>2</v>
      </c>
      <c r="J429">
        <f>+Tabla3567[[#This Row],[BALANCE INICIAL]]+Tabla3567[[#This Row],[ENTRADAS]]-Tabla3567[[#This Row],[SALIDAS]]</f>
        <v>0</v>
      </c>
      <c r="K429" s="2">
        <v>10138</v>
      </c>
      <c r="L429" s="2">
        <f>+Tabla3567[[#This Row],[BALANCE INICIAL]]*Tabla3567[[#This Row],[PRECIO]]</f>
        <v>0</v>
      </c>
      <c r="M429" s="2">
        <f>+Tabla3567[[#This Row],[ENTRADAS]]*Tabla3567[[#This Row],[PRECIO]]</f>
        <v>20276</v>
      </c>
      <c r="N429" s="2">
        <f>+Tabla3567[[#This Row],[SALIDAS]]*Tabla3567[[#This Row],[PRECIO]]</f>
        <v>20276</v>
      </c>
      <c r="O429" s="2">
        <f>+Tabla3567[[#This Row],[BALANCE INICIAL2]]+Tabla3567[[#This Row],[ENTRADAS3]]-Tabla3567[[#This Row],[SALIDAS4]]</f>
        <v>0</v>
      </c>
    </row>
    <row r="430" spans="1:15" x14ac:dyDescent="0.25">
      <c r="A430" s="9" t="s">
        <v>23</v>
      </c>
      <c r="B430" s="17" t="s">
        <v>874</v>
      </c>
      <c r="C430" t="s">
        <v>63</v>
      </c>
      <c r="D430" t="s">
        <v>113</v>
      </c>
      <c r="F430" s="9" t="s">
        <v>820</v>
      </c>
      <c r="G430">
        <v>45</v>
      </c>
      <c r="J430">
        <f>+Tabla3567[[#This Row],[BALANCE INICIAL]]+Tabla3567[[#This Row],[ENTRADAS]]-Tabla3567[[#This Row],[SALIDAS]]</f>
        <v>45</v>
      </c>
      <c r="K430" s="2">
        <v>188.56</v>
      </c>
      <c r="L430" s="2">
        <f>+Tabla3567[[#This Row],[BALANCE INICIAL]]*Tabla3567[[#This Row],[PRECIO]]</f>
        <v>8485.2000000000007</v>
      </c>
      <c r="M430" s="2">
        <f>+Tabla3567[[#This Row],[ENTRADAS]]*Tabla3567[[#This Row],[PRECIO]]</f>
        <v>0</v>
      </c>
      <c r="N430" s="2">
        <f>+Tabla3567[[#This Row],[SALIDAS]]*Tabla3567[[#This Row],[PRECIO]]</f>
        <v>0</v>
      </c>
      <c r="O430" s="2">
        <f>+Tabla3567[[#This Row],[BALANCE INICIAL2]]+Tabla3567[[#This Row],[ENTRADAS3]]-Tabla3567[[#This Row],[SALIDAS4]]</f>
        <v>8485.2000000000007</v>
      </c>
    </row>
    <row r="431" spans="1:15" x14ac:dyDescent="0.25">
      <c r="A431" s="9" t="s">
        <v>23</v>
      </c>
      <c r="B431" s="17" t="s">
        <v>874</v>
      </c>
      <c r="C431" t="s">
        <v>63</v>
      </c>
      <c r="D431" t="s">
        <v>118</v>
      </c>
      <c r="F431" s="9" t="s">
        <v>820</v>
      </c>
      <c r="G431">
        <v>36</v>
      </c>
      <c r="J431">
        <f>+Tabla3567[[#This Row],[BALANCE INICIAL]]+Tabla3567[[#This Row],[ENTRADAS]]-Tabla3567[[#This Row],[SALIDAS]]</f>
        <v>36</v>
      </c>
      <c r="K431" s="2">
        <v>283.89999999999998</v>
      </c>
      <c r="L431" s="2">
        <f>+Tabla3567[[#This Row],[BALANCE INICIAL]]*Tabla3567[[#This Row],[PRECIO]]</f>
        <v>10220.4</v>
      </c>
      <c r="M431" s="2">
        <f>+Tabla3567[[#This Row],[ENTRADAS]]*Tabla3567[[#This Row],[PRECIO]]</f>
        <v>0</v>
      </c>
      <c r="N431" s="2">
        <f>+Tabla3567[[#This Row],[SALIDAS]]*Tabla3567[[#This Row],[PRECIO]]</f>
        <v>0</v>
      </c>
      <c r="O431" s="2">
        <f>+Tabla3567[[#This Row],[BALANCE INICIAL2]]+Tabla3567[[#This Row],[ENTRADAS3]]-Tabla3567[[#This Row],[SALIDAS4]]</f>
        <v>10220.4</v>
      </c>
    </row>
    <row r="432" spans="1:15" x14ac:dyDescent="0.25">
      <c r="A432" s="9" t="s">
        <v>45</v>
      </c>
      <c r="B432" s="17" t="s">
        <v>881</v>
      </c>
      <c r="C432" t="s">
        <v>91</v>
      </c>
      <c r="D432" t="s">
        <v>286</v>
      </c>
      <c r="F432" s="9" t="s">
        <v>820</v>
      </c>
      <c r="G432">
        <v>1</v>
      </c>
      <c r="J432">
        <f>+Tabla3567[[#This Row],[BALANCE INICIAL]]+Tabla3567[[#This Row],[ENTRADAS]]-Tabla3567[[#This Row],[SALIDAS]]</f>
        <v>1</v>
      </c>
      <c r="K432" s="2">
        <v>1175</v>
      </c>
      <c r="L432" s="2">
        <f>+Tabla3567[[#This Row],[BALANCE INICIAL]]*Tabla3567[[#This Row],[PRECIO]]</f>
        <v>1175</v>
      </c>
      <c r="M432" s="2">
        <f>+Tabla3567[[#This Row],[ENTRADAS]]*Tabla3567[[#This Row],[PRECIO]]</f>
        <v>0</v>
      </c>
      <c r="N432" s="2">
        <f>+Tabla3567[[#This Row],[SALIDAS]]*Tabla3567[[#This Row],[PRECIO]]</f>
        <v>0</v>
      </c>
      <c r="O432" s="2">
        <f>+Tabla3567[[#This Row],[BALANCE INICIAL2]]+Tabla3567[[#This Row],[ENTRADAS3]]-Tabla3567[[#This Row],[SALIDAS4]]</f>
        <v>1175</v>
      </c>
    </row>
    <row r="433" spans="1:15" x14ac:dyDescent="0.25">
      <c r="A433" s="9" t="s">
        <v>23</v>
      </c>
      <c r="B433" s="17" t="s">
        <v>881</v>
      </c>
      <c r="C433" t="s">
        <v>882</v>
      </c>
      <c r="D433" t="s">
        <v>394</v>
      </c>
      <c r="F433" s="9" t="s">
        <v>820</v>
      </c>
      <c r="G433">
        <v>1</v>
      </c>
      <c r="J433">
        <f>+Tabla3567[[#This Row],[BALANCE INICIAL]]+Tabla3567[[#This Row],[ENTRADAS]]-Tabla3567[[#This Row],[SALIDAS]]</f>
        <v>1</v>
      </c>
      <c r="K433" s="2">
        <v>618.30999999999995</v>
      </c>
      <c r="L433" s="2">
        <f>+Tabla3567[[#This Row],[BALANCE INICIAL]]*Tabla3567[[#This Row],[PRECIO]]</f>
        <v>618.30999999999995</v>
      </c>
      <c r="M433" s="2">
        <f>+Tabla3567[[#This Row],[ENTRADAS]]*Tabla3567[[#This Row],[PRECIO]]</f>
        <v>0</v>
      </c>
      <c r="N433" s="2">
        <f>+Tabla3567[[#This Row],[SALIDAS]]*Tabla3567[[#This Row],[PRECIO]]</f>
        <v>0</v>
      </c>
      <c r="O433" s="2">
        <f>+Tabla3567[[#This Row],[BALANCE INICIAL2]]+Tabla3567[[#This Row],[ENTRADAS3]]-Tabla3567[[#This Row],[SALIDAS4]]</f>
        <v>618.30999999999995</v>
      </c>
    </row>
    <row r="434" spans="1:15" x14ac:dyDescent="0.25">
      <c r="A434" s="9" t="s">
        <v>23</v>
      </c>
      <c r="B434" s="17" t="s">
        <v>881</v>
      </c>
      <c r="C434" t="s">
        <v>882</v>
      </c>
      <c r="D434" t="s">
        <v>395</v>
      </c>
      <c r="F434" s="9" t="s">
        <v>826</v>
      </c>
      <c r="G434">
        <v>2</v>
      </c>
      <c r="J434">
        <f>+Tabla3567[[#This Row],[BALANCE INICIAL]]+Tabla3567[[#This Row],[ENTRADAS]]-Tabla3567[[#This Row],[SALIDAS]]</f>
        <v>2</v>
      </c>
      <c r="K434" s="2">
        <v>466.44</v>
      </c>
      <c r="L434" s="2">
        <f>+Tabla3567[[#This Row],[BALANCE INICIAL]]*Tabla3567[[#This Row],[PRECIO]]</f>
        <v>932.88</v>
      </c>
      <c r="M434" s="2">
        <f>+Tabla3567[[#This Row],[ENTRADAS]]*Tabla3567[[#This Row],[PRECIO]]</f>
        <v>0</v>
      </c>
      <c r="N434" s="2">
        <f>+Tabla3567[[#This Row],[SALIDAS]]*Tabla3567[[#This Row],[PRECIO]]</f>
        <v>0</v>
      </c>
      <c r="O434" s="2">
        <f>+Tabla3567[[#This Row],[BALANCE INICIAL2]]+Tabla3567[[#This Row],[ENTRADAS3]]-Tabla3567[[#This Row],[SALIDAS4]]</f>
        <v>932.88</v>
      </c>
    </row>
    <row r="435" spans="1:15" x14ac:dyDescent="0.25">
      <c r="A435" s="9" t="s">
        <v>23</v>
      </c>
      <c r="B435" s="17" t="s">
        <v>881</v>
      </c>
      <c r="C435" t="s">
        <v>882</v>
      </c>
      <c r="D435" t="s">
        <v>396</v>
      </c>
      <c r="F435" s="9" t="s">
        <v>820</v>
      </c>
      <c r="G435">
        <v>1</v>
      </c>
      <c r="J435">
        <f>+Tabla3567[[#This Row],[BALANCE INICIAL]]+Tabla3567[[#This Row],[ENTRADAS]]-Tabla3567[[#This Row],[SALIDAS]]</f>
        <v>1</v>
      </c>
      <c r="K435" s="2">
        <v>466.44</v>
      </c>
      <c r="L435" s="2">
        <f>+Tabla3567[[#This Row],[BALANCE INICIAL]]*Tabla3567[[#This Row],[PRECIO]]</f>
        <v>466.44</v>
      </c>
      <c r="M435" s="2">
        <f>+Tabla3567[[#This Row],[ENTRADAS]]*Tabla3567[[#This Row],[PRECIO]]</f>
        <v>0</v>
      </c>
      <c r="N435" s="2">
        <f>+Tabla3567[[#This Row],[SALIDAS]]*Tabla3567[[#This Row],[PRECIO]]</f>
        <v>0</v>
      </c>
      <c r="O435" s="2">
        <f>+Tabla3567[[#This Row],[BALANCE INICIAL2]]+Tabla3567[[#This Row],[ENTRADAS3]]-Tabla3567[[#This Row],[SALIDAS4]]</f>
        <v>466.44</v>
      </c>
    </row>
    <row r="436" spans="1:15" x14ac:dyDescent="0.25">
      <c r="A436" s="9" t="s">
        <v>23</v>
      </c>
      <c r="B436" s="17" t="s">
        <v>881</v>
      </c>
      <c r="C436" t="s">
        <v>882</v>
      </c>
      <c r="D436" t="s">
        <v>397</v>
      </c>
      <c r="F436" s="9" t="s">
        <v>826</v>
      </c>
      <c r="G436">
        <v>20</v>
      </c>
      <c r="J436">
        <f>+Tabla3567[[#This Row],[BALANCE INICIAL]]+Tabla3567[[#This Row],[ENTRADAS]]-Tabla3567[[#This Row],[SALIDAS]]</f>
        <v>20</v>
      </c>
      <c r="K436" s="2">
        <v>487.05</v>
      </c>
      <c r="L436" s="2">
        <f>+Tabla3567[[#This Row],[BALANCE INICIAL]]*Tabla3567[[#This Row],[PRECIO]]</f>
        <v>9741</v>
      </c>
      <c r="M436" s="2">
        <f>+Tabla3567[[#This Row],[ENTRADAS]]*Tabla3567[[#This Row],[PRECIO]]</f>
        <v>0</v>
      </c>
      <c r="N436" s="2">
        <f>+Tabla3567[[#This Row],[SALIDAS]]*Tabla3567[[#This Row],[PRECIO]]</f>
        <v>0</v>
      </c>
      <c r="O436" s="2">
        <f>+Tabla3567[[#This Row],[BALANCE INICIAL2]]+Tabla3567[[#This Row],[ENTRADAS3]]-Tabla3567[[#This Row],[SALIDAS4]]</f>
        <v>9741</v>
      </c>
    </row>
    <row r="437" spans="1:15" x14ac:dyDescent="0.25">
      <c r="A437" s="9" t="s">
        <v>23</v>
      </c>
      <c r="B437" s="10" t="s">
        <v>881</v>
      </c>
      <c r="C437" t="s">
        <v>882</v>
      </c>
      <c r="D437" t="s">
        <v>398</v>
      </c>
      <c r="F437" s="9" t="s">
        <v>826</v>
      </c>
      <c r="H437">
        <v>3</v>
      </c>
      <c r="I437">
        <v>3</v>
      </c>
      <c r="J437">
        <f>+Tabla3567[[#This Row],[BALANCE INICIAL]]+Tabla3567[[#This Row],[ENTRADAS]]-Tabla3567[[#This Row],[SALIDAS]]</f>
        <v>0</v>
      </c>
      <c r="K437" s="2">
        <v>1677.96</v>
      </c>
      <c r="L437" s="2">
        <f>+Tabla3567[[#This Row],[BALANCE INICIAL]]*Tabla3567[[#This Row],[PRECIO]]</f>
        <v>0</v>
      </c>
      <c r="M437" s="2">
        <f>+Tabla3567[[#This Row],[ENTRADAS]]*Tabla3567[[#This Row],[PRECIO]]</f>
        <v>5033.88</v>
      </c>
      <c r="N437" s="2">
        <f>+Tabla3567[[#This Row],[SALIDAS]]*Tabla3567[[#This Row],[PRECIO]]</f>
        <v>5033.88</v>
      </c>
      <c r="O437" s="2">
        <f>+Tabla3567[[#This Row],[BALANCE INICIAL2]]+Tabla3567[[#This Row],[ENTRADAS3]]-Tabla3567[[#This Row],[SALIDAS4]]</f>
        <v>0</v>
      </c>
    </row>
    <row r="438" spans="1:15" x14ac:dyDescent="0.25">
      <c r="A438" s="9" t="s">
        <v>23</v>
      </c>
      <c r="B438" s="17" t="s">
        <v>881</v>
      </c>
      <c r="C438" t="s">
        <v>882</v>
      </c>
      <c r="D438" t="s">
        <v>399</v>
      </c>
      <c r="F438" s="9" t="s">
        <v>826</v>
      </c>
      <c r="H438">
        <v>8</v>
      </c>
      <c r="I438">
        <v>8</v>
      </c>
      <c r="J438">
        <f>+Tabla3567[[#This Row],[BALANCE INICIAL]]+Tabla3567[[#This Row],[ENTRADAS]]-Tabla3567[[#This Row],[SALIDAS]]</f>
        <v>0</v>
      </c>
      <c r="K438" s="2">
        <v>1911.6</v>
      </c>
      <c r="L438" s="2">
        <f>+Tabla3567[[#This Row],[BALANCE INICIAL]]*Tabla3567[[#This Row],[PRECIO]]</f>
        <v>0</v>
      </c>
      <c r="M438" s="2">
        <f>+Tabla3567[[#This Row],[ENTRADAS]]*Tabla3567[[#This Row],[PRECIO]]</f>
        <v>15292.8</v>
      </c>
      <c r="N438" s="2">
        <f>+Tabla3567[[#This Row],[SALIDAS]]*Tabla3567[[#This Row],[PRECIO]]</f>
        <v>15292.8</v>
      </c>
      <c r="O438" s="2">
        <f>+Tabla3567[[#This Row],[BALANCE INICIAL2]]+Tabla3567[[#This Row],[ENTRADAS3]]-Tabla3567[[#This Row],[SALIDAS4]]</f>
        <v>0</v>
      </c>
    </row>
    <row r="439" spans="1:15" x14ac:dyDescent="0.25">
      <c r="A439" s="9" t="s">
        <v>23</v>
      </c>
      <c r="B439" s="17" t="s">
        <v>881</v>
      </c>
      <c r="C439" t="s">
        <v>882</v>
      </c>
      <c r="D439" t="s">
        <v>400</v>
      </c>
      <c r="F439" s="9" t="s">
        <v>826</v>
      </c>
      <c r="H439">
        <v>5</v>
      </c>
      <c r="I439">
        <v>5</v>
      </c>
      <c r="J439">
        <f>+Tabla3567[[#This Row],[BALANCE INICIAL]]+Tabla3567[[#This Row],[ENTRADAS]]-Tabla3567[[#This Row],[SALIDAS]]</f>
        <v>0</v>
      </c>
      <c r="K439" s="2">
        <v>7271.18</v>
      </c>
      <c r="L439" s="2">
        <f>+Tabla3567[[#This Row],[BALANCE INICIAL]]*Tabla3567[[#This Row],[PRECIO]]</f>
        <v>0</v>
      </c>
      <c r="M439" s="2">
        <f>+Tabla3567[[#This Row],[ENTRADAS]]*Tabla3567[[#This Row],[PRECIO]]</f>
        <v>36355.9</v>
      </c>
      <c r="N439" s="2">
        <f>+Tabla3567[[#This Row],[SALIDAS]]*Tabla3567[[#This Row],[PRECIO]]</f>
        <v>36355.9</v>
      </c>
      <c r="O439" s="2">
        <f>+Tabla3567[[#This Row],[BALANCE INICIAL2]]+Tabla3567[[#This Row],[ENTRADAS3]]-Tabla3567[[#This Row],[SALIDAS4]]</f>
        <v>0</v>
      </c>
    </row>
    <row r="440" spans="1:15" x14ac:dyDescent="0.25">
      <c r="A440" s="9" t="s">
        <v>23</v>
      </c>
      <c r="B440" s="17" t="s">
        <v>881</v>
      </c>
      <c r="C440" t="s">
        <v>882</v>
      </c>
      <c r="D440" t="s">
        <v>401</v>
      </c>
      <c r="F440" s="9" t="s">
        <v>826</v>
      </c>
      <c r="H440">
        <v>4</v>
      </c>
      <c r="I440">
        <v>4</v>
      </c>
      <c r="J440">
        <f>+Tabla3567[[#This Row],[BALANCE INICIAL]]+Tabla3567[[#This Row],[ENTRADAS]]-Tabla3567[[#This Row],[SALIDAS]]</f>
        <v>0</v>
      </c>
      <c r="K440" s="2">
        <v>2964.4</v>
      </c>
      <c r="L440" s="2">
        <f>+Tabla3567[[#This Row],[BALANCE INICIAL]]*Tabla3567[[#This Row],[PRECIO]]</f>
        <v>0</v>
      </c>
      <c r="M440" s="2">
        <f>+Tabla3567[[#This Row],[ENTRADAS]]*Tabla3567[[#This Row],[PRECIO]]</f>
        <v>11857.6</v>
      </c>
      <c r="N440" s="2">
        <f>+Tabla3567[[#This Row],[SALIDAS]]*Tabla3567[[#This Row],[PRECIO]]</f>
        <v>11857.6</v>
      </c>
      <c r="O440" s="2">
        <f>+Tabla3567[[#This Row],[BALANCE INICIAL2]]+Tabla3567[[#This Row],[ENTRADAS3]]-Tabla3567[[#This Row],[SALIDAS4]]</f>
        <v>0</v>
      </c>
    </row>
    <row r="441" spans="1:15" x14ac:dyDescent="0.25">
      <c r="A441" s="9" t="s">
        <v>23</v>
      </c>
      <c r="B441" s="17" t="s">
        <v>881</v>
      </c>
      <c r="C441" t="s">
        <v>882</v>
      </c>
      <c r="D441" t="s">
        <v>402</v>
      </c>
      <c r="F441" s="9" t="s">
        <v>911</v>
      </c>
      <c r="H441">
        <v>5</v>
      </c>
      <c r="J441">
        <f>+Tabla3567[[#This Row],[BALANCE INICIAL]]+Tabla3567[[#This Row],[ENTRADAS]]-Tabla3567[[#This Row],[SALIDAS]]</f>
        <v>5</v>
      </c>
      <c r="K441" s="2">
        <v>452.54</v>
      </c>
      <c r="L441" s="2">
        <f>+Tabla3567[[#This Row],[BALANCE INICIAL]]*Tabla3567[[#This Row],[PRECIO]]</f>
        <v>0</v>
      </c>
      <c r="M441" s="2">
        <f>+Tabla3567[[#This Row],[ENTRADAS]]*Tabla3567[[#This Row],[PRECIO]]</f>
        <v>2262.7000000000003</v>
      </c>
      <c r="N441" s="2">
        <f>+Tabla3567[[#This Row],[SALIDAS]]*Tabla3567[[#This Row],[PRECIO]]</f>
        <v>0</v>
      </c>
      <c r="O441" s="2">
        <f>+Tabla3567[[#This Row],[BALANCE INICIAL2]]+Tabla3567[[#This Row],[ENTRADAS3]]-Tabla3567[[#This Row],[SALIDAS4]]</f>
        <v>2262.7000000000003</v>
      </c>
    </row>
    <row r="442" spans="1:15" x14ac:dyDescent="0.25">
      <c r="A442" s="9" t="s">
        <v>23</v>
      </c>
      <c r="B442" s="17" t="s">
        <v>881</v>
      </c>
      <c r="C442" t="s">
        <v>882</v>
      </c>
      <c r="D442" t="s">
        <v>403</v>
      </c>
      <c r="F442" s="9" t="s">
        <v>826</v>
      </c>
      <c r="H442">
        <v>500</v>
      </c>
      <c r="I442">
        <v>500</v>
      </c>
      <c r="J442">
        <f>+Tabla3567[[#This Row],[BALANCE INICIAL]]+Tabla3567[[#This Row],[ENTRADAS]]-Tabla3567[[#This Row],[SALIDAS]]</f>
        <v>0</v>
      </c>
      <c r="K442" s="2">
        <v>1.18</v>
      </c>
      <c r="L442" s="2">
        <f>+Tabla3567[[#This Row],[BALANCE INICIAL]]*Tabla3567[[#This Row],[PRECIO]]</f>
        <v>0</v>
      </c>
      <c r="M442" s="2">
        <f>+Tabla3567[[#This Row],[ENTRADAS]]*Tabla3567[[#This Row],[PRECIO]]</f>
        <v>590</v>
      </c>
      <c r="N442" s="2">
        <f>+Tabla3567[[#This Row],[SALIDAS]]*Tabla3567[[#This Row],[PRECIO]]</f>
        <v>590</v>
      </c>
      <c r="O442" s="2">
        <f>+Tabla3567[[#This Row],[BALANCE INICIAL2]]+Tabla3567[[#This Row],[ENTRADAS3]]-Tabla3567[[#This Row],[SALIDAS4]]</f>
        <v>0</v>
      </c>
    </row>
    <row r="443" spans="1:15" x14ac:dyDescent="0.25">
      <c r="A443" s="9" t="s">
        <v>23</v>
      </c>
      <c r="B443" s="17" t="s">
        <v>881</v>
      </c>
      <c r="C443" t="s">
        <v>882</v>
      </c>
      <c r="D443" t="s">
        <v>404</v>
      </c>
      <c r="F443" s="9" t="s">
        <v>826</v>
      </c>
      <c r="H443">
        <v>500</v>
      </c>
      <c r="I443">
        <v>500</v>
      </c>
      <c r="J443">
        <f>+Tabla3567[[#This Row],[BALANCE INICIAL]]+Tabla3567[[#This Row],[ENTRADAS]]-Tabla3567[[#This Row],[SALIDAS]]</f>
        <v>0</v>
      </c>
      <c r="K443" s="2">
        <v>1</v>
      </c>
      <c r="L443" s="2">
        <f>+Tabla3567[[#This Row],[BALANCE INICIAL]]*Tabla3567[[#This Row],[PRECIO]]</f>
        <v>0</v>
      </c>
      <c r="M443" s="2">
        <f>+Tabla3567[[#This Row],[ENTRADAS]]*Tabla3567[[#This Row],[PRECIO]]</f>
        <v>500</v>
      </c>
      <c r="N443" s="2">
        <f>+Tabla3567[[#This Row],[SALIDAS]]*Tabla3567[[#This Row],[PRECIO]]</f>
        <v>500</v>
      </c>
      <c r="O443" s="2">
        <f>+Tabla3567[[#This Row],[BALANCE INICIAL2]]+Tabla3567[[#This Row],[ENTRADAS3]]-Tabla3567[[#This Row],[SALIDAS4]]</f>
        <v>0</v>
      </c>
    </row>
    <row r="444" spans="1:15" x14ac:dyDescent="0.25">
      <c r="A444" s="9" t="s">
        <v>23</v>
      </c>
      <c r="B444" s="17" t="s">
        <v>881</v>
      </c>
      <c r="C444" t="s">
        <v>882</v>
      </c>
      <c r="D444" t="s">
        <v>405</v>
      </c>
      <c r="F444" s="9" t="s">
        <v>826</v>
      </c>
      <c r="H444">
        <v>50</v>
      </c>
      <c r="J444">
        <f>+Tabla3567[[#This Row],[BALANCE INICIAL]]+Tabla3567[[#This Row],[ENTRADAS]]-Tabla3567[[#This Row],[SALIDAS]]</f>
        <v>50</v>
      </c>
      <c r="K444" s="2">
        <v>73.099999999999994</v>
      </c>
      <c r="L444" s="2">
        <f>+Tabla3567[[#This Row],[BALANCE INICIAL]]*Tabla3567[[#This Row],[PRECIO]]</f>
        <v>0</v>
      </c>
      <c r="M444" s="2">
        <f>+Tabla3567[[#This Row],[ENTRADAS]]*Tabla3567[[#This Row],[PRECIO]]</f>
        <v>3654.9999999999995</v>
      </c>
      <c r="N444" s="2">
        <f>+Tabla3567[[#This Row],[SALIDAS]]*Tabla3567[[#This Row],[PRECIO]]</f>
        <v>0</v>
      </c>
      <c r="O444" s="2">
        <f>+Tabla3567[[#This Row],[BALANCE INICIAL2]]+Tabla3567[[#This Row],[ENTRADAS3]]-Tabla3567[[#This Row],[SALIDAS4]]</f>
        <v>3654.9999999999995</v>
      </c>
    </row>
    <row r="445" spans="1:15" x14ac:dyDescent="0.25">
      <c r="A445" s="9" t="s">
        <v>23</v>
      </c>
      <c r="B445" s="17" t="s">
        <v>881</v>
      </c>
      <c r="C445" t="s">
        <v>882</v>
      </c>
      <c r="D445" t="s">
        <v>406</v>
      </c>
      <c r="F445" s="9" t="s">
        <v>826</v>
      </c>
      <c r="H445">
        <v>50</v>
      </c>
      <c r="I445">
        <v>30</v>
      </c>
      <c r="J445">
        <f>+Tabla3567[[#This Row],[BALANCE INICIAL]]+Tabla3567[[#This Row],[ENTRADAS]]-Tabla3567[[#This Row],[SALIDAS]]</f>
        <v>20</v>
      </c>
      <c r="K445" s="2">
        <v>146</v>
      </c>
      <c r="L445" s="2">
        <f>+Tabla3567[[#This Row],[BALANCE INICIAL]]*Tabla3567[[#This Row],[PRECIO]]</f>
        <v>0</v>
      </c>
      <c r="M445" s="2">
        <f>+Tabla3567[[#This Row],[ENTRADAS]]*Tabla3567[[#This Row],[PRECIO]]</f>
        <v>7300</v>
      </c>
      <c r="N445" s="2">
        <f>+Tabla3567[[#This Row],[SALIDAS]]*Tabla3567[[#This Row],[PRECIO]]</f>
        <v>4380</v>
      </c>
      <c r="O445" s="2">
        <f>+Tabla3567[[#This Row],[BALANCE INICIAL2]]+Tabla3567[[#This Row],[ENTRADAS3]]-Tabla3567[[#This Row],[SALIDAS4]]</f>
        <v>2920</v>
      </c>
    </row>
    <row r="446" spans="1:15" x14ac:dyDescent="0.25">
      <c r="A446" s="9" t="s">
        <v>23</v>
      </c>
      <c r="B446" s="17" t="s">
        <v>881</v>
      </c>
      <c r="C446" t="s">
        <v>882</v>
      </c>
      <c r="D446" t="s">
        <v>131</v>
      </c>
      <c r="F446" s="9" t="s">
        <v>826</v>
      </c>
      <c r="H446">
        <v>15</v>
      </c>
      <c r="J446">
        <f>+Tabla3567[[#This Row],[BALANCE INICIAL]]+Tabla3567[[#This Row],[ENTRADAS]]-Tabla3567[[#This Row],[SALIDAS]]</f>
        <v>15</v>
      </c>
      <c r="K446" s="2">
        <v>158.5</v>
      </c>
      <c r="L446" s="2">
        <f>+Tabla3567[[#This Row],[BALANCE INICIAL]]*Tabla3567[[#This Row],[PRECIO]]</f>
        <v>0</v>
      </c>
      <c r="M446" s="2">
        <f>+Tabla3567[[#This Row],[ENTRADAS]]*Tabla3567[[#This Row],[PRECIO]]</f>
        <v>2377.5</v>
      </c>
      <c r="N446" s="2">
        <f>+Tabla3567[[#This Row],[SALIDAS]]*Tabla3567[[#This Row],[PRECIO]]</f>
        <v>0</v>
      </c>
      <c r="O446" s="2">
        <f>+Tabla3567[[#This Row],[BALANCE INICIAL2]]+Tabla3567[[#This Row],[ENTRADAS3]]-Tabla3567[[#This Row],[SALIDAS4]]</f>
        <v>2377.5</v>
      </c>
    </row>
    <row r="447" spans="1:15" x14ac:dyDescent="0.25">
      <c r="A447" s="9" t="s">
        <v>23</v>
      </c>
      <c r="B447" s="17" t="s">
        <v>881</v>
      </c>
      <c r="C447" t="s">
        <v>882</v>
      </c>
      <c r="D447" t="s">
        <v>407</v>
      </c>
      <c r="F447" s="9" t="s">
        <v>820</v>
      </c>
      <c r="G447">
        <v>1</v>
      </c>
      <c r="J447">
        <f>+Tabla3567[[#This Row],[BALANCE INICIAL]]+Tabla3567[[#This Row],[ENTRADAS]]-Tabla3567[[#This Row],[SALIDAS]]</f>
        <v>1</v>
      </c>
      <c r="K447" s="2">
        <v>93</v>
      </c>
      <c r="L447" s="2">
        <f>+Tabla3567[[#This Row],[BALANCE INICIAL]]*Tabla3567[[#This Row],[PRECIO]]</f>
        <v>93</v>
      </c>
      <c r="M447" s="2">
        <f>+Tabla3567[[#This Row],[ENTRADAS]]*Tabla3567[[#This Row],[PRECIO]]</f>
        <v>0</v>
      </c>
      <c r="N447" s="2">
        <f>+Tabla3567[[#This Row],[SALIDAS]]*Tabla3567[[#This Row],[PRECIO]]</f>
        <v>0</v>
      </c>
      <c r="O447" s="2">
        <f>+Tabla3567[[#This Row],[BALANCE INICIAL2]]+Tabla3567[[#This Row],[ENTRADAS3]]-Tabla3567[[#This Row],[SALIDAS4]]</f>
        <v>93</v>
      </c>
    </row>
    <row r="448" spans="1:15" x14ac:dyDescent="0.25">
      <c r="A448" s="9" t="s">
        <v>23</v>
      </c>
      <c r="B448" s="17" t="s">
        <v>881</v>
      </c>
      <c r="C448" t="s">
        <v>882</v>
      </c>
      <c r="D448" t="s">
        <v>408</v>
      </c>
      <c r="F448" s="9" t="s">
        <v>844</v>
      </c>
      <c r="G448">
        <v>10</v>
      </c>
      <c r="J448">
        <f>+Tabla3567[[#This Row],[BALANCE INICIAL]]+Tabla3567[[#This Row],[ENTRADAS]]-Tabla3567[[#This Row],[SALIDAS]]</f>
        <v>10</v>
      </c>
      <c r="K448" s="2">
        <v>553.22</v>
      </c>
      <c r="L448" s="2">
        <f>+Tabla3567[[#This Row],[BALANCE INICIAL]]*Tabla3567[[#This Row],[PRECIO]]</f>
        <v>5532.2000000000007</v>
      </c>
      <c r="M448" s="2">
        <f>+Tabla3567[[#This Row],[ENTRADAS]]*Tabla3567[[#This Row],[PRECIO]]</f>
        <v>0</v>
      </c>
      <c r="N448" s="2">
        <f>+Tabla3567[[#This Row],[SALIDAS]]*Tabla3567[[#This Row],[PRECIO]]</f>
        <v>0</v>
      </c>
      <c r="O448" s="2">
        <f>+Tabla3567[[#This Row],[BALANCE INICIAL2]]+Tabla3567[[#This Row],[ENTRADAS3]]-Tabla3567[[#This Row],[SALIDAS4]]</f>
        <v>5532.2000000000007</v>
      </c>
    </row>
    <row r="449" spans="1:15" x14ac:dyDescent="0.25">
      <c r="A449" s="9" t="s">
        <v>23</v>
      </c>
      <c r="B449" s="17" t="s">
        <v>881</v>
      </c>
      <c r="C449" t="s">
        <v>882</v>
      </c>
      <c r="D449" t="s">
        <v>409</v>
      </c>
      <c r="F449" s="9" t="s">
        <v>826</v>
      </c>
      <c r="G449">
        <v>1</v>
      </c>
      <c r="J449">
        <f>+Tabla3567[[#This Row],[BALANCE INICIAL]]+Tabla3567[[#This Row],[ENTRADAS]]-Tabla3567[[#This Row],[SALIDAS]]</f>
        <v>1</v>
      </c>
      <c r="K449" s="2">
        <v>113.9</v>
      </c>
      <c r="L449" s="2">
        <f>+Tabla3567[[#This Row],[BALANCE INICIAL]]*Tabla3567[[#This Row],[PRECIO]]</f>
        <v>113.9</v>
      </c>
      <c r="M449" s="2">
        <f>+Tabla3567[[#This Row],[ENTRADAS]]*Tabla3567[[#This Row],[PRECIO]]</f>
        <v>0</v>
      </c>
      <c r="N449" s="2">
        <f>+Tabla3567[[#This Row],[SALIDAS]]*Tabla3567[[#This Row],[PRECIO]]</f>
        <v>0</v>
      </c>
      <c r="O449" s="2">
        <f>+Tabla3567[[#This Row],[BALANCE INICIAL2]]+Tabla3567[[#This Row],[ENTRADAS3]]-Tabla3567[[#This Row],[SALIDAS4]]</f>
        <v>113.9</v>
      </c>
    </row>
    <row r="450" spans="1:15" x14ac:dyDescent="0.25">
      <c r="A450" s="9" t="s">
        <v>23</v>
      </c>
      <c r="B450" s="17" t="s">
        <v>881</v>
      </c>
      <c r="C450" t="s">
        <v>882</v>
      </c>
      <c r="D450" t="s">
        <v>410</v>
      </c>
      <c r="F450" s="9" t="s">
        <v>826</v>
      </c>
      <c r="G450">
        <v>1</v>
      </c>
      <c r="J450">
        <f>+Tabla3567[[#This Row],[BALANCE INICIAL]]+Tabla3567[[#This Row],[ENTRADAS]]-Tabla3567[[#This Row],[SALIDAS]]</f>
        <v>1</v>
      </c>
      <c r="K450" s="2">
        <v>86.74</v>
      </c>
      <c r="L450" s="2">
        <f>+Tabla3567[[#This Row],[BALANCE INICIAL]]*Tabla3567[[#This Row],[PRECIO]]</f>
        <v>86.74</v>
      </c>
      <c r="M450" s="2">
        <f>+Tabla3567[[#This Row],[ENTRADAS]]*Tabla3567[[#This Row],[PRECIO]]</f>
        <v>0</v>
      </c>
      <c r="N450" s="2">
        <f>+Tabla3567[[#This Row],[SALIDAS]]*Tabla3567[[#This Row],[PRECIO]]</f>
        <v>0</v>
      </c>
      <c r="O450" s="2">
        <f>+Tabla3567[[#This Row],[BALANCE INICIAL2]]+Tabla3567[[#This Row],[ENTRADAS3]]-Tabla3567[[#This Row],[SALIDAS4]]</f>
        <v>86.74</v>
      </c>
    </row>
    <row r="451" spans="1:15" x14ac:dyDescent="0.25">
      <c r="A451" s="9" t="s">
        <v>23</v>
      </c>
      <c r="B451" s="17" t="s">
        <v>881</v>
      </c>
      <c r="C451" t="s">
        <v>882</v>
      </c>
      <c r="D451" t="s">
        <v>411</v>
      </c>
      <c r="F451" s="9" t="s">
        <v>820</v>
      </c>
      <c r="G451">
        <v>12</v>
      </c>
      <c r="J451">
        <f>+Tabla3567[[#This Row],[BALANCE INICIAL]]+Tabla3567[[#This Row],[ENTRADAS]]-Tabla3567[[#This Row],[SALIDAS]]</f>
        <v>12</v>
      </c>
      <c r="K451" s="2">
        <v>178.98</v>
      </c>
      <c r="L451" s="2">
        <f>+Tabla3567[[#This Row],[BALANCE INICIAL]]*Tabla3567[[#This Row],[PRECIO]]</f>
        <v>2147.7599999999998</v>
      </c>
      <c r="M451" s="2">
        <f>+Tabla3567[[#This Row],[ENTRADAS]]*Tabla3567[[#This Row],[PRECIO]]</f>
        <v>0</v>
      </c>
      <c r="N451" s="2">
        <f>+Tabla3567[[#This Row],[SALIDAS]]*Tabla3567[[#This Row],[PRECIO]]</f>
        <v>0</v>
      </c>
      <c r="O451" s="2">
        <f>+Tabla3567[[#This Row],[BALANCE INICIAL2]]+Tabla3567[[#This Row],[ENTRADAS3]]-Tabla3567[[#This Row],[SALIDAS4]]</f>
        <v>2147.7599999999998</v>
      </c>
    </row>
    <row r="452" spans="1:15" x14ac:dyDescent="0.25">
      <c r="A452" s="9" t="s">
        <v>23</v>
      </c>
      <c r="B452" s="17" t="s">
        <v>881</v>
      </c>
      <c r="C452" t="s">
        <v>882</v>
      </c>
      <c r="D452" t="s">
        <v>412</v>
      </c>
      <c r="F452" s="9" t="s">
        <v>826</v>
      </c>
      <c r="G452">
        <v>34</v>
      </c>
      <c r="J452">
        <f>+Tabla3567[[#This Row],[BALANCE INICIAL]]+Tabla3567[[#This Row],[ENTRADAS]]-Tabla3567[[#This Row],[SALIDAS]]</f>
        <v>34</v>
      </c>
      <c r="K452" s="2">
        <v>2576.27</v>
      </c>
      <c r="L452" s="2">
        <f>+Tabla3567[[#This Row],[BALANCE INICIAL]]*Tabla3567[[#This Row],[PRECIO]]</f>
        <v>87593.18</v>
      </c>
      <c r="M452" s="2">
        <f>+Tabla3567[[#This Row],[ENTRADAS]]*Tabla3567[[#This Row],[PRECIO]]</f>
        <v>0</v>
      </c>
      <c r="N452" s="2">
        <f>+Tabla3567[[#This Row],[SALIDAS]]*Tabla3567[[#This Row],[PRECIO]]</f>
        <v>0</v>
      </c>
      <c r="O452" s="2">
        <f>+Tabla3567[[#This Row],[BALANCE INICIAL2]]+Tabla3567[[#This Row],[ENTRADAS3]]-Tabla3567[[#This Row],[SALIDAS4]]</f>
        <v>87593.18</v>
      </c>
    </row>
    <row r="453" spans="1:15" x14ac:dyDescent="0.25">
      <c r="A453" s="9" t="s">
        <v>23</v>
      </c>
      <c r="B453" s="17" t="s">
        <v>881</v>
      </c>
      <c r="C453" t="s">
        <v>882</v>
      </c>
      <c r="D453" t="s">
        <v>413</v>
      </c>
      <c r="F453" s="9" t="s">
        <v>820</v>
      </c>
      <c r="G453">
        <v>20</v>
      </c>
      <c r="I453">
        <v>2</v>
      </c>
      <c r="J453">
        <f>+Tabla3567[[#This Row],[BALANCE INICIAL]]+Tabla3567[[#This Row],[ENTRADAS]]-Tabla3567[[#This Row],[SALIDAS]]</f>
        <v>18</v>
      </c>
      <c r="K453" s="2">
        <v>93.29</v>
      </c>
      <c r="L453" s="2">
        <f>+Tabla3567[[#This Row],[BALANCE INICIAL]]*Tabla3567[[#This Row],[PRECIO]]</f>
        <v>1865.8000000000002</v>
      </c>
      <c r="M453" s="2">
        <f>+Tabla3567[[#This Row],[ENTRADAS]]*Tabla3567[[#This Row],[PRECIO]]</f>
        <v>0</v>
      </c>
      <c r="N453" s="2">
        <f>+Tabla3567[[#This Row],[SALIDAS]]*Tabla3567[[#This Row],[PRECIO]]</f>
        <v>186.58</v>
      </c>
      <c r="O453" s="2">
        <f>+Tabla3567[[#This Row],[BALANCE INICIAL2]]+Tabla3567[[#This Row],[ENTRADAS3]]-Tabla3567[[#This Row],[SALIDAS4]]</f>
        <v>1679.2200000000003</v>
      </c>
    </row>
    <row r="454" spans="1:15" x14ac:dyDescent="0.25">
      <c r="A454" s="9" t="s">
        <v>23</v>
      </c>
      <c r="B454" s="17" t="s">
        <v>881</v>
      </c>
      <c r="C454" t="s">
        <v>882</v>
      </c>
      <c r="D454" t="s">
        <v>414</v>
      </c>
      <c r="F454" s="9" t="s">
        <v>820</v>
      </c>
      <c r="G454">
        <v>14</v>
      </c>
      <c r="I454">
        <v>1</v>
      </c>
      <c r="J454">
        <f>+Tabla3567[[#This Row],[BALANCE INICIAL]]+Tabla3567[[#This Row],[ENTRADAS]]-Tabla3567[[#This Row],[SALIDAS]]</f>
        <v>13</v>
      </c>
      <c r="K454" s="2">
        <v>791.86</v>
      </c>
      <c r="L454" s="2">
        <f>+Tabla3567[[#This Row],[BALANCE INICIAL]]*Tabla3567[[#This Row],[PRECIO]]</f>
        <v>11086.04</v>
      </c>
      <c r="M454" s="2">
        <f>+Tabla3567[[#This Row],[ENTRADAS]]*Tabla3567[[#This Row],[PRECIO]]</f>
        <v>0</v>
      </c>
      <c r="N454" s="2">
        <f>+Tabla3567[[#This Row],[SALIDAS]]*Tabla3567[[#This Row],[PRECIO]]</f>
        <v>791.86</v>
      </c>
      <c r="O454" s="2">
        <f>+Tabla3567[[#This Row],[BALANCE INICIAL2]]+Tabla3567[[#This Row],[ENTRADAS3]]-Tabla3567[[#This Row],[SALIDAS4]]</f>
        <v>10294.18</v>
      </c>
    </row>
    <row r="455" spans="1:15" x14ac:dyDescent="0.25">
      <c r="A455" s="9" t="s">
        <v>23</v>
      </c>
      <c r="B455" s="17" t="s">
        <v>881</v>
      </c>
      <c r="C455" t="s">
        <v>882</v>
      </c>
      <c r="D455" t="s">
        <v>415</v>
      </c>
      <c r="F455" s="9" t="s">
        <v>826</v>
      </c>
      <c r="G455">
        <v>11</v>
      </c>
      <c r="J455">
        <f>+Tabla3567[[#This Row],[BALANCE INICIAL]]+Tabla3567[[#This Row],[ENTRADAS]]-Tabla3567[[#This Row],[SALIDAS]]</f>
        <v>11</v>
      </c>
      <c r="K455" s="2">
        <v>324.33999999999997</v>
      </c>
      <c r="L455" s="2">
        <f>+Tabla3567[[#This Row],[BALANCE INICIAL]]*Tabla3567[[#This Row],[PRECIO]]</f>
        <v>3567.74</v>
      </c>
      <c r="M455" s="2">
        <f>+Tabla3567[[#This Row],[ENTRADAS]]*Tabla3567[[#This Row],[PRECIO]]</f>
        <v>0</v>
      </c>
      <c r="N455" s="2">
        <f>+Tabla3567[[#This Row],[SALIDAS]]*Tabla3567[[#This Row],[PRECIO]]</f>
        <v>0</v>
      </c>
      <c r="O455" s="2">
        <f>+Tabla3567[[#This Row],[BALANCE INICIAL2]]+Tabla3567[[#This Row],[ENTRADAS3]]-Tabla3567[[#This Row],[SALIDAS4]]</f>
        <v>3567.74</v>
      </c>
    </row>
    <row r="456" spans="1:15" x14ac:dyDescent="0.25">
      <c r="A456" s="9" t="s">
        <v>23</v>
      </c>
      <c r="B456" s="17" t="s">
        <v>881</v>
      </c>
      <c r="C456" t="s">
        <v>882</v>
      </c>
      <c r="D456" t="s">
        <v>416</v>
      </c>
      <c r="F456" s="9" t="s">
        <v>820</v>
      </c>
      <c r="G456">
        <v>2</v>
      </c>
      <c r="I456">
        <v>2</v>
      </c>
      <c r="J456">
        <f>+Tabla3567[[#This Row],[BALANCE INICIAL]]+Tabla3567[[#This Row],[ENTRADAS]]-Tabla3567[[#This Row],[SALIDAS]]</f>
        <v>0</v>
      </c>
      <c r="K456" s="2">
        <v>48.81</v>
      </c>
      <c r="L456" s="2">
        <f>+Tabla3567[[#This Row],[BALANCE INICIAL]]*Tabla3567[[#This Row],[PRECIO]]</f>
        <v>97.62</v>
      </c>
      <c r="M456" s="2">
        <f>+Tabla3567[[#This Row],[ENTRADAS]]*Tabla3567[[#This Row],[PRECIO]]</f>
        <v>0</v>
      </c>
      <c r="N456" s="2">
        <f>+Tabla3567[[#This Row],[SALIDAS]]*Tabla3567[[#This Row],[PRECIO]]</f>
        <v>97.62</v>
      </c>
      <c r="O456" s="2">
        <f>+Tabla3567[[#This Row],[BALANCE INICIAL2]]+Tabla3567[[#This Row],[ENTRADAS3]]-Tabla3567[[#This Row],[SALIDAS4]]</f>
        <v>0</v>
      </c>
    </row>
    <row r="457" spans="1:15" x14ac:dyDescent="0.25">
      <c r="A457" s="9" t="s">
        <v>23</v>
      </c>
      <c r="B457" s="17" t="s">
        <v>881</v>
      </c>
      <c r="C457" t="s">
        <v>882</v>
      </c>
      <c r="D457" t="s">
        <v>417</v>
      </c>
      <c r="F457" s="9" t="s">
        <v>820</v>
      </c>
      <c r="H457">
        <v>8</v>
      </c>
      <c r="J457">
        <f>+Tabla3567[[#This Row],[BALANCE INICIAL]]+Tabla3567[[#This Row],[ENTRADAS]]-Tabla3567[[#This Row],[SALIDAS]]</f>
        <v>8</v>
      </c>
      <c r="K457" s="2">
        <v>344</v>
      </c>
      <c r="L457" s="2">
        <f>+Tabla3567[[#This Row],[BALANCE INICIAL]]*Tabla3567[[#This Row],[PRECIO]]</f>
        <v>0</v>
      </c>
      <c r="M457" s="2">
        <f>+Tabla3567[[#This Row],[ENTRADAS]]*Tabla3567[[#This Row],[PRECIO]]</f>
        <v>2752</v>
      </c>
      <c r="N457" s="2">
        <f>+Tabla3567[[#This Row],[SALIDAS]]*Tabla3567[[#This Row],[PRECIO]]</f>
        <v>0</v>
      </c>
      <c r="O457" s="2">
        <f>+Tabla3567[[#This Row],[BALANCE INICIAL2]]+Tabla3567[[#This Row],[ENTRADAS3]]-Tabla3567[[#This Row],[SALIDAS4]]</f>
        <v>2752</v>
      </c>
    </row>
    <row r="458" spans="1:15" x14ac:dyDescent="0.25">
      <c r="A458" s="9" t="s">
        <v>23</v>
      </c>
      <c r="B458" s="17" t="s">
        <v>881</v>
      </c>
      <c r="C458" t="s">
        <v>882</v>
      </c>
      <c r="D458" t="s">
        <v>418</v>
      </c>
      <c r="F458" s="9" t="s">
        <v>820</v>
      </c>
      <c r="H458">
        <v>12</v>
      </c>
      <c r="J458">
        <f>+Tabla3567[[#This Row],[BALANCE INICIAL]]+Tabla3567[[#This Row],[ENTRADAS]]-Tabla3567[[#This Row],[SALIDAS]]</f>
        <v>12</v>
      </c>
      <c r="K458" s="2">
        <v>238</v>
      </c>
      <c r="L458" s="2">
        <f>+Tabla3567[[#This Row],[BALANCE INICIAL]]*Tabla3567[[#This Row],[PRECIO]]</f>
        <v>0</v>
      </c>
      <c r="M458" s="2">
        <f>+Tabla3567[[#This Row],[ENTRADAS]]*Tabla3567[[#This Row],[PRECIO]]</f>
        <v>2856</v>
      </c>
      <c r="N458" s="2">
        <f>+Tabla3567[[#This Row],[SALIDAS]]*Tabla3567[[#This Row],[PRECIO]]</f>
        <v>0</v>
      </c>
      <c r="O458" s="2">
        <f>+Tabla3567[[#This Row],[BALANCE INICIAL2]]+Tabla3567[[#This Row],[ENTRADAS3]]-Tabla3567[[#This Row],[SALIDAS4]]</f>
        <v>2856</v>
      </c>
    </row>
    <row r="459" spans="1:15" x14ac:dyDescent="0.25">
      <c r="A459" s="9" t="s">
        <v>23</v>
      </c>
      <c r="B459" s="17" t="s">
        <v>881</v>
      </c>
      <c r="C459" t="s">
        <v>882</v>
      </c>
      <c r="D459" t="s">
        <v>419</v>
      </c>
      <c r="F459" s="9" t="s">
        <v>820</v>
      </c>
      <c r="H459">
        <v>4</v>
      </c>
      <c r="J459">
        <f>+Tabla3567[[#This Row],[BALANCE INICIAL]]+Tabla3567[[#This Row],[ENTRADAS]]-Tabla3567[[#This Row],[SALIDAS]]</f>
        <v>4</v>
      </c>
      <c r="K459" s="2">
        <v>849</v>
      </c>
      <c r="L459" s="2">
        <f>+Tabla3567[[#This Row],[BALANCE INICIAL]]*Tabla3567[[#This Row],[PRECIO]]</f>
        <v>0</v>
      </c>
      <c r="M459" s="2">
        <f>+Tabla3567[[#This Row],[ENTRADAS]]*Tabla3567[[#This Row],[PRECIO]]</f>
        <v>3396</v>
      </c>
      <c r="N459" s="2">
        <f>+Tabla3567[[#This Row],[SALIDAS]]*Tabla3567[[#This Row],[PRECIO]]</f>
        <v>0</v>
      </c>
      <c r="O459" s="2">
        <f>+Tabla3567[[#This Row],[BALANCE INICIAL2]]+Tabla3567[[#This Row],[ENTRADAS3]]-Tabla3567[[#This Row],[SALIDAS4]]</f>
        <v>3396</v>
      </c>
    </row>
    <row r="460" spans="1:15" x14ac:dyDescent="0.25">
      <c r="A460" s="9" t="s">
        <v>23</v>
      </c>
      <c r="B460" s="17" t="s">
        <v>881</v>
      </c>
      <c r="C460" t="s">
        <v>882</v>
      </c>
      <c r="D460" t="s">
        <v>420</v>
      </c>
      <c r="F460" s="9" t="s">
        <v>820</v>
      </c>
      <c r="H460">
        <v>5</v>
      </c>
      <c r="J460">
        <f>+Tabla3567[[#This Row],[BALANCE INICIAL]]+Tabla3567[[#This Row],[ENTRADAS]]-Tabla3567[[#This Row],[SALIDAS]]</f>
        <v>5</v>
      </c>
      <c r="K460" s="2">
        <v>154</v>
      </c>
      <c r="L460" s="2">
        <f>+Tabla3567[[#This Row],[BALANCE INICIAL]]*Tabla3567[[#This Row],[PRECIO]]</f>
        <v>0</v>
      </c>
      <c r="M460" s="2">
        <f>+Tabla3567[[#This Row],[ENTRADAS]]*Tabla3567[[#This Row],[PRECIO]]</f>
        <v>770</v>
      </c>
      <c r="N460" s="2">
        <f>+Tabla3567[[#This Row],[SALIDAS]]*Tabla3567[[#This Row],[PRECIO]]</f>
        <v>0</v>
      </c>
      <c r="O460" s="2">
        <f>+Tabla3567[[#This Row],[BALANCE INICIAL2]]+Tabla3567[[#This Row],[ENTRADAS3]]-Tabla3567[[#This Row],[SALIDAS4]]</f>
        <v>770</v>
      </c>
    </row>
    <row r="461" spans="1:15" x14ac:dyDescent="0.25">
      <c r="A461" s="9" t="s">
        <v>23</v>
      </c>
      <c r="B461" s="17" t="s">
        <v>881</v>
      </c>
      <c r="C461" t="s">
        <v>882</v>
      </c>
      <c r="D461" t="s">
        <v>421</v>
      </c>
      <c r="F461" s="9" t="s">
        <v>820</v>
      </c>
      <c r="H461">
        <v>8</v>
      </c>
      <c r="J461">
        <f>+Tabla3567[[#This Row],[BALANCE INICIAL]]+Tabla3567[[#This Row],[ENTRADAS]]-Tabla3567[[#This Row],[SALIDAS]]</f>
        <v>8</v>
      </c>
      <c r="K461" s="2">
        <v>116</v>
      </c>
      <c r="L461" s="2">
        <f>+Tabla3567[[#This Row],[BALANCE INICIAL]]*Tabla3567[[#This Row],[PRECIO]]</f>
        <v>0</v>
      </c>
      <c r="M461" s="2">
        <f>+Tabla3567[[#This Row],[ENTRADAS]]*Tabla3567[[#This Row],[PRECIO]]</f>
        <v>928</v>
      </c>
      <c r="N461" s="2">
        <f>+Tabla3567[[#This Row],[SALIDAS]]*Tabla3567[[#This Row],[PRECIO]]</f>
        <v>0</v>
      </c>
      <c r="O461" s="2">
        <f>+Tabla3567[[#This Row],[BALANCE INICIAL2]]+Tabla3567[[#This Row],[ENTRADAS3]]-Tabla3567[[#This Row],[SALIDAS4]]</f>
        <v>928</v>
      </c>
    </row>
    <row r="462" spans="1:15" x14ac:dyDescent="0.25">
      <c r="A462" s="9" t="s">
        <v>23</v>
      </c>
      <c r="B462" s="17" t="s">
        <v>881</v>
      </c>
      <c r="C462" t="s">
        <v>882</v>
      </c>
      <c r="D462" t="s">
        <v>422</v>
      </c>
      <c r="F462" s="9" t="s">
        <v>820</v>
      </c>
      <c r="H462">
        <v>25</v>
      </c>
      <c r="J462">
        <f>+Tabla3567[[#This Row],[BALANCE INICIAL]]+Tabla3567[[#This Row],[ENTRADAS]]-Tabla3567[[#This Row],[SALIDAS]]</f>
        <v>25</v>
      </c>
      <c r="K462" s="2">
        <v>35</v>
      </c>
      <c r="L462" s="2">
        <f>+Tabla3567[[#This Row],[BALANCE INICIAL]]*Tabla3567[[#This Row],[PRECIO]]</f>
        <v>0</v>
      </c>
      <c r="M462" s="2">
        <f>+Tabla3567[[#This Row],[ENTRADAS]]*Tabla3567[[#This Row],[PRECIO]]</f>
        <v>875</v>
      </c>
      <c r="N462" s="2">
        <f>+Tabla3567[[#This Row],[SALIDAS]]*Tabla3567[[#This Row],[PRECIO]]</f>
        <v>0</v>
      </c>
      <c r="O462" s="2">
        <f>+Tabla3567[[#This Row],[BALANCE INICIAL2]]+Tabla3567[[#This Row],[ENTRADAS3]]-Tabla3567[[#This Row],[SALIDAS4]]</f>
        <v>875</v>
      </c>
    </row>
    <row r="463" spans="1:15" x14ac:dyDescent="0.25">
      <c r="A463" s="9" t="s">
        <v>23</v>
      </c>
      <c r="B463" s="17" t="s">
        <v>881</v>
      </c>
      <c r="C463" t="s">
        <v>882</v>
      </c>
      <c r="D463" t="s">
        <v>423</v>
      </c>
      <c r="F463" s="9" t="s">
        <v>820</v>
      </c>
      <c r="H463">
        <v>50</v>
      </c>
      <c r="J463">
        <f>+Tabla3567[[#This Row],[BALANCE INICIAL]]+Tabla3567[[#This Row],[ENTRADAS]]-Tabla3567[[#This Row],[SALIDAS]]</f>
        <v>50</v>
      </c>
      <c r="K463" s="2">
        <v>240</v>
      </c>
      <c r="L463" s="2">
        <f>+Tabla3567[[#This Row],[BALANCE INICIAL]]*Tabla3567[[#This Row],[PRECIO]]</f>
        <v>0</v>
      </c>
      <c r="M463" s="2">
        <f>+Tabla3567[[#This Row],[ENTRADAS]]*Tabla3567[[#This Row],[PRECIO]]</f>
        <v>12000</v>
      </c>
      <c r="N463" s="2">
        <f>+Tabla3567[[#This Row],[SALIDAS]]*Tabla3567[[#This Row],[PRECIO]]</f>
        <v>0</v>
      </c>
      <c r="O463" s="2">
        <f>+Tabla3567[[#This Row],[BALANCE INICIAL2]]+Tabla3567[[#This Row],[ENTRADAS3]]-Tabla3567[[#This Row],[SALIDAS4]]</f>
        <v>12000</v>
      </c>
    </row>
    <row r="464" spans="1:15" x14ac:dyDescent="0.25">
      <c r="A464" s="9" t="s">
        <v>23</v>
      </c>
      <c r="B464" s="17" t="s">
        <v>881</v>
      </c>
      <c r="C464" t="s">
        <v>882</v>
      </c>
      <c r="D464" t="s">
        <v>424</v>
      </c>
      <c r="F464" s="9" t="s">
        <v>820</v>
      </c>
      <c r="H464">
        <v>50</v>
      </c>
      <c r="J464">
        <f>+Tabla3567[[#This Row],[BALANCE INICIAL]]+Tabla3567[[#This Row],[ENTRADAS]]-Tabla3567[[#This Row],[SALIDAS]]</f>
        <v>50</v>
      </c>
      <c r="K464" s="2">
        <v>108</v>
      </c>
      <c r="L464" s="2">
        <f>+Tabla3567[[#This Row],[BALANCE INICIAL]]*Tabla3567[[#This Row],[PRECIO]]</f>
        <v>0</v>
      </c>
      <c r="M464" s="2">
        <f>+Tabla3567[[#This Row],[ENTRADAS]]*Tabla3567[[#This Row],[PRECIO]]</f>
        <v>5400</v>
      </c>
      <c r="N464" s="2">
        <f>+Tabla3567[[#This Row],[SALIDAS]]*Tabla3567[[#This Row],[PRECIO]]</f>
        <v>0</v>
      </c>
      <c r="O464" s="2">
        <f>+Tabla3567[[#This Row],[BALANCE INICIAL2]]+Tabla3567[[#This Row],[ENTRADAS3]]-Tabla3567[[#This Row],[SALIDAS4]]</f>
        <v>5400</v>
      </c>
    </row>
    <row r="465" spans="1:15" x14ac:dyDescent="0.25">
      <c r="A465" s="9" t="s">
        <v>23</v>
      </c>
      <c r="B465" s="17" t="s">
        <v>881</v>
      </c>
      <c r="C465" t="s">
        <v>882</v>
      </c>
      <c r="D465" t="s">
        <v>425</v>
      </c>
      <c r="F465" s="9" t="s">
        <v>820</v>
      </c>
      <c r="H465">
        <v>10</v>
      </c>
      <c r="J465">
        <f>+Tabla3567[[#This Row],[BALANCE INICIAL]]+Tabla3567[[#This Row],[ENTRADAS]]-Tabla3567[[#This Row],[SALIDAS]]</f>
        <v>10</v>
      </c>
      <c r="K465" s="2">
        <v>55</v>
      </c>
      <c r="L465" s="2">
        <f>+Tabla3567[[#This Row],[BALANCE INICIAL]]*Tabla3567[[#This Row],[PRECIO]]</f>
        <v>0</v>
      </c>
      <c r="M465" s="2">
        <f>+Tabla3567[[#This Row],[ENTRADAS]]*Tabla3567[[#This Row],[PRECIO]]</f>
        <v>550</v>
      </c>
      <c r="N465" s="2">
        <f>+Tabla3567[[#This Row],[SALIDAS]]*Tabla3567[[#This Row],[PRECIO]]</f>
        <v>0</v>
      </c>
      <c r="O465" s="2">
        <f>+Tabla3567[[#This Row],[BALANCE INICIAL2]]+Tabla3567[[#This Row],[ENTRADAS3]]-Tabla3567[[#This Row],[SALIDAS4]]</f>
        <v>550</v>
      </c>
    </row>
    <row r="466" spans="1:15" x14ac:dyDescent="0.25">
      <c r="A466" s="9" t="s">
        <v>23</v>
      </c>
      <c r="B466" s="17" t="s">
        <v>881</v>
      </c>
      <c r="C466" t="s">
        <v>882</v>
      </c>
      <c r="D466" t="s">
        <v>426</v>
      </c>
      <c r="F466" s="9" t="s">
        <v>820</v>
      </c>
      <c r="H466">
        <v>10</v>
      </c>
      <c r="J466">
        <f>+Tabla3567[[#This Row],[BALANCE INICIAL]]+Tabla3567[[#This Row],[ENTRADAS]]-Tabla3567[[#This Row],[SALIDAS]]</f>
        <v>10</v>
      </c>
      <c r="K466" s="2">
        <v>84</v>
      </c>
      <c r="L466" s="2">
        <f>+Tabla3567[[#This Row],[BALANCE INICIAL]]*Tabla3567[[#This Row],[PRECIO]]</f>
        <v>0</v>
      </c>
      <c r="M466" s="2">
        <f>+Tabla3567[[#This Row],[ENTRADAS]]*Tabla3567[[#This Row],[PRECIO]]</f>
        <v>840</v>
      </c>
      <c r="N466" s="2">
        <f>+Tabla3567[[#This Row],[SALIDAS]]*Tabla3567[[#This Row],[PRECIO]]</f>
        <v>0</v>
      </c>
      <c r="O466" s="2">
        <f>+Tabla3567[[#This Row],[BALANCE INICIAL2]]+Tabla3567[[#This Row],[ENTRADAS3]]-Tabla3567[[#This Row],[SALIDAS4]]</f>
        <v>840</v>
      </c>
    </row>
    <row r="467" spans="1:15" x14ac:dyDescent="0.25">
      <c r="A467" s="9" t="s">
        <v>23</v>
      </c>
      <c r="B467" s="17" t="s">
        <v>881</v>
      </c>
      <c r="C467" t="s">
        <v>882</v>
      </c>
      <c r="D467" t="s">
        <v>427</v>
      </c>
      <c r="F467" s="9" t="s">
        <v>826</v>
      </c>
      <c r="G467">
        <v>10</v>
      </c>
      <c r="J467">
        <f>+Tabla3567[[#This Row],[BALANCE INICIAL]]+Tabla3567[[#This Row],[ENTRADAS]]-Tabla3567[[#This Row],[SALIDAS]]</f>
        <v>10</v>
      </c>
      <c r="K467" s="2">
        <v>87.86</v>
      </c>
      <c r="L467" s="2">
        <f>+Tabla3567[[#This Row],[BALANCE INICIAL]]*Tabla3567[[#This Row],[PRECIO]]</f>
        <v>878.6</v>
      </c>
      <c r="M467" s="2">
        <f>+Tabla3567[[#This Row],[ENTRADAS]]*Tabla3567[[#This Row],[PRECIO]]</f>
        <v>0</v>
      </c>
      <c r="N467" s="2">
        <f>+Tabla3567[[#This Row],[SALIDAS]]*Tabla3567[[#This Row],[PRECIO]]</f>
        <v>0</v>
      </c>
      <c r="O467" s="2">
        <f>+Tabla3567[[#This Row],[BALANCE INICIAL2]]+Tabla3567[[#This Row],[ENTRADAS3]]-Tabla3567[[#This Row],[SALIDAS4]]</f>
        <v>878.6</v>
      </c>
    </row>
    <row r="468" spans="1:15" x14ac:dyDescent="0.25">
      <c r="A468" s="9" t="s">
        <v>23</v>
      </c>
      <c r="B468" s="17" t="s">
        <v>881</v>
      </c>
      <c r="C468" t="s">
        <v>882</v>
      </c>
      <c r="D468" t="s">
        <v>428</v>
      </c>
      <c r="F468" s="9" t="s">
        <v>820</v>
      </c>
      <c r="G468">
        <v>20</v>
      </c>
      <c r="J468">
        <f>+Tabla3567[[#This Row],[BALANCE INICIAL]]+Tabla3567[[#This Row],[ENTRADAS]]-Tabla3567[[#This Row],[SALIDAS]]</f>
        <v>20</v>
      </c>
      <c r="K468" s="2">
        <v>86.78</v>
      </c>
      <c r="L468" s="2">
        <f>+Tabla3567[[#This Row],[BALANCE INICIAL]]*Tabla3567[[#This Row],[PRECIO]]</f>
        <v>1735.6</v>
      </c>
      <c r="M468" s="2">
        <f>+Tabla3567[[#This Row],[ENTRADAS]]*Tabla3567[[#This Row],[PRECIO]]</f>
        <v>0</v>
      </c>
      <c r="N468" s="2">
        <f>+Tabla3567[[#This Row],[SALIDAS]]*Tabla3567[[#This Row],[PRECIO]]</f>
        <v>0</v>
      </c>
      <c r="O468" s="2">
        <f>+Tabla3567[[#This Row],[BALANCE INICIAL2]]+Tabla3567[[#This Row],[ENTRADAS3]]-Tabla3567[[#This Row],[SALIDAS4]]</f>
        <v>1735.6</v>
      </c>
    </row>
    <row r="469" spans="1:15" x14ac:dyDescent="0.25">
      <c r="A469" s="9" t="s">
        <v>23</v>
      </c>
      <c r="B469" s="17" t="s">
        <v>881</v>
      </c>
      <c r="C469" t="s">
        <v>882</v>
      </c>
      <c r="D469" t="s">
        <v>429</v>
      </c>
      <c r="F469" s="9" t="s">
        <v>826</v>
      </c>
      <c r="G469">
        <v>33</v>
      </c>
      <c r="I469">
        <v>2</v>
      </c>
      <c r="J469">
        <f>+Tabla3567[[#This Row],[BALANCE INICIAL]]+Tabla3567[[#This Row],[ENTRADAS]]-Tabla3567[[#This Row],[SALIDAS]]</f>
        <v>31</v>
      </c>
      <c r="K469" s="2">
        <v>336.04</v>
      </c>
      <c r="L469" s="2">
        <f>+Tabla3567[[#This Row],[BALANCE INICIAL]]*Tabla3567[[#This Row],[PRECIO]]</f>
        <v>11089.320000000002</v>
      </c>
      <c r="M469" s="2">
        <f>+Tabla3567[[#This Row],[ENTRADAS]]*Tabla3567[[#This Row],[PRECIO]]</f>
        <v>0</v>
      </c>
      <c r="N469" s="2">
        <f>+Tabla3567[[#This Row],[SALIDAS]]*Tabla3567[[#This Row],[PRECIO]]</f>
        <v>672.08</v>
      </c>
      <c r="O469" s="2">
        <f>+Tabla3567[[#This Row],[BALANCE INICIAL2]]+Tabla3567[[#This Row],[ENTRADAS3]]-Tabla3567[[#This Row],[SALIDAS4]]</f>
        <v>10417.240000000002</v>
      </c>
    </row>
    <row r="470" spans="1:15" x14ac:dyDescent="0.25">
      <c r="A470" s="9" t="s">
        <v>23</v>
      </c>
      <c r="B470" s="17" t="s">
        <v>881</v>
      </c>
      <c r="C470" t="s">
        <v>882</v>
      </c>
      <c r="D470" t="s">
        <v>430</v>
      </c>
      <c r="F470" s="9" t="s">
        <v>820</v>
      </c>
      <c r="G470">
        <v>19</v>
      </c>
      <c r="J470">
        <f>+Tabla3567[[#This Row],[BALANCE INICIAL]]+Tabla3567[[#This Row],[ENTRADAS]]-Tabla3567[[#This Row],[SALIDAS]]</f>
        <v>19</v>
      </c>
      <c r="K470" s="2">
        <v>91.12</v>
      </c>
      <c r="L470" s="2">
        <f>+Tabla3567[[#This Row],[BALANCE INICIAL]]*Tabla3567[[#This Row],[PRECIO]]</f>
        <v>1731.2800000000002</v>
      </c>
      <c r="M470" s="2">
        <f>+Tabla3567[[#This Row],[ENTRADAS]]*Tabla3567[[#This Row],[PRECIO]]</f>
        <v>0</v>
      </c>
      <c r="N470" s="2">
        <f>+Tabla3567[[#This Row],[SALIDAS]]*Tabla3567[[#This Row],[PRECIO]]</f>
        <v>0</v>
      </c>
      <c r="O470" s="2">
        <f>+Tabla3567[[#This Row],[BALANCE INICIAL2]]+Tabla3567[[#This Row],[ENTRADAS3]]-Tabla3567[[#This Row],[SALIDAS4]]</f>
        <v>1731.2800000000002</v>
      </c>
    </row>
    <row r="471" spans="1:15" x14ac:dyDescent="0.25">
      <c r="A471" s="9" t="s">
        <v>23</v>
      </c>
      <c r="B471" s="17" t="s">
        <v>881</v>
      </c>
      <c r="C471" t="s">
        <v>882</v>
      </c>
      <c r="D471" t="s">
        <v>431</v>
      </c>
      <c r="F471" s="9" t="s">
        <v>820</v>
      </c>
      <c r="G471">
        <v>7</v>
      </c>
      <c r="I471">
        <v>2</v>
      </c>
      <c r="J471">
        <f>+Tabla3567[[#This Row],[BALANCE INICIAL]]+Tabla3567[[#This Row],[ENTRADAS]]-Tabla3567[[#This Row],[SALIDAS]]</f>
        <v>5</v>
      </c>
      <c r="K471" s="2">
        <v>86.78</v>
      </c>
      <c r="L471" s="2">
        <f>+Tabla3567[[#This Row],[BALANCE INICIAL]]*Tabla3567[[#This Row],[PRECIO]]</f>
        <v>607.46</v>
      </c>
      <c r="M471" s="2">
        <f>+Tabla3567[[#This Row],[ENTRADAS]]*Tabla3567[[#This Row],[PRECIO]]</f>
        <v>0</v>
      </c>
      <c r="N471" s="2">
        <f>+Tabla3567[[#This Row],[SALIDAS]]*Tabla3567[[#This Row],[PRECIO]]</f>
        <v>173.56</v>
      </c>
      <c r="O471" s="2">
        <f>+Tabla3567[[#This Row],[BALANCE INICIAL2]]+Tabla3567[[#This Row],[ENTRADAS3]]-Tabla3567[[#This Row],[SALIDAS4]]</f>
        <v>433.90000000000003</v>
      </c>
    </row>
    <row r="472" spans="1:15" x14ac:dyDescent="0.25">
      <c r="A472" s="9" t="s">
        <v>23</v>
      </c>
      <c r="B472" s="17" t="s">
        <v>881</v>
      </c>
      <c r="C472" t="s">
        <v>882</v>
      </c>
      <c r="D472" t="s">
        <v>432</v>
      </c>
      <c r="F472" s="9" t="s">
        <v>826</v>
      </c>
      <c r="G472">
        <v>20</v>
      </c>
      <c r="I472">
        <v>2</v>
      </c>
      <c r="J472">
        <f>+Tabla3567[[#This Row],[BALANCE INICIAL]]+Tabla3567[[#This Row],[ENTRADAS]]-Tabla3567[[#This Row],[SALIDAS]]</f>
        <v>18</v>
      </c>
      <c r="K472" s="2">
        <v>5.42</v>
      </c>
      <c r="L472" s="2">
        <f>+Tabla3567[[#This Row],[BALANCE INICIAL]]*Tabla3567[[#This Row],[PRECIO]]</f>
        <v>108.4</v>
      </c>
      <c r="M472" s="2">
        <f>+Tabla3567[[#This Row],[ENTRADAS]]*Tabla3567[[#This Row],[PRECIO]]</f>
        <v>0</v>
      </c>
      <c r="N472" s="2">
        <f>+Tabla3567[[#This Row],[SALIDAS]]*Tabla3567[[#This Row],[PRECIO]]</f>
        <v>10.84</v>
      </c>
      <c r="O472" s="2">
        <f>+Tabla3567[[#This Row],[BALANCE INICIAL2]]+Tabla3567[[#This Row],[ENTRADAS3]]-Tabla3567[[#This Row],[SALIDAS4]]</f>
        <v>97.56</v>
      </c>
    </row>
    <row r="473" spans="1:15" x14ac:dyDescent="0.25">
      <c r="A473" s="9" t="s">
        <v>23</v>
      </c>
      <c r="B473" s="17" t="s">
        <v>881</v>
      </c>
      <c r="C473" t="s">
        <v>882</v>
      </c>
      <c r="D473" t="s">
        <v>940</v>
      </c>
      <c r="F473" s="9" t="s">
        <v>826</v>
      </c>
      <c r="H473">
        <v>1</v>
      </c>
      <c r="J473">
        <f>+Tabla3567[[#This Row],[BALANCE INICIAL]]+Tabla3567[[#This Row],[ENTRADAS]]-Tabla3567[[#This Row],[SALIDAS]]</f>
        <v>1</v>
      </c>
      <c r="K473" s="2">
        <v>2605</v>
      </c>
      <c r="L473" s="2">
        <f>+Tabla3567[[#This Row],[BALANCE INICIAL]]*Tabla3567[[#This Row],[PRECIO]]</f>
        <v>0</v>
      </c>
      <c r="M473" s="2">
        <f>+Tabla3567[[#This Row],[ENTRADAS]]*Tabla3567[[#This Row],[PRECIO]]</f>
        <v>2605</v>
      </c>
      <c r="N473" s="2">
        <f>+Tabla3567[[#This Row],[SALIDAS]]*Tabla3567[[#This Row],[PRECIO]]</f>
        <v>0</v>
      </c>
      <c r="O473" s="2">
        <f>+Tabla3567[[#This Row],[BALANCE INICIAL2]]+Tabla3567[[#This Row],[ENTRADAS3]]-Tabla3567[[#This Row],[SALIDAS4]]</f>
        <v>2605</v>
      </c>
    </row>
    <row r="474" spans="1:15" x14ac:dyDescent="0.25">
      <c r="A474" s="9" t="s">
        <v>23</v>
      </c>
      <c r="B474" s="17" t="s">
        <v>881</v>
      </c>
      <c r="C474" t="s">
        <v>882</v>
      </c>
      <c r="D474" t="s">
        <v>941</v>
      </c>
      <c r="F474" s="9" t="s">
        <v>826</v>
      </c>
      <c r="H474">
        <v>3</v>
      </c>
      <c r="J474">
        <f>+Tabla3567[[#This Row],[BALANCE INICIAL]]+Tabla3567[[#This Row],[ENTRADAS]]-Tabla3567[[#This Row],[SALIDAS]]</f>
        <v>3</v>
      </c>
      <c r="K474" s="2">
        <v>755</v>
      </c>
      <c r="L474" s="2">
        <f>+Tabla3567[[#This Row],[BALANCE INICIAL]]*Tabla3567[[#This Row],[PRECIO]]</f>
        <v>0</v>
      </c>
      <c r="M474" s="2">
        <f>+Tabla3567[[#This Row],[ENTRADAS]]*Tabla3567[[#This Row],[PRECIO]]</f>
        <v>2265</v>
      </c>
      <c r="N474" s="2">
        <f>+Tabla3567[[#This Row],[SALIDAS]]*Tabla3567[[#This Row],[PRECIO]]</f>
        <v>0</v>
      </c>
      <c r="O474" s="2">
        <f>+Tabla3567[[#This Row],[BALANCE INICIAL2]]+Tabla3567[[#This Row],[ENTRADAS3]]-Tabla3567[[#This Row],[SALIDAS4]]</f>
        <v>2265</v>
      </c>
    </row>
    <row r="475" spans="1:15" x14ac:dyDescent="0.25">
      <c r="A475" s="9" t="s">
        <v>23</v>
      </c>
      <c r="B475" s="17" t="s">
        <v>881</v>
      </c>
      <c r="C475" t="s">
        <v>882</v>
      </c>
      <c r="D475" t="s">
        <v>942</v>
      </c>
      <c r="F475" s="9" t="s">
        <v>826</v>
      </c>
      <c r="H475">
        <v>60</v>
      </c>
      <c r="J475">
        <f>+Tabla3567[[#This Row],[BALANCE INICIAL]]+Tabla3567[[#This Row],[ENTRADAS]]-Tabla3567[[#This Row],[SALIDAS]]</f>
        <v>60</v>
      </c>
      <c r="K475" s="2">
        <v>64</v>
      </c>
      <c r="L475" s="2">
        <f>+Tabla3567[[#This Row],[BALANCE INICIAL]]*Tabla3567[[#This Row],[PRECIO]]</f>
        <v>0</v>
      </c>
      <c r="M475" s="2">
        <f>+Tabla3567[[#This Row],[ENTRADAS]]*Tabla3567[[#This Row],[PRECIO]]</f>
        <v>3840</v>
      </c>
      <c r="N475" s="2">
        <f>+Tabla3567[[#This Row],[SALIDAS]]*Tabla3567[[#This Row],[PRECIO]]</f>
        <v>0</v>
      </c>
      <c r="O475" s="2">
        <f>+Tabla3567[[#This Row],[BALANCE INICIAL2]]+Tabla3567[[#This Row],[ENTRADAS3]]-Tabla3567[[#This Row],[SALIDAS4]]</f>
        <v>3840</v>
      </c>
    </row>
    <row r="476" spans="1:15" x14ac:dyDescent="0.25">
      <c r="A476" s="9" t="s">
        <v>23</v>
      </c>
      <c r="B476" s="17" t="s">
        <v>881</v>
      </c>
      <c r="C476" t="s">
        <v>882</v>
      </c>
      <c r="D476" t="s">
        <v>943</v>
      </c>
      <c r="F476" s="9" t="s">
        <v>826</v>
      </c>
      <c r="H476">
        <v>3</v>
      </c>
      <c r="J476">
        <f>+Tabla3567[[#This Row],[BALANCE INICIAL]]+Tabla3567[[#This Row],[ENTRADAS]]-Tabla3567[[#This Row],[SALIDAS]]</f>
        <v>3</v>
      </c>
      <c r="K476" s="2">
        <v>236</v>
      </c>
      <c r="L476" s="2">
        <f>+Tabla3567[[#This Row],[BALANCE INICIAL]]*Tabla3567[[#This Row],[PRECIO]]</f>
        <v>0</v>
      </c>
      <c r="M476" s="2">
        <f>+Tabla3567[[#This Row],[ENTRADAS]]*Tabla3567[[#This Row],[PRECIO]]</f>
        <v>708</v>
      </c>
      <c r="N476" s="2">
        <f>+Tabla3567[[#This Row],[SALIDAS]]*Tabla3567[[#This Row],[PRECIO]]</f>
        <v>0</v>
      </c>
      <c r="O476" s="2">
        <f>+Tabla3567[[#This Row],[BALANCE INICIAL2]]+Tabla3567[[#This Row],[ENTRADAS3]]-Tabla3567[[#This Row],[SALIDAS4]]</f>
        <v>708</v>
      </c>
    </row>
    <row r="477" spans="1:15" x14ac:dyDescent="0.25">
      <c r="A477" s="9" t="s">
        <v>23</v>
      </c>
      <c r="B477" s="17" t="s">
        <v>881</v>
      </c>
      <c r="C477" t="s">
        <v>882</v>
      </c>
      <c r="D477" t="s">
        <v>944</v>
      </c>
      <c r="F477" s="9" t="s">
        <v>826</v>
      </c>
      <c r="H477">
        <v>1</v>
      </c>
      <c r="J477">
        <f>+Tabla3567[[#This Row],[BALANCE INICIAL]]+Tabla3567[[#This Row],[ENTRADAS]]-Tabla3567[[#This Row],[SALIDAS]]</f>
        <v>1</v>
      </c>
      <c r="K477" s="2">
        <v>140</v>
      </c>
      <c r="L477" s="2">
        <f>+Tabla3567[[#This Row],[BALANCE INICIAL]]*Tabla3567[[#This Row],[PRECIO]]</f>
        <v>0</v>
      </c>
      <c r="M477" s="2">
        <f>+Tabla3567[[#This Row],[ENTRADAS]]*Tabla3567[[#This Row],[PRECIO]]</f>
        <v>140</v>
      </c>
      <c r="N477" s="2">
        <f>+Tabla3567[[#This Row],[SALIDAS]]*Tabla3567[[#This Row],[PRECIO]]</f>
        <v>0</v>
      </c>
      <c r="O477" s="2">
        <f>+Tabla3567[[#This Row],[BALANCE INICIAL2]]+Tabla3567[[#This Row],[ENTRADAS3]]-Tabla3567[[#This Row],[SALIDAS4]]</f>
        <v>140</v>
      </c>
    </row>
    <row r="478" spans="1:15" x14ac:dyDescent="0.25">
      <c r="A478" s="9" t="s">
        <v>23</v>
      </c>
      <c r="B478" s="17" t="s">
        <v>881</v>
      </c>
      <c r="C478" t="s">
        <v>882</v>
      </c>
      <c r="D478" t="s">
        <v>945</v>
      </c>
      <c r="F478" s="9" t="s">
        <v>826</v>
      </c>
      <c r="H478">
        <v>70</v>
      </c>
      <c r="J478">
        <f>+Tabla3567[[#This Row],[BALANCE INICIAL]]+Tabla3567[[#This Row],[ENTRADAS]]-Tabla3567[[#This Row],[SALIDAS]]</f>
        <v>70</v>
      </c>
      <c r="K478" s="2">
        <v>298</v>
      </c>
      <c r="L478" s="2">
        <f>+Tabla3567[[#This Row],[BALANCE INICIAL]]*Tabla3567[[#This Row],[PRECIO]]</f>
        <v>0</v>
      </c>
      <c r="M478" s="2">
        <f>+Tabla3567[[#This Row],[ENTRADAS]]*Tabla3567[[#This Row],[PRECIO]]</f>
        <v>20860</v>
      </c>
      <c r="N478" s="2">
        <f>+Tabla3567[[#This Row],[SALIDAS]]*Tabla3567[[#This Row],[PRECIO]]</f>
        <v>0</v>
      </c>
      <c r="O478" s="2">
        <f>+Tabla3567[[#This Row],[BALANCE INICIAL2]]+Tabla3567[[#This Row],[ENTRADAS3]]-Tabla3567[[#This Row],[SALIDAS4]]</f>
        <v>20860</v>
      </c>
    </row>
    <row r="479" spans="1:15" x14ac:dyDescent="0.25">
      <c r="A479" s="9" t="s">
        <v>23</v>
      </c>
      <c r="B479" s="17" t="s">
        <v>881</v>
      </c>
      <c r="C479" t="s">
        <v>882</v>
      </c>
      <c r="D479" t="s">
        <v>946</v>
      </c>
      <c r="F479" s="9" t="s">
        <v>826</v>
      </c>
      <c r="H479">
        <v>200</v>
      </c>
      <c r="J479">
        <f>+Tabla3567[[#This Row],[BALANCE INICIAL]]+Tabla3567[[#This Row],[ENTRADAS]]-Tabla3567[[#This Row],[SALIDAS]]</f>
        <v>200</v>
      </c>
      <c r="K479" s="2">
        <v>5.28</v>
      </c>
      <c r="L479" s="2">
        <f>+Tabla3567[[#This Row],[BALANCE INICIAL]]*Tabla3567[[#This Row],[PRECIO]]</f>
        <v>0</v>
      </c>
      <c r="M479" s="2">
        <f>+Tabla3567[[#This Row],[ENTRADAS]]*Tabla3567[[#This Row],[PRECIO]]</f>
        <v>1056</v>
      </c>
      <c r="N479" s="2">
        <f>+Tabla3567[[#This Row],[SALIDAS]]*Tabla3567[[#This Row],[PRECIO]]</f>
        <v>0</v>
      </c>
      <c r="O479" s="2">
        <f>+Tabla3567[[#This Row],[BALANCE INICIAL2]]+Tabla3567[[#This Row],[ENTRADAS3]]-Tabla3567[[#This Row],[SALIDAS4]]</f>
        <v>1056</v>
      </c>
    </row>
    <row r="480" spans="1:15" x14ac:dyDescent="0.25">
      <c r="A480" s="9" t="s">
        <v>23</v>
      </c>
      <c r="B480" s="17" t="s">
        <v>881</v>
      </c>
      <c r="C480" t="s">
        <v>882</v>
      </c>
      <c r="D480" t="s">
        <v>947</v>
      </c>
      <c r="F480" s="9" t="s">
        <v>826</v>
      </c>
      <c r="H480">
        <v>20</v>
      </c>
      <c r="J480">
        <f>+Tabla3567[[#This Row],[BALANCE INICIAL]]+Tabla3567[[#This Row],[ENTRADAS]]-Tabla3567[[#This Row],[SALIDAS]]</f>
        <v>20</v>
      </c>
      <c r="K480" s="2">
        <v>48</v>
      </c>
      <c r="L480" s="2">
        <f>+Tabla3567[[#This Row],[BALANCE INICIAL]]*Tabla3567[[#This Row],[PRECIO]]</f>
        <v>0</v>
      </c>
      <c r="M480" s="2">
        <f>+Tabla3567[[#This Row],[ENTRADAS]]*Tabla3567[[#This Row],[PRECIO]]</f>
        <v>960</v>
      </c>
      <c r="N480" s="2">
        <f>+Tabla3567[[#This Row],[SALIDAS]]*Tabla3567[[#This Row],[PRECIO]]</f>
        <v>0</v>
      </c>
      <c r="O480" s="2">
        <f>+Tabla3567[[#This Row],[BALANCE INICIAL2]]+Tabla3567[[#This Row],[ENTRADAS3]]-Tabla3567[[#This Row],[SALIDAS4]]</f>
        <v>960</v>
      </c>
    </row>
    <row r="481" spans="1:15" x14ac:dyDescent="0.25">
      <c r="A481" s="9" t="s">
        <v>23</v>
      </c>
      <c r="B481" s="17" t="s">
        <v>881</v>
      </c>
      <c r="C481" t="s">
        <v>882</v>
      </c>
      <c r="D481" t="s">
        <v>948</v>
      </c>
      <c r="F481" s="9" t="s">
        <v>826</v>
      </c>
      <c r="H481">
        <v>10</v>
      </c>
      <c r="J481">
        <f>+Tabla3567[[#This Row],[BALANCE INICIAL]]+Tabla3567[[#This Row],[ENTRADAS]]-Tabla3567[[#This Row],[SALIDAS]]</f>
        <v>10</v>
      </c>
      <c r="K481" s="2">
        <v>35</v>
      </c>
      <c r="L481" s="2">
        <f>+Tabla3567[[#This Row],[BALANCE INICIAL]]*Tabla3567[[#This Row],[PRECIO]]</f>
        <v>0</v>
      </c>
      <c r="M481" s="2">
        <f>+Tabla3567[[#This Row],[ENTRADAS]]*Tabla3567[[#This Row],[PRECIO]]</f>
        <v>350</v>
      </c>
      <c r="N481" s="2">
        <f>+Tabla3567[[#This Row],[SALIDAS]]*Tabla3567[[#This Row],[PRECIO]]</f>
        <v>0</v>
      </c>
      <c r="O481" s="2">
        <f>+Tabla3567[[#This Row],[BALANCE INICIAL2]]+Tabla3567[[#This Row],[ENTRADAS3]]-Tabla3567[[#This Row],[SALIDAS4]]</f>
        <v>350</v>
      </c>
    </row>
    <row r="482" spans="1:15" x14ac:dyDescent="0.25">
      <c r="A482" s="9" t="s">
        <v>23</v>
      </c>
      <c r="B482" s="17" t="s">
        <v>881</v>
      </c>
      <c r="C482" t="s">
        <v>882</v>
      </c>
      <c r="D482" t="s">
        <v>949</v>
      </c>
      <c r="F482" s="9" t="s">
        <v>826</v>
      </c>
      <c r="H482">
        <v>1</v>
      </c>
      <c r="J482">
        <f>+Tabla3567[[#This Row],[BALANCE INICIAL]]+Tabla3567[[#This Row],[ENTRADAS]]-Tabla3567[[#This Row],[SALIDAS]]</f>
        <v>1</v>
      </c>
      <c r="K482" s="2">
        <v>3390</v>
      </c>
      <c r="L482" s="2">
        <f>+Tabla3567[[#This Row],[BALANCE INICIAL]]*Tabla3567[[#This Row],[PRECIO]]</f>
        <v>0</v>
      </c>
      <c r="M482" s="2">
        <f>+Tabla3567[[#This Row],[ENTRADAS]]*Tabla3567[[#This Row],[PRECIO]]</f>
        <v>3390</v>
      </c>
      <c r="N482" s="2">
        <f>+Tabla3567[[#This Row],[SALIDAS]]*Tabla3567[[#This Row],[PRECIO]]</f>
        <v>0</v>
      </c>
      <c r="O482" s="2">
        <f>+Tabla3567[[#This Row],[BALANCE INICIAL2]]+Tabla3567[[#This Row],[ENTRADAS3]]-Tabla3567[[#This Row],[SALIDAS4]]</f>
        <v>3390</v>
      </c>
    </row>
    <row r="483" spans="1:15" x14ac:dyDescent="0.25">
      <c r="A483" s="9" t="s">
        <v>23</v>
      </c>
      <c r="B483" s="17" t="s">
        <v>881</v>
      </c>
      <c r="C483" t="s">
        <v>882</v>
      </c>
      <c r="D483" t="s">
        <v>950</v>
      </c>
      <c r="F483" s="9" t="s">
        <v>826</v>
      </c>
      <c r="H483">
        <v>4</v>
      </c>
      <c r="J483">
        <f>+Tabla3567[[#This Row],[BALANCE INICIAL]]+Tabla3567[[#This Row],[ENTRADAS]]-Tabla3567[[#This Row],[SALIDAS]]</f>
        <v>4</v>
      </c>
      <c r="K483" s="2">
        <v>2605</v>
      </c>
      <c r="L483" s="2">
        <f>+Tabla3567[[#This Row],[BALANCE INICIAL]]*Tabla3567[[#This Row],[PRECIO]]</f>
        <v>0</v>
      </c>
      <c r="M483" s="2">
        <f>+Tabla3567[[#This Row],[ENTRADAS]]*Tabla3567[[#This Row],[PRECIO]]</f>
        <v>10420</v>
      </c>
      <c r="N483" s="2">
        <f>+Tabla3567[[#This Row],[SALIDAS]]*Tabla3567[[#This Row],[PRECIO]]</f>
        <v>0</v>
      </c>
      <c r="O483" s="2">
        <f>+Tabla3567[[#This Row],[BALANCE INICIAL2]]+Tabla3567[[#This Row],[ENTRADAS3]]-Tabla3567[[#This Row],[SALIDAS4]]</f>
        <v>10420</v>
      </c>
    </row>
    <row r="484" spans="1:15" x14ac:dyDescent="0.25">
      <c r="A484" s="9" t="s">
        <v>23</v>
      </c>
      <c r="B484" s="17" t="s">
        <v>881</v>
      </c>
      <c r="C484" t="s">
        <v>882</v>
      </c>
      <c r="D484" t="s">
        <v>951</v>
      </c>
      <c r="F484" s="9" t="s">
        <v>826</v>
      </c>
      <c r="H484">
        <v>4</v>
      </c>
      <c r="J484">
        <f>+Tabla3567[[#This Row],[BALANCE INICIAL]]+Tabla3567[[#This Row],[ENTRADAS]]-Tabla3567[[#This Row],[SALIDAS]]</f>
        <v>4</v>
      </c>
      <c r="K484" s="2">
        <v>18.7</v>
      </c>
      <c r="L484" s="2">
        <f>+Tabla3567[[#This Row],[BALANCE INICIAL]]*Tabla3567[[#This Row],[PRECIO]]</f>
        <v>0</v>
      </c>
      <c r="M484" s="2">
        <f>+Tabla3567[[#This Row],[ENTRADAS]]*Tabla3567[[#This Row],[PRECIO]]</f>
        <v>74.8</v>
      </c>
      <c r="N484" s="2">
        <f>+Tabla3567[[#This Row],[SALIDAS]]*Tabla3567[[#This Row],[PRECIO]]</f>
        <v>0</v>
      </c>
      <c r="O484" s="2">
        <f>+Tabla3567[[#This Row],[BALANCE INICIAL2]]+Tabla3567[[#This Row],[ENTRADAS3]]-Tabla3567[[#This Row],[SALIDAS4]]</f>
        <v>74.8</v>
      </c>
    </row>
    <row r="485" spans="1:15" x14ac:dyDescent="0.25">
      <c r="A485" s="9" t="s">
        <v>23</v>
      </c>
      <c r="B485" s="17" t="s">
        <v>881</v>
      </c>
      <c r="C485" t="s">
        <v>882</v>
      </c>
      <c r="D485" t="s">
        <v>952</v>
      </c>
      <c r="F485" s="9" t="s">
        <v>826</v>
      </c>
      <c r="H485">
        <v>30</v>
      </c>
      <c r="J485">
        <f>+Tabla3567[[#This Row],[BALANCE INICIAL]]+Tabla3567[[#This Row],[ENTRADAS]]-Tabla3567[[#This Row],[SALIDAS]]</f>
        <v>30</v>
      </c>
      <c r="K485" s="2">
        <v>275</v>
      </c>
      <c r="L485" s="2">
        <f>+Tabla3567[[#This Row],[BALANCE INICIAL]]*Tabla3567[[#This Row],[PRECIO]]</f>
        <v>0</v>
      </c>
      <c r="M485" s="2">
        <f>+Tabla3567[[#This Row],[ENTRADAS]]*Tabla3567[[#This Row],[PRECIO]]</f>
        <v>8250</v>
      </c>
      <c r="N485" s="2">
        <f>+Tabla3567[[#This Row],[SALIDAS]]*Tabla3567[[#This Row],[PRECIO]]</f>
        <v>0</v>
      </c>
      <c r="O485" s="2">
        <f>+Tabla3567[[#This Row],[BALANCE INICIAL2]]+Tabla3567[[#This Row],[ENTRADAS3]]-Tabla3567[[#This Row],[SALIDAS4]]</f>
        <v>8250</v>
      </c>
    </row>
    <row r="486" spans="1:15" x14ac:dyDescent="0.25">
      <c r="A486" s="9" t="s">
        <v>23</v>
      </c>
      <c r="B486" s="17" t="s">
        <v>881</v>
      </c>
      <c r="C486" t="s">
        <v>882</v>
      </c>
      <c r="D486" t="s">
        <v>953</v>
      </c>
      <c r="F486" s="9" t="s">
        <v>826</v>
      </c>
      <c r="H486">
        <v>50</v>
      </c>
      <c r="J486">
        <f>+Tabla3567[[#This Row],[BALANCE INICIAL]]+Tabla3567[[#This Row],[ENTRADAS]]-Tabla3567[[#This Row],[SALIDAS]]</f>
        <v>50</v>
      </c>
      <c r="K486" s="2">
        <v>65</v>
      </c>
      <c r="L486" s="2">
        <f>+Tabla3567[[#This Row],[BALANCE INICIAL]]*Tabla3567[[#This Row],[PRECIO]]</f>
        <v>0</v>
      </c>
      <c r="M486" s="2">
        <f>+Tabla3567[[#This Row],[ENTRADAS]]*Tabla3567[[#This Row],[PRECIO]]</f>
        <v>3250</v>
      </c>
      <c r="N486" s="2">
        <f>+Tabla3567[[#This Row],[SALIDAS]]*Tabla3567[[#This Row],[PRECIO]]</f>
        <v>0</v>
      </c>
      <c r="O486" s="2">
        <f>+Tabla3567[[#This Row],[BALANCE INICIAL2]]+Tabla3567[[#This Row],[ENTRADAS3]]-Tabla3567[[#This Row],[SALIDAS4]]</f>
        <v>3250</v>
      </c>
    </row>
    <row r="487" spans="1:15" x14ac:dyDescent="0.25">
      <c r="A487" s="9" t="s">
        <v>27</v>
      </c>
      <c r="B487" s="16" t="s">
        <v>889</v>
      </c>
      <c r="C487" t="s">
        <v>68</v>
      </c>
      <c r="D487" t="s">
        <v>122</v>
      </c>
      <c r="F487" s="9" t="s">
        <v>824</v>
      </c>
      <c r="G487">
        <v>84</v>
      </c>
      <c r="I487">
        <v>21</v>
      </c>
      <c r="J487">
        <f>+Tabla3567[[#This Row],[BALANCE INICIAL]]+Tabla3567[[#This Row],[ENTRADAS]]-Tabla3567[[#This Row],[SALIDAS]]</f>
        <v>63</v>
      </c>
      <c r="K487" s="2">
        <v>335</v>
      </c>
      <c r="L487" s="2">
        <f>+Tabla3567[[#This Row],[BALANCE INICIAL]]*Tabla3567[[#This Row],[PRECIO]]</f>
        <v>28140</v>
      </c>
      <c r="M487" s="2">
        <f>+Tabla3567[[#This Row],[ENTRADAS]]*Tabla3567[[#This Row],[PRECIO]]</f>
        <v>0</v>
      </c>
      <c r="N487" s="2">
        <f>+Tabla3567[[#This Row],[SALIDAS]]*Tabla3567[[#This Row],[PRECIO]]</f>
        <v>7035</v>
      </c>
      <c r="O487" s="2">
        <f>+Tabla3567[[#This Row],[BALANCE INICIAL2]]+Tabla3567[[#This Row],[ENTRADAS3]]-Tabla3567[[#This Row],[SALIDAS4]]</f>
        <v>21105</v>
      </c>
    </row>
    <row r="488" spans="1:15" x14ac:dyDescent="0.25">
      <c r="A488" s="9" t="s">
        <v>23</v>
      </c>
      <c r="B488" s="10" t="s">
        <v>881</v>
      </c>
      <c r="C488" t="s">
        <v>97</v>
      </c>
      <c r="D488" t="s">
        <v>382</v>
      </c>
      <c r="F488" s="9" t="s">
        <v>860</v>
      </c>
      <c r="G488">
        <v>2</v>
      </c>
      <c r="J488">
        <f>+Tabla3567[[#This Row],[BALANCE INICIAL]]+Tabla3567[[#This Row],[ENTRADAS]]-Tabla3567[[#This Row],[SALIDAS]]</f>
        <v>2</v>
      </c>
      <c r="K488" s="2">
        <v>1250</v>
      </c>
      <c r="L488" s="2">
        <f>+Tabla3567[[#This Row],[BALANCE INICIAL]]*Tabla3567[[#This Row],[PRECIO]]</f>
        <v>2500</v>
      </c>
      <c r="M488" s="2">
        <f>+Tabla3567[[#This Row],[ENTRADAS]]*Tabla3567[[#This Row],[PRECIO]]</f>
        <v>0</v>
      </c>
      <c r="N488" s="2">
        <f>+Tabla3567[[#This Row],[SALIDAS]]*Tabla3567[[#This Row],[PRECIO]]</f>
        <v>0</v>
      </c>
      <c r="O488" s="2">
        <f>+Tabla3567[[#This Row],[BALANCE INICIAL2]]+Tabla3567[[#This Row],[ENTRADAS3]]-Tabla3567[[#This Row],[SALIDAS4]]</f>
        <v>2500</v>
      </c>
    </row>
    <row r="489" spans="1:15" x14ac:dyDescent="0.25">
      <c r="A489" s="9" t="s">
        <v>23</v>
      </c>
      <c r="B489" s="10" t="s">
        <v>881</v>
      </c>
      <c r="C489" t="s">
        <v>97</v>
      </c>
      <c r="D489" t="s">
        <v>383</v>
      </c>
      <c r="F489" s="9" t="s">
        <v>826</v>
      </c>
      <c r="G489">
        <v>5</v>
      </c>
      <c r="J489">
        <f>+Tabla3567[[#This Row],[BALANCE INICIAL]]+Tabla3567[[#This Row],[ENTRADAS]]-Tabla3567[[#This Row],[SALIDAS]]</f>
        <v>5</v>
      </c>
      <c r="K489" s="2">
        <v>780</v>
      </c>
      <c r="L489" s="2">
        <f>+Tabla3567[[#This Row],[BALANCE INICIAL]]*Tabla3567[[#This Row],[PRECIO]]</f>
        <v>3900</v>
      </c>
      <c r="M489" s="2">
        <f>+Tabla3567[[#This Row],[ENTRADAS]]*Tabla3567[[#This Row],[PRECIO]]</f>
        <v>0</v>
      </c>
      <c r="N489" s="2">
        <f>+Tabla3567[[#This Row],[SALIDAS]]*Tabla3567[[#This Row],[PRECIO]]</f>
        <v>0</v>
      </c>
      <c r="O489" s="2">
        <f>+Tabla3567[[#This Row],[BALANCE INICIAL2]]+Tabla3567[[#This Row],[ENTRADAS3]]-Tabla3567[[#This Row],[SALIDAS4]]</f>
        <v>3900</v>
      </c>
    </row>
    <row r="490" spans="1:15" x14ac:dyDescent="0.25">
      <c r="A490" s="9" t="s">
        <v>43</v>
      </c>
      <c r="B490" s="10" t="s">
        <v>879</v>
      </c>
      <c r="C490" t="s">
        <v>89</v>
      </c>
      <c r="D490" t="s">
        <v>281</v>
      </c>
      <c r="F490" s="9" t="s">
        <v>826</v>
      </c>
      <c r="G490">
        <v>560</v>
      </c>
      <c r="H490">
        <v>500</v>
      </c>
      <c r="I490">
        <v>670</v>
      </c>
      <c r="J490">
        <f>+Tabla3567[[#This Row],[BALANCE INICIAL]]+Tabla3567[[#This Row],[ENTRADAS]]-Tabla3567[[#This Row],[SALIDAS]]</f>
        <v>390</v>
      </c>
      <c r="K490" s="2">
        <v>44.92</v>
      </c>
      <c r="L490" s="2">
        <f>+Tabla3567[[#This Row],[BALANCE INICIAL]]*Tabla3567[[#This Row],[PRECIO]]</f>
        <v>25155.200000000001</v>
      </c>
      <c r="M490" s="2">
        <f>+Tabla3567[[#This Row],[ENTRADAS]]*Tabla3567[[#This Row],[PRECIO]]</f>
        <v>22460</v>
      </c>
      <c r="N490" s="2">
        <f>+Tabla3567[[#This Row],[SALIDAS]]*Tabla3567[[#This Row],[PRECIO]]</f>
        <v>30096.400000000001</v>
      </c>
      <c r="O490" s="2">
        <f>+Tabla3567[[#This Row],[BALANCE INICIAL2]]+Tabla3567[[#This Row],[ENTRADAS3]]-Tabla3567[[#This Row],[SALIDAS4]]</f>
        <v>17518.799999999996</v>
      </c>
    </row>
    <row r="491" spans="1:15" x14ac:dyDescent="0.25">
      <c r="A491" s="9" t="s">
        <v>43</v>
      </c>
      <c r="B491" s="10" t="s">
        <v>879</v>
      </c>
      <c r="C491" t="s">
        <v>89</v>
      </c>
      <c r="D491" t="s">
        <v>282</v>
      </c>
      <c r="F491" s="9" t="s">
        <v>826</v>
      </c>
      <c r="G491">
        <v>272</v>
      </c>
      <c r="H491">
        <v>500</v>
      </c>
      <c r="I491">
        <v>272</v>
      </c>
      <c r="J491">
        <f>+Tabla3567[[#This Row],[BALANCE INICIAL]]+Tabla3567[[#This Row],[ENTRADAS]]-Tabla3567[[#This Row],[SALIDAS]]</f>
        <v>500</v>
      </c>
      <c r="K491" s="2">
        <v>20</v>
      </c>
      <c r="L491" s="2">
        <f>+Tabla3567[[#This Row],[BALANCE INICIAL]]*Tabla3567[[#This Row],[PRECIO]]</f>
        <v>5440</v>
      </c>
      <c r="M491" s="2">
        <f>+Tabla3567[[#This Row],[ENTRADAS]]*Tabla3567[[#This Row],[PRECIO]]</f>
        <v>10000</v>
      </c>
      <c r="N491" s="2">
        <f>+Tabla3567[[#This Row],[SALIDAS]]*Tabla3567[[#This Row],[PRECIO]]</f>
        <v>5440</v>
      </c>
      <c r="O491" s="2">
        <f>+Tabla3567[[#This Row],[BALANCE INICIAL2]]+Tabla3567[[#This Row],[ENTRADAS3]]-Tabla3567[[#This Row],[SALIDAS4]]</f>
        <v>10000</v>
      </c>
    </row>
    <row r="492" spans="1:15" x14ac:dyDescent="0.25">
      <c r="A492" s="9" t="s">
        <v>43</v>
      </c>
      <c r="B492" s="10" t="s">
        <v>879</v>
      </c>
      <c r="C492" t="s">
        <v>96</v>
      </c>
      <c r="D492" t="s">
        <v>379</v>
      </c>
      <c r="F492" s="9" t="s">
        <v>825</v>
      </c>
      <c r="G492">
        <v>168</v>
      </c>
      <c r="J492">
        <f>+Tabla3567[[#This Row],[BALANCE INICIAL]]+Tabla3567[[#This Row],[ENTRADAS]]-Tabla3567[[#This Row],[SALIDAS]]</f>
        <v>168</v>
      </c>
      <c r="K492" s="2">
        <v>370</v>
      </c>
      <c r="L492" s="2">
        <f>+Tabla3567[[#This Row],[BALANCE INICIAL]]*Tabla3567[[#This Row],[PRECIO]]</f>
        <v>62160</v>
      </c>
      <c r="M492" s="2">
        <f>+Tabla3567[[#This Row],[ENTRADAS]]*Tabla3567[[#This Row],[PRECIO]]</f>
        <v>0</v>
      </c>
      <c r="N492" s="2">
        <f>+Tabla3567[[#This Row],[SALIDAS]]*Tabla3567[[#This Row],[PRECIO]]</f>
        <v>0</v>
      </c>
      <c r="O492" s="2">
        <f>+Tabla3567[[#This Row],[BALANCE INICIAL2]]+Tabla3567[[#This Row],[ENTRADAS3]]-Tabla3567[[#This Row],[SALIDAS4]]</f>
        <v>62160</v>
      </c>
    </row>
    <row r="493" spans="1:15" x14ac:dyDescent="0.25">
      <c r="A493" s="13" t="s">
        <v>33</v>
      </c>
      <c r="B493" s="10" t="s">
        <v>879</v>
      </c>
      <c r="C493" t="s">
        <v>106</v>
      </c>
      <c r="D493" t="s">
        <v>643</v>
      </c>
      <c r="F493" s="9" t="s">
        <v>870</v>
      </c>
      <c r="G493">
        <v>4</v>
      </c>
      <c r="J493">
        <f>+Tabla3567[[#This Row],[BALANCE INICIAL]]+Tabla3567[[#This Row],[ENTRADAS]]-Tabla3567[[#This Row],[SALIDAS]]</f>
        <v>4</v>
      </c>
      <c r="K493" s="2">
        <v>450</v>
      </c>
      <c r="L493" s="2">
        <f>+Tabla3567[[#This Row],[BALANCE INICIAL]]*Tabla3567[[#This Row],[PRECIO]]</f>
        <v>1800</v>
      </c>
      <c r="M493" s="2">
        <f>+Tabla3567[[#This Row],[ENTRADAS]]*Tabla3567[[#This Row],[PRECIO]]</f>
        <v>0</v>
      </c>
      <c r="N493" s="2">
        <f>+Tabla3567[[#This Row],[SALIDAS]]*Tabla3567[[#This Row],[PRECIO]]</f>
        <v>0</v>
      </c>
      <c r="O493" s="2">
        <f>+Tabla3567[[#This Row],[BALANCE INICIAL2]]+Tabla3567[[#This Row],[ENTRADAS3]]-Tabla3567[[#This Row],[SALIDAS4]]</f>
        <v>1800</v>
      </c>
    </row>
    <row r="494" spans="1:15" x14ac:dyDescent="0.25">
      <c r="A494" s="9" t="s">
        <v>33</v>
      </c>
      <c r="B494" s="10" t="s">
        <v>879</v>
      </c>
      <c r="C494" t="s">
        <v>106</v>
      </c>
      <c r="D494" t="s">
        <v>691</v>
      </c>
      <c r="F494" s="9" t="s">
        <v>820</v>
      </c>
      <c r="G494">
        <v>202</v>
      </c>
      <c r="J494">
        <f>+Tabla3567[[#This Row],[BALANCE INICIAL]]+Tabla3567[[#This Row],[ENTRADAS]]-Tabla3567[[#This Row],[SALIDAS]]</f>
        <v>202</v>
      </c>
      <c r="K494" s="2">
        <v>275</v>
      </c>
      <c r="L494" s="2">
        <f>+Tabla3567[[#This Row],[BALANCE INICIAL]]*Tabla3567[[#This Row],[PRECIO]]</f>
        <v>55550</v>
      </c>
      <c r="M494" s="2">
        <f>+Tabla3567[[#This Row],[ENTRADAS]]*Tabla3567[[#This Row],[PRECIO]]</f>
        <v>0</v>
      </c>
      <c r="N494" s="2">
        <f>+Tabla3567[[#This Row],[SALIDAS]]*Tabla3567[[#This Row],[PRECIO]]</f>
        <v>0</v>
      </c>
      <c r="O494" s="2">
        <f>+Tabla3567[[#This Row],[BALANCE INICIAL2]]+Tabla3567[[#This Row],[ENTRADAS3]]-Tabla3567[[#This Row],[SALIDAS4]]</f>
        <v>55550</v>
      </c>
    </row>
    <row r="495" spans="1:15" x14ac:dyDescent="0.25">
      <c r="A495" s="9" t="s">
        <v>33</v>
      </c>
      <c r="B495" s="10" t="s">
        <v>879</v>
      </c>
      <c r="C495" t="s">
        <v>106</v>
      </c>
      <c r="D495" t="s">
        <v>692</v>
      </c>
      <c r="F495" s="9" t="s">
        <v>820</v>
      </c>
      <c r="G495">
        <v>1</v>
      </c>
      <c r="J495">
        <f>+Tabla3567[[#This Row],[BALANCE INICIAL]]+Tabla3567[[#This Row],[ENTRADAS]]-Tabla3567[[#This Row],[SALIDAS]]</f>
        <v>1</v>
      </c>
      <c r="K495" s="2">
        <v>1850</v>
      </c>
      <c r="L495" s="2">
        <f>+Tabla3567[[#This Row],[BALANCE INICIAL]]*Tabla3567[[#This Row],[PRECIO]]</f>
        <v>1850</v>
      </c>
      <c r="M495" s="2">
        <f>+Tabla3567[[#This Row],[ENTRADAS]]*Tabla3567[[#This Row],[PRECIO]]</f>
        <v>0</v>
      </c>
      <c r="N495" s="2">
        <f>+Tabla3567[[#This Row],[SALIDAS]]*Tabla3567[[#This Row],[PRECIO]]</f>
        <v>0</v>
      </c>
      <c r="O495" s="2">
        <f>+Tabla3567[[#This Row],[BALANCE INICIAL2]]+Tabla3567[[#This Row],[ENTRADAS3]]-Tabla3567[[#This Row],[SALIDAS4]]</f>
        <v>1850</v>
      </c>
    </row>
    <row r="496" spans="1:15" x14ac:dyDescent="0.25">
      <c r="A496" s="9" t="s">
        <v>33</v>
      </c>
      <c r="B496" s="10" t="s">
        <v>879</v>
      </c>
      <c r="C496" t="s">
        <v>106</v>
      </c>
      <c r="D496" t="s">
        <v>693</v>
      </c>
      <c r="F496" s="9" t="s">
        <v>820</v>
      </c>
      <c r="G496">
        <v>8</v>
      </c>
      <c r="J496">
        <f>+Tabla3567[[#This Row],[BALANCE INICIAL]]+Tabla3567[[#This Row],[ENTRADAS]]-Tabla3567[[#This Row],[SALIDAS]]</f>
        <v>8</v>
      </c>
      <c r="K496" s="2">
        <v>900</v>
      </c>
      <c r="L496" s="2">
        <f>+Tabla3567[[#This Row],[BALANCE INICIAL]]*Tabla3567[[#This Row],[PRECIO]]</f>
        <v>7200</v>
      </c>
      <c r="M496" s="2">
        <f>+Tabla3567[[#This Row],[ENTRADAS]]*Tabla3567[[#This Row],[PRECIO]]</f>
        <v>0</v>
      </c>
      <c r="N496" s="2">
        <f>+Tabla3567[[#This Row],[SALIDAS]]*Tabla3567[[#This Row],[PRECIO]]</f>
        <v>0</v>
      </c>
      <c r="O496" s="2">
        <f>+Tabla3567[[#This Row],[BALANCE INICIAL2]]+Tabla3567[[#This Row],[ENTRADAS3]]-Tabla3567[[#This Row],[SALIDAS4]]</f>
        <v>7200</v>
      </c>
    </row>
    <row r="497" spans="1:15" x14ac:dyDescent="0.25">
      <c r="A497" s="9" t="s">
        <v>33</v>
      </c>
      <c r="B497" s="10" t="s">
        <v>879</v>
      </c>
      <c r="C497" t="s">
        <v>106</v>
      </c>
      <c r="D497" t="s">
        <v>694</v>
      </c>
      <c r="F497" s="9" t="s">
        <v>820</v>
      </c>
      <c r="G497">
        <v>2</v>
      </c>
      <c r="J497">
        <f>+Tabla3567[[#This Row],[BALANCE INICIAL]]+Tabla3567[[#This Row],[ENTRADAS]]-Tabla3567[[#This Row],[SALIDAS]]</f>
        <v>2</v>
      </c>
      <c r="K497" s="2">
        <v>290</v>
      </c>
      <c r="L497" s="2">
        <f>+Tabla3567[[#This Row],[BALANCE INICIAL]]*Tabla3567[[#This Row],[PRECIO]]</f>
        <v>580</v>
      </c>
      <c r="M497" s="2">
        <f>+Tabla3567[[#This Row],[ENTRADAS]]*Tabla3567[[#This Row],[PRECIO]]</f>
        <v>0</v>
      </c>
      <c r="N497" s="2">
        <f>+Tabla3567[[#This Row],[SALIDAS]]*Tabla3567[[#This Row],[PRECIO]]</f>
        <v>0</v>
      </c>
      <c r="O497" s="2">
        <f>+Tabla3567[[#This Row],[BALANCE INICIAL2]]+Tabla3567[[#This Row],[ENTRADAS3]]-Tabla3567[[#This Row],[SALIDAS4]]</f>
        <v>580</v>
      </c>
    </row>
    <row r="498" spans="1:15" x14ac:dyDescent="0.25">
      <c r="A498" s="14" t="s">
        <v>33</v>
      </c>
      <c r="B498" s="10" t="s">
        <v>879</v>
      </c>
      <c r="C498" s="16" t="s">
        <v>106</v>
      </c>
      <c r="D498" t="s">
        <v>705</v>
      </c>
      <c r="F498" s="9" t="s">
        <v>825</v>
      </c>
      <c r="G498">
        <v>2</v>
      </c>
      <c r="J498">
        <f>+Tabla3567[[#This Row],[BALANCE INICIAL]]+Tabla3567[[#This Row],[ENTRADAS]]-Tabla3567[[#This Row],[SALIDAS]]</f>
        <v>2</v>
      </c>
      <c r="K498" s="2">
        <v>290</v>
      </c>
      <c r="L498" s="2">
        <f>+Tabla3567[[#This Row],[BALANCE INICIAL]]*Tabla3567[[#This Row],[PRECIO]]</f>
        <v>580</v>
      </c>
      <c r="M498" s="2">
        <f>+Tabla3567[[#This Row],[ENTRADAS]]*Tabla3567[[#This Row],[PRECIO]]</f>
        <v>0</v>
      </c>
      <c r="N498" s="2">
        <f>+Tabla3567[[#This Row],[SALIDAS]]*Tabla3567[[#This Row],[PRECIO]]</f>
        <v>0</v>
      </c>
      <c r="O498" s="2">
        <f>+Tabla3567[[#This Row],[BALANCE INICIAL2]]+Tabla3567[[#This Row],[ENTRADAS3]]-Tabla3567[[#This Row],[SALIDAS4]]</f>
        <v>580</v>
      </c>
    </row>
    <row r="499" spans="1:15" x14ac:dyDescent="0.25">
      <c r="A499" s="9" t="s">
        <v>33</v>
      </c>
      <c r="B499" s="10" t="s">
        <v>879</v>
      </c>
      <c r="C499" t="s">
        <v>106</v>
      </c>
      <c r="D499" t="s">
        <v>708</v>
      </c>
      <c r="F499" s="9" t="s">
        <v>825</v>
      </c>
      <c r="G499">
        <v>9</v>
      </c>
      <c r="J499">
        <f>+Tabla3567[[#This Row],[BALANCE INICIAL]]+Tabla3567[[#This Row],[ENTRADAS]]-Tabla3567[[#This Row],[SALIDAS]]</f>
        <v>9</v>
      </c>
      <c r="K499" s="2">
        <v>633.62</v>
      </c>
      <c r="L499" s="2">
        <f>+Tabla3567[[#This Row],[BALANCE INICIAL]]*Tabla3567[[#This Row],[PRECIO]]</f>
        <v>5702.58</v>
      </c>
      <c r="M499" s="2">
        <f>+Tabla3567[[#This Row],[ENTRADAS]]*Tabla3567[[#This Row],[PRECIO]]</f>
        <v>0</v>
      </c>
      <c r="N499" s="2">
        <f>+Tabla3567[[#This Row],[SALIDAS]]*Tabla3567[[#This Row],[PRECIO]]</f>
        <v>0</v>
      </c>
      <c r="O499" s="2">
        <f>+Tabla3567[[#This Row],[BALANCE INICIAL2]]+Tabla3567[[#This Row],[ENTRADAS3]]-Tabla3567[[#This Row],[SALIDAS4]]</f>
        <v>5702.58</v>
      </c>
    </row>
    <row r="500" spans="1:15" x14ac:dyDescent="0.25">
      <c r="A500" s="9" t="s">
        <v>33</v>
      </c>
      <c r="B500" s="10" t="s">
        <v>879</v>
      </c>
      <c r="C500" t="s">
        <v>106</v>
      </c>
      <c r="D500" t="s">
        <v>709</v>
      </c>
      <c r="F500" s="9" t="s">
        <v>825</v>
      </c>
      <c r="G500">
        <v>13</v>
      </c>
      <c r="J500">
        <f>+Tabla3567[[#This Row],[BALANCE INICIAL]]+Tabla3567[[#This Row],[ENTRADAS]]-Tabla3567[[#This Row],[SALIDAS]]</f>
        <v>13</v>
      </c>
      <c r="K500" s="2">
        <v>615</v>
      </c>
      <c r="L500" s="2">
        <f>+Tabla3567[[#This Row],[BALANCE INICIAL]]*Tabla3567[[#This Row],[PRECIO]]</f>
        <v>7995</v>
      </c>
      <c r="M500" s="2">
        <f>+Tabla3567[[#This Row],[ENTRADAS]]*Tabla3567[[#This Row],[PRECIO]]</f>
        <v>0</v>
      </c>
      <c r="N500" s="2">
        <f>+Tabla3567[[#This Row],[SALIDAS]]*Tabla3567[[#This Row],[PRECIO]]</f>
        <v>0</v>
      </c>
      <c r="O500" s="2">
        <f>+Tabla3567[[#This Row],[BALANCE INICIAL2]]+Tabla3567[[#This Row],[ENTRADAS3]]-Tabla3567[[#This Row],[SALIDAS4]]</f>
        <v>7995</v>
      </c>
    </row>
    <row r="501" spans="1:15" x14ac:dyDescent="0.25">
      <c r="A501" s="9" t="s">
        <v>33</v>
      </c>
      <c r="B501" s="10" t="s">
        <v>879</v>
      </c>
      <c r="C501" t="s">
        <v>106</v>
      </c>
      <c r="D501" t="s">
        <v>716</v>
      </c>
      <c r="F501" s="9" t="s">
        <v>825</v>
      </c>
      <c r="G501">
        <v>7</v>
      </c>
      <c r="J501">
        <f>+Tabla3567[[#This Row],[BALANCE INICIAL]]+Tabla3567[[#This Row],[ENTRADAS]]-Tabla3567[[#This Row],[SALIDAS]]</f>
        <v>7</v>
      </c>
      <c r="K501" s="2">
        <v>1650</v>
      </c>
      <c r="L501" s="2">
        <f>+Tabla3567[[#This Row],[BALANCE INICIAL]]*Tabla3567[[#This Row],[PRECIO]]</f>
        <v>11550</v>
      </c>
      <c r="M501" s="2">
        <f>+Tabla3567[[#This Row],[ENTRADAS]]*Tabla3567[[#This Row],[PRECIO]]</f>
        <v>0</v>
      </c>
      <c r="N501" s="2">
        <f>+Tabla3567[[#This Row],[SALIDAS]]*Tabla3567[[#This Row],[PRECIO]]</f>
        <v>0</v>
      </c>
      <c r="O501" s="2">
        <f>+Tabla3567[[#This Row],[BALANCE INICIAL2]]+Tabla3567[[#This Row],[ENTRADAS3]]-Tabla3567[[#This Row],[SALIDAS4]]</f>
        <v>11550</v>
      </c>
    </row>
    <row r="502" spans="1:15" x14ac:dyDescent="0.25">
      <c r="A502" s="9" t="s">
        <v>33</v>
      </c>
      <c r="B502" s="10" t="s">
        <v>879</v>
      </c>
      <c r="C502" t="s">
        <v>106</v>
      </c>
      <c r="D502" t="s">
        <v>717</v>
      </c>
      <c r="F502" s="9" t="s">
        <v>825</v>
      </c>
      <c r="G502">
        <v>12</v>
      </c>
      <c r="J502">
        <f>+Tabla3567[[#This Row],[BALANCE INICIAL]]+Tabla3567[[#This Row],[ENTRADAS]]-Tabla3567[[#This Row],[SALIDAS]]</f>
        <v>12</v>
      </c>
      <c r="K502" s="2">
        <v>600</v>
      </c>
      <c r="L502" s="2">
        <f>+Tabla3567[[#This Row],[BALANCE INICIAL]]*Tabla3567[[#This Row],[PRECIO]]</f>
        <v>7200</v>
      </c>
      <c r="M502" s="2">
        <f>+Tabla3567[[#This Row],[ENTRADAS]]*Tabla3567[[#This Row],[PRECIO]]</f>
        <v>0</v>
      </c>
      <c r="N502" s="2">
        <f>+Tabla3567[[#This Row],[SALIDAS]]*Tabla3567[[#This Row],[PRECIO]]</f>
        <v>0</v>
      </c>
      <c r="O502" s="2">
        <f>+Tabla3567[[#This Row],[BALANCE INICIAL2]]+Tabla3567[[#This Row],[ENTRADAS3]]-Tabla3567[[#This Row],[SALIDAS4]]</f>
        <v>7200</v>
      </c>
    </row>
    <row r="503" spans="1:15" x14ac:dyDescent="0.25">
      <c r="A503" s="9" t="s">
        <v>33</v>
      </c>
      <c r="B503" s="10" t="s">
        <v>879</v>
      </c>
      <c r="C503" t="s">
        <v>106</v>
      </c>
      <c r="D503" t="s">
        <v>754</v>
      </c>
      <c r="F503" s="9" t="s">
        <v>865</v>
      </c>
      <c r="G503">
        <v>5</v>
      </c>
      <c r="J503">
        <f>+Tabla3567[[#This Row],[BALANCE INICIAL]]+Tabla3567[[#This Row],[ENTRADAS]]-Tabla3567[[#This Row],[SALIDAS]]</f>
        <v>5</v>
      </c>
      <c r="K503" s="2">
        <v>950</v>
      </c>
      <c r="L503" s="2">
        <f>+Tabla3567[[#This Row],[BALANCE INICIAL]]*Tabla3567[[#This Row],[PRECIO]]</f>
        <v>4750</v>
      </c>
      <c r="M503" s="2">
        <f>+Tabla3567[[#This Row],[ENTRADAS]]*Tabla3567[[#This Row],[PRECIO]]</f>
        <v>0</v>
      </c>
      <c r="N503" s="2">
        <f>+Tabla3567[[#This Row],[SALIDAS]]*Tabla3567[[#This Row],[PRECIO]]</f>
        <v>0</v>
      </c>
      <c r="O503" s="2">
        <f>+Tabla3567[[#This Row],[BALANCE INICIAL2]]+Tabla3567[[#This Row],[ENTRADAS3]]-Tabla3567[[#This Row],[SALIDAS4]]</f>
        <v>4750</v>
      </c>
    </row>
    <row r="504" spans="1:15" x14ac:dyDescent="0.25">
      <c r="A504" s="9" t="s">
        <v>33</v>
      </c>
      <c r="B504" s="10" t="s">
        <v>879</v>
      </c>
      <c r="C504" t="s">
        <v>106</v>
      </c>
      <c r="D504" t="s">
        <v>800</v>
      </c>
      <c r="F504" s="9" t="s">
        <v>825</v>
      </c>
      <c r="G504">
        <v>4</v>
      </c>
      <c r="J504">
        <f>+Tabla3567[[#This Row],[BALANCE INICIAL]]+Tabla3567[[#This Row],[ENTRADAS]]-Tabla3567[[#This Row],[SALIDAS]]</f>
        <v>4</v>
      </c>
      <c r="K504" s="2">
        <v>990</v>
      </c>
      <c r="L504" s="2">
        <f>+Tabla3567[[#This Row],[BALANCE INICIAL]]*Tabla3567[[#This Row],[PRECIO]]</f>
        <v>3960</v>
      </c>
      <c r="M504" s="2">
        <f>+Tabla3567[[#This Row],[ENTRADAS]]*Tabla3567[[#This Row],[PRECIO]]</f>
        <v>0</v>
      </c>
      <c r="N504" s="2">
        <f>+Tabla3567[[#This Row],[SALIDAS]]*Tabla3567[[#This Row],[PRECIO]]</f>
        <v>0</v>
      </c>
      <c r="O504" s="2">
        <f>+Tabla3567[[#This Row],[BALANCE INICIAL2]]+Tabla3567[[#This Row],[ENTRADAS3]]-Tabla3567[[#This Row],[SALIDAS4]]</f>
        <v>3960</v>
      </c>
    </row>
    <row r="505" spans="1:15" x14ac:dyDescent="0.25">
      <c r="A505" s="9" t="s">
        <v>33</v>
      </c>
      <c r="B505" s="10" t="s">
        <v>879</v>
      </c>
      <c r="C505" t="s">
        <v>106</v>
      </c>
      <c r="D505" t="s">
        <v>801</v>
      </c>
      <c r="F505" s="9" t="s">
        <v>825</v>
      </c>
      <c r="G505">
        <v>3</v>
      </c>
      <c r="I505">
        <v>2</v>
      </c>
      <c r="J505">
        <f>+Tabla3567[[#This Row],[BALANCE INICIAL]]+Tabla3567[[#This Row],[ENTRADAS]]-Tabla3567[[#This Row],[SALIDAS]]</f>
        <v>1</v>
      </c>
      <c r="K505" s="2">
        <v>750</v>
      </c>
      <c r="L505" s="2">
        <f>+Tabla3567[[#This Row],[BALANCE INICIAL]]*Tabla3567[[#This Row],[PRECIO]]</f>
        <v>2250</v>
      </c>
      <c r="M505" s="2">
        <f>+Tabla3567[[#This Row],[ENTRADAS]]*Tabla3567[[#This Row],[PRECIO]]</f>
        <v>0</v>
      </c>
      <c r="N505" s="2">
        <f>+Tabla3567[[#This Row],[SALIDAS]]*Tabla3567[[#This Row],[PRECIO]]</f>
        <v>1500</v>
      </c>
      <c r="O505" s="2">
        <f>+Tabla3567[[#This Row],[BALANCE INICIAL2]]+Tabla3567[[#This Row],[ENTRADAS3]]-Tabla3567[[#This Row],[SALIDAS4]]</f>
        <v>750</v>
      </c>
    </row>
    <row r="506" spans="1:15" x14ac:dyDescent="0.25">
      <c r="A506" s="9" t="s">
        <v>33</v>
      </c>
      <c r="B506" s="10" t="s">
        <v>879</v>
      </c>
      <c r="C506" t="s">
        <v>106</v>
      </c>
      <c r="D506" t="s">
        <v>819</v>
      </c>
      <c r="F506" s="9" t="s">
        <v>825</v>
      </c>
      <c r="G506">
        <v>1</v>
      </c>
      <c r="J506">
        <f>+Tabla3567[[#This Row],[BALANCE INICIAL]]+Tabla3567[[#This Row],[ENTRADAS]]-Tabla3567[[#This Row],[SALIDAS]]</f>
        <v>1</v>
      </c>
      <c r="K506" s="2">
        <v>1490</v>
      </c>
      <c r="L506" s="2">
        <f>+Tabla3567[[#This Row],[BALANCE INICIAL]]*Tabla3567[[#This Row],[PRECIO]]</f>
        <v>1490</v>
      </c>
      <c r="M506" s="2">
        <f>+Tabla3567[[#This Row],[ENTRADAS]]*Tabla3567[[#This Row],[PRECIO]]</f>
        <v>0</v>
      </c>
      <c r="N506" s="2">
        <f>+Tabla3567[[#This Row],[SALIDAS]]*Tabla3567[[#This Row],[PRECIO]]</f>
        <v>0</v>
      </c>
      <c r="O506" s="2">
        <f>+Tabla3567[[#This Row],[BALANCE INICIAL2]]+Tabla3567[[#This Row],[ENTRADAS3]]-Tabla3567[[#This Row],[SALIDAS4]]</f>
        <v>1490</v>
      </c>
    </row>
    <row r="507" spans="1:15" x14ac:dyDescent="0.25">
      <c r="A507" s="9" t="s">
        <v>32</v>
      </c>
      <c r="B507" s="16" t="s">
        <v>888</v>
      </c>
      <c r="C507" t="s">
        <v>76</v>
      </c>
      <c r="D507" t="s">
        <v>163</v>
      </c>
      <c r="F507" s="9" t="s">
        <v>826</v>
      </c>
      <c r="G507">
        <v>2</v>
      </c>
      <c r="J507">
        <f>+Tabla3567[[#This Row],[BALANCE INICIAL]]+Tabla3567[[#This Row],[ENTRADAS]]-Tabla3567[[#This Row],[SALIDAS]]</f>
        <v>2</v>
      </c>
      <c r="K507" s="2">
        <v>185</v>
      </c>
      <c r="L507" s="2">
        <f>+Tabla3567[[#This Row],[BALANCE INICIAL]]*Tabla3567[[#This Row],[PRECIO]]</f>
        <v>370</v>
      </c>
      <c r="M507" s="2">
        <f>+Tabla3567[[#This Row],[ENTRADAS]]*Tabla3567[[#This Row],[PRECIO]]</f>
        <v>0</v>
      </c>
      <c r="N507" s="2">
        <f>+Tabla3567[[#This Row],[SALIDAS]]*Tabla3567[[#This Row],[PRECIO]]</f>
        <v>0</v>
      </c>
      <c r="O507" s="2">
        <f>+Tabla3567[[#This Row],[BALANCE INICIAL2]]+Tabla3567[[#This Row],[ENTRADAS3]]-Tabla3567[[#This Row],[SALIDAS4]]</f>
        <v>370</v>
      </c>
    </row>
    <row r="508" spans="1:15" x14ac:dyDescent="0.25">
      <c r="A508" s="20" t="s">
        <v>30</v>
      </c>
      <c r="B508" s="16" t="s">
        <v>876</v>
      </c>
      <c r="C508" t="s">
        <v>112</v>
      </c>
      <c r="D508" t="s">
        <v>722</v>
      </c>
      <c r="F508" s="9" t="s">
        <v>820</v>
      </c>
      <c r="G508">
        <v>4</v>
      </c>
      <c r="J508">
        <f>+Tabla3567[[#This Row],[BALANCE INICIAL]]+Tabla3567[[#This Row],[ENTRADAS]]-Tabla3567[[#This Row],[SALIDAS]]</f>
        <v>4</v>
      </c>
      <c r="K508" s="2">
        <v>699</v>
      </c>
      <c r="L508" s="2">
        <f>+Tabla3567[[#This Row],[BALANCE INICIAL]]*Tabla3567[[#This Row],[PRECIO]]</f>
        <v>2796</v>
      </c>
      <c r="M508" s="2">
        <f>+Tabla3567[[#This Row],[ENTRADAS]]*Tabla3567[[#This Row],[PRECIO]]</f>
        <v>0</v>
      </c>
      <c r="N508" s="2">
        <f>+Tabla3567[[#This Row],[SALIDAS]]*Tabla3567[[#This Row],[PRECIO]]</f>
        <v>0</v>
      </c>
      <c r="O508" s="2">
        <f>+Tabla3567[[#This Row],[BALANCE INICIAL2]]+Tabla3567[[#This Row],[ENTRADAS3]]-Tabla3567[[#This Row],[SALIDAS4]]</f>
        <v>2796</v>
      </c>
    </row>
    <row r="509" spans="1:15" x14ac:dyDescent="0.25">
      <c r="A509" s="21" t="s">
        <v>30</v>
      </c>
      <c r="B509" s="16" t="s">
        <v>876</v>
      </c>
      <c r="C509" t="s">
        <v>112</v>
      </c>
      <c r="D509" t="s">
        <v>723</v>
      </c>
      <c r="F509" s="9" t="s">
        <v>820</v>
      </c>
      <c r="G509">
        <v>1</v>
      </c>
      <c r="J509">
        <f>+Tabla3567[[#This Row],[BALANCE INICIAL]]+Tabla3567[[#This Row],[ENTRADAS]]-Tabla3567[[#This Row],[SALIDAS]]</f>
        <v>1</v>
      </c>
      <c r="K509" s="2">
        <v>450</v>
      </c>
      <c r="L509" s="2">
        <f>+Tabla3567[[#This Row],[BALANCE INICIAL]]*Tabla3567[[#This Row],[PRECIO]]</f>
        <v>450</v>
      </c>
      <c r="M509" s="2">
        <f>+Tabla3567[[#This Row],[ENTRADAS]]*Tabla3567[[#This Row],[PRECIO]]</f>
        <v>0</v>
      </c>
      <c r="N509" s="2">
        <f>+Tabla3567[[#This Row],[SALIDAS]]*Tabla3567[[#This Row],[PRECIO]]</f>
        <v>0</v>
      </c>
      <c r="O509" s="2">
        <f>+Tabla3567[[#This Row],[BALANCE INICIAL2]]+Tabla3567[[#This Row],[ENTRADAS3]]-Tabla3567[[#This Row],[SALIDAS4]]</f>
        <v>450</v>
      </c>
    </row>
    <row r="510" spans="1:15" x14ac:dyDescent="0.25">
      <c r="A510" s="9" t="s">
        <v>26</v>
      </c>
      <c r="B510" s="16" t="s">
        <v>887</v>
      </c>
      <c r="C510" t="s">
        <v>70</v>
      </c>
      <c r="D510" t="s">
        <v>125</v>
      </c>
      <c r="F510" s="9" t="s">
        <v>820</v>
      </c>
      <c r="G510">
        <v>15</v>
      </c>
      <c r="J510">
        <f>+Tabla3567[[#This Row],[BALANCE INICIAL]]+Tabla3567[[#This Row],[ENTRADAS]]-Tabla3567[[#This Row],[SALIDAS]]</f>
        <v>15</v>
      </c>
      <c r="K510" s="2">
        <v>250</v>
      </c>
      <c r="L510" s="2">
        <f>+Tabla3567[[#This Row],[BALANCE INICIAL]]*Tabla3567[[#This Row],[PRECIO]]</f>
        <v>3750</v>
      </c>
      <c r="M510" s="2">
        <f>+Tabla3567[[#This Row],[ENTRADAS]]*Tabla3567[[#This Row],[PRECIO]]</f>
        <v>0</v>
      </c>
      <c r="N510" s="2">
        <f>+Tabla3567[[#This Row],[SALIDAS]]*Tabla3567[[#This Row],[PRECIO]]</f>
        <v>0</v>
      </c>
      <c r="O510" s="2">
        <f>+Tabla3567[[#This Row],[BALANCE INICIAL2]]+Tabla3567[[#This Row],[ENTRADAS3]]-Tabla3567[[#This Row],[SALIDAS4]]</f>
        <v>3750</v>
      </c>
    </row>
    <row r="511" spans="1:15" x14ac:dyDescent="0.25">
      <c r="A511" s="9" t="s">
        <v>26</v>
      </c>
      <c r="B511" s="16" t="s">
        <v>887</v>
      </c>
      <c r="C511" t="s">
        <v>70</v>
      </c>
      <c r="D511" t="s">
        <v>132</v>
      </c>
      <c r="F511" s="9" t="s">
        <v>820</v>
      </c>
      <c r="G511">
        <v>1</v>
      </c>
      <c r="J511">
        <f>+Tabla3567[[#This Row],[BALANCE INICIAL]]+Tabla3567[[#This Row],[ENTRADAS]]-Tabla3567[[#This Row],[SALIDAS]]</f>
        <v>1</v>
      </c>
      <c r="K511" s="2">
        <v>2200</v>
      </c>
      <c r="L511" s="2">
        <f>+Tabla3567[[#This Row],[BALANCE INICIAL]]*Tabla3567[[#This Row],[PRECIO]]</f>
        <v>2200</v>
      </c>
      <c r="M511" s="2">
        <f>+Tabla3567[[#This Row],[ENTRADAS]]*Tabla3567[[#This Row],[PRECIO]]</f>
        <v>0</v>
      </c>
      <c r="N511" s="2">
        <f>+Tabla3567[[#This Row],[SALIDAS]]*Tabla3567[[#This Row],[PRECIO]]</f>
        <v>0</v>
      </c>
      <c r="O511" s="2">
        <f>+Tabla3567[[#This Row],[BALANCE INICIAL2]]+Tabla3567[[#This Row],[ENTRADAS3]]-Tabla3567[[#This Row],[SALIDAS4]]</f>
        <v>2200</v>
      </c>
    </row>
    <row r="512" spans="1:15" x14ac:dyDescent="0.25">
      <c r="A512" s="9" t="s">
        <v>26</v>
      </c>
      <c r="B512" s="16" t="s">
        <v>887</v>
      </c>
      <c r="C512" t="s">
        <v>70</v>
      </c>
      <c r="D512" t="s">
        <v>156</v>
      </c>
      <c r="F512" s="9" t="s">
        <v>826</v>
      </c>
      <c r="G512">
        <v>37</v>
      </c>
      <c r="J512">
        <f>+Tabla3567[[#This Row],[BALANCE INICIAL]]+Tabla3567[[#This Row],[ENTRADAS]]-Tabla3567[[#This Row],[SALIDAS]]</f>
        <v>37</v>
      </c>
      <c r="K512" s="2">
        <v>130</v>
      </c>
      <c r="L512" s="2">
        <f>+Tabla3567[[#This Row],[BALANCE INICIAL]]*Tabla3567[[#This Row],[PRECIO]]</f>
        <v>4810</v>
      </c>
      <c r="M512" s="2">
        <f>+Tabla3567[[#This Row],[ENTRADAS]]*Tabla3567[[#This Row],[PRECIO]]</f>
        <v>0</v>
      </c>
      <c r="N512" s="2">
        <f>+Tabla3567[[#This Row],[SALIDAS]]*Tabla3567[[#This Row],[PRECIO]]</f>
        <v>0</v>
      </c>
      <c r="O512" s="2">
        <f>+Tabla3567[[#This Row],[BALANCE INICIAL2]]+Tabla3567[[#This Row],[ENTRADAS3]]-Tabla3567[[#This Row],[SALIDAS4]]</f>
        <v>4810</v>
      </c>
    </row>
    <row r="513" spans="1:15" x14ac:dyDescent="0.25">
      <c r="A513" s="9" t="s">
        <v>26</v>
      </c>
      <c r="B513" s="16" t="s">
        <v>887</v>
      </c>
      <c r="C513" t="s">
        <v>70</v>
      </c>
      <c r="D513" t="s">
        <v>157</v>
      </c>
      <c r="F513" s="9" t="s">
        <v>820</v>
      </c>
      <c r="G513">
        <v>15</v>
      </c>
      <c r="J513">
        <f>+Tabla3567[[#This Row],[BALANCE INICIAL]]+Tabla3567[[#This Row],[ENTRADAS]]-Tabla3567[[#This Row],[SALIDAS]]</f>
        <v>15</v>
      </c>
      <c r="K513" s="2">
        <v>53</v>
      </c>
      <c r="L513" s="2">
        <f>+Tabla3567[[#This Row],[BALANCE INICIAL]]*Tabla3567[[#This Row],[PRECIO]]</f>
        <v>795</v>
      </c>
      <c r="M513" s="2">
        <f>+Tabla3567[[#This Row],[ENTRADAS]]*Tabla3567[[#This Row],[PRECIO]]</f>
        <v>0</v>
      </c>
      <c r="N513" s="2">
        <f>+Tabla3567[[#This Row],[SALIDAS]]*Tabla3567[[#This Row],[PRECIO]]</f>
        <v>0</v>
      </c>
      <c r="O513" s="2">
        <f>+Tabla3567[[#This Row],[BALANCE INICIAL2]]+Tabla3567[[#This Row],[ENTRADAS3]]-Tabla3567[[#This Row],[SALIDAS4]]</f>
        <v>795</v>
      </c>
    </row>
    <row r="514" spans="1:15" x14ac:dyDescent="0.25">
      <c r="A514" s="9" t="s">
        <v>26</v>
      </c>
      <c r="B514" s="16" t="s">
        <v>887</v>
      </c>
      <c r="C514" t="s">
        <v>70</v>
      </c>
      <c r="D514" t="s">
        <v>227</v>
      </c>
      <c r="F514" s="9" t="s">
        <v>821</v>
      </c>
      <c r="G514">
        <v>1</v>
      </c>
      <c r="J514">
        <f>+Tabla3567[[#This Row],[BALANCE INICIAL]]+Tabla3567[[#This Row],[ENTRADAS]]-Tabla3567[[#This Row],[SALIDAS]]</f>
        <v>1</v>
      </c>
      <c r="K514" s="2">
        <v>4300</v>
      </c>
      <c r="L514" s="2">
        <f>+Tabla3567[[#This Row],[BALANCE INICIAL]]*Tabla3567[[#This Row],[PRECIO]]</f>
        <v>4300</v>
      </c>
      <c r="M514" s="2">
        <f>+Tabla3567[[#This Row],[ENTRADAS]]*Tabla3567[[#This Row],[PRECIO]]</f>
        <v>0</v>
      </c>
      <c r="N514" s="2">
        <f>+Tabla3567[[#This Row],[SALIDAS]]*Tabla3567[[#This Row],[PRECIO]]</f>
        <v>0</v>
      </c>
      <c r="O514" s="2">
        <f>+Tabla3567[[#This Row],[BALANCE INICIAL2]]+Tabla3567[[#This Row],[ENTRADAS3]]-Tabla3567[[#This Row],[SALIDAS4]]</f>
        <v>4300</v>
      </c>
    </row>
    <row r="515" spans="1:15" x14ac:dyDescent="0.25">
      <c r="A515" s="9" t="s">
        <v>26</v>
      </c>
      <c r="B515" s="16" t="s">
        <v>887</v>
      </c>
      <c r="C515" t="s">
        <v>70</v>
      </c>
      <c r="D515" t="s">
        <v>258</v>
      </c>
      <c r="F515" s="9" t="s">
        <v>820</v>
      </c>
      <c r="G515">
        <v>3</v>
      </c>
      <c r="I515">
        <v>1</v>
      </c>
      <c r="J515">
        <f>+Tabla3567[[#This Row],[BALANCE INICIAL]]+Tabla3567[[#This Row],[ENTRADAS]]-Tabla3567[[#This Row],[SALIDAS]]</f>
        <v>2</v>
      </c>
      <c r="K515" s="2">
        <v>953.39</v>
      </c>
      <c r="L515" s="2">
        <f>+Tabla3567[[#This Row],[BALANCE INICIAL]]*Tabla3567[[#This Row],[PRECIO]]</f>
        <v>2860.17</v>
      </c>
      <c r="M515" s="2">
        <f>+Tabla3567[[#This Row],[ENTRADAS]]*Tabla3567[[#This Row],[PRECIO]]</f>
        <v>0</v>
      </c>
      <c r="N515" s="2">
        <f>+Tabla3567[[#This Row],[SALIDAS]]*Tabla3567[[#This Row],[PRECIO]]</f>
        <v>953.39</v>
      </c>
      <c r="O515" s="2">
        <f>+Tabla3567[[#This Row],[BALANCE INICIAL2]]+Tabla3567[[#This Row],[ENTRADAS3]]-Tabla3567[[#This Row],[SALIDAS4]]</f>
        <v>1906.7800000000002</v>
      </c>
    </row>
    <row r="516" spans="1:15" x14ac:dyDescent="0.25">
      <c r="A516" s="9" t="s">
        <v>26</v>
      </c>
      <c r="B516" s="16" t="s">
        <v>887</v>
      </c>
      <c r="C516" t="s">
        <v>70</v>
      </c>
      <c r="D516" t="s">
        <v>259</v>
      </c>
      <c r="F516" s="9" t="s">
        <v>820</v>
      </c>
      <c r="G516">
        <v>7</v>
      </c>
      <c r="J516">
        <f>+Tabla3567[[#This Row],[BALANCE INICIAL]]+Tabla3567[[#This Row],[ENTRADAS]]-Tabla3567[[#This Row],[SALIDAS]]</f>
        <v>7</v>
      </c>
      <c r="K516" s="2">
        <v>569.91999999999996</v>
      </c>
      <c r="L516" s="2">
        <f>+Tabla3567[[#This Row],[BALANCE INICIAL]]*Tabla3567[[#This Row],[PRECIO]]</f>
        <v>3989.4399999999996</v>
      </c>
      <c r="M516" s="2">
        <f>+Tabla3567[[#This Row],[ENTRADAS]]*Tabla3567[[#This Row],[PRECIO]]</f>
        <v>0</v>
      </c>
      <c r="N516" s="2">
        <f>+Tabla3567[[#This Row],[SALIDAS]]*Tabla3567[[#This Row],[PRECIO]]</f>
        <v>0</v>
      </c>
      <c r="O516" s="2">
        <f>+Tabla3567[[#This Row],[BALANCE INICIAL2]]+Tabla3567[[#This Row],[ENTRADAS3]]-Tabla3567[[#This Row],[SALIDAS4]]</f>
        <v>3989.4399999999996</v>
      </c>
    </row>
    <row r="517" spans="1:15" x14ac:dyDescent="0.25">
      <c r="A517" s="9" t="s">
        <v>26</v>
      </c>
      <c r="B517" s="16" t="s">
        <v>887</v>
      </c>
      <c r="C517" t="s">
        <v>70</v>
      </c>
      <c r="D517" t="s">
        <v>312</v>
      </c>
      <c r="F517" s="9" t="s">
        <v>820</v>
      </c>
      <c r="G517">
        <v>3</v>
      </c>
      <c r="I517">
        <v>1</v>
      </c>
      <c r="J517">
        <f>+Tabla3567[[#This Row],[BALANCE INICIAL]]+Tabla3567[[#This Row],[ENTRADAS]]-Tabla3567[[#This Row],[SALIDAS]]</f>
        <v>2</v>
      </c>
      <c r="K517" s="2">
        <v>238.35</v>
      </c>
      <c r="L517" s="2">
        <f>+Tabla3567[[#This Row],[BALANCE INICIAL]]*Tabla3567[[#This Row],[PRECIO]]</f>
        <v>715.05</v>
      </c>
      <c r="M517" s="2">
        <f>+Tabla3567[[#This Row],[ENTRADAS]]*Tabla3567[[#This Row],[PRECIO]]</f>
        <v>0</v>
      </c>
      <c r="N517" s="2">
        <f>+Tabla3567[[#This Row],[SALIDAS]]*Tabla3567[[#This Row],[PRECIO]]</f>
        <v>238.35</v>
      </c>
      <c r="O517" s="2">
        <f>+Tabla3567[[#This Row],[BALANCE INICIAL2]]+Tabla3567[[#This Row],[ENTRADAS3]]-Tabla3567[[#This Row],[SALIDAS4]]</f>
        <v>476.69999999999993</v>
      </c>
    </row>
    <row r="518" spans="1:15" x14ac:dyDescent="0.25">
      <c r="A518" s="9" t="s">
        <v>26</v>
      </c>
      <c r="B518" s="16" t="s">
        <v>887</v>
      </c>
      <c r="C518" t="s">
        <v>70</v>
      </c>
      <c r="D518" t="s">
        <v>313</v>
      </c>
      <c r="F518" s="9" t="s">
        <v>820</v>
      </c>
      <c r="G518">
        <v>4</v>
      </c>
      <c r="J518">
        <f>+Tabla3567[[#This Row],[BALANCE INICIAL]]+Tabla3567[[#This Row],[ENTRADAS]]-Tabla3567[[#This Row],[SALIDAS]]</f>
        <v>4</v>
      </c>
      <c r="K518" s="2">
        <v>503.18</v>
      </c>
      <c r="L518" s="2">
        <f>+Tabla3567[[#This Row],[BALANCE INICIAL]]*Tabla3567[[#This Row],[PRECIO]]</f>
        <v>2012.72</v>
      </c>
      <c r="M518" s="2">
        <f>+Tabla3567[[#This Row],[ENTRADAS]]*Tabla3567[[#This Row],[PRECIO]]</f>
        <v>0</v>
      </c>
      <c r="N518" s="2">
        <f>+Tabla3567[[#This Row],[SALIDAS]]*Tabla3567[[#This Row],[PRECIO]]</f>
        <v>0</v>
      </c>
      <c r="O518" s="2">
        <f>+Tabla3567[[#This Row],[BALANCE INICIAL2]]+Tabla3567[[#This Row],[ENTRADAS3]]-Tabla3567[[#This Row],[SALIDAS4]]</f>
        <v>2012.72</v>
      </c>
    </row>
    <row r="519" spans="1:15" x14ac:dyDescent="0.25">
      <c r="A519" s="9" t="s">
        <v>26</v>
      </c>
      <c r="B519" s="16" t="s">
        <v>887</v>
      </c>
      <c r="C519" t="s">
        <v>70</v>
      </c>
      <c r="D519" t="s">
        <v>363</v>
      </c>
      <c r="F519" s="9" t="s">
        <v>820</v>
      </c>
      <c r="G519">
        <v>3</v>
      </c>
      <c r="J519">
        <f>+Tabla3567[[#This Row],[BALANCE INICIAL]]+Tabla3567[[#This Row],[ENTRADAS]]-Tabla3567[[#This Row],[SALIDAS]]</f>
        <v>3</v>
      </c>
      <c r="K519" s="2">
        <v>36</v>
      </c>
      <c r="L519" s="2">
        <f>+Tabla3567[[#This Row],[BALANCE INICIAL]]*Tabla3567[[#This Row],[PRECIO]]</f>
        <v>108</v>
      </c>
      <c r="M519" s="2">
        <f>+Tabla3567[[#This Row],[ENTRADAS]]*Tabla3567[[#This Row],[PRECIO]]</f>
        <v>0</v>
      </c>
      <c r="N519" s="2">
        <f>+Tabla3567[[#This Row],[SALIDAS]]*Tabla3567[[#This Row],[PRECIO]]</f>
        <v>0</v>
      </c>
      <c r="O519" s="2">
        <f>+Tabla3567[[#This Row],[BALANCE INICIAL2]]+Tabla3567[[#This Row],[ENTRADAS3]]-Tabla3567[[#This Row],[SALIDAS4]]</f>
        <v>108</v>
      </c>
    </row>
    <row r="520" spans="1:15" x14ac:dyDescent="0.25">
      <c r="A520" s="9" t="s">
        <v>42</v>
      </c>
      <c r="B520" s="19">
        <v>1206010001</v>
      </c>
      <c r="C520" t="s">
        <v>88</v>
      </c>
      <c r="D520" t="s">
        <v>268</v>
      </c>
      <c r="F520" s="9" t="s">
        <v>820</v>
      </c>
      <c r="G520">
        <v>3</v>
      </c>
      <c r="J520">
        <f>+Tabla3567[[#This Row],[BALANCE INICIAL]]+Tabla3567[[#This Row],[ENTRADAS]]-Tabla3567[[#This Row],[SALIDAS]]</f>
        <v>3</v>
      </c>
      <c r="K520" s="2">
        <v>45</v>
      </c>
      <c r="L520" s="2">
        <f>+Tabla3567[[#This Row],[BALANCE INICIAL]]*Tabla3567[[#This Row],[PRECIO]]</f>
        <v>135</v>
      </c>
      <c r="M520" s="2">
        <f>+Tabla3567[[#This Row],[ENTRADAS]]*Tabla3567[[#This Row],[PRECIO]]</f>
        <v>0</v>
      </c>
      <c r="N520" s="2">
        <f>+Tabla3567[[#This Row],[SALIDAS]]*Tabla3567[[#This Row],[PRECIO]]</f>
        <v>0</v>
      </c>
      <c r="O520" s="2">
        <f>+Tabla3567[[#This Row],[BALANCE INICIAL2]]+Tabla3567[[#This Row],[ENTRADAS3]]-Tabla3567[[#This Row],[SALIDAS4]]</f>
        <v>135</v>
      </c>
    </row>
    <row r="521" spans="1:15" x14ac:dyDescent="0.25">
      <c r="A521" s="9" t="s">
        <v>42</v>
      </c>
      <c r="B521" s="19">
        <v>1206010001</v>
      </c>
      <c r="C521" t="s">
        <v>88</v>
      </c>
      <c r="D521" t="s">
        <v>269</v>
      </c>
      <c r="F521" s="9" t="s">
        <v>820</v>
      </c>
      <c r="G521">
        <v>3</v>
      </c>
      <c r="J521">
        <f>+Tabla3567[[#This Row],[BALANCE INICIAL]]+Tabla3567[[#This Row],[ENTRADAS]]-Tabla3567[[#This Row],[SALIDAS]]</f>
        <v>3</v>
      </c>
      <c r="K521" s="2">
        <v>45</v>
      </c>
      <c r="L521" s="2">
        <f>+Tabla3567[[#This Row],[BALANCE INICIAL]]*Tabla3567[[#This Row],[PRECIO]]</f>
        <v>135</v>
      </c>
      <c r="M521" s="2">
        <f>+Tabla3567[[#This Row],[ENTRADAS]]*Tabla3567[[#This Row],[PRECIO]]</f>
        <v>0</v>
      </c>
      <c r="N521" s="2">
        <f>+Tabla3567[[#This Row],[SALIDAS]]*Tabla3567[[#This Row],[PRECIO]]</f>
        <v>0</v>
      </c>
      <c r="O521" s="2">
        <f>+Tabla3567[[#This Row],[BALANCE INICIAL2]]+Tabla3567[[#This Row],[ENTRADAS3]]-Tabla3567[[#This Row],[SALIDAS4]]</f>
        <v>135</v>
      </c>
    </row>
    <row r="522" spans="1:15" x14ac:dyDescent="0.25">
      <c r="A522" s="9" t="s">
        <v>42</v>
      </c>
      <c r="B522" s="19">
        <v>1206010001</v>
      </c>
      <c r="C522" t="s">
        <v>88</v>
      </c>
      <c r="D522" t="s">
        <v>270</v>
      </c>
      <c r="F522" s="9" t="s">
        <v>820</v>
      </c>
      <c r="G522">
        <v>4</v>
      </c>
      <c r="J522">
        <f>+Tabla3567[[#This Row],[BALANCE INICIAL]]+Tabla3567[[#This Row],[ENTRADAS]]-Tabla3567[[#This Row],[SALIDAS]]</f>
        <v>4</v>
      </c>
      <c r="K522" s="2">
        <v>45</v>
      </c>
      <c r="L522" s="2">
        <f>+Tabla3567[[#This Row],[BALANCE INICIAL]]*Tabla3567[[#This Row],[PRECIO]]</f>
        <v>180</v>
      </c>
      <c r="M522" s="2">
        <f>+Tabla3567[[#This Row],[ENTRADAS]]*Tabla3567[[#This Row],[PRECIO]]</f>
        <v>0</v>
      </c>
      <c r="N522" s="2">
        <f>+Tabla3567[[#This Row],[SALIDAS]]*Tabla3567[[#This Row],[PRECIO]]</f>
        <v>0</v>
      </c>
      <c r="O522" s="2">
        <f>+Tabla3567[[#This Row],[BALANCE INICIAL2]]+Tabla3567[[#This Row],[ENTRADAS3]]-Tabla3567[[#This Row],[SALIDAS4]]</f>
        <v>180</v>
      </c>
    </row>
    <row r="523" spans="1:15" x14ac:dyDescent="0.25">
      <c r="A523" s="9" t="s">
        <v>42</v>
      </c>
      <c r="B523" s="19">
        <v>1206010001</v>
      </c>
      <c r="C523" t="s">
        <v>88</v>
      </c>
      <c r="D523" t="s">
        <v>317</v>
      </c>
      <c r="F523" s="9" t="s">
        <v>821</v>
      </c>
      <c r="G523">
        <v>5</v>
      </c>
      <c r="J523">
        <f>+Tabla3567[[#This Row],[BALANCE INICIAL]]+Tabla3567[[#This Row],[ENTRADAS]]-Tabla3567[[#This Row],[SALIDAS]]</f>
        <v>5</v>
      </c>
      <c r="K523" s="2">
        <v>900</v>
      </c>
      <c r="L523" s="2">
        <f>+Tabla3567[[#This Row],[BALANCE INICIAL]]*Tabla3567[[#This Row],[PRECIO]]</f>
        <v>4500</v>
      </c>
      <c r="M523" s="2">
        <f>+Tabla3567[[#This Row],[ENTRADAS]]*Tabla3567[[#This Row],[PRECIO]]</f>
        <v>0</v>
      </c>
      <c r="N523" s="2">
        <f>+Tabla3567[[#This Row],[SALIDAS]]*Tabla3567[[#This Row],[PRECIO]]</f>
        <v>0</v>
      </c>
      <c r="O523" s="2">
        <f>+Tabla3567[[#This Row],[BALANCE INICIAL2]]+Tabla3567[[#This Row],[ENTRADAS3]]-Tabla3567[[#This Row],[SALIDAS4]]</f>
        <v>4500</v>
      </c>
    </row>
    <row r="524" spans="1:15" x14ac:dyDescent="0.25">
      <c r="A524" s="9" t="s">
        <v>42</v>
      </c>
      <c r="B524" s="19">
        <v>1206010001</v>
      </c>
      <c r="C524" t="s">
        <v>88</v>
      </c>
      <c r="D524" t="s">
        <v>319</v>
      </c>
      <c r="F524" s="9" t="s">
        <v>820</v>
      </c>
      <c r="G524">
        <v>4</v>
      </c>
      <c r="J524">
        <f>+Tabla3567[[#This Row],[BALANCE INICIAL]]+Tabla3567[[#This Row],[ENTRADAS]]-Tabla3567[[#This Row],[SALIDAS]]</f>
        <v>4</v>
      </c>
      <c r="K524" s="2">
        <v>162.5</v>
      </c>
      <c r="L524" s="2">
        <f>+Tabla3567[[#This Row],[BALANCE INICIAL]]*Tabla3567[[#This Row],[PRECIO]]</f>
        <v>650</v>
      </c>
      <c r="M524" s="2">
        <f>+Tabla3567[[#This Row],[ENTRADAS]]*Tabla3567[[#This Row],[PRECIO]]</f>
        <v>0</v>
      </c>
      <c r="N524" s="2">
        <f>+Tabla3567[[#This Row],[SALIDAS]]*Tabla3567[[#This Row],[PRECIO]]</f>
        <v>0</v>
      </c>
      <c r="O524" s="2">
        <f>+Tabla3567[[#This Row],[BALANCE INICIAL2]]+Tabla3567[[#This Row],[ENTRADAS3]]-Tabla3567[[#This Row],[SALIDAS4]]</f>
        <v>650</v>
      </c>
    </row>
    <row r="525" spans="1:15" x14ac:dyDescent="0.25">
      <c r="A525" s="9" t="s">
        <v>42</v>
      </c>
      <c r="B525" s="19">
        <v>1206010001</v>
      </c>
      <c r="C525" t="s">
        <v>88</v>
      </c>
      <c r="D525" t="s">
        <v>375</v>
      </c>
      <c r="F525" s="9" t="s">
        <v>820</v>
      </c>
      <c r="G525">
        <v>4</v>
      </c>
      <c r="J525">
        <f>+Tabla3567[[#This Row],[BALANCE INICIAL]]+Tabla3567[[#This Row],[ENTRADAS]]-Tabla3567[[#This Row],[SALIDAS]]</f>
        <v>4</v>
      </c>
      <c r="K525" s="2">
        <v>9533.56</v>
      </c>
      <c r="L525" s="2">
        <f>+Tabla3567[[#This Row],[BALANCE INICIAL]]*Tabla3567[[#This Row],[PRECIO]]</f>
        <v>38134.239999999998</v>
      </c>
      <c r="M525" s="2">
        <f>+Tabla3567[[#This Row],[ENTRADAS]]*Tabla3567[[#This Row],[PRECIO]]</f>
        <v>0</v>
      </c>
      <c r="N525" s="2">
        <f>+Tabla3567[[#This Row],[SALIDAS]]*Tabla3567[[#This Row],[PRECIO]]</f>
        <v>0</v>
      </c>
      <c r="O525" s="2">
        <f>+Tabla3567[[#This Row],[BALANCE INICIAL2]]+Tabla3567[[#This Row],[ENTRADAS3]]-Tabla3567[[#This Row],[SALIDAS4]]</f>
        <v>38134.239999999998</v>
      </c>
    </row>
    <row r="526" spans="1:15" x14ac:dyDescent="0.25">
      <c r="A526" s="9" t="s">
        <v>42</v>
      </c>
      <c r="B526" s="19">
        <v>1206010001</v>
      </c>
      <c r="C526" t="s">
        <v>88</v>
      </c>
      <c r="D526" t="s">
        <v>376</v>
      </c>
      <c r="F526" s="9" t="s">
        <v>820</v>
      </c>
      <c r="G526">
        <v>2</v>
      </c>
      <c r="J526">
        <f>+Tabla3567[[#This Row],[BALANCE INICIAL]]+Tabla3567[[#This Row],[ENTRADAS]]-Tabla3567[[#This Row],[SALIDAS]]</f>
        <v>2</v>
      </c>
      <c r="K526" s="2">
        <v>7873</v>
      </c>
      <c r="L526" s="2">
        <f>+Tabla3567[[#This Row],[BALANCE INICIAL]]*Tabla3567[[#This Row],[PRECIO]]</f>
        <v>15746</v>
      </c>
      <c r="M526" s="2">
        <f>+Tabla3567[[#This Row],[ENTRADAS]]*Tabla3567[[#This Row],[PRECIO]]</f>
        <v>0</v>
      </c>
      <c r="N526" s="2">
        <f>+Tabla3567[[#This Row],[SALIDAS]]*Tabla3567[[#This Row],[PRECIO]]</f>
        <v>0</v>
      </c>
      <c r="O526" s="2">
        <f>+Tabla3567[[#This Row],[BALANCE INICIAL2]]+Tabla3567[[#This Row],[ENTRADAS3]]-Tabla3567[[#This Row],[SALIDAS4]]</f>
        <v>15746</v>
      </c>
    </row>
    <row r="527" spans="1:15" x14ac:dyDescent="0.25">
      <c r="A527" s="9" t="s">
        <v>42</v>
      </c>
      <c r="B527" s="19">
        <v>1206010001</v>
      </c>
      <c r="C527" t="s">
        <v>88</v>
      </c>
      <c r="D527" t="s">
        <v>377</v>
      </c>
      <c r="F527" s="9" t="s">
        <v>820</v>
      </c>
      <c r="G527">
        <v>3</v>
      </c>
      <c r="J527">
        <f>+Tabla3567[[#This Row],[BALANCE INICIAL]]+Tabla3567[[#This Row],[ENTRADAS]]-Tabla3567[[#This Row],[SALIDAS]]</f>
        <v>3</v>
      </c>
      <c r="K527" s="2">
        <v>8500</v>
      </c>
      <c r="L527" s="2">
        <f>+Tabla3567[[#This Row],[BALANCE INICIAL]]*Tabla3567[[#This Row],[PRECIO]]</f>
        <v>25500</v>
      </c>
      <c r="M527" s="2">
        <f>+Tabla3567[[#This Row],[ENTRADAS]]*Tabla3567[[#This Row],[PRECIO]]</f>
        <v>0</v>
      </c>
      <c r="N527" s="2">
        <f>+Tabla3567[[#This Row],[SALIDAS]]*Tabla3567[[#This Row],[PRECIO]]</f>
        <v>0</v>
      </c>
      <c r="O527" s="2">
        <f>+Tabla3567[[#This Row],[BALANCE INICIAL2]]+Tabla3567[[#This Row],[ENTRADAS3]]-Tabla3567[[#This Row],[SALIDAS4]]</f>
        <v>25500</v>
      </c>
    </row>
    <row r="528" spans="1:15" x14ac:dyDescent="0.25">
      <c r="A528" s="9" t="s">
        <v>42</v>
      </c>
      <c r="B528" s="19">
        <v>1206010001</v>
      </c>
      <c r="C528" t="s">
        <v>88</v>
      </c>
      <c r="D528" t="s">
        <v>378</v>
      </c>
      <c r="F528" s="9" t="s">
        <v>820</v>
      </c>
      <c r="G528">
        <v>1</v>
      </c>
      <c r="J528">
        <f>+Tabla3567[[#This Row],[BALANCE INICIAL]]+Tabla3567[[#This Row],[ENTRADAS]]-Tabla3567[[#This Row],[SALIDAS]]</f>
        <v>1</v>
      </c>
      <c r="K528" s="2">
        <v>26500</v>
      </c>
      <c r="L528" s="2">
        <f>+Tabla3567[[#This Row],[BALANCE INICIAL]]*Tabla3567[[#This Row],[PRECIO]]</f>
        <v>26500</v>
      </c>
      <c r="M528" s="2">
        <f>+Tabla3567[[#This Row],[ENTRADAS]]*Tabla3567[[#This Row],[PRECIO]]</f>
        <v>0</v>
      </c>
      <c r="N528" s="2">
        <f>+Tabla3567[[#This Row],[SALIDAS]]*Tabla3567[[#This Row],[PRECIO]]</f>
        <v>0</v>
      </c>
      <c r="O528" s="2">
        <f>+Tabla3567[[#This Row],[BALANCE INICIAL2]]+Tabla3567[[#This Row],[ENTRADAS3]]-Tabla3567[[#This Row],[SALIDAS4]]</f>
        <v>26500</v>
      </c>
    </row>
    <row r="529" spans="1:15" x14ac:dyDescent="0.25">
      <c r="A529" s="9" t="s">
        <v>42</v>
      </c>
      <c r="B529" s="19">
        <v>1206010001</v>
      </c>
      <c r="C529" t="s">
        <v>92</v>
      </c>
      <c r="D529" t="s">
        <v>301</v>
      </c>
      <c r="F529" s="9" t="s">
        <v>826</v>
      </c>
      <c r="G529">
        <v>2</v>
      </c>
      <c r="J529">
        <f>+Tabla3567[[#This Row],[BALANCE INICIAL]]+Tabla3567[[#This Row],[ENTRADAS]]-Tabla3567[[#This Row],[SALIDAS]]</f>
        <v>2</v>
      </c>
      <c r="K529" s="2">
        <v>1850</v>
      </c>
      <c r="L529" s="2">
        <f>+Tabla3567[[#This Row],[BALANCE INICIAL]]*Tabla3567[[#This Row],[PRECIO]]</f>
        <v>3700</v>
      </c>
      <c r="M529" s="2">
        <f>+Tabla3567[[#This Row],[ENTRADAS]]*Tabla3567[[#This Row],[PRECIO]]</f>
        <v>0</v>
      </c>
      <c r="N529" s="2">
        <f>+Tabla3567[[#This Row],[SALIDAS]]*Tabla3567[[#This Row],[PRECIO]]</f>
        <v>0</v>
      </c>
      <c r="O529" s="2">
        <f>+Tabla3567[[#This Row],[BALANCE INICIAL2]]+Tabla3567[[#This Row],[ENTRADAS3]]-Tabla3567[[#This Row],[SALIDAS4]]</f>
        <v>3700</v>
      </c>
    </row>
    <row r="530" spans="1:15" x14ac:dyDescent="0.25">
      <c r="A530" s="9" t="s">
        <v>59</v>
      </c>
      <c r="B530" s="10" t="s">
        <v>880</v>
      </c>
      <c r="C530" t="s">
        <v>107</v>
      </c>
      <c r="D530" t="s">
        <v>644</v>
      </c>
      <c r="F530" s="9" t="s">
        <v>820</v>
      </c>
      <c r="G530">
        <v>4</v>
      </c>
      <c r="J530">
        <f>+Tabla3567[[#This Row],[BALANCE INICIAL]]+Tabla3567[[#This Row],[ENTRADAS]]-Tabla3567[[#This Row],[SALIDAS]]</f>
        <v>4</v>
      </c>
      <c r="K530" s="2">
        <v>325</v>
      </c>
      <c r="L530" s="2">
        <f>+Tabla3567[[#This Row],[BALANCE INICIAL]]*Tabla3567[[#This Row],[PRECIO]]</f>
        <v>1300</v>
      </c>
      <c r="M530" s="2">
        <f>+Tabla3567[[#This Row],[ENTRADAS]]*Tabla3567[[#This Row],[PRECIO]]</f>
        <v>0</v>
      </c>
      <c r="N530" s="2">
        <f>+Tabla3567[[#This Row],[SALIDAS]]*Tabla3567[[#This Row],[PRECIO]]</f>
        <v>0</v>
      </c>
      <c r="O530" s="2">
        <f>+Tabla3567[[#This Row],[BALANCE INICIAL2]]+Tabla3567[[#This Row],[ENTRADAS3]]-Tabla3567[[#This Row],[SALIDAS4]]</f>
        <v>1300</v>
      </c>
    </row>
    <row r="531" spans="1:15" x14ac:dyDescent="0.25">
      <c r="A531" s="9" t="s">
        <v>59</v>
      </c>
      <c r="B531" s="10" t="s">
        <v>880</v>
      </c>
      <c r="C531" t="s">
        <v>107</v>
      </c>
      <c r="D531" t="s">
        <v>645</v>
      </c>
      <c r="F531" s="9" t="s">
        <v>820</v>
      </c>
      <c r="G531">
        <v>3</v>
      </c>
      <c r="J531">
        <f>+Tabla3567[[#This Row],[BALANCE INICIAL]]+Tabla3567[[#This Row],[ENTRADAS]]-Tabla3567[[#This Row],[SALIDAS]]</f>
        <v>3</v>
      </c>
      <c r="K531" s="2">
        <v>850</v>
      </c>
      <c r="L531" s="2">
        <f>+Tabla3567[[#This Row],[BALANCE INICIAL]]*Tabla3567[[#This Row],[PRECIO]]</f>
        <v>2550</v>
      </c>
      <c r="M531" s="2">
        <f>+Tabla3567[[#This Row],[ENTRADAS]]*Tabla3567[[#This Row],[PRECIO]]</f>
        <v>0</v>
      </c>
      <c r="N531" s="2">
        <f>+Tabla3567[[#This Row],[SALIDAS]]*Tabla3567[[#This Row],[PRECIO]]</f>
        <v>0</v>
      </c>
      <c r="O531" s="2">
        <f>+Tabla3567[[#This Row],[BALANCE INICIAL2]]+Tabla3567[[#This Row],[ENTRADAS3]]-Tabla3567[[#This Row],[SALIDAS4]]</f>
        <v>2550</v>
      </c>
    </row>
    <row r="532" spans="1:15" x14ac:dyDescent="0.25">
      <c r="A532" s="9" t="s">
        <v>59</v>
      </c>
      <c r="B532" s="10" t="s">
        <v>880</v>
      </c>
      <c r="C532" t="s">
        <v>107</v>
      </c>
      <c r="D532" t="s">
        <v>646</v>
      </c>
      <c r="F532" s="9" t="s">
        <v>820</v>
      </c>
      <c r="G532">
        <v>4</v>
      </c>
      <c r="J532">
        <f>+Tabla3567[[#This Row],[BALANCE INICIAL]]+Tabla3567[[#This Row],[ENTRADAS]]-Tabla3567[[#This Row],[SALIDAS]]</f>
        <v>4</v>
      </c>
      <c r="K532" s="2">
        <v>1495</v>
      </c>
      <c r="L532" s="2">
        <f>+Tabla3567[[#This Row],[BALANCE INICIAL]]*Tabla3567[[#This Row],[PRECIO]]</f>
        <v>5980</v>
      </c>
      <c r="M532" s="2">
        <f>+Tabla3567[[#This Row],[ENTRADAS]]*Tabla3567[[#This Row],[PRECIO]]</f>
        <v>0</v>
      </c>
      <c r="N532" s="2">
        <f>+Tabla3567[[#This Row],[SALIDAS]]*Tabla3567[[#This Row],[PRECIO]]</f>
        <v>0</v>
      </c>
      <c r="O532" s="2">
        <f>+Tabla3567[[#This Row],[BALANCE INICIAL2]]+Tabla3567[[#This Row],[ENTRADAS3]]-Tabla3567[[#This Row],[SALIDAS4]]</f>
        <v>5980</v>
      </c>
    </row>
    <row r="533" spans="1:15" x14ac:dyDescent="0.25">
      <c r="A533" s="9" t="s">
        <v>59</v>
      </c>
      <c r="B533" s="10" t="s">
        <v>880</v>
      </c>
      <c r="C533" t="s">
        <v>107</v>
      </c>
      <c r="D533" t="s">
        <v>647</v>
      </c>
      <c r="F533" s="9" t="s">
        <v>820</v>
      </c>
      <c r="G533">
        <v>7</v>
      </c>
      <c r="J533">
        <f>+Tabla3567[[#This Row],[BALANCE INICIAL]]+Tabla3567[[#This Row],[ENTRADAS]]-Tabla3567[[#This Row],[SALIDAS]]</f>
        <v>7</v>
      </c>
      <c r="K533" s="2">
        <v>130</v>
      </c>
      <c r="L533" s="2">
        <f>+Tabla3567[[#This Row],[BALANCE INICIAL]]*Tabla3567[[#This Row],[PRECIO]]</f>
        <v>910</v>
      </c>
      <c r="M533" s="2">
        <f>+Tabla3567[[#This Row],[ENTRADAS]]*Tabla3567[[#This Row],[PRECIO]]</f>
        <v>0</v>
      </c>
      <c r="N533" s="2">
        <f>+Tabla3567[[#This Row],[SALIDAS]]*Tabla3567[[#This Row],[PRECIO]]</f>
        <v>0</v>
      </c>
      <c r="O533" s="2">
        <f>+Tabla3567[[#This Row],[BALANCE INICIAL2]]+Tabla3567[[#This Row],[ENTRADAS3]]-Tabla3567[[#This Row],[SALIDAS4]]</f>
        <v>910</v>
      </c>
    </row>
    <row r="534" spans="1:15" x14ac:dyDescent="0.25">
      <c r="A534" s="9" t="s">
        <v>59</v>
      </c>
      <c r="B534" s="10" t="s">
        <v>880</v>
      </c>
      <c r="C534" t="s">
        <v>107</v>
      </c>
      <c r="D534" t="s">
        <v>648</v>
      </c>
      <c r="F534" s="9" t="s">
        <v>820</v>
      </c>
      <c r="G534">
        <v>19</v>
      </c>
      <c r="J534">
        <f>+Tabla3567[[#This Row],[BALANCE INICIAL]]+Tabla3567[[#This Row],[ENTRADAS]]-Tabla3567[[#This Row],[SALIDAS]]</f>
        <v>19</v>
      </c>
      <c r="K534" s="2">
        <v>100</v>
      </c>
      <c r="L534" s="2">
        <f>+Tabla3567[[#This Row],[BALANCE INICIAL]]*Tabla3567[[#This Row],[PRECIO]]</f>
        <v>1900</v>
      </c>
      <c r="M534" s="2">
        <f>+Tabla3567[[#This Row],[ENTRADAS]]*Tabla3567[[#This Row],[PRECIO]]</f>
        <v>0</v>
      </c>
      <c r="N534" s="2">
        <f>+Tabla3567[[#This Row],[SALIDAS]]*Tabla3567[[#This Row],[PRECIO]]</f>
        <v>0</v>
      </c>
      <c r="O534" s="2">
        <f>+Tabla3567[[#This Row],[BALANCE INICIAL2]]+Tabla3567[[#This Row],[ENTRADAS3]]-Tabla3567[[#This Row],[SALIDAS4]]</f>
        <v>1900</v>
      </c>
    </row>
    <row r="535" spans="1:15" x14ac:dyDescent="0.25">
      <c r="A535" s="9" t="s">
        <v>59</v>
      </c>
      <c r="B535" s="10" t="s">
        <v>880</v>
      </c>
      <c r="C535" t="s">
        <v>107</v>
      </c>
      <c r="D535" t="s">
        <v>649</v>
      </c>
      <c r="F535" s="9" t="s">
        <v>820</v>
      </c>
      <c r="G535">
        <v>19</v>
      </c>
      <c r="J535">
        <f>+Tabla3567[[#This Row],[BALANCE INICIAL]]+Tabla3567[[#This Row],[ENTRADAS]]-Tabla3567[[#This Row],[SALIDAS]]</f>
        <v>19</v>
      </c>
      <c r="K535" s="2">
        <v>98</v>
      </c>
      <c r="L535" s="2">
        <f>+Tabla3567[[#This Row],[BALANCE INICIAL]]*Tabla3567[[#This Row],[PRECIO]]</f>
        <v>1862</v>
      </c>
      <c r="M535" s="2">
        <f>+Tabla3567[[#This Row],[ENTRADAS]]*Tabla3567[[#This Row],[PRECIO]]</f>
        <v>0</v>
      </c>
      <c r="N535" s="2">
        <f>+Tabla3567[[#This Row],[SALIDAS]]*Tabla3567[[#This Row],[PRECIO]]</f>
        <v>0</v>
      </c>
      <c r="O535" s="2">
        <f>+Tabla3567[[#This Row],[BALANCE INICIAL2]]+Tabla3567[[#This Row],[ENTRADAS3]]-Tabla3567[[#This Row],[SALIDAS4]]</f>
        <v>1862</v>
      </c>
    </row>
    <row r="536" spans="1:15" x14ac:dyDescent="0.25">
      <c r="A536" s="9" t="s">
        <v>59</v>
      </c>
      <c r="B536" s="10" t="s">
        <v>880</v>
      </c>
      <c r="C536" t="s">
        <v>107</v>
      </c>
      <c r="D536" t="s">
        <v>650</v>
      </c>
      <c r="F536" s="9" t="s">
        <v>820</v>
      </c>
      <c r="G536">
        <v>3</v>
      </c>
      <c r="I536">
        <v>3</v>
      </c>
      <c r="J536">
        <f>+Tabla3567[[#This Row],[BALANCE INICIAL]]+Tabla3567[[#This Row],[ENTRADAS]]-Tabla3567[[#This Row],[SALIDAS]]</f>
        <v>0</v>
      </c>
      <c r="K536" s="2">
        <v>102</v>
      </c>
      <c r="L536" s="2">
        <f>+Tabla3567[[#This Row],[BALANCE INICIAL]]*Tabla3567[[#This Row],[PRECIO]]</f>
        <v>306</v>
      </c>
      <c r="M536" s="2">
        <f>+Tabla3567[[#This Row],[ENTRADAS]]*Tabla3567[[#This Row],[PRECIO]]</f>
        <v>0</v>
      </c>
      <c r="N536" s="2">
        <f>+Tabla3567[[#This Row],[SALIDAS]]*Tabla3567[[#This Row],[PRECIO]]</f>
        <v>306</v>
      </c>
      <c r="O536" s="2">
        <f>+Tabla3567[[#This Row],[BALANCE INICIAL2]]+Tabla3567[[#This Row],[ENTRADAS3]]-Tabla3567[[#This Row],[SALIDAS4]]</f>
        <v>0</v>
      </c>
    </row>
    <row r="537" spans="1:15" x14ac:dyDescent="0.25">
      <c r="A537" s="9" t="s">
        <v>59</v>
      </c>
      <c r="B537" s="10" t="s">
        <v>880</v>
      </c>
      <c r="C537" t="s">
        <v>107</v>
      </c>
      <c r="D537" t="s">
        <v>651</v>
      </c>
      <c r="F537" s="9" t="s">
        <v>834</v>
      </c>
      <c r="G537">
        <v>5</v>
      </c>
      <c r="J537">
        <f>+Tabla3567[[#This Row],[BALANCE INICIAL]]+Tabla3567[[#This Row],[ENTRADAS]]-Tabla3567[[#This Row],[SALIDAS]]</f>
        <v>5</v>
      </c>
      <c r="K537" s="2">
        <v>130</v>
      </c>
      <c r="L537" s="2">
        <f>+Tabla3567[[#This Row],[BALANCE INICIAL]]*Tabla3567[[#This Row],[PRECIO]]</f>
        <v>650</v>
      </c>
      <c r="M537" s="2">
        <f>+Tabla3567[[#This Row],[ENTRADAS]]*Tabla3567[[#This Row],[PRECIO]]</f>
        <v>0</v>
      </c>
      <c r="N537" s="2">
        <f>+Tabla3567[[#This Row],[SALIDAS]]*Tabla3567[[#This Row],[PRECIO]]</f>
        <v>0</v>
      </c>
      <c r="O537" s="2">
        <f>+Tabla3567[[#This Row],[BALANCE INICIAL2]]+Tabla3567[[#This Row],[ENTRADAS3]]-Tabla3567[[#This Row],[SALIDAS4]]</f>
        <v>650</v>
      </c>
    </row>
    <row r="538" spans="1:15" x14ac:dyDescent="0.25">
      <c r="A538" s="9" t="s">
        <v>59</v>
      </c>
      <c r="B538" s="10" t="s">
        <v>880</v>
      </c>
      <c r="C538" t="s">
        <v>107</v>
      </c>
      <c r="D538" t="s">
        <v>653</v>
      </c>
      <c r="F538" s="9" t="s">
        <v>820</v>
      </c>
      <c r="G538">
        <v>71</v>
      </c>
      <c r="J538">
        <f>+Tabla3567[[#This Row],[BALANCE INICIAL]]+Tabla3567[[#This Row],[ENTRADAS]]-Tabla3567[[#This Row],[SALIDAS]]</f>
        <v>71</v>
      </c>
      <c r="K538" s="2">
        <v>160</v>
      </c>
      <c r="L538" s="2">
        <f>+Tabla3567[[#This Row],[BALANCE INICIAL]]*Tabla3567[[#This Row],[PRECIO]]</f>
        <v>11360</v>
      </c>
      <c r="M538" s="2">
        <f>+Tabla3567[[#This Row],[ENTRADAS]]*Tabla3567[[#This Row],[PRECIO]]</f>
        <v>0</v>
      </c>
      <c r="N538" s="2">
        <f>+Tabla3567[[#This Row],[SALIDAS]]*Tabla3567[[#This Row],[PRECIO]]</f>
        <v>0</v>
      </c>
      <c r="O538" s="2">
        <f>+Tabla3567[[#This Row],[BALANCE INICIAL2]]+Tabla3567[[#This Row],[ENTRADAS3]]-Tabla3567[[#This Row],[SALIDAS4]]</f>
        <v>11360</v>
      </c>
    </row>
    <row r="539" spans="1:15" x14ac:dyDescent="0.25">
      <c r="A539" s="9" t="s">
        <v>59</v>
      </c>
      <c r="B539" s="10" t="s">
        <v>880</v>
      </c>
      <c r="C539" t="s">
        <v>107</v>
      </c>
      <c r="D539" t="s">
        <v>654</v>
      </c>
      <c r="F539" s="9" t="s">
        <v>820</v>
      </c>
      <c r="G539">
        <v>66</v>
      </c>
      <c r="J539">
        <f>+Tabla3567[[#This Row],[BALANCE INICIAL]]+Tabla3567[[#This Row],[ENTRADAS]]-Tabla3567[[#This Row],[SALIDAS]]</f>
        <v>66</v>
      </c>
      <c r="K539" s="2">
        <v>180</v>
      </c>
      <c r="L539" s="2">
        <f>+Tabla3567[[#This Row],[BALANCE INICIAL]]*Tabla3567[[#This Row],[PRECIO]]</f>
        <v>11880</v>
      </c>
      <c r="M539" s="2">
        <f>+Tabla3567[[#This Row],[ENTRADAS]]*Tabla3567[[#This Row],[PRECIO]]</f>
        <v>0</v>
      </c>
      <c r="N539" s="2">
        <f>+Tabla3567[[#This Row],[SALIDAS]]*Tabla3567[[#This Row],[PRECIO]]</f>
        <v>0</v>
      </c>
      <c r="O539" s="2">
        <f>+Tabla3567[[#This Row],[BALANCE INICIAL2]]+Tabla3567[[#This Row],[ENTRADAS3]]-Tabla3567[[#This Row],[SALIDAS4]]</f>
        <v>11880</v>
      </c>
    </row>
    <row r="540" spans="1:15" x14ac:dyDescent="0.25">
      <c r="A540" s="9" t="s">
        <v>59</v>
      </c>
      <c r="B540" s="10" t="s">
        <v>880</v>
      </c>
      <c r="C540" t="s">
        <v>107</v>
      </c>
      <c r="D540" t="s">
        <v>655</v>
      </c>
      <c r="F540" s="9" t="s">
        <v>820</v>
      </c>
      <c r="G540">
        <v>165</v>
      </c>
      <c r="J540">
        <f>+Tabla3567[[#This Row],[BALANCE INICIAL]]+Tabla3567[[#This Row],[ENTRADAS]]-Tabla3567[[#This Row],[SALIDAS]]</f>
        <v>165</v>
      </c>
      <c r="K540" s="2">
        <v>110</v>
      </c>
      <c r="L540" s="2">
        <f>+Tabla3567[[#This Row],[BALANCE INICIAL]]*Tabla3567[[#This Row],[PRECIO]]</f>
        <v>18150</v>
      </c>
      <c r="M540" s="2">
        <f>+Tabla3567[[#This Row],[ENTRADAS]]*Tabla3567[[#This Row],[PRECIO]]</f>
        <v>0</v>
      </c>
      <c r="N540" s="2">
        <f>+Tabla3567[[#This Row],[SALIDAS]]*Tabla3567[[#This Row],[PRECIO]]</f>
        <v>0</v>
      </c>
      <c r="O540" s="2">
        <f>+Tabla3567[[#This Row],[BALANCE INICIAL2]]+Tabla3567[[#This Row],[ENTRADAS3]]-Tabla3567[[#This Row],[SALIDAS4]]</f>
        <v>18150</v>
      </c>
    </row>
    <row r="541" spans="1:15" x14ac:dyDescent="0.25">
      <c r="A541" s="9" t="s">
        <v>59</v>
      </c>
      <c r="B541" s="10" t="s">
        <v>880</v>
      </c>
      <c r="C541" t="s">
        <v>107</v>
      </c>
      <c r="D541" t="s">
        <v>656</v>
      </c>
      <c r="F541" s="9" t="s">
        <v>820</v>
      </c>
      <c r="G541">
        <v>1</v>
      </c>
      <c r="J541">
        <f>+Tabla3567[[#This Row],[BALANCE INICIAL]]+Tabla3567[[#This Row],[ENTRADAS]]-Tabla3567[[#This Row],[SALIDAS]]</f>
        <v>1</v>
      </c>
      <c r="K541" s="2">
        <v>122.63</v>
      </c>
      <c r="L541" s="2">
        <f>+Tabla3567[[#This Row],[BALANCE INICIAL]]*Tabla3567[[#This Row],[PRECIO]]</f>
        <v>122.63</v>
      </c>
      <c r="M541" s="2">
        <f>+Tabla3567[[#This Row],[ENTRADAS]]*Tabla3567[[#This Row],[PRECIO]]</f>
        <v>0</v>
      </c>
      <c r="N541" s="2">
        <f>+Tabla3567[[#This Row],[SALIDAS]]*Tabla3567[[#This Row],[PRECIO]]</f>
        <v>0</v>
      </c>
      <c r="O541" s="2">
        <f>+Tabla3567[[#This Row],[BALANCE INICIAL2]]+Tabla3567[[#This Row],[ENTRADAS3]]-Tabla3567[[#This Row],[SALIDAS4]]</f>
        <v>122.63</v>
      </c>
    </row>
    <row r="542" spans="1:15" x14ac:dyDescent="0.25">
      <c r="A542" s="9" t="s">
        <v>59</v>
      </c>
      <c r="B542" s="10" t="s">
        <v>880</v>
      </c>
      <c r="C542" t="s">
        <v>107</v>
      </c>
      <c r="D542" t="s">
        <v>657</v>
      </c>
      <c r="F542" s="9" t="s">
        <v>820</v>
      </c>
      <c r="G542">
        <v>13</v>
      </c>
      <c r="J542">
        <f>+Tabla3567[[#This Row],[BALANCE INICIAL]]+Tabla3567[[#This Row],[ENTRADAS]]-Tabla3567[[#This Row],[SALIDAS]]</f>
        <v>13</v>
      </c>
      <c r="K542" s="2">
        <v>600</v>
      </c>
      <c r="L542" s="2">
        <f>+Tabla3567[[#This Row],[BALANCE INICIAL]]*Tabla3567[[#This Row],[PRECIO]]</f>
        <v>7800</v>
      </c>
      <c r="M542" s="2">
        <f>+Tabla3567[[#This Row],[ENTRADAS]]*Tabla3567[[#This Row],[PRECIO]]</f>
        <v>0</v>
      </c>
      <c r="N542" s="2">
        <f>+Tabla3567[[#This Row],[SALIDAS]]*Tabla3567[[#This Row],[PRECIO]]</f>
        <v>0</v>
      </c>
      <c r="O542" s="2">
        <f>+Tabla3567[[#This Row],[BALANCE INICIAL2]]+Tabla3567[[#This Row],[ENTRADAS3]]-Tabla3567[[#This Row],[SALIDAS4]]</f>
        <v>7800</v>
      </c>
    </row>
    <row r="543" spans="1:15" x14ac:dyDescent="0.25">
      <c r="A543" s="9" t="s">
        <v>59</v>
      </c>
      <c r="B543" s="10" t="s">
        <v>880</v>
      </c>
      <c r="C543" t="s">
        <v>107</v>
      </c>
      <c r="D543" t="s">
        <v>658</v>
      </c>
      <c r="F543" s="9" t="s">
        <v>820</v>
      </c>
      <c r="G543">
        <v>8</v>
      </c>
      <c r="I543">
        <v>2</v>
      </c>
      <c r="J543">
        <f>+Tabla3567[[#This Row],[BALANCE INICIAL]]+Tabla3567[[#This Row],[ENTRADAS]]-Tabla3567[[#This Row],[SALIDAS]]</f>
        <v>6</v>
      </c>
      <c r="K543" s="2">
        <v>750</v>
      </c>
      <c r="L543" s="2">
        <f>+Tabla3567[[#This Row],[BALANCE INICIAL]]*Tabla3567[[#This Row],[PRECIO]]</f>
        <v>6000</v>
      </c>
      <c r="M543" s="2">
        <f>+Tabla3567[[#This Row],[ENTRADAS]]*Tabla3567[[#This Row],[PRECIO]]</f>
        <v>0</v>
      </c>
      <c r="N543" s="2">
        <f>+Tabla3567[[#This Row],[SALIDAS]]*Tabla3567[[#This Row],[PRECIO]]</f>
        <v>1500</v>
      </c>
      <c r="O543" s="2">
        <f>+Tabla3567[[#This Row],[BALANCE INICIAL2]]+Tabla3567[[#This Row],[ENTRADAS3]]-Tabla3567[[#This Row],[SALIDAS4]]</f>
        <v>4500</v>
      </c>
    </row>
    <row r="544" spans="1:15" x14ac:dyDescent="0.25">
      <c r="A544" s="9" t="s">
        <v>59</v>
      </c>
      <c r="B544" s="10" t="s">
        <v>880</v>
      </c>
      <c r="C544" t="s">
        <v>107</v>
      </c>
      <c r="D544" t="s">
        <v>659</v>
      </c>
      <c r="F544" s="9" t="s">
        <v>820</v>
      </c>
      <c r="G544">
        <v>1</v>
      </c>
      <c r="J544">
        <f>+Tabla3567[[#This Row],[BALANCE INICIAL]]+Tabla3567[[#This Row],[ENTRADAS]]-Tabla3567[[#This Row],[SALIDAS]]</f>
        <v>1</v>
      </c>
      <c r="K544" s="2">
        <v>400</v>
      </c>
      <c r="L544" s="2">
        <f>+Tabla3567[[#This Row],[BALANCE INICIAL]]*Tabla3567[[#This Row],[PRECIO]]</f>
        <v>400</v>
      </c>
      <c r="M544" s="2">
        <f>+Tabla3567[[#This Row],[ENTRADAS]]*Tabla3567[[#This Row],[PRECIO]]</f>
        <v>0</v>
      </c>
      <c r="N544" s="2">
        <f>+Tabla3567[[#This Row],[SALIDAS]]*Tabla3567[[#This Row],[PRECIO]]</f>
        <v>0</v>
      </c>
      <c r="O544" s="2">
        <f>+Tabla3567[[#This Row],[BALANCE INICIAL2]]+Tabla3567[[#This Row],[ENTRADAS3]]-Tabla3567[[#This Row],[SALIDAS4]]</f>
        <v>400</v>
      </c>
    </row>
    <row r="545" spans="1:15" x14ac:dyDescent="0.25">
      <c r="A545" s="9" t="s">
        <v>59</v>
      </c>
      <c r="B545" s="10" t="s">
        <v>880</v>
      </c>
      <c r="C545" t="s">
        <v>107</v>
      </c>
      <c r="D545" t="s">
        <v>660</v>
      </c>
      <c r="F545" s="9" t="s">
        <v>834</v>
      </c>
      <c r="G545">
        <v>9</v>
      </c>
      <c r="I545">
        <v>2</v>
      </c>
      <c r="J545">
        <f>+Tabla3567[[#This Row],[BALANCE INICIAL]]+Tabla3567[[#This Row],[ENTRADAS]]-Tabla3567[[#This Row],[SALIDAS]]</f>
        <v>7</v>
      </c>
      <c r="K545" s="2">
        <v>365</v>
      </c>
      <c r="L545" s="2">
        <f>+Tabla3567[[#This Row],[BALANCE INICIAL]]*Tabla3567[[#This Row],[PRECIO]]</f>
        <v>3285</v>
      </c>
      <c r="M545" s="2">
        <f>+Tabla3567[[#This Row],[ENTRADAS]]*Tabla3567[[#This Row],[PRECIO]]</f>
        <v>0</v>
      </c>
      <c r="N545" s="2">
        <f>+Tabla3567[[#This Row],[SALIDAS]]*Tabla3567[[#This Row],[PRECIO]]</f>
        <v>730</v>
      </c>
      <c r="O545" s="2">
        <f>+Tabla3567[[#This Row],[BALANCE INICIAL2]]+Tabla3567[[#This Row],[ENTRADAS3]]-Tabla3567[[#This Row],[SALIDAS4]]</f>
        <v>2555</v>
      </c>
    </row>
    <row r="546" spans="1:15" x14ac:dyDescent="0.25">
      <c r="A546" s="9" t="s">
        <v>59</v>
      </c>
      <c r="B546" s="10" t="s">
        <v>880</v>
      </c>
      <c r="C546" t="s">
        <v>107</v>
      </c>
      <c r="D546" t="s">
        <v>661</v>
      </c>
      <c r="F546" s="9" t="s">
        <v>834</v>
      </c>
      <c r="G546">
        <v>1</v>
      </c>
      <c r="I546">
        <v>1</v>
      </c>
      <c r="J546">
        <f>+Tabla3567[[#This Row],[BALANCE INICIAL]]+Tabla3567[[#This Row],[ENTRADAS]]-Tabla3567[[#This Row],[SALIDAS]]</f>
        <v>0</v>
      </c>
      <c r="K546" s="2">
        <v>800</v>
      </c>
      <c r="L546" s="2">
        <f>+Tabla3567[[#This Row],[BALANCE INICIAL]]*Tabla3567[[#This Row],[PRECIO]]</f>
        <v>800</v>
      </c>
      <c r="M546" s="2">
        <f>+Tabla3567[[#This Row],[ENTRADAS]]*Tabla3567[[#This Row],[PRECIO]]</f>
        <v>0</v>
      </c>
      <c r="N546" s="2">
        <f>+Tabla3567[[#This Row],[SALIDAS]]*Tabla3567[[#This Row],[PRECIO]]</f>
        <v>800</v>
      </c>
      <c r="O546" s="2">
        <f>+Tabla3567[[#This Row],[BALANCE INICIAL2]]+Tabla3567[[#This Row],[ENTRADAS3]]-Tabla3567[[#This Row],[SALIDAS4]]</f>
        <v>0</v>
      </c>
    </row>
    <row r="547" spans="1:15" x14ac:dyDescent="0.25">
      <c r="A547" s="9" t="s">
        <v>59</v>
      </c>
      <c r="B547" s="10" t="s">
        <v>880</v>
      </c>
      <c r="C547" t="s">
        <v>107</v>
      </c>
      <c r="D547" t="s">
        <v>662</v>
      </c>
      <c r="F547" s="9" t="s">
        <v>834</v>
      </c>
      <c r="G547">
        <v>1</v>
      </c>
      <c r="J547">
        <f>+Tabla3567[[#This Row],[BALANCE INICIAL]]+Tabla3567[[#This Row],[ENTRADAS]]-Tabla3567[[#This Row],[SALIDAS]]</f>
        <v>1</v>
      </c>
      <c r="K547" s="2">
        <v>400</v>
      </c>
      <c r="L547" s="2">
        <f>+Tabla3567[[#This Row],[BALANCE INICIAL]]*Tabla3567[[#This Row],[PRECIO]]</f>
        <v>400</v>
      </c>
      <c r="M547" s="2">
        <f>+Tabla3567[[#This Row],[ENTRADAS]]*Tabla3567[[#This Row],[PRECIO]]</f>
        <v>0</v>
      </c>
      <c r="N547" s="2">
        <f>+Tabla3567[[#This Row],[SALIDAS]]*Tabla3567[[#This Row],[PRECIO]]</f>
        <v>0</v>
      </c>
      <c r="O547" s="2">
        <f>+Tabla3567[[#This Row],[BALANCE INICIAL2]]+Tabla3567[[#This Row],[ENTRADAS3]]-Tabla3567[[#This Row],[SALIDAS4]]</f>
        <v>400</v>
      </c>
    </row>
    <row r="548" spans="1:15" x14ac:dyDescent="0.25">
      <c r="A548" s="9" t="s">
        <v>59</v>
      </c>
      <c r="B548" s="10" t="s">
        <v>880</v>
      </c>
      <c r="C548" t="s">
        <v>107</v>
      </c>
      <c r="D548" t="s">
        <v>663</v>
      </c>
      <c r="F548" s="9" t="s">
        <v>834</v>
      </c>
      <c r="G548">
        <v>15</v>
      </c>
      <c r="J548">
        <f>+Tabla3567[[#This Row],[BALANCE INICIAL]]+Tabla3567[[#This Row],[ENTRADAS]]-Tabla3567[[#This Row],[SALIDAS]]</f>
        <v>15</v>
      </c>
      <c r="K548" s="2">
        <v>365</v>
      </c>
      <c r="L548" s="2">
        <f>+Tabla3567[[#This Row],[BALANCE INICIAL]]*Tabla3567[[#This Row],[PRECIO]]</f>
        <v>5475</v>
      </c>
      <c r="M548" s="2">
        <f>+Tabla3567[[#This Row],[ENTRADAS]]*Tabla3567[[#This Row],[PRECIO]]</f>
        <v>0</v>
      </c>
      <c r="N548" s="2">
        <f>+Tabla3567[[#This Row],[SALIDAS]]*Tabla3567[[#This Row],[PRECIO]]</f>
        <v>0</v>
      </c>
      <c r="O548" s="2">
        <f>+Tabla3567[[#This Row],[BALANCE INICIAL2]]+Tabla3567[[#This Row],[ENTRADAS3]]-Tabla3567[[#This Row],[SALIDAS4]]</f>
        <v>5475</v>
      </c>
    </row>
    <row r="549" spans="1:15" x14ac:dyDescent="0.25">
      <c r="A549" s="9" t="s">
        <v>59</v>
      </c>
      <c r="B549" s="10" t="s">
        <v>880</v>
      </c>
      <c r="C549" t="s">
        <v>107</v>
      </c>
      <c r="D549" t="s">
        <v>664</v>
      </c>
      <c r="F549" s="9" t="s">
        <v>834</v>
      </c>
      <c r="G549">
        <v>13</v>
      </c>
      <c r="J549">
        <f>+Tabla3567[[#This Row],[BALANCE INICIAL]]+Tabla3567[[#This Row],[ENTRADAS]]-Tabla3567[[#This Row],[SALIDAS]]</f>
        <v>13</v>
      </c>
      <c r="K549" s="2">
        <v>450</v>
      </c>
      <c r="L549" s="2">
        <f>+Tabla3567[[#This Row],[BALANCE INICIAL]]*Tabla3567[[#This Row],[PRECIO]]</f>
        <v>5850</v>
      </c>
      <c r="M549" s="2">
        <f>+Tabla3567[[#This Row],[ENTRADAS]]*Tabla3567[[#This Row],[PRECIO]]</f>
        <v>0</v>
      </c>
      <c r="N549" s="2">
        <f>+Tabla3567[[#This Row],[SALIDAS]]*Tabla3567[[#This Row],[PRECIO]]</f>
        <v>0</v>
      </c>
      <c r="O549" s="2">
        <f>+Tabla3567[[#This Row],[BALANCE INICIAL2]]+Tabla3567[[#This Row],[ENTRADAS3]]-Tabla3567[[#This Row],[SALIDAS4]]</f>
        <v>5850</v>
      </c>
    </row>
    <row r="550" spans="1:15" x14ac:dyDescent="0.25">
      <c r="A550" s="9" t="s">
        <v>59</v>
      </c>
      <c r="B550" s="10" t="s">
        <v>880</v>
      </c>
      <c r="C550" t="s">
        <v>107</v>
      </c>
      <c r="D550" t="s">
        <v>665</v>
      </c>
      <c r="F550" s="9" t="s">
        <v>834</v>
      </c>
      <c r="G550">
        <v>14</v>
      </c>
      <c r="J550">
        <f>+Tabla3567[[#This Row],[BALANCE INICIAL]]+Tabla3567[[#This Row],[ENTRADAS]]-Tabla3567[[#This Row],[SALIDAS]]</f>
        <v>14</v>
      </c>
      <c r="K550" s="2">
        <v>365</v>
      </c>
      <c r="L550" s="2">
        <f>+Tabla3567[[#This Row],[BALANCE INICIAL]]*Tabla3567[[#This Row],[PRECIO]]</f>
        <v>5110</v>
      </c>
      <c r="M550" s="2">
        <f>+Tabla3567[[#This Row],[ENTRADAS]]*Tabla3567[[#This Row],[PRECIO]]</f>
        <v>0</v>
      </c>
      <c r="N550" s="2">
        <f>+Tabla3567[[#This Row],[SALIDAS]]*Tabla3567[[#This Row],[PRECIO]]</f>
        <v>0</v>
      </c>
      <c r="O550" s="2">
        <f>+Tabla3567[[#This Row],[BALANCE INICIAL2]]+Tabla3567[[#This Row],[ENTRADAS3]]-Tabla3567[[#This Row],[SALIDAS4]]</f>
        <v>5110</v>
      </c>
    </row>
    <row r="551" spans="1:15" x14ac:dyDescent="0.25">
      <c r="A551" s="9" t="s">
        <v>59</v>
      </c>
      <c r="B551" s="10" t="s">
        <v>880</v>
      </c>
      <c r="C551" t="s">
        <v>107</v>
      </c>
      <c r="D551" t="s">
        <v>666</v>
      </c>
      <c r="F551" s="9" t="s">
        <v>834</v>
      </c>
      <c r="G551">
        <v>0</v>
      </c>
      <c r="J551">
        <f>+Tabla3567[[#This Row],[BALANCE INICIAL]]+Tabla3567[[#This Row],[ENTRADAS]]-Tabla3567[[#This Row],[SALIDAS]]</f>
        <v>0</v>
      </c>
      <c r="K551" s="2">
        <v>800</v>
      </c>
      <c r="L551" s="2">
        <f>+Tabla3567[[#This Row],[BALANCE INICIAL]]*Tabla3567[[#This Row],[PRECIO]]</f>
        <v>0</v>
      </c>
      <c r="M551" s="2">
        <f>+Tabla3567[[#This Row],[ENTRADAS]]*Tabla3567[[#This Row],[PRECIO]]</f>
        <v>0</v>
      </c>
      <c r="N551" s="2">
        <f>+Tabla3567[[#This Row],[SALIDAS]]*Tabla3567[[#This Row],[PRECIO]]</f>
        <v>0</v>
      </c>
      <c r="O551" s="2">
        <f>+Tabla3567[[#This Row],[BALANCE INICIAL2]]+Tabla3567[[#This Row],[ENTRADAS3]]-Tabla3567[[#This Row],[SALIDAS4]]</f>
        <v>0</v>
      </c>
    </row>
    <row r="552" spans="1:15" x14ac:dyDescent="0.25">
      <c r="A552" s="9" t="s">
        <v>59</v>
      </c>
      <c r="B552" s="10" t="s">
        <v>880</v>
      </c>
      <c r="C552" t="s">
        <v>107</v>
      </c>
      <c r="D552" t="s">
        <v>667</v>
      </c>
      <c r="F552" s="9" t="s">
        <v>834</v>
      </c>
      <c r="G552">
        <v>13</v>
      </c>
      <c r="J552">
        <f>+Tabla3567[[#This Row],[BALANCE INICIAL]]+Tabla3567[[#This Row],[ENTRADAS]]-Tabla3567[[#This Row],[SALIDAS]]</f>
        <v>13</v>
      </c>
      <c r="K552" s="2">
        <v>365</v>
      </c>
      <c r="L552" s="2">
        <f>+Tabla3567[[#This Row],[BALANCE INICIAL]]*Tabla3567[[#This Row],[PRECIO]]</f>
        <v>4745</v>
      </c>
      <c r="M552" s="2">
        <f>+Tabla3567[[#This Row],[ENTRADAS]]*Tabla3567[[#This Row],[PRECIO]]</f>
        <v>0</v>
      </c>
      <c r="N552" s="2">
        <f>+Tabla3567[[#This Row],[SALIDAS]]*Tabla3567[[#This Row],[PRECIO]]</f>
        <v>0</v>
      </c>
      <c r="O552" s="2">
        <f>+Tabla3567[[#This Row],[BALANCE INICIAL2]]+Tabla3567[[#This Row],[ENTRADAS3]]-Tabla3567[[#This Row],[SALIDAS4]]</f>
        <v>4745</v>
      </c>
    </row>
    <row r="553" spans="1:15" x14ac:dyDescent="0.25">
      <c r="A553" s="9" t="s">
        <v>59</v>
      </c>
      <c r="B553" s="10" t="s">
        <v>880</v>
      </c>
      <c r="C553" t="s">
        <v>107</v>
      </c>
      <c r="D553" t="s">
        <v>668</v>
      </c>
      <c r="F553" s="9" t="s">
        <v>820</v>
      </c>
      <c r="G553">
        <v>1</v>
      </c>
      <c r="J553">
        <f>+Tabla3567[[#This Row],[BALANCE INICIAL]]+Tabla3567[[#This Row],[ENTRADAS]]-Tabla3567[[#This Row],[SALIDAS]]</f>
        <v>1</v>
      </c>
      <c r="K553" s="2">
        <v>545</v>
      </c>
      <c r="L553" s="2">
        <f>+Tabla3567[[#This Row],[BALANCE INICIAL]]*Tabla3567[[#This Row],[PRECIO]]</f>
        <v>545</v>
      </c>
      <c r="M553" s="2">
        <f>+Tabla3567[[#This Row],[ENTRADAS]]*Tabla3567[[#This Row],[PRECIO]]</f>
        <v>0</v>
      </c>
      <c r="N553" s="2">
        <f>+Tabla3567[[#This Row],[SALIDAS]]*Tabla3567[[#This Row],[PRECIO]]</f>
        <v>0</v>
      </c>
      <c r="O553" s="2">
        <f>+Tabla3567[[#This Row],[BALANCE INICIAL2]]+Tabla3567[[#This Row],[ENTRADAS3]]-Tabla3567[[#This Row],[SALIDAS4]]</f>
        <v>545</v>
      </c>
    </row>
    <row r="554" spans="1:15" x14ac:dyDescent="0.25">
      <c r="A554" s="9" t="s">
        <v>59</v>
      </c>
      <c r="B554" s="10" t="s">
        <v>880</v>
      </c>
      <c r="C554" t="s">
        <v>107</v>
      </c>
      <c r="D554" t="s">
        <v>669</v>
      </c>
      <c r="F554" s="9" t="s">
        <v>820</v>
      </c>
      <c r="G554">
        <v>1</v>
      </c>
      <c r="J554">
        <f>+Tabla3567[[#This Row],[BALANCE INICIAL]]+Tabla3567[[#This Row],[ENTRADAS]]-Tabla3567[[#This Row],[SALIDAS]]</f>
        <v>1</v>
      </c>
      <c r="K554" s="2">
        <v>450</v>
      </c>
      <c r="L554" s="2">
        <f>+Tabla3567[[#This Row],[BALANCE INICIAL]]*Tabla3567[[#This Row],[PRECIO]]</f>
        <v>450</v>
      </c>
      <c r="M554" s="2">
        <f>+Tabla3567[[#This Row],[ENTRADAS]]*Tabla3567[[#This Row],[PRECIO]]</f>
        <v>0</v>
      </c>
      <c r="N554" s="2">
        <f>+Tabla3567[[#This Row],[SALIDAS]]*Tabla3567[[#This Row],[PRECIO]]</f>
        <v>0</v>
      </c>
      <c r="O554" s="2">
        <f>+Tabla3567[[#This Row],[BALANCE INICIAL2]]+Tabla3567[[#This Row],[ENTRADAS3]]-Tabla3567[[#This Row],[SALIDAS4]]</f>
        <v>450</v>
      </c>
    </row>
    <row r="555" spans="1:15" x14ac:dyDescent="0.25">
      <c r="A555" s="9" t="s">
        <v>59</v>
      </c>
      <c r="B555" s="10" t="s">
        <v>880</v>
      </c>
      <c r="C555" t="s">
        <v>107</v>
      </c>
      <c r="D555" t="s">
        <v>670</v>
      </c>
      <c r="F555" s="9" t="s">
        <v>820</v>
      </c>
      <c r="G555">
        <v>1</v>
      </c>
      <c r="J555">
        <f>+Tabla3567[[#This Row],[BALANCE INICIAL]]+Tabla3567[[#This Row],[ENTRADAS]]-Tabla3567[[#This Row],[SALIDAS]]</f>
        <v>1</v>
      </c>
      <c r="K555" s="2">
        <v>550</v>
      </c>
      <c r="L555" s="2">
        <f>+Tabla3567[[#This Row],[BALANCE INICIAL]]*Tabla3567[[#This Row],[PRECIO]]</f>
        <v>550</v>
      </c>
      <c r="M555" s="2">
        <f>+Tabla3567[[#This Row],[ENTRADAS]]*Tabla3567[[#This Row],[PRECIO]]</f>
        <v>0</v>
      </c>
      <c r="N555" s="2">
        <f>+Tabla3567[[#This Row],[SALIDAS]]*Tabla3567[[#This Row],[PRECIO]]</f>
        <v>0</v>
      </c>
      <c r="O555" s="2">
        <f>+Tabla3567[[#This Row],[BALANCE INICIAL2]]+Tabla3567[[#This Row],[ENTRADAS3]]-Tabla3567[[#This Row],[SALIDAS4]]</f>
        <v>550</v>
      </c>
    </row>
    <row r="556" spans="1:15" x14ac:dyDescent="0.25">
      <c r="A556" s="9" t="s">
        <v>59</v>
      </c>
      <c r="B556" s="10" t="s">
        <v>880</v>
      </c>
      <c r="C556" t="s">
        <v>107</v>
      </c>
      <c r="D556" t="s">
        <v>671</v>
      </c>
      <c r="F556" s="9" t="s">
        <v>820</v>
      </c>
      <c r="G556">
        <v>7</v>
      </c>
      <c r="J556">
        <f>+Tabla3567[[#This Row],[BALANCE INICIAL]]+Tabla3567[[#This Row],[ENTRADAS]]-Tabla3567[[#This Row],[SALIDAS]]</f>
        <v>7</v>
      </c>
      <c r="K556" s="2">
        <v>250</v>
      </c>
      <c r="L556" s="2">
        <f>+Tabla3567[[#This Row],[BALANCE INICIAL]]*Tabla3567[[#This Row],[PRECIO]]</f>
        <v>1750</v>
      </c>
      <c r="M556" s="2">
        <f>+Tabla3567[[#This Row],[ENTRADAS]]*Tabla3567[[#This Row],[PRECIO]]</f>
        <v>0</v>
      </c>
      <c r="N556" s="2">
        <f>+Tabla3567[[#This Row],[SALIDAS]]*Tabla3567[[#This Row],[PRECIO]]</f>
        <v>0</v>
      </c>
      <c r="O556" s="2">
        <f>+Tabla3567[[#This Row],[BALANCE INICIAL2]]+Tabla3567[[#This Row],[ENTRADAS3]]-Tabla3567[[#This Row],[SALIDAS4]]</f>
        <v>1750</v>
      </c>
    </row>
    <row r="557" spans="1:15" x14ac:dyDescent="0.25">
      <c r="A557" s="9" t="s">
        <v>59</v>
      </c>
      <c r="B557" s="10" t="s">
        <v>880</v>
      </c>
      <c r="C557" t="s">
        <v>107</v>
      </c>
      <c r="D557" t="s">
        <v>672</v>
      </c>
      <c r="F557" s="9" t="s">
        <v>820</v>
      </c>
      <c r="G557">
        <v>5</v>
      </c>
      <c r="J557">
        <f>+Tabla3567[[#This Row],[BALANCE INICIAL]]+Tabla3567[[#This Row],[ENTRADAS]]-Tabla3567[[#This Row],[SALIDAS]]</f>
        <v>5</v>
      </c>
      <c r="K557" s="2">
        <v>499</v>
      </c>
      <c r="L557" s="2">
        <f>+Tabla3567[[#This Row],[BALANCE INICIAL]]*Tabla3567[[#This Row],[PRECIO]]</f>
        <v>2495</v>
      </c>
      <c r="M557" s="2">
        <f>+Tabla3567[[#This Row],[ENTRADAS]]*Tabla3567[[#This Row],[PRECIO]]</f>
        <v>0</v>
      </c>
      <c r="N557" s="2">
        <f>+Tabla3567[[#This Row],[SALIDAS]]*Tabla3567[[#This Row],[PRECIO]]</f>
        <v>0</v>
      </c>
      <c r="O557" s="2">
        <f>+Tabla3567[[#This Row],[BALANCE INICIAL2]]+Tabla3567[[#This Row],[ENTRADAS3]]-Tabla3567[[#This Row],[SALIDAS4]]</f>
        <v>2495</v>
      </c>
    </row>
    <row r="558" spans="1:15" x14ac:dyDescent="0.25">
      <c r="A558" s="9" t="s">
        <v>59</v>
      </c>
      <c r="B558" s="10" t="s">
        <v>880</v>
      </c>
      <c r="C558" t="s">
        <v>107</v>
      </c>
      <c r="D558" t="s">
        <v>673</v>
      </c>
      <c r="F558" s="9" t="s">
        <v>820</v>
      </c>
      <c r="G558">
        <v>0</v>
      </c>
      <c r="J558">
        <f>+Tabla3567[[#This Row],[BALANCE INICIAL]]+Tabla3567[[#This Row],[ENTRADAS]]-Tabla3567[[#This Row],[SALIDAS]]</f>
        <v>0</v>
      </c>
      <c r="K558" s="2">
        <v>250</v>
      </c>
      <c r="L558" s="2">
        <f>+Tabla3567[[#This Row],[BALANCE INICIAL]]*Tabla3567[[#This Row],[PRECIO]]</f>
        <v>0</v>
      </c>
      <c r="M558" s="2">
        <f>+Tabla3567[[#This Row],[ENTRADAS]]*Tabla3567[[#This Row],[PRECIO]]</f>
        <v>0</v>
      </c>
      <c r="N558" s="2">
        <f>+Tabla3567[[#This Row],[SALIDAS]]*Tabla3567[[#This Row],[PRECIO]]</f>
        <v>0</v>
      </c>
      <c r="O558" s="2">
        <f>+Tabla3567[[#This Row],[BALANCE INICIAL2]]+Tabla3567[[#This Row],[ENTRADAS3]]-Tabla3567[[#This Row],[SALIDAS4]]</f>
        <v>0</v>
      </c>
    </row>
    <row r="559" spans="1:15" x14ac:dyDescent="0.25">
      <c r="A559" s="9" t="s">
        <v>59</v>
      </c>
      <c r="B559" s="10" t="s">
        <v>880</v>
      </c>
      <c r="C559" t="s">
        <v>107</v>
      </c>
      <c r="D559" t="s">
        <v>674</v>
      </c>
      <c r="F559" s="9" t="s">
        <v>820</v>
      </c>
      <c r="G559">
        <v>13</v>
      </c>
      <c r="J559">
        <f>+Tabla3567[[#This Row],[BALANCE INICIAL]]+Tabla3567[[#This Row],[ENTRADAS]]-Tabla3567[[#This Row],[SALIDAS]]</f>
        <v>13</v>
      </c>
      <c r="K559" s="2">
        <v>350</v>
      </c>
      <c r="L559" s="2">
        <f>+Tabla3567[[#This Row],[BALANCE INICIAL]]*Tabla3567[[#This Row],[PRECIO]]</f>
        <v>4550</v>
      </c>
      <c r="M559" s="2">
        <f>+Tabla3567[[#This Row],[ENTRADAS]]*Tabla3567[[#This Row],[PRECIO]]</f>
        <v>0</v>
      </c>
      <c r="N559" s="2">
        <f>+Tabla3567[[#This Row],[SALIDAS]]*Tabla3567[[#This Row],[PRECIO]]</f>
        <v>0</v>
      </c>
      <c r="O559" s="2">
        <f>+Tabla3567[[#This Row],[BALANCE INICIAL2]]+Tabla3567[[#This Row],[ENTRADAS3]]-Tabla3567[[#This Row],[SALIDAS4]]</f>
        <v>4550</v>
      </c>
    </row>
    <row r="560" spans="1:15" x14ac:dyDescent="0.25">
      <c r="A560" s="9" t="s">
        <v>59</v>
      </c>
      <c r="B560" s="10" t="s">
        <v>880</v>
      </c>
      <c r="C560" t="s">
        <v>107</v>
      </c>
      <c r="D560" t="s">
        <v>675</v>
      </c>
      <c r="F560" s="9" t="s">
        <v>820</v>
      </c>
      <c r="G560">
        <v>3</v>
      </c>
      <c r="J560">
        <f>+Tabla3567[[#This Row],[BALANCE INICIAL]]+Tabla3567[[#This Row],[ENTRADAS]]-Tabla3567[[#This Row],[SALIDAS]]</f>
        <v>3</v>
      </c>
      <c r="K560" s="2">
        <v>265</v>
      </c>
      <c r="L560" s="2">
        <f>+Tabla3567[[#This Row],[BALANCE INICIAL]]*Tabla3567[[#This Row],[PRECIO]]</f>
        <v>795</v>
      </c>
      <c r="M560" s="2">
        <f>+Tabla3567[[#This Row],[ENTRADAS]]*Tabla3567[[#This Row],[PRECIO]]</f>
        <v>0</v>
      </c>
      <c r="N560" s="2">
        <f>+Tabla3567[[#This Row],[SALIDAS]]*Tabla3567[[#This Row],[PRECIO]]</f>
        <v>0</v>
      </c>
      <c r="O560" s="2">
        <f>+Tabla3567[[#This Row],[BALANCE INICIAL2]]+Tabla3567[[#This Row],[ENTRADAS3]]-Tabla3567[[#This Row],[SALIDAS4]]</f>
        <v>795</v>
      </c>
    </row>
    <row r="561" spans="1:15" x14ac:dyDescent="0.25">
      <c r="A561" s="9" t="s">
        <v>59</v>
      </c>
      <c r="B561" s="10" t="s">
        <v>880</v>
      </c>
      <c r="C561" t="s">
        <v>107</v>
      </c>
      <c r="D561" t="s">
        <v>676</v>
      </c>
      <c r="F561" s="9" t="s">
        <v>820</v>
      </c>
      <c r="G561">
        <v>23</v>
      </c>
      <c r="J561">
        <f>+Tabla3567[[#This Row],[BALANCE INICIAL]]+Tabla3567[[#This Row],[ENTRADAS]]-Tabla3567[[#This Row],[SALIDAS]]</f>
        <v>23</v>
      </c>
      <c r="K561" s="2">
        <v>165</v>
      </c>
      <c r="L561" s="2">
        <f>+Tabla3567[[#This Row],[BALANCE INICIAL]]*Tabla3567[[#This Row],[PRECIO]]</f>
        <v>3795</v>
      </c>
      <c r="M561" s="2">
        <f>+Tabla3567[[#This Row],[ENTRADAS]]*Tabla3567[[#This Row],[PRECIO]]</f>
        <v>0</v>
      </c>
      <c r="N561" s="2">
        <f>+Tabla3567[[#This Row],[SALIDAS]]*Tabla3567[[#This Row],[PRECIO]]</f>
        <v>0</v>
      </c>
      <c r="O561" s="2">
        <f>+Tabla3567[[#This Row],[BALANCE INICIAL2]]+Tabla3567[[#This Row],[ENTRADAS3]]-Tabla3567[[#This Row],[SALIDAS4]]</f>
        <v>3795</v>
      </c>
    </row>
    <row r="562" spans="1:15" x14ac:dyDescent="0.25">
      <c r="A562" s="9" t="s">
        <v>59</v>
      </c>
      <c r="B562" s="10" t="s">
        <v>880</v>
      </c>
      <c r="C562" t="s">
        <v>107</v>
      </c>
      <c r="D562" t="s">
        <v>677</v>
      </c>
      <c r="F562" s="9" t="s">
        <v>820</v>
      </c>
      <c r="G562">
        <v>0</v>
      </c>
      <c r="J562">
        <f>+Tabla3567[[#This Row],[BALANCE INICIAL]]+Tabla3567[[#This Row],[ENTRADAS]]-Tabla3567[[#This Row],[SALIDAS]]</f>
        <v>0</v>
      </c>
      <c r="K562" s="2">
        <v>190</v>
      </c>
      <c r="L562" s="2">
        <f>+Tabla3567[[#This Row],[BALANCE INICIAL]]*Tabla3567[[#This Row],[PRECIO]]</f>
        <v>0</v>
      </c>
      <c r="M562" s="2">
        <f>+Tabla3567[[#This Row],[ENTRADAS]]*Tabla3567[[#This Row],[PRECIO]]</f>
        <v>0</v>
      </c>
      <c r="N562" s="2">
        <f>+Tabla3567[[#This Row],[SALIDAS]]*Tabla3567[[#This Row],[PRECIO]]</f>
        <v>0</v>
      </c>
      <c r="O562" s="2">
        <f>+Tabla3567[[#This Row],[BALANCE INICIAL2]]+Tabla3567[[#This Row],[ENTRADAS3]]-Tabla3567[[#This Row],[SALIDAS4]]</f>
        <v>0</v>
      </c>
    </row>
    <row r="563" spans="1:15" x14ac:dyDescent="0.25">
      <c r="A563" s="9" t="s">
        <v>59</v>
      </c>
      <c r="B563" s="10" t="s">
        <v>880</v>
      </c>
      <c r="C563" t="s">
        <v>107</v>
      </c>
      <c r="D563" t="s">
        <v>678</v>
      </c>
      <c r="F563" s="9" t="s">
        <v>820</v>
      </c>
      <c r="G563">
        <v>12</v>
      </c>
      <c r="J563">
        <f>+Tabla3567[[#This Row],[BALANCE INICIAL]]+Tabla3567[[#This Row],[ENTRADAS]]-Tabla3567[[#This Row],[SALIDAS]]</f>
        <v>12</v>
      </c>
      <c r="K563" s="2">
        <v>200</v>
      </c>
      <c r="L563" s="2">
        <f>+Tabla3567[[#This Row],[BALANCE INICIAL]]*Tabla3567[[#This Row],[PRECIO]]</f>
        <v>2400</v>
      </c>
      <c r="M563" s="2">
        <f>+Tabla3567[[#This Row],[ENTRADAS]]*Tabla3567[[#This Row],[PRECIO]]</f>
        <v>0</v>
      </c>
      <c r="N563" s="2">
        <f>+Tabla3567[[#This Row],[SALIDAS]]*Tabla3567[[#This Row],[PRECIO]]</f>
        <v>0</v>
      </c>
      <c r="O563" s="2">
        <f>+Tabla3567[[#This Row],[BALANCE INICIAL2]]+Tabla3567[[#This Row],[ENTRADAS3]]-Tabla3567[[#This Row],[SALIDAS4]]</f>
        <v>2400</v>
      </c>
    </row>
    <row r="564" spans="1:15" x14ac:dyDescent="0.25">
      <c r="A564" s="9" t="s">
        <v>59</v>
      </c>
      <c r="B564" s="10" t="s">
        <v>880</v>
      </c>
      <c r="C564" t="s">
        <v>107</v>
      </c>
      <c r="D564" t="s">
        <v>679</v>
      </c>
      <c r="F564" s="9" t="s">
        <v>820</v>
      </c>
      <c r="G564">
        <v>6</v>
      </c>
      <c r="J564">
        <f>+Tabla3567[[#This Row],[BALANCE INICIAL]]+Tabla3567[[#This Row],[ENTRADAS]]-Tabla3567[[#This Row],[SALIDAS]]</f>
        <v>6</v>
      </c>
      <c r="K564" s="2">
        <v>500</v>
      </c>
      <c r="L564" s="2">
        <f>+Tabla3567[[#This Row],[BALANCE INICIAL]]*Tabla3567[[#This Row],[PRECIO]]</f>
        <v>3000</v>
      </c>
      <c r="M564" s="2">
        <f>+Tabla3567[[#This Row],[ENTRADAS]]*Tabla3567[[#This Row],[PRECIO]]</f>
        <v>0</v>
      </c>
      <c r="N564" s="2">
        <f>+Tabla3567[[#This Row],[SALIDAS]]*Tabla3567[[#This Row],[PRECIO]]</f>
        <v>0</v>
      </c>
      <c r="O564" s="2">
        <f>+Tabla3567[[#This Row],[BALANCE INICIAL2]]+Tabla3567[[#This Row],[ENTRADAS3]]-Tabla3567[[#This Row],[SALIDAS4]]</f>
        <v>3000</v>
      </c>
    </row>
    <row r="565" spans="1:15" x14ac:dyDescent="0.25">
      <c r="A565" s="9" t="s">
        <v>59</v>
      </c>
      <c r="B565" s="10" t="s">
        <v>880</v>
      </c>
      <c r="C565" t="s">
        <v>107</v>
      </c>
      <c r="D565" t="s">
        <v>680</v>
      </c>
      <c r="F565" s="9" t="s">
        <v>820</v>
      </c>
      <c r="G565">
        <v>2</v>
      </c>
      <c r="J565">
        <f>+Tabla3567[[#This Row],[BALANCE INICIAL]]+Tabla3567[[#This Row],[ENTRADAS]]-Tabla3567[[#This Row],[SALIDAS]]</f>
        <v>2</v>
      </c>
      <c r="K565" s="2">
        <v>265</v>
      </c>
      <c r="L565" s="2">
        <f>+Tabla3567[[#This Row],[BALANCE INICIAL]]*Tabla3567[[#This Row],[PRECIO]]</f>
        <v>530</v>
      </c>
      <c r="M565" s="2">
        <f>+Tabla3567[[#This Row],[ENTRADAS]]*Tabla3567[[#This Row],[PRECIO]]</f>
        <v>0</v>
      </c>
      <c r="N565" s="2">
        <f>+Tabla3567[[#This Row],[SALIDAS]]*Tabla3567[[#This Row],[PRECIO]]</f>
        <v>0</v>
      </c>
      <c r="O565" s="2">
        <f>+Tabla3567[[#This Row],[BALANCE INICIAL2]]+Tabla3567[[#This Row],[ENTRADAS3]]-Tabla3567[[#This Row],[SALIDAS4]]</f>
        <v>530</v>
      </c>
    </row>
    <row r="566" spans="1:15" x14ac:dyDescent="0.25">
      <c r="A566" s="9" t="s">
        <v>59</v>
      </c>
      <c r="B566" s="10" t="s">
        <v>880</v>
      </c>
      <c r="C566" t="s">
        <v>107</v>
      </c>
      <c r="D566" t="s">
        <v>681</v>
      </c>
      <c r="F566" s="9" t="s">
        <v>820</v>
      </c>
      <c r="G566">
        <v>5</v>
      </c>
      <c r="J566">
        <f>+Tabla3567[[#This Row],[BALANCE INICIAL]]+Tabla3567[[#This Row],[ENTRADAS]]-Tabla3567[[#This Row],[SALIDAS]]</f>
        <v>5</v>
      </c>
      <c r="K566" s="2">
        <v>390</v>
      </c>
      <c r="L566" s="2">
        <f>+Tabla3567[[#This Row],[BALANCE INICIAL]]*Tabla3567[[#This Row],[PRECIO]]</f>
        <v>1950</v>
      </c>
      <c r="M566" s="2">
        <f>+Tabla3567[[#This Row],[ENTRADAS]]*Tabla3567[[#This Row],[PRECIO]]</f>
        <v>0</v>
      </c>
      <c r="N566" s="2">
        <f>+Tabla3567[[#This Row],[SALIDAS]]*Tabla3567[[#This Row],[PRECIO]]</f>
        <v>0</v>
      </c>
      <c r="O566" s="2">
        <f>+Tabla3567[[#This Row],[BALANCE INICIAL2]]+Tabla3567[[#This Row],[ENTRADAS3]]-Tabla3567[[#This Row],[SALIDAS4]]</f>
        <v>1950</v>
      </c>
    </row>
    <row r="567" spans="1:15" x14ac:dyDescent="0.25">
      <c r="A567" s="9" t="s">
        <v>59</v>
      </c>
      <c r="B567" s="10" t="s">
        <v>880</v>
      </c>
      <c r="C567" t="s">
        <v>107</v>
      </c>
      <c r="D567" t="s">
        <v>682</v>
      </c>
      <c r="F567" s="9" t="s">
        <v>820</v>
      </c>
      <c r="G567">
        <v>1</v>
      </c>
      <c r="J567">
        <f>+Tabla3567[[#This Row],[BALANCE INICIAL]]+Tabla3567[[#This Row],[ENTRADAS]]-Tabla3567[[#This Row],[SALIDAS]]</f>
        <v>1</v>
      </c>
      <c r="K567" s="2">
        <v>333.98</v>
      </c>
      <c r="L567" s="2">
        <f>+Tabla3567[[#This Row],[BALANCE INICIAL]]*Tabla3567[[#This Row],[PRECIO]]</f>
        <v>333.98</v>
      </c>
      <c r="M567" s="2">
        <f>+Tabla3567[[#This Row],[ENTRADAS]]*Tabla3567[[#This Row],[PRECIO]]</f>
        <v>0</v>
      </c>
      <c r="N567" s="2">
        <f>+Tabla3567[[#This Row],[SALIDAS]]*Tabla3567[[#This Row],[PRECIO]]</f>
        <v>0</v>
      </c>
      <c r="O567" s="2">
        <f>+Tabla3567[[#This Row],[BALANCE INICIAL2]]+Tabla3567[[#This Row],[ENTRADAS3]]-Tabla3567[[#This Row],[SALIDAS4]]</f>
        <v>333.98</v>
      </c>
    </row>
    <row r="568" spans="1:15" x14ac:dyDescent="0.25">
      <c r="A568" s="9" t="s">
        <v>59</v>
      </c>
      <c r="B568" s="10" t="s">
        <v>880</v>
      </c>
      <c r="C568" t="s">
        <v>107</v>
      </c>
      <c r="D568" t="s">
        <v>683</v>
      </c>
      <c r="F568" s="9" t="s">
        <v>820</v>
      </c>
      <c r="G568">
        <v>9</v>
      </c>
      <c r="J568">
        <f>+Tabla3567[[#This Row],[BALANCE INICIAL]]+Tabla3567[[#This Row],[ENTRADAS]]-Tabla3567[[#This Row],[SALIDAS]]</f>
        <v>9</v>
      </c>
      <c r="K568" s="2">
        <v>295</v>
      </c>
      <c r="L568" s="2">
        <f>+Tabla3567[[#This Row],[BALANCE INICIAL]]*Tabla3567[[#This Row],[PRECIO]]</f>
        <v>2655</v>
      </c>
      <c r="M568" s="2">
        <f>+Tabla3567[[#This Row],[ENTRADAS]]*Tabla3567[[#This Row],[PRECIO]]</f>
        <v>0</v>
      </c>
      <c r="N568" s="2">
        <f>+Tabla3567[[#This Row],[SALIDAS]]*Tabla3567[[#This Row],[PRECIO]]</f>
        <v>0</v>
      </c>
      <c r="O568" s="2">
        <f>+Tabla3567[[#This Row],[BALANCE INICIAL2]]+Tabla3567[[#This Row],[ENTRADAS3]]-Tabla3567[[#This Row],[SALIDAS4]]</f>
        <v>2655</v>
      </c>
    </row>
    <row r="569" spans="1:15" x14ac:dyDescent="0.25">
      <c r="A569" s="9" t="s">
        <v>59</v>
      </c>
      <c r="B569" s="10" t="s">
        <v>880</v>
      </c>
      <c r="C569" t="s">
        <v>107</v>
      </c>
      <c r="D569" t="s">
        <v>684</v>
      </c>
      <c r="F569" s="9" t="s">
        <v>820</v>
      </c>
      <c r="G569">
        <v>11</v>
      </c>
      <c r="J569">
        <f>+Tabla3567[[#This Row],[BALANCE INICIAL]]+Tabla3567[[#This Row],[ENTRADAS]]-Tabla3567[[#This Row],[SALIDAS]]</f>
        <v>11</v>
      </c>
      <c r="K569" s="2">
        <v>750.5</v>
      </c>
      <c r="L569" s="2">
        <f>+Tabla3567[[#This Row],[BALANCE INICIAL]]*Tabla3567[[#This Row],[PRECIO]]</f>
        <v>8255.5</v>
      </c>
      <c r="M569" s="2">
        <f>+Tabla3567[[#This Row],[ENTRADAS]]*Tabla3567[[#This Row],[PRECIO]]</f>
        <v>0</v>
      </c>
      <c r="N569" s="2">
        <f>+Tabla3567[[#This Row],[SALIDAS]]*Tabla3567[[#This Row],[PRECIO]]</f>
        <v>0</v>
      </c>
      <c r="O569" s="2">
        <f>+Tabla3567[[#This Row],[BALANCE INICIAL2]]+Tabla3567[[#This Row],[ENTRADAS3]]-Tabla3567[[#This Row],[SALIDAS4]]</f>
        <v>8255.5</v>
      </c>
    </row>
    <row r="570" spans="1:15" x14ac:dyDescent="0.25">
      <c r="A570" s="9" t="s">
        <v>59</v>
      </c>
      <c r="B570" s="10" t="s">
        <v>880</v>
      </c>
      <c r="C570" t="s">
        <v>107</v>
      </c>
      <c r="D570" t="s">
        <v>685</v>
      </c>
      <c r="F570" s="9" t="s">
        <v>820</v>
      </c>
      <c r="G570">
        <v>907</v>
      </c>
      <c r="J570">
        <f>+Tabla3567[[#This Row],[BALANCE INICIAL]]+Tabla3567[[#This Row],[ENTRADAS]]-Tabla3567[[#This Row],[SALIDAS]]</f>
        <v>907</v>
      </c>
      <c r="K570" s="2">
        <v>50</v>
      </c>
      <c r="L570" s="2">
        <f>+Tabla3567[[#This Row],[BALANCE INICIAL]]*Tabla3567[[#This Row],[PRECIO]]</f>
        <v>45350</v>
      </c>
      <c r="M570" s="2">
        <f>+Tabla3567[[#This Row],[ENTRADAS]]*Tabla3567[[#This Row],[PRECIO]]</f>
        <v>0</v>
      </c>
      <c r="N570" s="2">
        <f>+Tabla3567[[#This Row],[SALIDAS]]*Tabla3567[[#This Row],[PRECIO]]</f>
        <v>0</v>
      </c>
      <c r="O570" s="2">
        <f>+Tabla3567[[#This Row],[BALANCE INICIAL2]]+Tabla3567[[#This Row],[ENTRADAS3]]-Tabla3567[[#This Row],[SALIDAS4]]</f>
        <v>45350</v>
      </c>
    </row>
    <row r="571" spans="1:15" x14ac:dyDescent="0.25">
      <c r="A571" s="9" t="s">
        <v>59</v>
      </c>
      <c r="B571" s="10" t="s">
        <v>880</v>
      </c>
      <c r="C571" t="s">
        <v>107</v>
      </c>
      <c r="D571" t="s">
        <v>686</v>
      </c>
      <c r="F571" s="9" t="s">
        <v>820</v>
      </c>
      <c r="G571">
        <v>31</v>
      </c>
      <c r="J571">
        <f>+Tabla3567[[#This Row],[BALANCE INICIAL]]+Tabla3567[[#This Row],[ENTRADAS]]-Tabla3567[[#This Row],[SALIDAS]]</f>
        <v>31</v>
      </c>
      <c r="K571" s="2">
        <v>600</v>
      </c>
      <c r="L571" s="2">
        <f>+Tabla3567[[#This Row],[BALANCE INICIAL]]*Tabla3567[[#This Row],[PRECIO]]</f>
        <v>18600</v>
      </c>
      <c r="M571" s="2">
        <f>+Tabla3567[[#This Row],[ENTRADAS]]*Tabla3567[[#This Row],[PRECIO]]</f>
        <v>0</v>
      </c>
      <c r="N571" s="2">
        <f>+Tabla3567[[#This Row],[SALIDAS]]*Tabla3567[[#This Row],[PRECIO]]</f>
        <v>0</v>
      </c>
      <c r="O571" s="2">
        <f>+Tabla3567[[#This Row],[BALANCE INICIAL2]]+Tabla3567[[#This Row],[ENTRADAS3]]-Tabla3567[[#This Row],[SALIDAS4]]</f>
        <v>18600</v>
      </c>
    </row>
    <row r="572" spans="1:15" x14ac:dyDescent="0.25">
      <c r="A572" s="9" t="s">
        <v>59</v>
      </c>
      <c r="B572" s="10" t="s">
        <v>880</v>
      </c>
      <c r="C572" t="s">
        <v>107</v>
      </c>
      <c r="D572" t="s">
        <v>687</v>
      </c>
      <c r="F572" s="9" t="s">
        <v>820</v>
      </c>
      <c r="G572">
        <v>9</v>
      </c>
      <c r="J572">
        <f>+Tabla3567[[#This Row],[BALANCE INICIAL]]+Tabla3567[[#This Row],[ENTRADAS]]-Tabla3567[[#This Row],[SALIDAS]]</f>
        <v>9</v>
      </c>
      <c r="K572" s="2">
        <v>949.99</v>
      </c>
      <c r="L572" s="2">
        <f>+Tabla3567[[#This Row],[BALANCE INICIAL]]*Tabla3567[[#This Row],[PRECIO]]</f>
        <v>8549.91</v>
      </c>
      <c r="M572" s="2">
        <f>+Tabla3567[[#This Row],[ENTRADAS]]*Tabla3567[[#This Row],[PRECIO]]</f>
        <v>0</v>
      </c>
      <c r="N572" s="2">
        <f>+Tabla3567[[#This Row],[SALIDAS]]*Tabla3567[[#This Row],[PRECIO]]</f>
        <v>0</v>
      </c>
      <c r="O572" s="2">
        <f>+Tabla3567[[#This Row],[BALANCE INICIAL2]]+Tabla3567[[#This Row],[ENTRADAS3]]-Tabla3567[[#This Row],[SALIDAS4]]</f>
        <v>8549.91</v>
      </c>
    </row>
    <row r="573" spans="1:15" x14ac:dyDescent="0.25">
      <c r="A573" s="9" t="s">
        <v>59</v>
      </c>
      <c r="B573" s="10" t="s">
        <v>880</v>
      </c>
      <c r="C573" t="s">
        <v>107</v>
      </c>
      <c r="D573" t="s">
        <v>688</v>
      </c>
      <c r="F573" s="9" t="s">
        <v>820</v>
      </c>
      <c r="G573">
        <v>59</v>
      </c>
      <c r="J573">
        <f>+Tabla3567[[#This Row],[BALANCE INICIAL]]+Tabla3567[[#This Row],[ENTRADAS]]-Tabla3567[[#This Row],[SALIDAS]]</f>
        <v>59</v>
      </c>
      <c r="K573" s="2">
        <v>850</v>
      </c>
      <c r="L573" s="2">
        <f>+Tabla3567[[#This Row],[BALANCE INICIAL]]*Tabla3567[[#This Row],[PRECIO]]</f>
        <v>50150</v>
      </c>
      <c r="M573" s="2">
        <f>+Tabla3567[[#This Row],[ENTRADAS]]*Tabla3567[[#This Row],[PRECIO]]</f>
        <v>0</v>
      </c>
      <c r="N573" s="2">
        <f>+Tabla3567[[#This Row],[SALIDAS]]*Tabla3567[[#This Row],[PRECIO]]</f>
        <v>0</v>
      </c>
      <c r="O573" s="2">
        <f>+Tabla3567[[#This Row],[BALANCE INICIAL2]]+Tabla3567[[#This Row],[ENTRADAS3]]-Tabla3567[[#This Row],[SALIDAS4]]</f>
        <v>50150</v>
      </c>
    </row>
    <row r="574" spans="1:15" x14ac:dyDescent="0.25">
      <c r="A574" s="9" t="s">
        <v>59</v>
      </c>
      <c r="B574" s="10" t="s">
        <v>880</v>
      </c>
      <c r="C574" t="s">
        <v>107</v>
      </c>
      <c r="D574" t="s">
        <v>689</v>
      </c>
      <c r="F574" s="9" t="s">
        <v>820</v>
      </c>
      <c r="G574">
        <v>26</v>
      </c>
      <c r="J574">
        <f>+Tabla3567[[#This Row],[BALANCE INICIAL]]+Tabla3567[[#This Row],[ENTRADAS]]-Tabla3567[[#This Row],[SALIDAS]]</f>
        <v>26</v>
      </c>
      <c r="K574" s="2">
        <v>90</v>
      </c>
      <c r="L574" s="2">
        <f>+Tabla3567[[#This Row],[BALANCE INICIAL]]*Tabla3567[[#This Row],[PRECIO]]</f>
        <v>2340</v>
      </c>
      <c r="M574" s="2">
        <f>+Tabla3567[[#This Row],[ENTRADAS]]*Tabla3567[[#This Row],[PRECIO]]</f>
        <v>0</v>
      </c>
      <c r="N574" s="2">
        <f>+Tabla3567[[#This Row],[SALIDAS]]*Tabla3567[[#This Row],[PRECIO]]</f>
        <v>0</v>
      </c>
      <c r="O574" s="2">
        <f>+Tabla3567[[#This Row],[BALANCE INICIAL2]]+Tabla3567[[#This Row],[ENTRADAS3]]-Tabla3567[[#This Row],[SALIDAS4]]</f>
        <v>2340</v>
      </c>
    </row>
    <row r="575" spans="1:15" x14ac:dyDescent="0.25">
      <c r="A575" s="9" t="s">
        <v>59</v>
      </c>
      <c r="B575" s="10" t="s">
        <v>880</v>
      </c>
      <c r="C575" t="s">
        <v>107</v>
      </c>
      <c r="D575" t="s">
        <v>695</v>
      </c>
      <c r="F575" s="9" t="s">
        <v>820</v>
      </c>
      <c r="G575">
        <v>0</v>
      </c>
      <c r="J575">
        <f>+Tabla3567[[#This Row],[BALANCE INICIAL]]+Tabla3567[[#This Row],[ENTRADAS]]-Tabla3567[[#This Row],[SALIDAS]]</f>
        <v>0</v>
      </c>
      <c r="K575" s="2">
        <v>70</v>
      </c>
      <c r="L575" s="2">
        <f>+Tabla3567[[#This Row],[BALANCE INICIAL]]*Tabla3567[[#This Row],[PRECIO]]</f>
        <v>0</v>
      </c>
      <c r="M575" s="2">
        <f>+Tabla3567[[#This Row],[ENTRADAS]]*Tabla3567[[#This Row],[PRECIO]]</f>
        <v>0</v>
      </c>
      <c r="N575" s="2">
        <f>+Tabla3567[[#This Row],[SALIDAS]]*Tabla3567[[#This Row],[PRECIO]]</f>
        <v>0</v>
      </c>
      <c r="O575" s="2">
        <f>+Tabla3567[[#This Row],[BALANCE INICIAL2]]+Tabla3567[[#This Row],[ENTRADAS3]]-Tabla3567[[#This Row],[SALIDAS4]]</f>
        <v>0</v>
      </c>
    </row>
    <row r="576" spans="1:15" x14ac:dyDescent="0.25">
      <c r="A576" s="9" t="s">
        <v>59</v>
      </c>
      <c r="B576" s="10" t="s">
        <v>880</v>
      </c>
      <c r="C576" t="s">
        <v>107</v>
      </c>
      <c r="D576" t="s">
        <v>696</v>
      </c>
      <c r="F576" s="9" t="s">
        <v>820</v>
      </c>
      <c r="G576">
        <v>1</v>
      </c>
      <c r="J576">
        <f>+Tabla3567[[#This Row],[BALANCE INICIAL]]+Tabla3567[[#This Row],[ENTRADAS]]-Tabla3567[[#This Row],[SALIDAS]]</f>
        <v>1</v>
      </c>
      <c r="K576" s="2">
        <v>395</v>
      </c>
      <c r="L576" s="2">
        <f>+Tabla3567[[#This Row],[BALANCE INICIAL]]*Tabla3567[[#This Row],[PRECIO]]</f>
        <v>395</v>
      </c>
      <c r="M576" s="2">
        <f>+Tabla3567[[#This Row],[ENTRADAS]]*Tabla3567[[#This Row],[PRECIO]]</f>
        <v>0</v>
      </c>
      <c r="N576" s="2">
        <f>+Tabla3567[[#This Row],[SALIDAS]]*Tabla3567[[#This Row],[PRECIO]]</f>
        <v>0</v>
      </c>
      <c r="O576" s="2">
        <f>+Tabla3567[[#This Row],[BALANCE INICIAL2]]+Tabla3567[[#This Row],[ENTRADAS3]]-Tabla3567[[#This Row],[SALIDAS4]]</f>
        <v>395</v>
      </c>
    </row>
    <row r="577" spans="1:15" x14ac:dyDescent="0.25">
      <c r="A577" s="9" t="s">
        <v>59</v>
      </c>
      <c r="B577" s="10" t="s">
        <v>880</v>
      </c>
      <c r="C577" t="s">
        <v>107</v>
      </c>
      <c r="D577" t="s">
        <v>697</v>
      </c>
      <c r="F577" s="9" t="s">
        <v>820</v>
      </c>
      <c r="G577">
        <v>1</v>
      </c>
      <c r="J577">
        <f>+Tabla3567[[#This Row],[BALANCE INICIAL]]+Tabla3567[[#This Row],[ENTRADAS]]-Tabla3567[[#This Row],[SALIDAS]]</f>
        <v>1</v>
      </c>
      <c r="K577" s="2">
        <v>100</v>
      </c>
      <c r="L577" s="2">
        <f>+Tabla3567[[#This Row],[BALANCE INICIAL]]*Tabla3567[[#This Row],[PRECIO]]</f>
        <v>100</v>
      </c>
      <c r="M577" s="2">
        <f>+Tabla3567[[#This Row],[ENTRADAS]]*Tabla3567[[#This Row],[PRECIO]]</f>
        <v>0</v>
      </c>
      <c r="N577" s="2">
        <f>+Tabla3567[[#This Row],[SALIDAS]]*Tabla3567[[#This Row],[PRECIO]]</f>
        <v>0</v>
      </c>
      <c r="O577" s="2">
        <f>+Tabla3567[[#This Row],[BALANCE INICIAL2]]+Tabla3567[[#This Row],[ENTRADAS3]]-Tabla3567[[#This Row],[SALIDAS4]]</f>
        <v>100</v>
      </c>
    </row>
    <row r="578" spans="1:15" x14ac:dyDescent="0.25">
      <c r="A578" s="9" t="s">
        <v>59</v>
      </c>
      <c r="B578" s="10" t="s">
        <v>880</v>
      </c>
      <c r="C578" t="s">
        <v>107</v>
      </c>
      <c r="D578" t="s">
        <v>698</v>
      </c>
      <c r="F578" s="9" t="s">
        <v>820</v>
      </c>
      <c r="G578">
        <v>0</v>
      </c>
      <c r="J578">
        <f>+Tabla3567[[#This Row],[BALANCE INICIAL]]+Tabla3567[[#This Row],[ENTRADAS]]-Tabla3567[[#This Row],[SALIDAS]]</f>
        <v>0</v>
      </c>
      <c r="K578" s="2">
        <v>1250</v>
      </c>
      <c r="L578" s="2">
        <f>+Tabla3567[[#This Row],[BALANCE INICIAL]]*Tabla3567[[#This Row],[PRECIO]]</f>
        <v>0</v>
      </c>
      <c r="M578" s="2">
        <f>+Tabla3567[[#This Row],[ENTRADAS]]*Tabla3567[[#This Row],[PRECIO]]</f>
        <v>0</v>
      </c>
      <c r="N578" s="2">
        <f>+Tabla3567[[#This Row],[SALIDAS]]*Tabla3567[[#This Row],[PRECIO]]</f>
        <v>0</v>
      </c>
      <c r="O578" s="2">
        <f>+Tabla3567[[#This Row],[BALANCE INICIAL2]]+Tabla3567[[#This Row],[ENTRADAS3]]-Tabla3567[[#This Row],[SALIDAS4]]</f>
        <v>0</v>
      </c>
    </row>
    <row r="579" spans="1:15" x14ac:dyDescent="0.25">
      <c r="A579" s="9" t="s">
        <v>59</v>
      </c>
      <c r="B579" s="10" t="s">
        <v>880</v>
      </c>
      <c r="C579" t="s">
        <v>107</v>
      </c>
      <c r="D579" t="s">
        <v>699</v>
      </c>
      <c r="F579" s="9" t="s">
        <v>820</v>
      </c>
      <c r="G579">
        <v>26</v>
      </c>
      <c r="J579">
        <f>+Tabla3567[[#This Row],[BALANCE INICIAL]]+Tabla3567[[#This Row],[ENTRADAS]]-Tabla3567[[#This Row],[SALIDAS]]</f>
        <v>26</v>
      </c>
      <c r="K579" s="2">
        <v>284</v>
      </c>
      <c r="L579" s="2">
        <f>+Tabla3567[[#This Row],[BALANCE INICIAL]]*Tabla3567[[#This Row],[PRECIO]]</f>
        <v>7384</v>
      </c>
      <c r="M579" s="2">
        <f>+Tabla3567[[#This Row],[ENTRADAS]]*Tabla3567[[#This Row],[PRECIO]]</f>
        <v>0</v>
      </c>
      <c r="N579" s="2">
        <f>+Tabla3567[[#This Row],[SALIDAS]]*Tabla3567[[#This Row],[PRECIO]]</f>
        <v>0</v>
      </c>
      <c r="O579" s="2">
        <f>+Tabla3567[[#This Row],[BALANCE INICIAL2]]+Tabla3567[[#This Row],[ENTRADAS3]]-Tabla3567[[#This Row],[SALIDAS4]]</f>
        <v>7384</v>
      </c>
    </row>
    <row r="580" spans="1:15" x14ac:dyDescent="0.25">
      <c r="A580" s="9" t="s">
        <v>59</v>
      </c>
      <c r="B580" s="10" t="s">
        <v>880</v>
      </c>
      <c r="C580" t="s">
        <v>107</v>
      </c>
      <c r="D580" t="s">
        <v>700</v>
      </c>
      <c r="F580" s="9" t="s">
        <v>820</v>
      </c>
      <c r="G580">
        <v>8</v>
      </c>
      <c r="J580">
        <f>+Tabla3567[[#This Row],[BALANCE INICIAL]]+Tabla3567[[#This Row],[ENTRADAS]]-Tabla3567[[#This Row],[SALIDAS]]</f>
        <v>8</v>
      </c>
      <c r="K580" s="2">
        <v>650</v>
      </c>
      <c r="L580" s="2">
        <f>+Tabla3567[[#This Row],[BALANCE INICIAL]]*Tabla3567[[#This Row],[PRECIO]]</f>
        <v>5200</v>
      </c>
      <c r="M580" s="2">
        <f>+Tabla3567[[#This Row],[ENTRADAS]]*Tabla3567[[#This Row],[PRECIO]]</f>
        <v>0</v>
      </c>
      <c r="N580" s="2">
        <f>+Tabla3567[[#This Row],[SALIDAS]]*Tabla3567[[#This Row],[PRECIO]]</f>
        <v>0</v>
      </c>
      <c r="O580" s="2">
        <f>+Tabla3567[[#This Row],[BALANCE INICIAL2]]+Tabla3567[[#This Row],[ENTRADAS3]]-Tabla3567[[#This Row],[SALIDAS4]]</f>
        <v>5200</v>
      </c>
    </row>
    <row r="581" spans="1:15" x14ac:dyDescent="0.25">
      <c r="A581" s="9" t="s">
        <v>59</v>
      </c>
      <c r="B581" s="16" t="s">
        <v>880</v>
      </c>
      <c r="C581" t="s">
        <v>107</v>
      </c>
      <c r="D581" t="s">
        <v>704</v>
      </c>
      <c r="F581" s="9" t="s">
        <v>834</v>
      </c>
      <c r="G581">
        <v>0</v>
      </c>
      <c r="J581">
        <f>+Tabla3567[[#This Row],[BALANCE INICIAL]]+Tabla3567[[#This Row],[ENTRADAS]]-Tabla3567[[#This Row],[SALIDAS]]</f>
        <v>0</v>
      </c>
      <c r="K581" s="2">
        <v>350</v>
      </c>
      <c r="L581" s="2">
        <f>+Tabla3567[[#This Row],[BALANCE INICIAL]]*Tabla3567[[#This Row],[PRECIO]]</f>
        <v>0</v>
      </c>
      <c r="M581" s="2">
        <f>+Tabla3567[[#This Row],[ENTRADAS]]*Tabla3567[[#This Row],[PRECIO]]</f>
        <v>0</v>
      </c>
      <c r="N581" s="2">
        <f>+Tabla3567[[#This Row],[SALIDAS]]*Tabla3567[[#This Row],[PRECIO]]</f>
        <v>0</v>
      </c>
      <c r="O581" s="2">
        <f>+Tabla3567[[#This Row],[BALANCE INICIAL2]]+Tabla3567[[#This Row],[ENTRADAS3]]-Tabla3567[[#This Row],[SALIDAS4]]</f>
        <v>0</v>
      </c>
    </row>
    <row r="582" spans="1:15" x14ac:dyDescent="0.25">
      <c r="A582" s="9" t="s">
        <v>59</v>
      </c>
      <c r="B582" s="16" t="s">
        <v>880</v>
      </c>
      <c r="C582" t="s">
        <v>107</v>
      </c>
      <c r="D582" t="s">
        <v>707</v>
      </c>
      <c r="F582" s="9" t="s">
        <v>820</v>
      </c>
      <c r="G582">
        <v>1</v>
      </c>
      <c r="J582">
        <f>+Tabla3567[[#This Row],[BALANCE INICIAL]]+Tabla3567[[#This Row],[ENTRADAS]]-Tabla3567[[#This Row],[SALIDAS]]</f>
        <v>1</v>
      </c>
      <c r="K582" s="2">
        <v>1000</v>
      </c>
      <c r="L582" s="2">
        <f>+Tabla3567[[#This Row],[BALANCE INICIAL]]*Tabla3567[[#This Row],[PRECIO]]</f>
        <v>1000</v>
      </c>
      <c r="M582" s="2">
        <f>+Tabla3567[[#This Row],[ENTRADAS]]*Tabla3567[[#This Row],[PRECIO]]</f>
        <v>0</v>
      </c>
      <c r="N582" s="2">
        <f>+Tabla3567[[#This Row],[SALIDAS]]*Tabla3567[[#This Row],[PRECIO]]</f>
        <v>0</v>
      </c>
      <c r="O582" s="2">
        <f>+Tabla3567[[#This Row],[BALANCE INICIAL2]]+Tabla3567[[#This Row],[ENTRADAS3]]-Tabla3567[[#This Row],[SALIDAS4]]</f>
        <v>1000</v>
      </c>
    </row>
    <row r="583" spans="1:15" x14ac:dyDescent="0.25">
      <c r="A583" s="9" t="s">
        <v>59</v>
      </c>
      <c r="B583" s="16" t="s">
        <v>880</v>
      </c>
      <c r="C583" t="s">
        <v>107</v>
      </c>
      <c r="D583" t="s">
        <v>710</v>
      </c>
      <c r="F583" s="9" t="s">
        <v>820</v>
      </c>
      <c r="G583">
        <v>7</v>
      </c>
      <c r="J583">
        <f>+Tabla3567[[#This Row],[BALANCE INICIAL]]+Tabla3567[[#This Row],[ENTRADAS]]-Tabla3567[[#This Row],[SALIDAS]]</f>
        <v>7</v>
      </c>
      <c r="K583" s="2">
        <v>545</v>
      </c>
      <c r="L583" s="2">
        <f>+Tabla3567[[#This Row],[BALANCE INICIAL]]*Tabla3567[[#This Row],[PRECIO]]</f>
        <v>3815</v>
      </c>
      <c r="M583" s="2">
        <f>+Tabla3567[[#This Row],[ENTRADAS]]*Tabla3567[[#This Row],[PRECIO]]</f>
        <v>0</v>
      </c>
      <c r="N583" s="2">
        <f>+Tabla3567[[#This Row],[SALIDAS]]*Tabla3567[[#This Row],[PRECIO]]</f>
        <v>0</v>
      </c>
      <c r="O583" s="2">
        <f>+Tabla3567[[#This Row],[BALANCE INICIAL2]]+Tabla3567[[#This Row],[ENTRADAS3]]-Tabla3567[[#This Row],[SALIDAS4]]</f>
        <v>3815</v>
      </c>
    </row>
    <row r="584" spans="1:15" x14ac:dyDescent="0.25">
      <c r="A584" s="9" t="s">
        <v>59</v>
      </c>
      <c r="B584" s="16" t="s">
        <v>880</v>
      </c>
      <c r="C584" t="s">
        <v>107</v>
      </c>
      <c r="D584" t="s">
        <v>711</v>
      </c>
      <c r="F584" s="9" t="s">
        <v>820</v>
      </c>
      <c r="G584">
        <v>1</v>
      </c>
      <c r="J584">
        <f>+Tabla3567[[#This Row],[BALANCE INICIAL]]+Tabla3567[[#This Row],[ENTRADAS]]-Tabla3567[[#This Row],[SALIDAS]]</f>
        <v>1</v>
      </c>
      <c r="K584" s="2">
        <v>775</v>
      </c>
      <c r="L584" s="2">
        <f>+Tabla3567[[#This Row],[BALANCE INICIAL]]*Tabla3567[[#This Row],[PRECIO]]</f>
        <v>775</v>
      </c>
      <c r="M584" s="2">
        <f>+Tabla3567[[#This Row],[ENTRADAS]]*Tabla3567[[#This Row],[PRECIO]]</f>
        <v>0</v>
      </c>
      <c r="N584" s="2">
        <f>+Tabla3567[[#This Row],[SALIDAS]]*Tabla3567[[#This Row],[PRECIO]]</f>
        <v>0</v>
      </c>
      <c r="O584" s="2">
        <f>+Tabla3567[[#This Row],[BALANCE INICIAL2]]+Tabla3567[[#This Row],[ENTRADAS3]]-Tabla3567[[#This Row],[SALIDAS4]]</f>
        <v>775</v>
      </c>
    </row>
    <row r="585" spans="1:15" x14ac:dyDescent="0.25">
      <c r="A585" s="9" t="s">
        <v>59</v>
      </c>
      <c r="B585" s="16" t="s">
        <v>880</v>
      </c>
      <c r="C585" t="s">
        <v>107</v>
      </c>
      <c r="D585" t="s">
        <v>712</v>
      </c>
      <c r="F585" s="9" t="s">
        <v>873</v>
      </c>
      <c r="G585">
        <v>1</v>
      </c>
      <c r="J585">
        <f>+Tabla3567[[#This Row],[BALANCE INICIAL]]+Tabla3567[[#This Row],[ENTRADAS]]-Tabla3567[[#This Row],[SALIDAS]]</f>
        <v>1</v>
      </c>
      <c r="K585" s="2">
        <v>2337.02</v>
      </c>
      <c r="L585" s="2">
        <f>+Tabla3567[[#This Row],[BALANCE INICIAL]]*Tabla3567[[#This Row],[PRECIO]]</f>
        <v>2337.02</v>
      </c>
      <c r="M585" s="2">
        <f>+Tabla3567[[#This Row],[ENTRADAS]]*Tabla3567[[#This Row],[PRECIO]]</f>
        <v>0</v>
      </c>
      <c r="N585" s="2">
        <f>+Tabla3567[[#This Row],[SALIDAS]]*Tabla3567[[#This Row],[PRECIO]]</f>
        <v>0</v>
      </c>
      <c r="O585" s="2">
        <f>+Tabla3567[[#This Row],[BALANCE INICIAL2]]+Tabla3567[[#This Row],[ENTRADAS3]]-Tabla3567[[#This Row],[SALIDAS4]]</f>
        <v>2337.02</v>
      </c>
    </row>
    <row r="586" spans="1:15" x14ac:dyDescent="0.25">
      <c r="A586" s="9" t="s">
        <v>59</v>
      </c>
      <c r="B586" s="16" t="s">
        <v>880</v>
      </c>
      <c r="C586" t="s">
        <v>107</v>
      </c>
      <c r="D586" t="s">
        <v>713</v>
      </c>
      <c r="F586" s="9" t="s">
        <v>873</v>
      </c>
      <c r="G586">
        <v>4</v>
      </c>
      <c r="J586">
        <f>+Tabla3567[[#This Row],[BALANCE INICIAL]]+Tabla3567[[#This Row],[ENTRADAS]]-Tabla3567[[#This Row],[SALIDAS]]</f>
        <v>4</v>
      </c>
      <c r="K586" s="2">
        <v>539</v>
      </c>
      <c r="L586" s="2">
        <f>+Tabla3567[[#This Row],[BALANCE INICIAL]]*Tabla3567[[#This Row],[PRECIO]]</f>
        <v>2156</v>
      </c>
      <c r="M586" s="2">
        <f>+Tabla3567[[#This Row],[ENTRADAS]]*Tabla3567[[#This Row],[PRECIO]]</f>
        <v>0</v>
      </c>
      <c r="N586" s="2">
        <f>+Tabla3567[[#This Row],[SALIDAS]]*Tabla3567[[#This Row],[PRECIO]]</f>
        <v>0</v>
      </c>
      <c r="O586" s="2">
        <f>+Tabla3567[[#This Row],[BALANCE INICIAL2]]+Tabla3567[[#This Row],[ENTRADAS3]]-Tabla3567[[#This Row],[SALIDAS4]]</f>
        <v>2156</v>
      </c>
    </row>
    <row r="587" spans="1:15" x14ac:dyDescent="0.25">
      <c r="A587" s="9" t="s">
        <v>59</v>
      </c>
      <c r="B587" s="16" t="s">
        <v>880</v>
      </c>
      <c r="C587" t="s">
        <v>107</v>
      </c>
      <c r="D587" t="s">
        <v>714</v>
      </c>
      <c r="F587" s="9" t="s">
        <v>873</v>
      </c>
      <c r="G587">
        <v>5</v>
      </c>
      <c r="J587">
        <f>+Tabla3567[[#This Row],[BALANCE INICIAL]]+Tabla3567[[#This Row],[ENTRADAS]]-Tabla3567[[#This Row],[SALIDAS]]</f>
        <v>5</v>
      </c>
      <c r="K587" s="2">
        <v>204.24</v>
      </c>
      <c r="L587" s="2">
        <f>+Tabla3567[[#This Row],[BALANCE INICIAL]]*Tabla3567[[#This Row],[PRECIO]]</f>
        <v>1021.2</v>
      </c>
      <c r="M587" s="2">
        <f>+Tabla3567[[#This Row],[ENTRADAS]]*Tabla3567[[#This Row],[PRECIO]]</f>
        <v>0</v>
      </c>
      <c r="N587" s="2">
        <f>+Tabla3567[[#This Row],[SALIDAS]]*Tabla3567[[#This Row],[PRECIO]]</f>
        <v>0</v>
      </c>
      <c r="O587" s="2">
        <f>+Tabla3567[[#This Row],[BALANCE INICIAL2]]+Tabla3567[[#This Row],[ENTRADAS3]]-Tabla3567[[#This Row],[SALIDAS4]]</f>
        <v>1021.2</v>
      </c>
    </row>
    <row r="588" spans="1:15" x14ac:dyDescent="0.25">
      <c r="A588" s="9" t="s">
        <v>59</v>
      </c>
      <c r="B588" s="16" t="s">
        <v>880</v>
      </c>
      <c r="C588" t="s">
        <v>107</v>
      </c>
      <c r="D588" t="s">
        <v>715</v>
      </c>
      <c r="F588" s="9" t="s">
        <v>873</v>
      </c>
      <c r="G588">
        <v>7</v>
      </c>
      <c r="J588">
        <f>+Tabla3567[[#This Row],[BALANCE INICIAL]]+Tabla3567[[#This Row],[ENTRADAS]]-Tabla3567[[#This Row],[SALIDAS]]</f>
        <v>7</v>
      </c>
      <c r="K588" s="2">
        <v>179.92</v>
      </c>
      <c r="L588" s="2">
        <f>+Tabla3567[[#This Row],[BALANCE INICIAL]]*Tabla3567[[#This Row],[PRECIO]]</f>
        <v>1259.4399999999998</v>
      </c>
      <c r="M588" s="2">
        <f>+Tabla3567[[#This Row],[ENTRADAS]]*Tabla3567[[#This Row],[PRECIO]]</f>
        <v>0</v>
      </c>
      <c r="N588" s="2">
        <f>+Tabla3567[[#This Row],[SALIDAS]]*Tabla3567[[#This Row],[PRECIO]]</f>
        <v>0</v>
      </c>
      <c r="O588" s="2">
        <f>+Tabla3567[[#This Row],[BALANCE INICIAL2]]+Tabla3567[[#This Row],[ENTRADAS3]]-Tabla3567[[#This Row],[SALIDAS4]]</f>
        <v>1259.4399999999998</v>
      </c>
    </row>
    <row r="589" spans="1:15" x14ac:dyDescent="0.25">
      <c r="A589" s="9" t="s">
        <v>59</v>
      </c>
      <c r="B589" s="16" t="s">
        <v>880</v>
      </c>
      <c r="C589" t="s">
        <v>107</v>
      </c>
      <c r="D589" t="s">
        <v>721</v>
      </c>
      <c r="F589" s="9" t="s">
        <v>820</v>
      </c>
      <c r="G589">
        <v>2</v>
      </c>
      <c r="J589">
        <f>+Tabla3567[[#This Row],[BALANCE INICIAL]]+Tabla3567[[#This Row],[ENTRADAS]]-Tabla3567[[#This Row],[SALIDAS]]</f>
        <v>2</v>
      </c>
      <c r="K589" s="2">
        <v>1398</v>
      </c>
      <c r="L589" s="2">
        <f>+Tabla3567[[#This Row],[BALANCE INICIAL]]*Tabla3567[[#This Row],[PRECIO]]</f>
        <v>2796</v>
      </c>
      <c r="M589" s="2">
        <f>+Tabla3567[[#This Row],[ENTRADAS]]*Tabla3567[[#This Row],[PRECIO]]</f>
        <v>0</v>
      </c>
      <c r="N589" s="2">
        <f>+Tabla3567[[#This Row],[SALIDAS]]*Tabla3567[[#This Row],[PRECIO]]</f>
        <v>0</v>
      </c>
      <c r="O589" s="2">
        <f>+Tabla3567[[#This Row],[BALANCE INICIAL2]]+Tabla3567[[#This Row],[ENTRADAS3]]-Tabla3567[[#This Row],[SALIDAS4]]</f>
        <v>2796</v>
      </c>
    </row>
    <row r="590" spans="1:15" x14ac:dyDescent="0.25">
      <c r="A590" s="9" t="s">
        <v>59</v>
      </c>
      <c r="B590" s="16" t="s">
        <v>880</v>
      </c>
      <c r="C590" t="s">
        <v>107</v>
      </c>
      <c r="D590" t="s">
        <v>724</v>
      </c>
      <c r="F590" s="9" t="s">
        <v>820</v>
      </c>
      <c r="G590">
        <v>7</v>
      </c>
      <c r="J590">
        <f>+Tabla3567[[#This Row],[BALANCE INICIAL]]+Tabla3567[[#This Row],[ENTRADAS]]-Tabla3567[[#This Row],[SALIDAS]]</f>
        <v>7</v>
      </c>
      <c r="K590" s="2">
        <v>1906.78</v>
      </c>
      <c r="L590" s="2">
        <f>+Tabla3567[[#This Row],[BALANCE INICIAL]]*Tabla3567[[#This Row],[PRECIO]]</f>
        <v>13347.46</v>
      </c>
      <c r="M590" s="2">
        <f>+Tabla3567[[#This Row],[ENTRADAS]]*Tabla3567[[#This Row],[PRECIO]]</f>
        <v>0</v>
      </c>
      <c r="N590" s="2">
        <f>+Tabla3567[[#This Row],[SALIDAS]]*Tabla3567[[#This Row],[PRECIO]]</f>
        <v>0</v>
      </c>
      <c r="O590" s="2">
        <f>+Tabla3567[[#This Row],[BALANCE INICIAL2]]+Tabla3567[[#This Row],[ENTRADAS3]]-Tabla3567[[#This Row],[SALIDAS4]]</f>
        <v>13347.46</v>
      </c>
    </row>
    <row r="591" spans="1:15" x14ac:dyDescent="0.25">
      <c r="A591" s="9" t="s">
        <v>59</v>
      </c>
      <c r="B591" s="16" t="s">
        <v>880</v>
      </c>
      <c r="C591" t="s">
        <v>107</v>
      </c>
      <c r="D591" t="s">
        <v>725</v>
      </c>
      <c r="F591" s="9" t="s">
        <v>820</v>
      </c>
      <c r="G591">
        <v>1</v>
      </c>
      <c r="J591">
        <f>+Tabla3567[[#This Row],[BALANCE INICIAL]]+Tabla3567[[#This Row],[ENTRADAS]]-Tabla3567[[#This Row],[SALIDAS]]</f>
        <v>1</v>
      </c>
      <c r="K591" s="2">
        <v>949</v>
      </c>
      <c r="L591" s="2">
        <f>+Tabla3567[[#This Row],[BALANCE INICIAL]]*Tabla3567[[#This Row],[PRECIO]]</f>
        <v>949</v>
      </c>
      <c r="M591" s="2">
        <f>+Tabla3567[[#This Row],[ENTRADAS]]*Tabla3567[[#This Row],[PRECIO]]</f>
        <v>0</v>
      </c>
      <c r="N591" s="2">
        <f>+Tabla3567[[#This Row],[SALIDAS]]*Tabla3567[[#This Row],[PRECIO]]</f>
        <v>0</v>
      </c>
      <c r="O591" s="2">
        <f>+Tabla3567[[#This Row],[BALANCE INICIAL2]]+Tabla3567[[#This Row],[ENTRADAS3]]-Tabla3567[[#This Row],[SALIDAS4]]</f>
        <v>949</v>
      </c>
    </row>
    <row r="592" spans="1:15" x14ac:dyDescent="0.25">
      <c r="A592" s="9" t="s">
        <v>59</v>
      </c>
      <c r="B592" s="16" t="s">
        <v>880</v>
      </c>
      <c r="C592" t="s">
        <v>107</v>
      </c>
      <c r="D592" t="s">
        <v>726</v>
      </c>
      <c r="F592" s="9" t="s">
        <v>820</v>
      </c>
      <c r="G592">
        <v>3</v>
      </c>
      <c r="J592">
        <f>+Tabla3567[[#This Row],[BALANCE INICIAL]]+Tabla3567[[#This Row],[ENTRADAS]]-Tabla3567[[#This Row],[SALIDAS]]</f>
        <v>3</v>
      </c>
      <c r="K592" s="2">
        <v>2000</v>
      </c>
      <c r="L592" s="2">
        <f>+Tabla3567[[#This Row],[BALANCE INICIAL]]*Tabla3567[[#This Row],[PRECIO]]</f>
        <v>6000</v>
      </c>
      <c r="M592" s="2">
        <f>+Tabla3567[[#This Row],[ENTRADAS]]*Tabla3567[[#This Row],[PRECIO]]</f>
        <v>0</v>
      </c>
      <c r="N592" s="2">
        <f>+Tabla3567[[#This Row],[SALIDAS]]*Tabla3567[[#This Row],[PRECIO]]</f>
        <v>0</v>
      </c>
      <c r="O592" s="2">
        <f>+Tabla3567[[#This Row],[BALANCE INICIAL2]]+Tabla3567[[#This Row],[ENTRADAS3]]-Tabla3567[[#This Row],[SALIDAS4]]</f>
        <v>6000</v>
      </c>
    </row>
    <row r="593" spans="1:15" x14ac:dyDescent="0.25">
      <c r="A593" s="9" t="s">
        <v>59</v>
      </c>
      <c r="B593" s="16" t="s">
        <v>880</v>
      </c>
      <c r="C593" t="s">
        <v>107</v>
      </c>
      <c r="D593" t="s">
        <v>727</v>
      </c>
      <c r="F593" s="9" t="s">
        <v>820</v>
      </c>
      <c r="G593">
        <v>4</v>
      </c>
      <c r="J593">
        <f>+Tabla3567[[#This Row],[BALANCE INICIAL]]+Tabla3567[[#This Row],[ENTRADAS]]-Tabla3567[[#This Row],[SALIDAS]]</f>
        <v>4</v>
      </c>
      <c r="K593" s="2">
        <v>275</v>
      </c>
      <c r="L593" s="2">
        <f>+Tabla3567[[#This Row],[BALANCE INICIAL]]*Tabla3567[[#This Row],[PRECIO]]</f>
        <v>1100</v>
      </c>
      <c r="M593" s="2">
        <f>+Tabla3567[[#This Row],[ENTRADAS]]*Tabla3567[[#This Row],[PRECIO]]</f>
        <v>0</v>
      </c>
      <c r="N593" s="2">
        <f>+Tabla3567[[#This Row],[SALIDAS]]*Tabla3567[[#This Row],[PRECIO]]</f>
        <v>0</v>
      </c>
      <c r="O593" s="2">
        <f>+Tabla3567[[#This Row],[BALANCE INICIAL2]]+Tabla3567[[#This Row],[ENTRADAS3]]-Tabla3567[[#This Row],[SALIDAS4]]</f>
        <v>1100</v>
      </c>
    </row>
    <row r="594" spans="1:15" x14ac:dyDescent="0.25">
      <c r="A594" s="9" t="s">
        <v>59</v>
      </c>
      <c r="B594" s="16" t="s">
        <v>880</v>
      </c>
      <c r="C594" t="s">
        <v>107</v>
      </c>
      <c r="D594" t="s">
        <v>728</v>
      </c>
      <c r="F594" s="9" t="s">
        <v>820</v>
      </c>
      <c r="G594">
        <v>3</v>
      </c>
      <c r="J594">
        <f>+Tabla3567[[#This Row],[BALANCE INICIAL]]+Tabla3567[[#This Row],[ENTRADAS]]-Tabla3567[[#This Row],[SALIDAS]]</f>
        <v>3</v>
      </c>
      <c r="K594" s="2">
        <v>850</v>
      </c>
      <c r="L594" s="2">
        <f>+Tabla3567[[#This Row],[BALANCE INICIAL]]*Tabla3567[[#This Row],[PRECIO]]</f>
        <v>2550</v>
      </c>
      <c r="M594" s="2">
        <f>+Tabla3567[[#This Row],[ENTRADAS]]*Tabla3567[[#This Row],[PRECIO]]</f>
        <v>0</v>
      </c>
      <c r="N594" s="2">
        <f>+Tabla3567[[#This Row],[SALIDAS]]*Tabla3567[[#This Row],[PRECIO]]</f>
        <v>0</v>
      </c>
      <c r="O594" s="2">
        <f>+Tabla3567[[#This Row],[BALANCE INICIAL2]]+Tabla3567[[#This Row],[ENTRADAS3]]-Tabla3567[[#This Row],[SALIDAS4]]</f>
        <v>2550</v>
      </c>
    </row>
    <row r="595" spans="1:15" x14ac:dyDescent="0.25">
      <c r="A595" s="9" t="s">
        <v>59</v>
      </c>
      <c r="B595" s="16" t="s">
        <v>880</v>
      </c>
      <c r="C595" t="s">
        <v>107</v>
      </c>
      <c r="D595" t="s">
        <v>729</v>
      </c>
      <c r="F595" s="9" t="s">
        <v>820</v>
      </c>
      <c r="G595">
        <v>1</v>
      </c>
      <c r="J595">
        <f>+Tabla3567[[#This Row],[BALANCE INICIAL]]+Tabla3567[[#This Row],[ENTRADAS]]-Tabla3567[[#This Row],[SALIDAS]]</f>
        <v>1</v>
      </c>
      <c r="K595" s="2">
        <v>700</v>
      </c>
      <c r="L595" s="2">
        <f>+Tabla3567[[#This Row],[BALANCE INICIAL]]*Tabla3567[[#This Row],[PRECIO]]</f>
        <v>700</v>
      </c>
      <c r="M595" s="2">
        <f>+Tabla3567[[#This Row],[ENTRADAS]]*Tabla3567[[#This Row],[PRECIO]]</f>
        <v>0</v>
      </c>
      <c r="N595" s="2">
        <f>+Tabla3567[[#This Row],[SALIDAS]]*Tabla3567[[#This Row],[PRECIO]]</f>
        <v>0</v>
      </c>
      <c r="O595" s="2">
        <f>+Tabla3567[[#This Row],[BALANCE INICIAL2]]+Tabla3567[[#This Row],[ENTRADAS3]]-Tabla3567[[#This Row],[SALIDAS4]]</f>
        <v>700</v>
      </c>
    </row>
    <row r="596" spans="1:15" x14ac:dyDescent="0.25">
      <c r="A596" s="9" t="s">
        <v>59</v>
      </c>
      <c r="B596" s="16" t="s">
        <v>880</v>
      </c>
      <c r="C596" t="s">
        <v>107</v>
      </c>
      <c r="D596" t="s">
        <v>730</v>
      </c>
      <c r="F596" s="9" t="s">
        <v>820</v>
      </c>
      <c r="G596">
        <v>6</v>
      </c>
      <c r="J596">
        <f>+Tabla3567[[#This Row],[BALANCE INICIAL]]+Tabla3567[[#This Row],[ENTRADAS]]-Tabla3567[[#This Row],[SALIDAS]]</f>
        <v>6</v>
      </c>
      <c r="K596" s="2">
        <v>450</v>
      </c>
      <c r="L596" s="2">
        <f>+Tabla3567[[#This Row],[BALANCE INICIAL]]*Tabla3567[[#This Row],[PRECIO]]</f>
        <v>2700</v>
      </c>
      <c r="M596" s="2">
        <f>+Tabla3567[[#This Row],[ENTRADAS]]*Tabla3567[[#This Row],[PRECIO]]</f>
        <v>0</v>
      </c>
      <c r="N596" s="2">
        <f>+Tabla3567[[#This Row],[SALIDAS]]*Tabla3567[[#This Row],[PRECIO]]</f>
        <v>0</v>
      </c>
      <c r="O596" s="2">
        <f>+Tabla3567[[#This Row],[BALANCE INICIAL2]]+Tabla3567[[#This Row],[ENTRADAS3]]-Tabla3567[[#This Row],[SALIDAS4]]</f>
        <v>2700</v>
      </c>
    </row>
    <row r="597" spans="1:15" x14ac:dyDescent="0.25">
      <c r="A597" s="14" t="s">
        <v>59</v>
      </c>
      <c r="B597" s="16" t="s">
        <v>880</v>
      </c>
      <c r="C597" t="s">
        <v>107</v>
      </c>
      <c r="D597" t="s">
        <v>731</v>
      </c>
      <c r="F597" s="9" t="s">
        <v>820</v>
      </c>
      <c r="G597">
        <v>9</v>
      </c>
      <c r="J597">
        <f>+Tabla3567[[#This Row],[BALANCE INICIAL]]+Tabla3567[[#This Row],[ENTRADAS]]-Tabla3567[[#This Row],[SALIDAS]]</f>
        <v>9</v>
      </c>
      <c r="K597" s="2">
        <v>800</v>
      </c>
      <c r="L597" s="2">
        <f>+Tabla3567[[#This Row],[BALANCE INICIAL]]*Tabla3567[[#This Row],[PRECIO]]</f>
        <v>7200</v>
      </c>
      <c r="M597" s="2">
        <f>+Tabla3567[[#This Row],[ENTRADAS]]*Tabla3567[[#This Row],[PRECIO]]</f>
        <v>0</v>
      </c>
      <c r="N597" s="2">
        <f>+Tabla3567[[#This Row],[SALIDAS]]*Tabla3567[[#This Row],[PRECIO]]</f>
        <v>0</v>
      </c>
      <c r="O597" s="2">
        <f>+Tabla3567[[#This Row],[BALANCE INICIAL2]]+Tabla3567[[#This Row],[ENTRADAS3]]-Tabla3567[[#This Row],[SALIDAS4]]</f>
        <v>7200</v>
      </c>
    </row>
    <row r="598" spans="1:15" x14ac:dyDescent="0.25">
      <c r="A598" s="9" t="s">
        <v>59</v>
      </c>
      <c r="B598" s="16" t="s">
        <v>880</v>
      </c>
      <c r="C598" t="s">
        <v>107</v>
      </c>
      <c r="D598" t="s">
        <v>732</v>
      </c>
      <c r="F598" s="9" t="s">
        <v>834</v>
      </c>
      <c r="G598">
        <v>2</v>
      </c>
      <c r="J598">
        <f>+Tabla3567[[#This Row],[BALANCE INICIAL]]+Tabla3567[[#This Row],[ENTRADAS]]-Tabla3567[[#This Row],[SALIDAS]]</f>
        <v>2</v>
      </c>
      <c r="K598" s="2">
        <v>750</v>
      </c>
      <c r="L598" s="2">
        <f>+Tabla3567[[#This Row],[BALANCE INICIAL]]*Tabla3567[[#This Row],[PRECIO]]</f>
        <v>1500</v>
      </c>
      <c r="M598" s="2">
        <f>+Tabla3567[[#This Row],[ENTRADAS]]*Tabla3567[[#This Row],[PRECIO]]</f>
        <v>0</v>
      </c>
      <c r="N598" s="2">
        <f>+Tabla3567[[#This Row],[SALIDAS]]*Tabla3567[[#This Row],[PRECIO]]</f>
        <v>0</v>
      </c>
      <c r="O598" s="2">
        <f>+Tabla3567[[#This Row],[BALANCE INICIAL2]]+Tabla3567[[#This Row],[ENTRADAS3]]-Tabla3567[[#This Row],[SALIDAS4]]</f>
        <v>1500</v>
      </c>
    </row>
    <row r="599" spans="1:15" x14ac:dyDescent="0.25">
      <c r="A599" s="9" t="s">
        <v>59</v>
      </c>
      <c r="B599" s="16" t="s">
        <v>880</v>
      </c>
      <c r="C599" t="s">
        <v>107</v>
      </c>
      <c r="D599" t="s">
        <v>733</v>
      </c>
      <c r="F599" s="9" t="s">
        <v>820</v>
      </c>
      <c r="G599">
        <v>11</v>
      </c>
      <c r="J599">
        <f>+Tabla3567[[#This Row],[BALANCE INICIAL]]+Tabla3567[[#This Row],[ENTRADAS]]-Tabla3567[[#This Row],[SALIDAS]]</f>
        <v>11</v>
      </c>
      <c r="K599" s="2">
        <v>850</v>
      </c>
      <c r="L599" s="2">
        <f>+Tabla3567[[#This Row],[BALANCE INICIAL]]*Tabla3567[[#This Row],[PRECIO]]</f>
        <v>9350</v>
      </c>
      <c r="M599" s="2">
        <f>+Tabla3567[[#This Row],[ENTRADAS]]*Tabla3567[[#This Row],[PRECIO]]</f>
        <v>0</v>
      </c>
      <c r="N599" s="2">
        <f>+Tabla3567[[#This Row],[SALIDAS]]*Tabla3567[[#This Row],[PRECIO]]</f>
        <v>0</v>
      </c>
      <c r="O599" s="2">
        <f>+Tabla3567[[#This Row],[BALANCE INICIAL2]]+Tabla3567[[#This Row],[ENTRADAS3]]-Tabla3567[[#This Row],[SALIDAS4]]</f>
        <v>9350</v>
      </c>
    </row>
    <row r="600" spans="1:15" x14ac:dyDescent="0.25">
      <c r="A600" s="9" t="s">
        <v>59</v>
      </c>
      <c r="B600" s="16" t="s">
        <v>880</v>
      </c>
      <c r="C600" t="s">
        <v>107</v>
      </c>
      <c r="D600" t="s">
        <v>734</v>
      </c>
      <c r="F600" s="9" t="s">
        <v>820</v>
      </c>
      <c r="G600">
        <v>2</v>
      </c>
      <c r="J600">
        <f>+Tabla3567[[#This Row],[BALANCE INICIAL]]+Tabla3567[[#This Row],[ENTRADAS]]-Tabla3567[[#This Row],[SALIDAS]]</f>
        <v>2</v>
      </c>
      <c r="K600" s="2">
        <v>1050</v>
      </c>
      <c r="L600" s="2">
        <f>+Tabla3567[[#This Row],[BALANCE INICIAL]]*Tabla3567[[#This Row],[PRECIO]]</f>
        <v>2100</v>
      </c>
      <c r="M600" s="2">
        <f>+Tabla3567[[#This Row],[ENTRADAS]]*Tabla3567[[#This Row],[PRECIO]]</f>
        <v>0</v>
      </c>
      <c r="N600" s="2">
        <f>+Tabla3567[[#This Row],[SALIDAS]]*Tabla3567[[#This Row],[PRECIO]]</f>
        <v>0</v>
      </c>
      <c r="O600" s="2">
        <f>+Tabla3567[[#This Row],[BALANCE INICIAL2]]+Tabla3567[[#This Row],[ENTRADAS3]]-Tabla3567[[#This Row],[SALIDAS4]]</f>
        <v>2100</v>
      </c>
    </row>
    <row r="601" spans="1:15" x14ac:dyDescent="0.25">
      <c r="A601" s="9" t="s">
        <v>59</v>
      </c>
      <c r="B601" s="16" t="s">
        <v>880</v>
      </c>
      <c r="C601" t="s">
        <v>107</v>
      </c>
      <c r="D601" t="s">
        <v>735</v>
      </c>
      <c r="F601" s="9" t="s">
        <v>820</v>
      </c>
      <c r="G601">
        <v>1</v>
      </c>
      <c r="J601">
        <f>+Tabla3567[[#This Row],[BALANCE INICIAL]]+Tabla3567[[#This Row],[ENTRADAS]]-Tabla3567[[#This Row],[SALIDAS]]</f>
        <v>1</v>
      </c>
      <c r="K601" s="2">
        <v>1250</v>
      </c>
      <c r="L601" s="2">
        <f>+Tabla3567[[#This Row],[BALANCE INICIAL]]*Tabla3567[[#This Row],[PRECIO]]</f>
        <v>1250</v>
      </c>
      <c r="M601" s="2">
        <f>+Tabla3567[[#This Row],[ENTRADAS]]*Tabla3567[[#This Row],[PRECIO]]</f>
        <v>0</v>
      </c>
      <c r="N601" s="2">
        <f>+Tabla3567[[#This Row],[SALIDAS]]*Tabla3567[[#This Row],[PRECIO]]</f>
        <v>0</v>
      </c>
      <c r="O601" s="2">
        <f>+Tabla3567[[#This Row],[BALANCE INICIAL2]]+Tabla3567[[#This Row],[ENTRADAS3]]-Tabla3567[[#This Row],[SALIDAS4]]</f>
        <v>1250</v>
      </c>
    </row>
    <row r="602" spans="1:15" x14ac:dyDescent="0.25">
      <c r="A602" s="9" t="s">
        <v>59</v>
      </c>
      <c r="B602" s="16" t="s">
        <v>880</v>
      </c>
      <c r="C602" t="s">
        <v>107</v>
      </c>
      <c r="D602" t="s">
        <v>736</v>
      </c>
      <c r="F602" s="9" t="s">
        <v>820</v>
      </c>
      <c r="G602">
        <v>23</v>
      </c>
      <c r="J602">
        <f>+Tabla3567[[#This Row],[BALANCE INICIAL]]+Tabla3567[[#This Row],[ENTRADAS]]-Tabla3567[[#This Row],[SALIDAS]]</f>
        <v>23</v>
      </c>
      <c r="K602" s="2">
        <v>950.3</v>
      </c>
      <c r="L602" s="2">
        <f>+Tabla3567[[#This Row],[BALANCE INICIAL]]*Tabla3567[[#This Row],[PRECIO]]</f>
        <v>21856.899999999998</v>
      </c>
      <c r="M602" s="2">
        <f>+Tabla3567[[#This Row],[ENTRADAS]]*Tabla3567[[#This Row],[PRECIO]]</f>
        <v>0</v>
      </c>
      <c r="N602" s="2">
        <f>+Tabla3567[[#This Row],[SALIDAS]]*Tabla3567[[#This Row],[PRECIO]]</f>
        <v>0</v>
      </c>
      <c r="O602" s="2">
        <f>+Tabla3567[[#This Row],[BALANCE INICIAL2]]+Tabla3567[[#This Row],[ENTRADAS3]]-Tabla3567[[#This Row],[SALIDAS4]]</f>
        <v>21856.899999999998</v>
      </c>
    </row>
    <row r="603" spans="1:15" x14ac:dyDescent="0.25">
      <c r="A603" s="9" t="s">
        <v>59</v>
      </c>
      <c r="B603" s="16" t="s">
        <v>880</v>
      </c>
      <c r="C603" t="s">
        <v>107</v>
      </c>
      <c r="D603" t="s">
        <v>737</v>
      </c>
      <c r="F603" s="9" t="s">
        <v>820</v>
      </c>
      <c r="G603">
        <v>5</v>
      </c>
      <c r="J603">
        <f>+Tabla3567[[#This Row],[BALANCE INICIAL]]+Tabla3567[[#This Row],[ENTRADAS]]-Tabla3567[[#This Row],[SALIDAS]]</f>
        <v>5</v>
      </c>
      <c r="K603" s="2">
        <v>650.5</v>
      </c>
      <c r="L603" s="2">
        <f>+Tabla3567[[#This Row],[BALANCE INICIAL]]*Tabla3567[[#This Row],[PRECIO]]</f>
        <v>3252.5</v>
      </c>
      <c r="M603" s="2">
        <f>+Tabla3567[[#This Row],[ENTRADAS]]*Tabla3567[[#This Row],[PRECIO]]</f>
        <v>0</v>
      </c>
      <c r="N603" s="2">
        <f>+Tabla3567[[#This Row],[SALIDAS]]*Tabla3567[[#This Row],[PRECIO]]</f>
        <v>0</v>
      </c>
      <c r="O603" s="2">
        <f>+Tabla3567[[#This Row],[BALANCE INICIAL2]]+Tabla3567[[#This Row],[ENTRADAS3]]-Tabla3567[[#This Row],[SALIDAS4]]</f>
        <v>3252.5</v>
      </c>
    </row>
    <row r="604" spans="1:15" x14ac:dyDescent="0.25">
      <c r="A604" s="9" t="s">
        <v>59</v>
      </c>
      <c r="B604" s="16" t="s">
        <v>880</v>
      </c>
      <c r="C604" t="s">
        <v>107</v>
      </c>
      <c r="D604" t="s">
        <v>738</v>
      </c>
      <c r="F604" s="9" t="s">
        <v>820</v>
      </c>
      <c r="G604">
        <v>8</v>
      </c>
      <c r="J604">
        <f>+Tabla3567[[#This Row],[BALANCE INICIAL]]+Tabla3567[[#This Row],[ENTRADAS]]-Tabla3567[[#This Row],[SALIDAS]]</f>
        <v>8</v>
      </c>
      <c r="K604" s="2">
        <v>1350</v>
      </c>
      <c r="L604" s="2">
        <f>+Tabla3567[[#This Row],[BALANCE INICIAL]]*Tabla3567[[#This Row],[PRECIO]]</f>
        <v>10800</v>
      </c>
      <c r="M604" s="2">
        <f>+Tabla3567[[#This Row],[ENTRADAS]]*Tabla3567[[#This Row],[PRECIO]]</f>
        <v>0</v>
      </c>
      <c r="N604" s="2">
        <f>+Tabla3567[[#This Row],[SALIDAS]]*Tabla3567[[#This Row],[PRECIO]]</f>
        <v>0</v>
      </c>
      <c r="O604" s="2">
        <f>+Tabla3567[[#This Row],[BALANCE INICIAL2]]+Tabla3567[[#This Row],[ENTRADAS3]]-Tabla3567[[#This Row],[SALIDAS4]]</f>
        <v>10800</v>
      </c>
    </row>
    <row r="605" spans="1:15" x14ac:dyDescent="0.25">
      <c r="A605" s="9" t="s">
        <v>59</v>
      </c>
      <c r="B605" s="16" t="s">
        <v>880</v>
      </c>
      <c r="C605" t="s">
        <v>107</v>
      </c>
      <c r="D605" t="s">
        <v>739</v>
      </c>
      <c r="F605" s="9" t="s">
        <v>820</v>
      </c>
      <c r="G605">
        <v>1</v>
      </c>
      <c r="J605">
        <f>+Tabla3567[[#This Row],[BALANCE INICIAL]]+Tabla3567[[#This Row],[ENTRADAS]]-Tabla3567[[#This Row],[SALIDAS]]</f>
        <v>1</v>
      </c>
      <c r="K605" s="2">
        <v>540</v>
      </c>
      <c r="L605" s="2">
        <f>+Tabla3567[[#This Row],[BALANCE INICIAL]]*Tabla3567[[#This Row],[PRECIO]]</f>
        <v>540</v>
      </c>
      <c r="M605" s="2">
        <f>+Tabla3567[[#This Row],[ENTRADAS]]*Tabla3567[[#This Row],[PRECIO]]</f>
        <v>0</v>
      </c>
      <c r="N605" s="2">
        <f>+Tabla3567[[#This Row],[SALIDAS]]*Tabla3567[[#This Row],[PRECIO]]</f>
        <v>0</v>
      </c>
      <c r="O605" s="2">
        <f>+Tabla3567[[#This Row],[BALANCE INICIAL2]]+Tabla3567[[#This Row],[ENTRADAS3]]-Tabla3567[[#This Row],[SALIDAS4]]</f>
        <v>540</v>
      </c>
    </row>
    <row r="606" spans="1:15" x14ac:dyDescent="0.25">
      <c r="A606" s="9" t="s">
        <v>59</v>
      </c>
      <c r="B606" s="16" t="s">
        <v>880</v>
      </c>
      <c r="C606" t="s">
        <v>107</v>
      </c>
      <c r="D606" t="s">
        <v>740</v>
      </c>
      <c r="F606" s="9" t="s">
        <v>820</v>
      </c>
      <c r="G606">
        <v>4</v>
      </c>
      <c r="J606">
        <f>+Tabla3567[[#This Row],[BALANCE INICIAL]]+Tabla3567[[#This Row],[ENTRADAS]]-Tabla3567[[#This Row],[SALIDAS]]</f>
        <v>4</v>
      </c>
      <c r="K606" s="2">
        <v>650</v>
      </c>
      <c r="L606" s="2">
        <f>+Tabla3567[[#This Row],[BALANCE INICIAL]]*Tabla3567[[#This Row],[PRECIO]]</f>
        <v>2600</v>
      </c>
      <c r="M606" s="2">
        <f>+Tabla3567[[#This Row],[ENTRADAS]]*Tabla3567[[#This Row],[PRECIO]]</f>
        <v>0</v>
      </c>
      <c r="N606" s="2">
        <f>+Tabla3567[[#This Row],[SALIDAS]]*Tabla3567[[#This Row],[PRECIO]]</f>
        <v>0</v>
      </c>
      <c r="O606" s="2">
        <f>+Tabla3567[[#This Row],[BALANCE INICIAL2]]+Tabla3567[[#This Row],[ENTRADAS3]]-Tabla3567[[#This Row],[SALIDAS4]]</f>
        <v>2600</v>
      </c>
    </row>
    <row r="607" spans="1:15" x14ac:dyDescent="0.25">
      <c r="A607" s="9" t="s">
        <v>59</v>
      </c>
      <c r="B607" s="16" t="s">
        <v>880</v>
      </c>
      <c r="C607" t="s">
        <v>107</v>
      </c>
      <c r="D607" t="s">
        <v>741</v>
      </c>
      <c r="F607" s="9" t="s">
        <v>820</v>
      </c>
      <c r="G607">
        <v>1</v>
      </c>
      <c r="J607">
        <f>+Tabla3567[[#This Row],[BALANCE INICIAL]]+Tabla3567[[#This Row],[ENTRADAS]]-Tabla3567[[#This Row],[SALIDAS]]</f>
        <v>1</v>
      </c>
      <c r="K607" s="2">
        <v>750</v>
      </c>
      <c r="L607" s="2">
        <f>+Tabla3567[[#This Row],[BALANCE INICIAL]]*Tabla3567[[#This Row],[PRECIO]]</f>
        <v>750</v>
      </c>
      <c r="M607" s="2">
        <f>+Tabla3567[[#This Row],[ENTRADAS]]*Tabla3567[[#This Row],[PRECIO]]</f>
        <v>0</v>
      </c>
      <c r="N607" s="2">
        <f>+Tabla3567[[#This Row],[SALIDAS]]*Tabla3567[[#This Row],[PRECIO]]</f>
        <v>0</v>
      </c>
      <c r="O607" s="2">
        <f>+Tabla3567[[#This Row],[BALANCE INICIAL2]]+Tabla3567[[#This Row],[ENTRADAS3]]-Tabla3567[[#This Row],[SALIDAS4]]</f>
        <v>750</v>
      </c>
    </row>
    <row r="608" spans="1:15" x14ac:dyDescent="0.25">
      <c r="A608" s="9" t="s">
        <v>59</v>
      </c>
      <c r="B608" s="16" t="s">
        <v>880</v>
      </c>
      <c r="C608" t="s">
        <v>107</v>
      </c>
      <c r="D608" t="s">
        <v>742</v>
      </c>
      <c r="F608" s="9" t="s">
        <v>820</v>
      </c>
      <c r="G608">
        <v>7</v>
      </c>
      <c r="J608">
        <f>+Tabla3567[[#This Row],[BALANCE INICIAL]]+Tabla3567[[#This Row],[ENTRADAS]]-Tabla3567[[#This Row],[SALIDAS]]</f>
        <v>7</v>
      </c>
      <c r="K608" s="2">
        <v>600</v>
      </c>
      <c r="L608" s="2">
        <f>+Tabla3567[[#This Row],[BALANCE INICIAL]]*Tabla3567[[#This Row],[PRECIO]]</f>
        <v>4200</v>
      </c>
      <c r="M608" s="2">
        <f>+Tabla3567[[#This Row],[ENTRADAS]]*Tabla3567[[#This Row],[PRECIO]]</f>
        <v>0</v>
      </c>
      <c r="N608" s="2">
        <f>+Tabla3567[[#This Row],[SALIDAS]]*Tabla3567[[#This Row],[PRECIO]]</f>
        <v>0</v>
      </c>
      <c r="O608" s="2">
        <f>+Tabla3567[[#This Row],[BALANCE INICIAL2]]+Tabla3567[[#This Row],[ENTRADAS3]]-Tabla3567[[#This Row],[SALIDAS4]]</f>
        <v>4200</v>
      </c>
    </row>
    <row r="609" spans="1:15" x14ac:dyDescent="0.25">
      <c r="A609" s="9" t="s">
        <v>59</v>
      </c>
      <c r="B609" s="16" t="s">
        <v>880</v>
      </c>
      <c r="C609" t="s">
        <v>107</v>
      </c>
      <c r="D609" t="s">
        <v>743</v>
      </c>
      <c r="F609" s="9" t="s">
        <v>820</v>
      </c>
      <c r="G609">
        <v>1</v>
      </c>
      <c r="J609">
        <f>+Tabla3567[[#This Row],[BALANCE INICIAL]]+Tabla3567[[#This Row],[ENTRADAS]]-Tabla3567[[#This Row],[SALIDAS]]</f>
        <v>1</v>
      </c>
      <c r="K609" s="2">
        <v>450</v>
      </c>
      <c r="L609" s="2">
        <f>+Tabla3567[[#This Row],[BALANCE INICIAL]]*Tabla3567[[#This Row],[PRECIO]]</f>
        <v>450</v>
      </c>
      <c r="M609" s="2">
        <f>+Tabla3567[[#This Row],[ENTRADAS]]*Tabla3567[[#This Row],[PRECIO]]</f>
        <v>0</v>
      </c>
      <c r="N609" s="2">
        <f>+Tabla3567[[#This Row],[SALIDAS]]*Tabla3567[[#This Row],[PRECIO]]</f>
        <v>0</v>
      </c>
      <c r="O609" s="2">
        <f>+Tabla3567[[#This Row],[BALANCE INICIAL2]]+Tabla3567[[#This Row],[ENTRADAS3]]-Tabla3567[[#This Row],[SALIDAS4]]</f>
        <v>450</v>
      </c>
    </row>
    <row r="610" spans="1:15" x14ac:dyDescent="0.25">
      <c r="A610" s="9" t="s">
        <v>59</v>
      </c>
      <c r="B610" s="16" t="s">
        <v>880</v>
      </c>
      <c r="C610" t="s">
        <v>107</v>
      </c>
      <c r="D610" t="s">
        <v>744</v>
      </c>
      <c r="F610" s="9" t="s">
        <v>820</v>
      </c>
      <c r="G610">
        <v>5</v>
      </c>
      <c r="J610">
        <f>+Tabla3567[[#This Row],[BALANCE INICIAL]]+Tabla3567[[#This Row],[ENTRADAS]]-Tabla3567[[#This Row],[SALIDAS]]</f>
        <v>5</v>
      </c>
      <c r="K610" s="2">
        <v>400</v>
      </c>
      <c r="L610" s="2">
        <f>+Tabla3567[[#This Row],[BALANCE INICIAL]]*Tabla3567[[#This Row],[PRECIO]]</f>
        <v>2000</v>
      </c>
      <c r="M610" s="2">
        <f>+Tabla3567[[#This Row],[ENTRADAS]]*Tabla3567[[#This Row],[PRECIO]]</f>
        <v>0</v>
      </c>
      <c r="N610" s="2">
        <f>+Tabla3567[[#This Row],[SALIDAS]]*Tabla3567[[#This Row],[PRECIO]]</f>
        <v>0</v>
      </c>
      <c r="O610" s="2">
        <f>+Tabla3567[[#This Row],[BALANCE INICIAL2]]+Tabla3567[[#This Row],[ENTRADAS3]]-Tabla3567[[#This Row],[SALIDAS4]]</f>
        <v>2000</v>
      </c>
    </row>
    <row r="611" spans="1:15" x14ac:dyDescent="0.25">
      <c r="A611" s="9" t="s">
        <v>59</v>
      </c>
      <c r="B611" s="16" t="s">
        <v>880</v>
      </c>
      <c r="C611" t="s">
        <v>107</v>
      </c>
      <c r="D611" t="s">
        <v>745</v>
      </c>
      <c r="F611" s="9" t="s">
        <v>820</v>
      </c>
      <c r="G611">
        <v>6</v>
      </c>
      <c r="J611">
        <f>+Tabla3567[[#This Row],[BALANCE INICIAL]]+Tabla3567[[#This Row],[ENTRADAS]]-Tabla3567[[#This Row],[SALIDAS]]</f>
        <v>6</v>
      </c>
      <c r="K611" s="2">
        <v>575</v>
      </c>
      <c r="L611" s="2">
        <f>+Tabla3567[[#This Row],[BALANCE INICIAL]]*Tabla3567[[#This Row],[PRECIO]]</f>
        <v>3450</v>
      </c>
      <c r="M611" s="2">
        <f>+Tabla3567[[#This Row],[ENTRADAS]]*Tabla3567[[#This Row],[PRECIO]]</f>
        <v>0</v>
      </c>
      <c r="N611" s="2">
        <f>+Tabla3567[[#This Row],[SALIDAS]]*Tabla3567[[#This Row],[PRECIO]]</f>
        <v>0</v>
      </c>
      <c r="O611" s="2">
        <f>+Tabla3567[[#This Row],[BALANCE INICIAL2]]+Tabla3567[[#This Row],[ENTRADAS3]]-Tabla3567[[#This Row],[SALIDAS4]]</f>
        <v>3450</v>
      </c>
    </row>
    <row r="612" spans="1:15" x14ac:dyDescent="0.25">
      <c r="A612" s="9" t="s">
        <v>59</v>
      </c>
      <c r="B612" s="16" t="s">
        <v>880</v>
      </c>
      <c r="C612" t="s">
        <v>107</v>
      </c>
      <c r="D612" t="s">
        <v>746</v>
      </c>
      <c r="F612" s="9" t="s">
        <v>820</v>
      </c>
      <c r="G612">
        <v>5</v>
      </c>
      <c r="J612">
        <f>+Tabla3567[[#This Row],[BALANCE INICIAL]]+Tabla3567[[#This Row],[ENTRADAS]]-Tabla3567[[#This Row],[SALIDAS]]</f>
        <v>5</v>
      </c>
      <c r="K612" s="2">
        <v>495</v>
      </c>
      <c r="L612" s="2">
        <f>+Tabla3567[[#This Row],[BALANCE INICIAL]]*Tabla3567[[#This Row],[PRECIO]]</f>
        <v>2475</v>
      </c>
      <c r="M612" s="2">
        <f>+Tabla3567[[#This Row],[ENTRADAS]]*Tabla3567[[#This Row],[PRECIO]]</f>
        <v>0</v>
      </c>
      <c r="N612" s="2">
        <f>+Tabla3567[[#This Row],[SALIDAS]]*Tabla3567[[#This Row],[PRECIO]]</f>
        <v>0</v>
      </c>
      <c r="O612" s="2">
        <f>+Tabla3567[[#This Row],[BALANCE INICIAL2]]+Tabla3567[[#This Row],[ENTRADAS3]]-Tabla3567[[#This Row],[SALIDAS4]]</f>
        <v>2475</v>
      </c>
    </row>
    <row r="613" spans="1:15" x14ac:dyDescent="0.25">
      <c r="A613" s="9" t="s">
        <v>59</v>
      </c>
      <c r="B613" s="16" t="s">
        <v>880</v>
      </c>
      <c r="C613" t="s">
        <v>107</v>
      </c>
      <c r="D613" t="s">
        <v>747</v>
      </c>
      <c r="F613" s="9" t="s">
        <v>820</v>
      </c>
      <c r="G613">
        <v>6</v>
      </c>
      <c r="J613">
        <f>+Tabla3567[[#This Row],[BALANCE INICIAL]]+Tabla3567[[#This Row],[ENTRADAS]]-Tabla3567[[#This Row],[SALIDAS]]</f>
        <v>6</v>
      </c>
      <c r="K613" s="2">
        <v>450</v>
      </c>
      <c r="L613" s="2">
        <f>+Tabla3567[[#This Row],[BALANCE INICIAL]]*Tabla3567[[#This Row],[PRECIO]]</f>
        <v>2700</v>
      </c>
      <c r="M613" s="2">
        <f>+Tabla3567[[#This Row],[ENTRADAS]]*Tabla3567[[#This Row],[PRECIO]]</f>
        <v>0</v>
      </c>
      <c r="N613" s="2">
        <f>+Tabla3567[[#This Row],[SALIDAS]]*Tabla3567[[#This Row],[PRECIO]]</f>
        <v>0</v>
      </c>
      <c r="O613" s="2">
        <f>+Tabla3567[[#This Row],[BALANCE INICIAL2]]+Tabla3567[[#This Row],[ENTRADAS3]]-Tabla3567[[#This Row],[SALIDAS4]]</f>
        <v>2700</v>
      </c>
    </row>
    <row r="614" spans="1:15" x14ac:dyDescent="0.25">
      <c r="A614" s="9" t="s">
        <v>59</v>
      </c>
      <c r="B614" s="16" t="s">
        <v>880</v>
      </c>
      <c r="C614" t="s">
        <v>107</v>
      </c>
      <c r="D614" t="s">
        <v>748</v>
      </c>
      <c r="F614" s="9" t="s">
        <v>820</v>
      </c>
      <c r="G614">
        <v>2</v>
      </c>
      <c r="J614">
        <f>+Tabla3567[[#This Row],[BALANCE INICIAL]]+Tabla3567[[#This Row],[ENTRADAS]]-Tabla3567[[#This Row],[SALIDAS]]</f>
        <v>2</v>
      </c>
      <c r="K614" s="2">
        <v>2144</v>
      </c>
      <c r="L614" s="2">
        <f>+Tabla3567[[#This Row],[BALANCE INICIAL]]*Tabla3567[[#This Row],[PRECIO]]</f>
        <v>4288</v>
      </c>
      <c r="M614" s="2">
        <f>+Tabla3567[[#This Row],[ENTRADAS]]*Tabla3567[[#This Row],[PRECIO]]</f>
        <v>0</v>
      </c>
      <c r="N614" s="2">
        <f>+Tabla3567[[#This Row],[SALIDAS]]*Tabla3567[[#This Row],[PRECIO]]</f>
        <v>0</v>
      </c>
      <c r="O614" s="2">
        <f>+Tabla3567[[#This Row],[BALANCE INICIAL2]]+Tabla3567[[#This Row],[ENTRADAS3]]-Tabla3567[[#This Row],[SALIDAS4]]</f>
        <v>4288</v>
      </c>
    </row>
    <row r="615" spans="1:15" x14ac:dyDescent="0.25">
      <c r="A615" s="9" t="s">
        <v>59</v>
      </c>
      <c r="B615" s="16" t="s">
        <v>880</v>
      </c>
      <c r="C615" t="s">
        <v>107</v>
      </c>
      <c r="D615" t="s">
        <v>749</v>
      </c>
      <c r="F615" s="9" t="s">
        <v>820</v>
      </c>
      <c r="G615">
        <v>21</v>
      </c>
      <c r="J615">
        <f>+Tabla3567[[#This Row],[BALANCE INICIAL]]+Tabla3567[[#This Row],[ENTRADAS]]-Tabla3567[[#This Row],[SALIDAS]]</f>
        <v>21</v>
      </c>
      <c r="K615" s="2">
        <v>190</v>
      </c>
      <c r="L615" s="2">
        <f>+Tabla3567[[#This Row],[BALANCE INICIAL]]*Tabla3567[[#This Row],[PRECIO]]</f>
        <v>3990</v>
      </c>
      <c r="M615" s="2">
        <f>+Tabla3567[[#This Row],[ENTRADAS]]*Tabla3567[[#This Row],[PRECIO]]</f>
        <v>0</v>
      </c>
      <c r="N615" s="2">
        <f>+Tabla3567[[#This Row],[SALIDAS]]*Tabla3567[[#This Row],[PRECIO]]</f>
        <v>0</v>
      </c>
      <c r="O615" s="2">
        <f>+Tabla3567[[#This Row],[BALANCE INICIAL2]]+Tabla3567[[#This Row],[ENTRADAS3]]-Tabla3567[[#This Row],[SALIDAS4]]</f>
        <v>3990</v>
      </c>
    </row>
    <row r="616" spans="1:15" x14ac:dyDescent="0.25">
      <c r="A616" s="9" t="s">
        <v>59</v>
      </c>
      <c r="B616" s="16" t="s">
        <v>880</v>
      </c>
      <c r="C616" t="s">
        <v>107</v>
      </c>
      <c r="D616" t="s">
        <v>750</v>
      </c>
      <c r="F616" s="9" t="s">
        <v>820</v>
      </c>
      <c r="G616">
        <v>3</v>
      </c>
      <c r="J616">
        <f>+Tabla3567[[#This Row],[BALANCE INICIAL]]+Tabla3567[[#This Row],[ENTRADAS]]-Tabla3567[[#This Row],[SALIDAS]]</f>
        <v>3</v>
      </c>
      <c r="K616" s="2">
        <v>350</v>
      </c>
      <c r="L616" s="2">
        <f>+Tabla3567[[#This Row],[BALANCE INICIAL]]*Tabla3567[[#This Row],[PRECIO]]</f>
        <v>1050</v>
      </c>
      <c r="M616" s="2">
        <f>+Tabla3567[[#This Row],[ENTRADAS]]*Tabla3567[[#This Row],[PRECIO]]</f>
        <v>0</v>
      </c>
      <c r="N616" s="2">
        <f>+Tabla3567[[#This Row],[SALIDAS]]*Tabla3567[[#This Row],[PRECIO]]</f>
        <v>0</v>
      </c>
      <c r="O616" s="2">
        <f>+Tabla3567[[#This Row],[BALANCE INICIAL2]]+Tabla3567[[#This Row],[ENTRADAS3]]-Tabla3567[[#This Row],[SALIDAS4]]</f>
        <v>1050</v>
      </c>
    </row>
    <row r="617" spans="1:15" x14ac:dyDescent="0.25">
      <c r="A617" s="9" t="s">
        <v>59</v>
      </c>
      <c r="B617" s="16" t="s">
        <v>880</v>
      </c>
      <c r="C617" t="s">
        <v>107</v>
      </c>
      <c r="D617" t="s">
        <v>751</v>
      </c>
      <c r="F617" s="9" t="s">
        <v>820</v>
      </c>
      <c r="G617">
        <v>23</v>
      </c>
      <c r="J617">
        <f>+Tabla3567[[#This Row],[BALANCE INICIAL]]+Tabla3567[[#This Row],[ENTRADAS]]-Tabla3567[[#This Row],[SALIDAS]]</f>
        <v>23</v>
      </c>
      <c r="K617" s="2">
        <v>75</v>
      </c>
      <c r="L617" s="2">
        <f>+Tabla3567[[#This Row],[BALANCE INICIAL]]*Tabla3567[[#This Row],[PRECIO]]</f>
        <v>1725</v>
      </c>
      <c r="M617" s="2">
        <f>+Tabla3567[[#This Row],[ENTRADAS]]*Tabla3567[[#This Row],[PRECIO]]</f>
        <v>0</v>
      </c>
      <c r="N617" s="2">
        <f>+Tabla3567[[#This Row],[SALIDAS]]*Tabla3567[[#This Row],[PRECIO]]</f>
        <v>0</v>
      </c>
      <c r="O617" s="2">
        <f>+Tabla3567[[#This Row],[BALANCE INICIAL2]]+Tabla3567[[#This Row],[ENTRADAS3]]-Tabla3567[[#This Row],[SALIDAS4]]</f>
        <v>1725</v>
      </c>
    </row>
    <row r="618" spans="1:15" x14ac:dyDescent="0.25">
      <c r="A618" s="9" t="s">
        <v>59</v>
      </c>
      <c r="B618" s="16" t="s">
        <v>880</v>
      </c>
      <c r="C618" t="s">
        <v>107</v>
      </c>
      <c r="D618" t="s">
        <v>752</v>
      </c>
      <c r="F618" s="9" t="s">
        <v>820</v>
      </c>
      <c r="G618">
        <v>7</v>
      </c>
      <c r="J618">
        <f>+Tabla3567[[#This Row],[BALANCE INICIAL]]+Tabla3567[[#This Row],[ENTRADAS]]-Tabla3567[[#This Row],[SALIDAS]]</f>
        <v>7</v>
      </c>
      <c r="K618" s="2">
        <v>1350</v>
      </c>
      <c r="L618" s="2">
        <f>+Tabla3567[[#This Row],[BALANCE INICIAL]]*Tabla3567[[#This Row],[PRECIO]]</f>
        <v>9450</v>
      </c>
      <c r="M618" s="2">
        <f>+Tabla3567[[#This Row],[ENTRADAS]]*Tabla3567[[#This Row],[PRECIO]]</f>
        <v>0</v>
      </c>
      <c r="N618" s="2">
        <f>+Tabla3567[[#This Row],[SALIDAS]]*Tabla3567[[#This Row],[PRECIO]]</f>
        <v>0</v>
      </c>
      <c r="O618" s="2">
        <f>+Tabla3567[[#This Row],[BALANCE INICIAL2]]+Tabla3567[[#This Row],[ENTRADAS3]]-Tabla3567[[#This Row],[SALIDAS4]]</f>
        <v>9450</v>
      </c>
    </row>
    <row r="619" spans="1:15" x14ac:dyDescent="0.25">
      <c r="A619" s="9" t="s">
        <v>59</v>
      </c>
      <c r="B619" s="16" t="s">
        <v>880</v>
      </c>
      <c r="C619" t="s">
        <v>107</v>
      </c>
      <c r="D619" t="s">
        <v>753</v>
      </c>
      <c r="F619" s="9" t="s">
        <v>820</v>
      </c>
      <c r="G619">
        <v>10</v>
      </c>
      <c r="J619">
        <f>+Tabla3567[[#This Row],[BALANCE INICIAL]]+Tabla3567[[#This Row],[ENTRADAS]]-Tabla3567[[#This Row],[SALIDAS]]</f>
        <v>10</v>
      </c>
      <c r="K619" s="2">
        <v>1450</v>
      </c>
      <c r="L619" s="2">
        <f>+Tabla3567[[#This Row],[BALANCE INICIAL]]*Tabla3567[[#This Row],[PRECIO]]</f>
        <v>14500</v>
      </c>
      <c r="M619" s="2">
        <f>+Tabla3567[[#This Row],[ENTRADAS]]*Tabla3567[[#This Row],[PRECIO]]</f>
        <v>0</v>
      </c>
      <c r="N619" s="2">
        <f>+Tabla3567[[#This Row],[SALIDAS]]*Tabla3567[[#This Row],[PRECIO]]</f>
        <v>0</v>
      </c>
      <c r="O619" s="2">
        <f>+Tabla3567[[#This Row],[BALANCE INICIAL2]]+Tabla3567[[#This Row],[ENTRADAS3]]-Tabla3567[[#This Row],[SALIDAS4]]</f>
        <v>14500</v>
      </c>
    </row>
    <row r="620" spans="1:15" x14ac:dyDescent="0.25">
      <c r="A620" s="9" t="s">
        <v>59</v>
      </c>
      <c r="B620" s="16" t="s">
        <v>880</v>
      </c>
      <c r="C620" t="s">
        <v>107</v>
      </c>
      <c r="D620" t="s">
        <v>756</v>
      </c>
      <c r="F620" s="9" t="s">
        <v>820</v>
      </c>
      <c r="G620">
        <v>4</v>
      </c>
      <c r="J620">
        <f>+Tabla3567[[#This Row],[BALANCE INICIAL]]+Tabla3567[[#This Row],[ENTRADAS]]-Tabla3567[[#This Row],[SALIDAS]]</f>
        <v>4</v>
      </c>
      <c r="K620" s="2">
        <v>260</v>
      </c>
      <c r="L620" s="2">
        <f>+Tabla3567[[#This Row],[BALANCE INICIAL]]*Tabla3567[[#This Row],[PRECIO]]</f>
        <v>1040</v>
      </c>
      <c r="M620" s="2">
        <f>+Tabla3567[[#This Row],[ENTRADAS]]*Tabla3567[[#This Row],[PRECIO]]</f>
        <v>0</v>
      </c>
      <c r="N620" s="2">
        <f>+Tabla3567[[#This Row],[SALIDAS]]*Tabla3567[[#This Row],[PRECIO]]</f>
        <v>0</v>
      </c>
      <c r="O620" s="2">
        <f>+Tabla3567[[#This Row],[BALANCE INICIAL2]]+Tabla3567[[#This Row],[ENTRADAS3]]-Tabla3567[[#This Row],[SALIDAS4]]</f>
        <v>1040</v>
      </c>
    </row>
    <row r="621" spans="1:15" x14ac:dyDescent="0.25">
      <c r="A621" s="9" t="s">
        <v>59</v>
      </c>
      <c r="B621" s="16" t="s">
        <v>880</v>
      </c>
      <c r="C621" t="s">
        <v>107</v>
      </c>
      <c r="D621" t="s">
        <v>757</v>
      </c>
      <c r="F621" s="9" t="s">
        <v>820</v>
      </c>
      <c r="G621">
        <v>2</v>
      </c>
      <c r="I621">
        <v>1</v>
      </c>
      <c r="J621">
        <f>+Tabla3567[[#This Row],[BALANCE INICIAL]]+Tabla3567[[#This Row],[ENTRADAS]]-Tabla3567[[#This Row],[SALIDAS]]</f>
        <v>1</v>
      </c>
      <c r="K621" s="2">
        <v>1980</v>
      </c>
      <c r="L621" s="2">
        <f>+Tabla3567[[#This Row],[BALANCE INICIAL]]*Tabla3567[[#This Row],[PRECIO]]</f>
        <v>3960</v>
      </c>
      <c r="M621" s="2">
        <f>+Tabla3567[[#This Row],[ENTRADAS]]*Tabla3567[[#This Row],[PRECIO]]</f>
        <v>0</v>
      </c>
      <c r="N621" s="2">
        <f>+Tabla3567[[#This Row],[SALIDAS]]*Tabla3567[[#This Row],[PRECIO]]</f>
        <v>1980</v>
      </c>
      <c r="O621" s="2">
        <f>+Tabla3567[[#This Row],[BALANCE INICIAL2]]+Tabla3567[[#This Row],[ENTRADAS3]]-Tabla3567[[#This Row],[SALIDAS4]]</f>
        <v>1980</v>
      </c>
    </row>
    <row r="622" spans="1:15" x14ac:dyDescent="0.25">
      <c r="A622" s="9" t="s">
        <v>59</v>
      </c>
      <c r="B622" s="16" t="s">
        <v>880</v>
      </c>
      <c r="C622" t="s">
        <v>107</v>
      </c>
      <c r="D622" t="s">
        <v>758</v>
      </c>
      <c r="F622" s="9" t="s">
        <v>820</v>
      </c>
      <c r="G622">
        <v>38</v>
      </c>
      <c r="J622">
        <f>+Tabla3567[[#This Row],[BALANCE INICIAL]]+Tabla3567[[#This Row],[ENTRADAS]]-Tabla3567[[#This Row],[SALIDAS]]</f>
        <v>38</v>
      </c>
      <c r="K622" s="2">
        <v>250</v>
      </c>
      <c r="L622" s="2">
        <f>+Tabla3567[[#This Row],[BALANCE INICIAL]]*Tabla3567[[#This Row],[PRECIO]]</f>
        <v>9500</v>
      </c>
      <c r="M622" s="2">
        <f>+Tabla3567[[#This Row],[ENTRADAS]]*Tabla3567[[#This Row],[PRECIO]]</f>
        <v>0</v>
      </c>
      <c r="N622" s="2">
        <f>+Tabla3567[[#This Row],[SALIDAS]]*Tabla3567[[#This Row],[PRECIO]]</f>
        <v>0</v>
      </c>
      <c r="O622" s="2">
        <f>+Tabla3567[[#This Row],[BALANCE INICIAL2]]+Tabla3567[[#This Row],[ENTRADAS3]]-Tabla3567[[#This Row],[SALIDAS4]]</f>
        <v>9500</v>
      </c>
    </row>
    <row r="623" spans="1:15" x14ac:dyDescent="0.25">
      <c r="A623" s="9" t="s">
        <v>59</v>
      </c>
      <c r="B623" s="16" t="s">
        <v>880</v>
      </c>
      <c r="C623" t="s">
        <v>107</v>
      </c>
      <c r="D623" t="s">
        <v>759</v>
      </c>
      <c r="F623" s="9" t="s">
        <v>820</v>
      </c>
      <c r="G623">
        <v>3</v>
      </c>
      <c r="J623">
        <f>+Tabla3567[[#This Row],[BALANCE INICIAL]]+Tabla3567[[#This Row],[ENTRADAS]]-Tabla3567[[#This Row],[SALIDAS]]</f>
        <v>3</v>
      </c>
      <c r="K623" s="2">
        <v>750</v>
      </c>
      <c r="L623" s="2">
        <f>+Tabla3567[[#This Row],[BALANCE INICIAL]]*Tabla3567[[#This Row],[PRECIO]]</f>
        <v>2250</v>
      </c>
      <c r="M623" s="2">
        <f>+Tabla3567[[#This Row],[ENTRADAS]]*Tabla3567[[#This Row],[PRECIO]]</f>
        <v>0</v>
      </c>
      <c r="N623" s="2">
        <f>+Tabla3567[[#This Row],[SALIDAS]]*Tabla3567[[#This Row],[PRECIO]]</f>
        <v>0</v>
      </c>
      <c r="O623" s="2">
        <f>+Tabla3567[[#This Row],[BALANCE INICIAL2]]+Tabla3567[[#This Row],[ENTRADAS3]]-Tabla3567[[#This Row],[SALIDAS4]]</f>
        <v>2250</v>
      </c>
    </row>
    <row r="624" spans="1:15" x14ac:dyDescent="0.25">
      <c r="A624" s="9" t="s">
        <v>59</v>
      </c>
      <c r="B624" s="16" t="s">
        <v>880</v>
      </c>
      <c r="C624" t="s">
        <v>107</v>
      </c>
      <c r="D624" t="s">
        <v>760</v>
      </c>
      <c r="F624" s="9" t="s">
        <v>820</v>
      </c>
      <c r="G624">
        <v>16</v>
      </c>
      <c r="J624">
        <f>+Tabla3567[[#This Row],[BALANCE INICIAL]]+Tabla3567[[#This Row],[ENTRADAS]]-Tabla3567[[#This Row],[SALIDAS]]</f>
        <v>16</v>
      </c>
      <c r="K624" s="2">
        <v>190</v>
      </c>
      <c r="L624" s="2">
        <f>+Tabla3567[[#This Row],[BALANCE INICIAL]]*Tabla3567[[#This Row],[PRECIO]]</f>
        <v>3040</v>
      </c>
      <c r="M624" s="2">
        <f>+Tabla3567[[#This Row],[ENTRADAS]]*Tabla3567[[#This Row],[PRECIO]]</f>
        <v>0</v>
      </c>
      <c r="N624" s="2">
        <f>+Tabla3567[[#This Row],[SALIDAS]]*Tabla3567[[#This Row],[PRECIO]]</f>
        <v>0</v>
      </c>
      <c r="O624" s="2">
        <f>+Tabla3567[[#This Row],[BALANCE INICIAL2]]+Tabla3567[[#This Row],[ENTRADAS3]]-Tabla3567[[#This Row],[SALIDAS4]]</f>
        <v>3040</v>
      </c>
    </row>
    <row r="625" spans="1:15" x14ac:dyDescent="0.25">
      <c r="A625" s="9" t="s">
        <v>59</v>
      </c>
      <c r="B625" s="16" t="s">
        <v>880</v>
      </c>
      <c r="C625" t="s">
        <v>107</v>
      </c>
      <c r="D625" t="s">
        <v>761</v>
      </c>
      <c r="F625" s="9" t="s">
        <v>820</v>
      </c>
      <c r="G625">
        <v>2</v>
      </c>
      <c r="J625">
        <f>+Tabla3567[[#This Row],[BALANCE INICIAL]]+Tabla3567[[#This Row],[ENTRADAS]]-Tabla3567[[#This Row],[SALIDAS]]</f>
        <v>2</v>
      </c>
      <c r="K625" s="2">
        <v>200</v>
      </c>
      <c r="L625" s="2">
        <f>+Tabla3567[[#This Row],[BALANCE INICIAL]]*Tabla3567[[#This Row],[PRECIO]]</f>
        <v>400</v>
      </c>
      <c r="M625" s="2">
        <f>+Tabla3567[[#This Row],[ENTRADAS]]*Tabla3567[[#This Row],[PRECIO]]</f>
        <v>0</v>
      </c>
      <c r="N625" s="2">
        <f>+Tabla3567[[#This Row],[SALIDAS]]*Tabla3567[[#This Row],[PRECIO]]</f>
        <v>0</v>
      </c>
      <c r="O625" s="2">
        <f>+Tabla3567[[#This Row],[BALANCE INICIAL2]]+Tabla3567[[#This Row],[ENTRADAS3]]-Tabla3567[[#This Row],[SALIDAS4]]</f>
        <v>400</v>
      </c>
    </row>
    <row r="626" spans="1:15" x14ac:dyDescent="0.25">
      <c r="A626" s="9" t="s">
        <v>59</v>
      </c>
      <c r="B626" s="16" t="s">
        <v>880</v>
      </c>
      <c r="C626" t="s">
        <v>107</v>
      </c>
      <c r="D626" t="s">
        <v>762</v>
      </c>
      <c r="F626" s="9" t="s">
        <v>820</v>
      </c>
      <c r="G626">
        <v>4</v>
      </c>
      <c r="J626">
        <f>+Tabla3567[[#This Row],[BALANCE INICIAL]]+Tabla3567[[#This Row],[ENTRADAS]]-Tabla3567[[#This Row],[SALIDAS]]</f>
        <v>4</v>
      </c>
      <c r="K626" s="2">
        <v>187</v>
      </c>
      <c r="L626" s="2">
        <f>+Tabla3567[[#This Row],[BALANCE INICIAL]]*Tabla3567[[#This Row],[PRECIO]]</f>
        <v>748</v>
      </c>
      <c r="M626" s="2">
        <f>+Tabla3567[[#This Row],[ENTRADAS]]*Tabla3567[[#This Row],[PRECIO]]</f>
        <v>0</v>
      </c>
      <c r="N626" s="2">
        <f>+Tabla3567[[#This Row],[SALIDAS]]*Tabla3567[[#This Row],[PRECIO]]</f>
        <v>0</v>
      </c>
      <c r="O626" s="2">
        <f>+Tabla3567[[#This Row],[BALANCE INICIAL2]]+Tabla3567[[#This Row],[ENTRADAS3]]-Tabla3567[[#This Row],[SALIDAS4]]</f>
        <v>748</v>
      </c>
    </row>
    <row r="627" spans="1:15" x14ac:dyDescent="0.25">
      <c r="A627" s="9" t="s">
        <v>59</v>
      </c>
      <c r="B627" s="16" t="s">
        <v>880</v>
      </c>
      <c r="C627" t="s">
        <v>107</v>
      </c>
      <c r="D627" t="s">
        <v>763</v>
      </c>
      <c r="F627" s="9" t="s">
        <v>820</v>
      </c>
      <c r="G627">
        <v>2</v>
      </c>
      <c r="J627">
        <f>+Tabla3567[[#This Row],[BALANCE INICIAL]]+Tabla3567[[#This Row],[ENTRADAS]]-Tabla3567[[#This Row],[SALIDAS]]</f>
        <v>2</v>
      </c>
      <c r="K627" s="2">
        <v>170</v>
      </c>
      <c r="L627" s="2">
        <f>+Tabla3567[[#This Row],[BALANCE INICIAL]]*Tabla3567[[#This Row],[PRECIO]]</f>
        <v>340</v>
      </c>
      <c r="M627" s="2">
        <f>+Tabla3567[[#This Row],[ENTRADAS]]*Tabla3567[[#This Row],[PRECIO]]</f>
        <v>0</v>
      </c>
      <c r="N627" s="2">
        <f>+Tabla3567[[#This Row],[SALIDAS]]*Tabla3567[[#This Row],[PRECIO]]</f>
        <v>0</v>
      </c>
      <c r="O627" s="2">
        <f>+Tabla3567[[#This Row],[BALANCE INICIAL2]]+Tabla3567[[#This Row],[ENTRADAS3]]-Tabla3567[[#This Row],[SALIDAS4]]</f>
        <v>340</v>
      </c>
    </row>
    <row r="628" spans="1:15" x14ac:dyDescent="0.25">
      <c r="A628" s="9" t="s">
        <v>59</v>
      </c>
      <c r="B628" s="16" t="s">
        <v>880</v>
      </c>
      <c r="C628" t="s">
        <v>107</v>
      </c>
      <c r="D628" t="s">
        <v>764</v>
      </c>
      <c r="F628" s="9" t="s">
        <v>820</v>
      </c>
      <c r="G628">
        <v>3</v>
      </c>
      <c r="J628">
        <f>+Tabla3567[[#This Row],[BALANCE INICIAL]]+Tabla3567[[#This Row],[ENTRADAS]]-Tabla3567[[#This Row],[SALIDAS]]</f>
        <v>3</v>
      </c>
      <c r="K628" s="2">
        <v>180</v>
      </c>
      <c r="L628" s="2">
        <f>+Tabla3567[[#This Row],[BALANCE INICIAL]]*Tabla3567[[#This Row],[PRECIO]]</f>
        <v>540</v>
      </c>
      <c r="M628" s="2">
        <f>+Tabla3567[[#This Row],[ENTRADAS]]*Tabla3567[[#This Row],[PRECIO]]</f>
        <v>0</v>
      </c>
      <c r="N628" s="2">
        <f>+Tabla3567[[#This Row],[SALIDAS]]*Tabla3567[[#This Row],[PRECIO]]</f>
        <v>0</v>
      </c>
      <c r="O628" s="2">
        <f>+Tabla3567[[#This Row],[BALANCE INICIAL2]]+Tabla3567[[#This Row],[ENTRADAS3]]-Tabla3567[[#This Row],[SALIDAS4]]</f>
        <v>540</v>
      </c>
    </row>
    <row r="629" spans="1:15" x14ac:dyDescent="0.25">
      <c r="A629" s="9" t="s">
        <v>59</v>
      </c>
      <c r="B629" s="16" t="s">
        <v>880</v>
      </c>
      <c r="C629" t="s">
        <v>107</v>
      </c>
      <c r="D629" t="s">
        <v>765</v>
      </c>
      <c r="F629" s="9" t="s">
        <v>820</v>
      </c>
      <c r="G629">
        <v>1</v>
      </c>
      <c r="J629">
        <f>+Tabla3567[[#This Row],[BALANCE INICIAL]]+Tabla3567[[#This Row],[ENTRADAS]]-Tabla3567[[#This Row],[SALIDAS]]</f>
        <v>1</v>
      </c>
      <c r="K629" s="2">
        <v>180</v>
      </c>
      <c r="L629" s="2">
        <f>+Tabla3567[[#This Row],[BALANCE INICIAL]]*Tabla3567[[#This Row],[PRECIO]]</f>
        <v>180</v>
      </c>
      <c r="M629" s="2">
        <f>+Tabla3567[[#This Row],[ENTRADAS]]*Tabla3567[[#This Row],[PRECIO]]</f>
        <v>0</v>
      </c>
      <c r="N629" s="2">
        <f>+Tabla3567[[#This Row],[SALIDAS]]*Tabla3567[[#This Row],[PRECIO]]</f>
        <v>0</v>
      </c>
      <c r="O629" s="2">
        <f>+Tabla3567[[#This Row],[BALANCE INICIAL2]]+Tabla3567[[#This Row],[ENTRADAS3]]-Tabla3567[[#This Row],[SALIDAS4]]</f>
        <v>180</v>
      </c>
    </row>
    <row r="630" spans="1:15" x14ac:dyDescent="0.25">
      <c r="A630" s="9" t="s">
        <v>59</v>
      </c>
      <c r="B630" s="16" t="s">
        <v>880</v>
      </c>
      <c r="C630" t="s">
        <v>107</v>
      </c>
      <c r="D630" t="s">
        <v>766</v>
      </c>
      <c r="F630" s="9" t="s">
        <v>820</v>
      </c>
      <c r="G630">
        <v>1</v>
      </c>
      <c r="J630">
        <f>+Tabla3567[[#This Row],[BALANCE INICIAL]]+Tabla3567[[#This Row],[ENTRADAS]]-Tabla3567[[#This Row],[SALIDAS]]</f>
        <v>1</v>
      </c>
      <c r="K630" s="2">
        <v>195</v>
      </c>
      <c r="L630" s="2">
        <f>+Tabla3567[[#This Row],[BALANCE INICIAL]]*Tabla3567[[#This Row],[PRECIO]]</f>
        <v>195</v>
      </c>
      <c r="M630" s="2">
        <f>+Tabla3567[[#This Row],[ENTRADAS]]*Tabla3567[[#This Row],[PRECIO]]</f>
        <v>0</v>
      </c>
      <c r="N630" s="2">
        <f>+Tabla3567[[#This Row],[SALIDAS]]*Tabla3567[[#This Row],[PRECIO]]</f>
        <v>0</v>
      </c>
      <c r="O630" s="2">
        <f>+Tabla3567[[#This Row],[BALANCE INICIAL2]]+Tabla3567[[#This Row],[ENTRADAS3]]-Tabla3567[[#This Row],[SALIDAS4]]</f>
        <v>195</v>
      </c>
    </row>
    <row r="631" spans="1:15" x14ac:dyDescent="0.25">
      <c r="A631" s="9" t="s">
        <v>59</v>
      </c>
      <c r="B631" s="16" t="s">
        <v>880</v>
      </c>
      <c r="C631" t="s">
        <v>107</v>
      </c>
      <c r="D631" t="s">
        <v>767</v>
      </c>
      <c r="F631" s="9" t="s">
        <v>820</v>
      </c>
      <c r="G631">
        <v>1</v>
      </c>
      <c r="J631">
        <f>+Tabla3567[[#This Row],[BALANCE INICIAL]]+Tabla3567[[#This Row],[ENTRADAS]]-Tabla3567[[#This Row],[SALIDAS]]</f>
        <v>1</v>
      </c>
      <c r="K631" s="2">
        <v>1182.17</v>
      </c>
      <c r="L631" s="2">
        <f>+Tabla3567[[#This Row],[BALANCE INICIAL]]*Tabla3567[[#This Row],[PRECIO]]</f>
        <v>1182.17</v>
      </c>
      <c r="M631" s="2">
        <f>+Tabla3567[[#This Row],[ENTRADAS]]*Tabla3567[[#This Row],[PRECIO]]</f>
        <v>0</v>
      </c>
      <c r="N631" s="2">
        <f>+Tabla3567[[#This Row],[SALIDAS]]*Tabla3567[[#This Row],[PRECIO]]</f>
        <v>0</v>
      </c>
      <c r="O631" s="2">
        <f>+Tabla3567[[#This Row],[BALANCE INICIAL2]]+Tabla3567[[#This Row],[ENTRADAS3]]-Tabla3567[[#This Row],[SALIDAS4]]</f>
        <v>1182.17</v>
      </c>
    </row>
    <row r="632" spans="1:15" x14ac:dyDescent="0.25">
      <c r="A632" s="9" t="s">
        <v>59</v>
      </c>
      <c r="B632" s="16" t="s">
        <v>880</v>
      </c>
      <c r="C632" t="s">
        <v>107</v>
      </c>
      <c r="D632" t="s">
        <v>768</v>
      </c>
      <c r="F632" s="9" t="s">
        <v>820</v>
      </c>
      <c r="G632">
        <v>192</v>
      </c>
      <c r="J632">
        <f>+Tabla3567[[#This Row],[BALANCE INICIAL]]+Tabla3567[[#This Row],[ENTRADAS]]-Tabla3567[[#This Row],[SALIDAS]]</f>
        <v>192</v>
      </c>
      <c r="K632" s="2">
        <v>75</v>
      </c>
      <c r="L632" s="2">
        <f>+Tabla3567[[#This Row],[BALANCE INICIAL]]*Tabla3567[[#This Row],[PRECIO]]</f>
        <v>14400</v>
      </c>
      <c r="M632" s="2">
        <f>+Tabla3567[[#This Row],[ENTRADAS]]*Tabla3567[[#This Row],[PRECIO]]</f>
        <v>0</v>
      </c>
      <c r="N632" s="2">
        <f>+Tabla3567[[#This Row],[SALIDAS]]*Tabla3567[[#This Row],[PRECIO]]</f>
        <v>0</v>
      </c>
      <c r="O632" s="2">
        <f>+Tabla3567[[#This Row],[BALANCE INICIAL2]]+Tabla3567[[#This Row],[ENTRADAS3]]-Tabla3567[[#This Row],[SALIDAS4]]</f>
        <v>14400</v>
      </c>
    </row>
    <row r="633" spans="1:15" x14ac:dyDescent="0.25">
      <c r="A633" s="9" t="s">
        <v>59</v>
      </c>
      <c r="B633" s="16" t="s">
        <v>880</v>
      </c>
      <c r="C633" t="s">
        <v>107</v>
      </c>
      <c r="D633" t="s">
        <v>769</v>
      </c>
      <c r="F633" s="9" t="s">
        <v>820</v>
      </c>
      <c r="G633">
        <v>6</v>
      </c>
      <c r="J633">
        <f>+Tabla3567[[#This Row],[BALANCE INICIAL]]+Tabla3567[[#This Row],[ENTRADAS]]-Tabla3567[[#This Row],[SALIDAS]]</f>
        <v>6</v>
      </c>
      <c r="K633" s="2">
        <v>40</v>
      </c>
      <c r="L633" s="2">
        <f>+Tabla3567[[#This Row],[BALANCE INICIAL]]*Tabla3567[[#This Row],[PRECIO]]</f>
        <v>240</v>
      </c>
      <c r="M633" s="2">
        <f>+Tabla3567[[#This Row],[ENTRADAS]]*Tabla3567[[#This Row],[PRECIO]]</f>
        <v>0</v>
      </c>
      <c r="N633" s="2">
        <f>+Tabla3567[[#This Row],[SALIDAS]]*Tabla3567[[#This Row],[PRECIO]]</f>
        <v>0</v>
      </c>
      <c r="O633" s="2">
        <f>+Tabla3567[[#This Row],[BALANCE INICIAL2]]+Tabla3567[[#This Row],[ENTRADAS3]]-Tabla3567[[#This Row],[SALIDAS4]]</f>
        <v>240</v>
      </c>
    </row>
    <row r="634" spans="1:15" x14ac:dyDescent="0.25">
      <c r="A634" s="9" t="s">
        <v>59</v>
      </c>
      <c r="B634" s="16" t="s">
        <v>880</v>
      </c>
      <c r="C634" t="s">
        <v>107</v>
      </c>
      <c r="D634" t="s">
        <v>770</v>
      </c>
      <c r="F634" s="9" t="s">
        <v>820</v>
      </c>
      <c r="G634">
        <v>4</v>
      </c>
      <c r="J634">
        <f>+Tabla3567[[#This Row],[BALANCE INICIAL]]+Tabla3567[[#This Row],[ENTRADAS]]-Tabla3567[[#This Row],[SALIDAS]]</f>
        <v>4</v>
      </c>
      <c r="K634" s="2">
        <v>350</v>
      </c>
      <c r="L634" s="2">
        <f>+Tabla3567[[#This Row],[BALANCE INICIAL]]*Tabla3567[[#This Row],[PRECIO]]</f>
        <v>1400</v>
      </c>
      <c r="M634" s="2">
        <f>+Tabla3567[[#This Row],[ENTRADAS]]*Tabla3567[[#This Row],[PRECIO]]</f>
        <v>0</v>
      </c>
      <c r="N634" s="2">
        <f>+Tabla3567[[#This Row],[SALIDAS]]*Tabla3567[[#This Row],[PRECIO]]</f>
        <v>0</v>
      </c>
      <c r="O634" s="2">
        <f>+Tabla3567[[#This Row],[BALANCE INICIAL2]]+Tabla3567[[#This Row],[ENTRADAS3]]-Tabla3567[[#This Row],[SALIDAS4]]</f>
        <v>1400</v>
      </c>
    </row>
    <row r="635" spans="1:15" x14ac:dyDescent="0.25">
      <c r="A635" s="9" t="s">
        <v>59</v>
      </c>
      <c r="B635" s="16" t="s">
        <v>880</v>
      </c>
      <c r="C635" t="s">
        <v>107</v>
      </c>
      <c r="D635" t="s">
        <v>771</v>
      </c>
      <c r="F635" s="9" t="s">
        <v>820</v>
      </c>
      <c r="G635">
        <v>8</v>
      </c>
      <c r="J635">
        <f>+Tabla3567[[#This Row],[BALANCE INICIAL]]+Tabla3567[[#This Row],[ENTRADAS]]-Tabla3567[[#This Row],[SALIDAS]]</f>
        <v>8</v>
      </c>
      <c r="K635" s="2">
        <v>450</v>
      </c>
      <c r="L635" s="2">
        <f>+Tabla3567[[#This Row],[BALANCE INICIAL]]*Tabla3567[[#This Row],[PRECIO]]</f>
        <v>3600</v>
      </c>
      <c r="M635" s="2">
        <f>+Tabla3567[[#This Row],[ENTRADAS]]*Tabla3567[[#This Row],[PRECIO]]</f>
        <v>0</v>
      </c>
      <c r="N635" s="2">
        <f>+Tabla3567[[#This Row],[SALIDAS]]*Tabla3567[[#This Row],[PRECIO]]</f>
        <v>0</v>
      </c>
      <c r="O635" s="2">
        <f>+Tabla3567[[#This Row],[BALANCE INICIAL2]]+Tabla3567[[#This Row],[ENTRADAS3]]-Tabla3567[[#This Row],[SALIDAS4]]</f>
        <v>3600</v>
      </c>
    </row>
    <row r="636" spans="1:15" x14ac:dyDescent="0.25">
      <c r="A636" s="9" t="s">
        <v>59</v>
      </c>
      <c r="B636" s="16" t="s">
        <v>880</v>
      </c>
      <c r="C636" t="s">
        <v>107</v>
      </c>
      <c r="D636" t="s">
        <v>772</v>
      </c>
      <c r="F636" s="9" t="s">
        <v>820</v>
      </c>
      <c r="G636">
        <v>6</v>
      </c>
      <c r="J636">
        <f>+Tabla3567[[#This Row],[BALANCE INICIAL]]+Tabla3567[[#This Row],[ENTRADAS]]-Tabla3567[[#This Row],[SALIDAS]]</f>
        <v>6</v>
      </c>
      <c r="K636" s="2">
        <v>450</v>
      </c>
      <c r="L636" s="2">
        <f>+Tabla3567[[#This Row],[BALANCE INICIAL]]*Tabla3567[[#This Row],[PRECIO]]</f>
        <v>2700</v>
      </c>
      <c r="M636" s="2">
        <f>+Tabla3567[[#This Row],[ENTRADAS]]*Tabla3567[[#This Row],[PRECIO]]</f>
        <v>0</v>
      </c>
      <c r="N636" s="2">
        <f>+Tabla3567[[#This Row],[SALIDAS]]*Tabla3567[[#This Row],[PRECIO]]</f>
        <v>0</v>
      </c>
      <c r="O636" s="2">
        <f>+Tabla3567[[#This Row],[BALANCE INICIAL2]]+Tabla3567[[#This Row],[ENTRADAS3]]-Tabla3567[[#This Row],[SALIDAS4]]</f>
        <v>2700</v>
      </c>
    </row>
    <row r="637" spans="1:15" x14ac:dyDescent="0.25">
      <c r="A637" s="9" t="s">
        <v>59</v>
      </c>
      <c r="B637" s="16" t="s">
        <v>880</v>
      </c>
      <c r="C637" t="s">
        <v>107</v>
      </c>
      <c r="D637" t="s">
        <v>773</v>
      </c>
      <c r="F637" s="9" t="s">
        <v>820</v>
      </c>
      <c r="G637">
        <v>32</v>
      </c>
      <c r="J637">
        <f>+Tabla3567[[#This Row],[BALANCE INICIAL]]+Tabla3567[[#This Row],[ENTRADAS]]-Tabla3567[[#This Row],[SALIDAS]]</f>
        <v>32</v>
      </c>
      <c r="K637" s="2">
        <v>350</v>
      </c>
      <c r="L637" s="2">
        <f>+Tabla3567[[#This Row],[BALANCE INICIAL]]*Tabla3567[[#This Row],[PRECIO]]</f>
        <v>11200</v>
      </c>
      <c r="M637" s="2">
        <f>+Tabla3567[[#This Row],[ENTRADAS]]*Tabla3567[[#This Row],[PRECIO]]</f>
        <v>0</v>
      </c>
      <c r="N637" s="2">
        <f>+Tabla3567[[#This Row],[SALIDAS]]*Tabla3567[[#This Row],[PRECIO]]</f>
        <v>0</v>
      </c>
      <c r="O637" s="2">
        <f>+Tabla3567[[#This Row],[BALANCE INICIAL2]]+Tabla3567[[#This Row],[ENTRADAS3]]-Tabla3567[[#This Row],[SALIDAS4]]</f>
        <v>11200</v>
      </c>
    </row>
    <row r="638" spans="1:15" x14ac:dyDescent="0.25">
      <c r="A638" s="9" t="s">
        <v>59</v>
      </c>
      <c r="B638" s="16" t="s">
        <v>880</v>
      </c>
      <c r="C638" t="s">
        <v>107</v>
      </c>
      <c r="D638" t="s">
        <v>774</v>
      </c>
      <c r="F638" s="9" t="s">
        <v>820</v>
      </c>
      <c r="G638">
        <v>258</v>
      </c>
      <c r="J638">
        <f>+Tabla3567[[#This Row],[BALANCE INICIAL]]+Tabla3567[[#This Row],[ENTRADAS]]-Tabla3567[[#This Row],[SALIDAS]]</f>
        <v>258</v>
      </c>
      <c r="K638" s="2">
        <v>290</v>
      </c>
      <c r="L638" s="2">
        <f>+Tabla3567[[#This Row],[BALANCE INICIAL]]*Tabla3567[[#This Row],[PRECIO]]</f>
        <v>74820</v>
      </c>
      <c r="M638" s="2">
        <f>+Tabla3567[[#This Row],[ENTRADAS]]*Tabla3567[[#This Row],[PRECIO]]</f>
        <v>0</v>
      </c>
      <c r="N638" s="2">
        <f>+Tabla3567[[#This Row],[SALIDAS]]*Tabla3567[[#This Row],[PRECIO]]</f>
        <v>0</v>
      </c>
      <c r="O638" s="2">
        <f>+Tabla3567[[#This Row],[BALANCE INICIAL2]]+Tabla3567[[#This Row],[ENTRADAS3]]-Tabla3567[[#This Row],[SALIDAS4]]</f>
        <v>74820</v>
      </c>
    </row>
    <row r="639" spans="1:15" x14ac:dyDescent="0.25">
      <c r="A639" s="9" t="s">
        <v>59</v>
      </c>
      <c r="B639" s="16" t="s">
        <v>880</v>
      </c>
      <c r="C639" t="s">
        <v>107</v>
      </c>
      <c r="D639" t="s">
        <v>775</v>
      </c>
      <c r="F639" s="9" t="s">
        <v>820</v>
      </c>
      <c r="G639">
        <v>24</v>
      </c>
      <c r="J639">
        <f>+Tabla3567[[#This Row],[BALANCE INICIAL]]+Tabla3567[[#This Row],[ENTRADAS]]-Tabla3567[[#This Row],[SALIDAS]]</f>
        <v>24</v>
      </c>
      <c r="K639" s="2">
        <v>99</v>
      </c>
      <c r="L639" s="2">
        <f>+Tabla3567[[#This Row],[BALANCE INICIAL]]*Tabla3567[[#This Row],[PRECIO]]</f>
        <v>2376</v>
      </c>
      <c r="M639" s="2">
        <f>+Tabla3567[[#This Row],[ENTRADAS]]*Tabla3567[[#This Row],[PRECIO]]</f>
        <v>0</v>
      </c>
      <c r="N639" s="2">
        <f>+Tabla3567[[#This Row],[SALIDAS]]*Tabla3567[[#This Row],[PRECIO]]</f>
        <v>0</v>
      </c>
      <c r="O639" s="2">
        <f>+Tabla3567[[#This Row],[BALANCE INICIAL2]]+Tabla3567[[#This Row],[ENTRADAS3]]-Tabla3567[[#This Row],[SALIDAS4]]</f>
        <v>2376</v>
      </c>
    </row>
    <row r="640" spans="1:15" x14ac:dyDescent="0.25">
      <c r="A640" s="9" t="s">
        <v>59</v>
      </c>
      <c r="B640" s="16" t="s">
        <v>880</v>
      </c>
      <c r="C640" t="s">
        <v>107</v>
      </c>
      <c r="D640" t="s">
        <v>776</v>
      </c>
      <c r="F640" s="9" t="s">
        <v>820</v>
      </c>
      <c r="G640">
        <v>1</v>
      </c>
      <c r="J640">
        <f>+Tabla3567[[#This Row],[BALANCE INICIAL]]+Tabla3567[[#This Row],[ENTRADAS]]-Tabla3567[[#This Row],[SALIDAS]]</f>
        <v>1</v>
      </c>
      <c r="K640" s="2">
        <v>600</v>
      </c>
      <c r="L640" s="2">
        <f>+Tabla3567[[#This Row],[BALANCE INICIAL]]*Tabla3567[[#This Row],[PRECIO]]</f>
        <v>600</v>
      </c>
      <c r="M640" s="2">
        <f>+Tabla3567[[#This Row],[ENTRADAS]]*Tabla3567[[#This Row],[PRECIO]]</f>
        <v>0</v>
      </c>
      <c r="N640" s="2">
        <f>+Tabla3567[[#This Row],[SALIDAS]]*Tabla3567[[#This Row],[PRECIO]]</f>
        <v>0</v>
      </c>
      <c r="O640" s="2">
        <f>+Tabla3567[[#This Row],[BALANCE INICIAL2]]+Tabla3567[[#This Row],[ENTRADAS3]]-Tabla3567[[#This Row],[SALIDAS4]]</f>
        <v>600</v>
      </c>
    </row>
    <row r="641" spans="1:15" x14ac:dyDescent="0.25">
      <c r="A641" s="9" t="s">
        <v>59</v>
      </c>
      <c r="B641" s="16" t="s">
        <v>880</v>
      </c>
      <c r="C641" t="s">
        <v>107</v>
      </c>
      <c r="D641" t="s">
        <v>777</v>
      </c>
      <c r="F641" s="9" t="s">
        <v>820</v>
      </c>
      <c r="G641">
        <v>2</v>
      </c>
      <c r="J641">
        <f>+Tabla3567[[#This Row],[BALANCE INICIAL]]+Tabla3567[[#This Row],[ENTRADAS]]-Tabla3567[[#This Row],[SALIDAS]]</f>
        <v>2</v>
      </c>
      <c r="K641" s="2">
        <v>600</v>
      </c>
      <c r="L641" s="2">
        <f>+Tabla3567[[#This Row],[BALANCE INICIAL]]*Tabla3567[[#This Row],[PRECIO]]</f>
        <v>1200</v>
      </c>
      <c r="M641" s="2">
        <f>+Tabla3567[[#This Row],[ENTRADAS]]*Tabla3567[[#This Row],[PRECIO]]</f>
        <v>0</v>
      </c>
      <c r="N641" s="2">
        <f>+Tabla3567[[#This Row],[SALIDAS]]*Tabla3567[[#This Row],[PRECIO]]</f>
        <v>0</v>
      </c>
      <c r="O641" s="2">
        <f>+Tabla3567[[#This Row],[BALANCE INICIAL2]]+Tabla3567[[#This Row],[ENTRADAS3]]-Tabla3567[[#This Row],[SALIDAS4]]</f>
        <v>1200</v>
      </c>
    </row>
    <row r="642" spans="1:15" x14ac:dyDescent="0.25">
      <c r="A642" s="9" t="s">
        <v>59</v>
      </c>
      <c r="B642" s="16" t="s">
        <v>880</v>
      </c>
      <c r="C642" t="s">
        <v>107</v>
      </c>
      <c r="D642" t="s">
        <v>778</v>
      </c>
      <c r="F642" s="9" t="s">
        <v>820</v>
      </c>
      <c r="G642">
        <v>9</v>
      </c>
      <c r="J642">
        <f>+Tabla3567[[#This Row],[BALANCE INICIAL]]+Tabla3567[[#This Row],[ENTRADAS]]-Tabla3567[[#This Row],[SALIDAS]]</f>
        <v>9</v>
      </c>
      <c r="K642" s="2">
        <v>260</v>
      </c>
      <c r="L642" s="2">
        <f>+Tabla3567[[#This Row],[BALANCE INICIAL]]*Tabla3567[[#This Row],[PRECIO]]</f>
        <v>2340</v>
      </c>
      <c r="M642" s="2">
        <f>+Tabla3567[[#This Row],[ENTRADAS]]*Tabla3567[[#This Row],[PRECIO]]</f>
        <v>0</v>
      </c>
      <c r="N642" s="2">
        <f>+Tabla3567[[#This Row],[SALIDAS]]*Tabla3567[[#This Row],[PRECIO]]</f>
        <v>0</v>
      </c>
      <c r="O642" s="2">
        <f>+Tabla3567[[#This Row],[BALANCE INICIAL2]]+Tabla3567[[#This Row],[ENTRADAS3]]-Tabla3567[[#This Row],[SALIDAS4]]</f>
        <v>2340</v>
      </c>
    </row>
    <row r="643" spans="1:15" x14ac:dyDescent="0.25">
      <c r="A643" s="9" t="s">
        <v>59</v>
      </c>
      <c r="B643" s="16" t="s">
        <v>880</v>
      </c>
      <c r="C643" t="s">
        <v>107</v>
      </c>
      <c r="D643" t="s">
        <v>779</v>
      </c>
      <c r="F643" s="9" t="s">
        <v>820</v>
      </c>
      <c r="G643">
        <v>4</v>
      </c>
      <c r="J643">
        <f>+Tabla3567[[#This Row],[BALANCE INICIAL]]+Tabla3567[[#This Row],[ENTRADAS]]-Tabla3567[[#This Row],[SALIDAS]]</f>
        <v>4</v>
      </c>
      <c r="K643" s="2">
        <v>172</v>
      </c>
      <c r="L643" s="2">
        <f>+Tabla3567[[#This Row],[BALANCE INICIAL]]*Tabla3567[[#This Row],[PRECIO]]</f>
        <v>688</v>
      </c>
      <c r="M643" s="2">
        <f>+Tabla3567[[#This Row],[ENTRADAS]]*Tabla3567[[#This Row],[PRECIO]]</f>
        <v>0</v>
      </c>
      <c r="N643" s="2">
        <f>+Tabla3567[[#This Row],[SALIDAS]]*Tabla3567[[#This Row],[PRECIO]]</f>
        <v>0</v>
      </c>
      <c r="O643" s="2">
        <f>+Tabla3567[[#This Row],[BALANCE INICIAL2]]+Tabla3567[[#This Row],[ENTRADAS3]]-Tabla3567[[#This Row],[SALIDAS4]]</f>
        <v>688</v>
      </c>
    </row>
    <row r="644" spans="1:15" x14ac:dyDescent="0.25">
      <c r="A644" s="9" t="s">
        <v>59</v>
      </c>
      <c r="B644" t="s">
        <v>880</v>
      </c>
      <c r="C644" t="s">
        <v>107</v>
      </c>
      <c r="D644" t="s">
        <v>780</v>
      </c>
      <c r="F644" s="9" t="s">
        <v>820</v>
      </c>
      <c r="G644">
        <v>22</v>
      </c>
      <c r="J644">
        <f>+Tabla3567[[#This Row],[BALANCE INICIAL]]+Tabla3567[[#This Row],[ENTRADAS]]-Tabla3567[[#This Row],[SALIDAS]]</f>
        <v>22</v>
      </c>
      <c r="K644" s="2">
        <v>525</v>
      </c>
      <c r="L644" s="2">
        <f>+Tabla3567[[#This Row],[BALANCE INICIAL]]*Tabla3567[[#This Row],[PRECIO]]</f>
        <v>11550</v>
      </c>
      <c r="M644" s="2">
        <f>+Tabla3567[[#This Row],[ENTRADAS]]*Tabla3567[[#This Row],[PRECIO]]</f>
        <v>0</v>
      </c>
      <c r="N644" s="2">
        <f>+Tabla3567[[#This Row],[SALIDAS]]*Tabla3567[[#This Row],[PRECIO]]</f>
        <v>0</v>
      </c>
      <c r="O644" s="2">
        <f>+Tabla3567[[#This Row],[BALANCE INICIAL2]]+Tabla3567[[#This Row],[ENTRADAS3]]-Tabla3567[[#This Row],[SALIDAS4]]</f>
        <v>11550</v>
      </c>
    </row>
    <row r="645" spans="1:15" x14ac:dyDescent="0.25">
      <c r="A645" s="9" t="s">
        <v>59</v>
      </c>
      <c r="B645" t="s">
        <v>880</v>
      </c>
      <c r="C645" t="s">
        <v>107</v>
      </c>
      <c r="D645" t="s">
        <v>781</v>
      </c>
      <c r="F645" s="9" t="s">
        <v>820</v>
      </c>
      <c r="G645">
        <v>22</v>
      </c>
      <c r="J645">
        <f>+Tabla3567[[#This Row],[BALANCE INICIAL]]+Tabla3567[[#This Row],[ENTRADAS]]-Tabla3567[[#This Row],[SALIDAS]]</f>
        <v>22</v>
      </c>
      <c r="K645" s="2">
        <v>400</v>
      </c>
      <c r="L645" s="2">
        <f>+Tabla3567[[#This Row],[BALANCE INICIAL]]*Tabla3567[[#This Row],[PRECIO]]</f>
        <v>8800</v>
      </c>
      <c r="M645" s="2">
        <f>+Tabla3567[[#This Row],[ENTRADAS]]*Tabla3567[[#This Row],[PRECIO]]</f>
        <v>0</v>
      </c>
      <c r="N645" s="2">
        <f>+Tabla3567[[#This Row],[SALIDAS]]*Tabla3567[[#This Row],[PRECIO]]</f>
        <v>0</v>
      </c>
      <c r="O645" s="2">
        <f>+Tabla3567[[#This Row],[BALANCE INICIAL2]]+Tabla3567[[#This Row],[ENTRADAS3]]-Tabla3567[[#This Row],[SALIDAS4]]</f>
        <v>8800</v>
      </c>
    </row>
    <row r="646" spans="1:15" x14ac:dyDescent="0.25">
      <c r="A646" s="9" t="s">
        <v>59</v>
      </c>
      <c r="B646" t="s">
        <v>880</v>
      </c>
      <c r="C646" t="s">
        <v>107</v>
      </c>
      <c r="D646" t="s">
        <v>782</v>
      </c>
      <c r="F646" s="9" t="s">
        <v>820</v>
      </c>
      <c r="G646">
        <v>3</v>
      </c>
      <c r="J646">
        <f>+Tabla3567[[#This Row],[BALANCE INICIAL]]+Tabla3567[[#This Row],[ENTRADAS]]-Tabla3567[[#This Row],[SALIDAS]]</f>
        <v>3</v>
      </c>
      <c r="K646" s="2">
        <v>1010.5</v>
      </c>
      <c r="L646" s="2">
        <f>+Tabla3567[[#This Row],[BALANCE INICIAL]]*Tabla3567[[#This Row],[PRECIO]]</f>
        <v>3031.5</v>
      </c>
      <c r="M646" s="2">
        <f>+Tabla3567[[#This Row],[ENTRADAS]]*Tabla3567[[#This Row],[PRECIO]]</f>
        <v>0</v>
      </c>
      <c r="N646" s="2">
        <f>+Tabla3567[[#This Row],[SALIDAS]]*Tabla3567[[#This Row],[PRECIO]]</f>
        <v>0</v>
      </c>
      <c r="O646" s="2">
        <f>+Tabla3567[[#This Row],[BALANCE INICIAL2]]+Tabla3567[[#This Row],[ENTRADAS3]]-Tabla3567[[#This Row],[SALIDAS4]]</f>
        <v>3031.5</v>
      </c>
    </row>
    <row r="647" spans="1:15" x14ac:dyDescent="0.25">
      <c r="A647" s="9" t="s">
        <v>59</v>
      </c>
      <c r="B647" t="s">
        <v>880</v>
      </c>
      <c r="C647" t="s">
        <v>107</v>
      </c>
      <c r="D647" t="s">
        <v>783</v>
      </c>
      <c r="F647" s="9" t="s">
        <v>820</v>
      </c>
      <c r="G647">
        <v>2</v>
      </c>
      <c r="J647">
        <f>+Tabla3567[[#This Row],[BALANCE INICIAL]]+Tabla3567[[#This Row],[ENTRADAS]]-Tabla3567[[#This Row],[SALIDAS]]</f>
        <v>2</v>
      </c>
      <c r="K647" s="2">
        <v>900</v>
      </c>
      <c r="L647" s="2">
        <f>+Tabla3567[[#This Row],[BALANCE INICIAL]]*Tabla3567[[#This Row],[PRECIO]]</f>
        <v>1800</v>
      </c>
      <c r="M647" s="2">
        <f>+Tabla3567[[#This Row],[ENTRADAS]]*Tabla3567[[#This Row],[PRECIO]]</f>
        <v>0</v>
      </c>
      <c r="N647" s="2">
        <f>+Tabla3567[[#This Row],[SALIDAS]]*Tabla3567[[#This Row],[PRECIO]]</f>
        <v>0</v>
      </c>
      <c r="O647" s="2">
        <f>+Tabla3567[[#This Row],[BALANCE INICIAL2]]+Tabla3567[[#This Row],[ENTRADAS3]]-Tabla3567[[#This Row],[SALIDAS4]]</f>
        <v>1800</v>
      </c>
    </row>
    <row r="648" spans="1:15" x14ac:dyDescent="0.25">
      <c r="A648" s="9" t="s">
        <v>59</v>
      </c>
      <c r="B648" t="s">
        <v>880</v>
      </c>
      <c r="C648" t="s">
        <v>107</v>
      </c>
      <c r="D648" t="s">
        <v>784</v>
      </c>
      <c r="F648" s="9" t="s">
        <v>820</v>
      </c>
      <c r="G648">
        <v>3</v>
      </c>
      <c r="J648">
        <f>+Tabla3567[[#This Row],[BALANCE INICIAL]]+Tabla3567[[#This Row],[ENTRADAS]]-Tabla3567[[#This Row],[SALIDAS]]</f>
        <v>3</v>
      </c>
      <c r="K648" s="2">
        <v>950</v>
      </c>
      <c r="L648" s="2">
        <f>+Tabla3567[[#This Row],[BALANCE INICIAL]]*Tabla3567[[#This Row],[PRECIO]]</f>
        <v>2850</v>
      </c>
      <c r="M648" s="2">
        <f>+Tabla3567[[#This Row],[ENTRADAS]]*Tabla3567[[#This Row],[PRECIO]]</f>
        <v>0</v>
      </c>
      <c r="N648" s="2">
        <f>+Tabla3567[[#This Row],[SALIDAS]]*Tabla3567[[#This Row],[PRECIO]]</f>
        <v>0</v>
      </c>
      <c r="O648" s="2">
        <f>+Tabla3567[[#This Row],[BALANCE INICIAL2]]+Tabla3567[[#This Row],[ENTRADAS3]]-Tabla3567[[#This Row],[SALIDAS4]]</f>
        <v>2850</v>
      </c>
    </row>
    <row r="649" spans="1:15" x14ac:dyDescent="0.25">
      <c r="A649" s="9" t="s">
        <v>59</v>
      </c>
      <c r="B649" s="16" t="s">
        <v>880</v>
      </c>
      <c r="C649" t="s">
        <v>107</v>
      </c>
      <c r="D649" t="s">
        <v>785</v>
      </c>
      <c r="F649" s="9" t="s">
        <v>820</v>
      </c>
      <c r="G649">
        <v>8</v>
      </c>
      <c r="J649">
        <f>+Tabla3567[[#This Row],[BALANCE INICIAL]]+Tabla3567[[#This Row],[ENTRADAS]]-Tabla3567[[#This Row],[SALIDAS]]</f>
        <v>8</v>
      </c>
      <c r="K649" s="2">
        <v>90</v>
      </c>
      <c r="L649" s="2">
        <f>+Tabla3567[[#This Row],[BALANCE INICIAL]]*Tabla3567[[#This Row],[PRECIO]]</f>
        <v>720</v>
      </c>
      <c r="M649" s="2">
        <f>+Tabla3567[[#This Row],[ENTRADAS]]*Tabla3567[[#This Row],[PRECIO]]</f>
        <v>0</v>
      </c>
      <c r="N649" s="2">
        <f>+Tabla3567[[#This Row],[SALIDAS]]*Tabla3567[[#This Row],[PRECIO]]</f>
        <v>0</v>
      </c>
      <c r="O649" s="2">
        <f>+Tabla3567[[#This Row],[BALANCE INICIAL2]]+Tabla3567[[#This Row],[ENTRADAS3]]-Tabla3567[[#This Row],[SALIDAS4]]</f>
        <v>720</v>
      </c>
    </row>
    <row r="650" spans="1:15" x14ac:dyDescent="0.25">
      <c r="A650" s="9" t="s">
        <v>59</v>
      </c>
      <c r="B650" s="16" t="s">
        <v>880</v>
      </c>
      <c r="C650" t="s">
        <v>107</v>
      </c>
      <c r="D650" t="s">
        <v>787</v>
      </c>
      <c r="F650" s="9" t="s">
        <v>820</v>
      </c>
      <c r="G650">
        <v>5</v>
      </c>
      <c r="J650">
        <f>+Tabla3567[[#This Row],[BALANCE INICIAL]]+Tabla3567[[#This Row],[ENTRADAS]]-Tabla3567[[#This Row],[SALIDAS]]</f>
        <v>5</v>
      </c>
      <c r="K650" s="2">
        <v>1300</v>
      </c>
      <c r="L650" s="2">
        <f>+Tabla3567[[#This Row],[BALANCE INICIAL]]*Tabla3567[[#This Row],[PRECIO]]</f>
        <v>6500</v>
      </c>
      <c r="M650" s="2">
        <f>+Tabla3567[[#This Row],[ENTRADAS]]*Tabla3567[[#This Row],[PRECIO]]</f>
        <v>0</v>
      </c>
      <c r="N650" s="2">
        <f>+Tabla3567[[#This Row],[SALIDAS]]*Tabla3567[[#This Row],[PRECIO]]</f>
        <v>0</v>
      </c>
      <c r="O650" s="2">
        <f>+Tabla3567[[#This Row],[BALANCE INICIAL2]]+Tabla3567[[#This Row],[ENTRADAS3]]-Tabla3567[[#This Row],[SALIDAS4]]</f>
        <v>6500</v>
      </c>
    </row>
    <row r="651" spans="1:15" x14ac:dyDescent="0.25">
      <c r="A651" s="9" t="s">
        <v>59</v>
      </c>
      <c r="B651" s="16" t="s">
        <v>880</v>
      </c>
      <c r="C651" t="s">
        <v>107</v>
      </c>
      <c r="D651" t="s">
        <v>788</v>
      </c>
      <c r="F651" s="9" t="s">
        <v>820</v>
      </c>
      <c r="G651">
        <v>9</v>
      </c>
      <c r="J651">
        <f>+Tabla3567[[#This Row],[BALANCE INICIAL]]+Tabla3567[[#This Row],[ENTRADAS]]-Tabla3567[[#This Row],[SALIDAS]]</f>
        <v>9</v>
      </c>
      <c r="K651" s="2">
        <v>1050</v>
      </c>
      <c r="L651" s="2">
        <f>+Tabla3567[[#This Row],[BALANCE INICIAL]]*Tabla3567[[#This Row],[PRECIO]]</f>
        <v>9450</v>
      </c>
      <c r="M651" s="2">
        <f>+Tabla3567[[#This Row],[ENTRADAS]]*Tabla3567[[#This Row],[PRECIO]]</f>
        <v>0</v>
      </c>
      <c r="N651" s="2">
        <f>+Tabla3567[[#This Row],[SALIDAS]]*Tabla3567[[#This Row],[PRECIO]]</f>
        <v>0</v>
      </c>
      <c r="O651" s="2">
        <f>+Tabla3567[[#This Row],[BALANCE INICIAL2]]+Tabla3567[[#This Row],[ENTRADAS3]]-Tabla3567[[#This Row],[SALIDAS4]]</f>
        <v>9450</v>
      </c>
    </row>
    <row r="652" spans="1:15" x14ac:dyDescent="0.25">
      <c r="A652" s="9" t="s">
        <v>59</v>
      </c>
      <c r="B652" s="16" t="s">
        <v>880</v>
      </c>
      <c r="C652" t="s">
        <v>107</v>
      </c>
      <c r="D652" t="s">
        <v>789</v>
      </c>
      <c r="F652" s="9" t="s">
        <v>873</v>
      </c>
      <c r="G652">
        <v>168</v>
      </c>
      <c r="J652">
        <f>+Tabla3567[[#This Row],[BALANCE INICIAL]]+Tabla3567[[#This Row],[ENTRADAS]]-Tabla3567[[#This Row],[SALIDAS]]</f>
        <v>168</v>
      </c>
      <c r="K652" s="2">
        <v>565</v>
      </c>
      <c r="L652" s="2">
        <f>+Tabla3567[[#This Row],[BALANCE INICIAL]]*Tabla3567[[#This Row],[PRECIO]]</f>
        <v>94920</v>
      </c>
      <c r="M652" s="2">
        <f>+Tabla3567[[#This Row],[ENTRADAS]]*Tabla3567[[#This Row],[PRECIO]]</f>
        <v>0</v>
      </c>
      <c r="N652" s="2">
        <f>+Tabla3567[[#This Row],[SALIDAS]]*Tabla3567[[#This Row],[PRECIO]]</f>
        <v>0</v>
      </c>
      <c r="O652" s="2">
        <f>+Tabla3567[[#This Row],[BALANCE INICIAL2]]+Tabla3567[[#This Row],[ENTRADAS3]]-Tabla3567[[#This Row],[SALIDAS4]]</f>
        <v>94920</v>
      </c>
    </row>
    <row r="653" spans="1:15" x14ac:dyDescent="0.25">
      <c r="A653" s="9" t="s">
        <v>59</v>
      </c>
      <c r="B653" s="16" t="s">
        <v>880</v>
      </c>
      <c r="C653" t="s">
        <v>107</v>
      </c>
      <c r="D653" t="s">
        <v>790</v>
      </c>
      <c r="F653" s="9" t="s">
        <v>873</v>
      </c>
      <c r="G653">
        <v>2</v>
      </c>
      <c r="J653">
        <f>+Tabla3567[[#This Row],[BALANCE INICIAL]]+Tabla3567[[#This Row],[ENTRADAS]]-Tabla3567[[#This Row],[SALIDAS]]</f>
        <v>2</v>
      </c>
      <c r="K653" s="2">
        <v>900</v>
      </c>
      <c r="L653" s="2">
        <f>+Tabla3567[[#This Row],[BALANCE INICIAL]]*Tabla3567[[#This Row],[PRECIO]]</f>
        <v>1800</v>
      </c>
      <c r="M653" s="2">
        <f>+Tabla3567[[#This Row],[ENTRADAS]]*Tabla3567[[#This Row],[PRECIO]]</f>
        <v>0</v>
      </c>
      <c r="N653" s="2">
        <f>+Tabla3567[[#This Row],[SALIDAS]]*Tabla3567[[#This Row],[PRECIO]]</f>
        <v>0</v>
      </c>
      <c r="O653" s="2">
        <f>+Tabla3567[[#This Row],[BALANCE INICIAL2]]+Tabla3567[[#This Row],[ENTRADAS3]]-Tabla3567[[#This Row],[SALIDAS4]]</f>
        <v>1800</v>
      </c>
    </row>
    <row r="654" spans="1:15" x14ac:dyDescent="0.25">
      <c r="A654" s="9" t="s">
        <v>59</v>
      </c>
      <c r="B654" s="16" t="s">
        <v>880</v>
      </c>
      <c r="C654" t="s">
        <v>107</v>
      </c>
      <c r="D654" t="s">
        <v>791</v>
      </c>
      <c r="F654" s="9" t="s">
        <v>873</v>
      </c>
      <c r="G654">
        <v>2</v>
      </c>
      <c r="J654">
        <f>+Tabla3567[[#This Row],[BALANCE INICIAL]]+Tabla3567[[#This Row],[ENTRADAS]]-Tabla3567[[#This Row],[SALIDAS]]</f>
        <v>2</v>
      </c>
      <c r="K654" s="2">
        <v>1190</v>
      </c>
      <c r="L654" s="2">
        <f>+Tabla3567[[#This Row],[BALANCE INICIAL]]*Tabla3567[[#This Row],[PRECIO]]</f>
        <v>2380</v>
      </c>
      <c r="M654" s="2">
        <f>+Tabla3567[[#This Row],[ENTRADAS]]*Tabla3567[[#This Row],[PRECIO]]</f>
        <v>0</v>
      </c>
      <c r="N654" s="2">
        <f>+Tabla3567[[#This Row],[SALIDAS]]*Tabla3567[[#This Row],[PRECIO]]</f>
        <v>0</v>
      </c>
      <c r="O654" s="2">
        <f>+Tabla3567[[#This Row],[BALANCE INICIAL2]]+Tabla3567[[#This Row],[ENTRADAS3]]-Tabla3567[[#This Row],[SALIDAS4]]</f>
        <v>2380</v>
      </c>
    </row>
    <row r="655" spans="1:15" x14ac:dyDescent="0.25">
      <c r="A655" s="9" t="s">
        <v>59</v>
      </c>
      <c r="B655" t="s">
        <v>880</v>
      </c>
      <c r="C655" t="s">
        <v>107</v>
      </c>
      <c r="D655" t="s">
        <v>792</v>
      </c>
      <c r="F655" s="9" t="s">
        <v>873</v>
      </c>
      <c r="G655">
        <v>3</v>
      </c>
      <c r="J655">
        <f>+Tabla3567[[#This Row],[BALANCE INICIAL]]+Tabla3567[[#This Row],[ENTRADAS]]-Tabla3567[[#This Row],[SALIDAS]]</f>
        <v>3</v>
      </c>
      <c r="K655" s="2">
        <v>800</v>
      </c>
      <c r="L655" s="2">
        <f>+Tabla3567[[#This Row],[BALANCE INICIAL]]*Tabla3567[[#This Row],[PRECIO]]</f>
        <v>2400</v>
      </c>
      <c r="M655" s="2">
        <f>+Tabla3567[[#This Row],[ENTRADAS]]*Tabla3567[[#This Row],[PRECIO]]</f>
        <v>0</v>
      </c>
      <c r="N655" s="2">
        <f>+Tabla3567[[#This Row],[SALIDAS]]*Tabla3567[[#This Row],[PRECIO]]</f>
        <v>0</v>
      </c>
      <c r="O655" s="2">
        <f>+Tabla3567[[#This Row],[BALANCE INICIAL2]]+Tabla3567[[#This Row],[ENTRADAS3]]-Tabla3567[[#This Row],[SALIDAS4]]</f>
        <v>2400</v>
      </c>
    </row>
    <row r="656" spans="1:15" x14ac:dyDescent="0.25">
      <c r="A656" s="9" t="s">
        <v>59</v>
      </c>
      <c r="B656" t="s">
        <v>880</v>
      </c>
      <c r="C656" t="s">
        <v>107</v>
      </c>
      <c r="D656" t="s">
        <v>793</v>
      </c>
      <c r="F656" s="9" t="s">
        <v>873</v>
      </c>
      <c r="G656">
        <v>1</v>
      </c>
      <c r="J656">
        <f>+Tabla3567[[#This Row],[BALANCE INICIAL]]+Tabla3567[[#This Row],[ENTRADAS]]-Tabla3567[[#This Row],[SALIDAS]]</f>
        <v>1</v>
      </c>
      <c r="K656" s="2">
        <v>737</v>
      </c>
      <c r="L656" s="2">
        <f>+Tabla3567[[#This Row],[BALANCE INICIAL]]*Tabla3567[[#This Row],[PRECIO]]</f>
        <v>737</v>
      </c>
      <c r="M656" s="2">
        <f>+Tabla3567[[#This Row],[ENTRADAS]]*Tabla3567[[#This Row],[PRECIO]]</f>
        <v>0</v>
      </c>
      <c r="N656" s="2">
        <f>+Tabla3567[[#This Row],[SALIDAS]]*Tabla3567[[#This Row],[PRECIO]]</f>
        <v>0</v>
      </c>
      <c r="O656" s="2">
        <f>+Tabla3567[[#This Row],[BALANCE INICIAL2]]+Tabla3567[[#This Row],[ENTRADAS3]]-Tabla3567[[#This Row],[SALIDAS4]]</f>
        <v>737</v>
      </c>
    </row>
    <row r="657" spans="1:15" x14ac:dyDescent="0.25">
      <c r="A657" s="9" t="s">
        <v>59</v>
      </c>
      <c r="B657" t="s">
        <v>880</v>
      </c>
      <c r="C657" t="s">
        <v>107</v>
      </c>
      <c r="D657" t="s">
        <v>794</v>
      </c>
      <c r="F657" s="9" t="s">
        <v>873</v>
      </c>
      <c r="G657">
        <v>1</v>
      </c>
      <c r="J657">
        <f>+Tabla3567[[#This Row],[BALANCE INICIAL]]+Tabla3567[[#This Row],[ENTRADAS]]-Tabla3567[[#This Row],[SALIDAS]]</f>
        <v>1</v>
      </c>
      <c r="K657" s="2">
        <v>715</v>
      </c>
      <c r="L657" s="2">
        <f>+Tabla3567[[#This Row],[BALANCE INICIAL]]*Tabla3567[[#This Row],[PRECIO]]</f>
        <v>715</v>
      </c>
      <c r="M657" s="2">
        <f>+Tabla3567[[#This Row],[ENTRADAS]]*Tabla3567[[#This Row],[PRECIO]]</f>
        <v>0</v>
      </c>
      <c r="N657" s="2">
        <f>+Tabla3567[[#This Row],[SALIDAS]]*Tabla3567[[#This Row],[PRECIO]]</f>
        <v>0</v>
      </c>
      <c r="O657" s="2">
        <f>+Tabla3567[[#This Row],[BALANCE INICIAL2]]+Tabla3567[[#This Row],[ENTRADAS3]]-Tabla3567[[#This Row],[SALIDAS4]]</f>
        <v>715</v>
      </c>
    </row>
    <row r="658" spans="1:15" x14ac:dyDescent="0.25">
      <c r="A658" s="9" t="s">
        <v>59</v>
      </c>
      <c r="B658" t="s">
        <v>880</v>
      </c>
      <c r="C658" t="s">
        <v>107</v>
      </c>
      <c r="D658" t="s">
        <v>795</v>
      </c>
      <c r="F658" s="9" t="s">
        <v>873</v>
      </c>
      <c r="G658">
        <v>3</v>
      </c>
      <c r="J658">
        <f>+Tabla3567[[#This Row],[BALANCE INICIAL]]+Tabla3567[[#This Row],[ENTRADAS]]-Tabla3567[[#This Row],[SALIDAS]]</f>
        <v>3</v>
      </c>
      <c r="K658" s="2">
        <v>740</v>
      </c>
      <c r="L658" s="2">
        <f>+Tabla3567[[#This Row],[BALANCE INICIAL]]*Tabla3567[[#This Row],[PRECIO]]</f>
        <v>2220</v>
      </c>
      <c r="M658" s="2">
        <f>+Tabla3567[[#This Row],[ENTRADAS]]*Tabla3567[[#This Row],[PRECIO]]</f>
        <v>0</v>
      </c>
      <c r="N658" s="2">
        <f>+Tabla3567[[#This Row],[SALIDAS]]*Tabla3567[[#This Row],[PRECIO]]</f>
        <v>0</v>
      </c>
      <c r="O658" s="2">
        <f>+Tabla3567[[#This Row],[BALANCE INICIAL2]]+Tabla3567[[#This Row],[ENTRADAS3]]-Tabla3567[[#This Row],[SALIDAS4]]</f>
        <v>2220</v>
      </c>
    </row>
    <row r="659" spans="1:15" x14ac:dyDescent="0.25">
      <c r="A659" s="9" t="s">
        <v>59</v>
      </c>
      <c r="B659" t="s">
        <v>880</v>
      </c>
      <c r="C659" t="s">
        <v>107</v>
      </c>
      <c r="D659" t="s">
        <v>796</v>
      </c>
      <c r="F659" s="9" t="s">
        <v>873</v>
      </c>
      <c r="G659">
        <v>1</v>
      </c>
      <c r="J659">
        <f>+Tabla3567[[#This Row],[BALANCE INICIAL]]+Tabla3567[[#This Row],[ENTRADAS]]-Tabla3567[[#This Row],[SALIDAS]]</f>
        <v>1</v>
      </c>
      <c r="K659" s="2">
        <v>725</v>
      </c>
      <c r="L659" s="2">
        <f>+Tabla3567[[#This Row],[BALANCE INICIAL]]*Tabla3567[[#This Row],[PRECIO]]</f>
        <v>725</v>
      </c>
      <c r="M659" s="2">
        <f>+Tabla3567[[#This Row],[ENTRADAS]]*Tabla3567[[#This Row],[PRECIO]]</f>
        <v>0</v>
      </c>
      <c r="N659" s="2">
        <f>+Tabla3567[[#This Row],[SALIDAS]]*Tabla3567[[#This Row],[PRECIO]]</f>
        <v>0</v>
      </c>
      <c r="O659" s="2">
        <f>+Tabla3567[[#This Row],[BALANCE INICIAL2]]+Tabla3567[[#This Row],[ENTRADAS3]]-Tabla3567[[#This Row],[SALIDAS4]]</f>
        <v>725</v>
      </c>
    </row>
    <row r="660" spans="1:15" x14ac:dyDescent="0.25">
      <c r="A660" s="9" t="s">
        <v>59</v>
      </c>
      <c r="B660" t="s">
        <v>880</v>
      </c>
      <c r="C660" t="s">
        <v>107</v>
      </c>
      <c r="D660" t="s">
        <v>797</v>
      </c>
      <c r="F660" s="9" t="s">
        <v>873</v>
      </c>
      <c r="G660">
        <v>1</v>
      </c>
      <c r="J660">
        <f>+Tabla3567[[#This Row],[BALANCE INICIAL]]+Tabla3567[[#This Row],[ENTRADAS]]-Tabla3567[[#This Row],[SALIDAS]]</f>
        <v>1</v>
      </c>
      <c r="K660" s="2">
        <v>700</v>
      </c>
      <c r="L660" s="2">
        <f>+Tabla3567[[#This Row],[BALANCE INICIAL]]*Tabla3567[[#This Row],[PRECIO]]</f>
        <v>700</v>
      </c>
      <c r="M660" s="2">
        <f>+Tabla3567[[#This Row],[ENTRADAS]]*Tabla3567[[#This Row],[PRECIO]]</f>
        <v>0</v>
      </c>
      <c r="N660" s="2">
        <f>+Tabla3567[[#This Row],[SALIDAS]]*Tabla3567[[#This Row],[PRECIO]]</f>
        <v>0</v>
      </c>
      <c r="O660" s="2">
        <f>+Tabla3567[[#This Row],[BALANCE INICIAL2]]+Tabla3567[[#This Row],[ENTRADAS3]]-Tabla3567[[#This Row],[SALIDAS4]]</f>
        <v>700</v>
      </c>
    </row>
    <row r="661" spans="1:15" x14ac:dyDescent="0.25">
      <c r="A661" s="9" t="s">
        <v>59</v>
      </c>
      <c r="B661" t="s">
        <v>880</v>
      </c>
      <c r="C661" t="s">
        <v>107</v>
      </c>
      <c r="D661" t="s">
        <v>798</v>
      </c>
      <c r="F661" s="9" t="s">
        <v>873</v>
      </c>
      <c r="G661">
        <v>2</v>
      </c>
      <c r="J661">
        <f>+Tabla3567[[#This Row],[BALANCE INICIAL]]+Tabla3567[[#This Row],[ENTRADAS]]-Tabla3567[[#This Row],[SALIDAS]]</f>
        <v>2</v>
      </c>
      <c r="K661" s="2">
        <v>700</v>
      </c>
      <c r="L661" s="2">
        <f>+Tabla3567[[#This Row],[BALANCE INICIAL]]*Tabla3567[[#This Row],[PRECIO]]</f>
        <v>1400</v>
      </c>
      <c r="M661" s="2">
        <f>+Tabla3567[[#This Row],[ENTRADAS]]*Tabla3567[[#This Row],[PRECIO]]</f>
        <v>0</v>
      </c>
      <c r="N661" s="2">
        <f>+Tabla3567[[#This Row],[SALIDAS]]*Tabla3567[[#This Row],[PRECIO]]</f>
        <v>0</v>
      </c>
      <c r="O661" s="2">
        <f>+Tabla3567[[#This Row],[BALANCE INICIAL2]]+Tabla3567[[#This Row],[ENTRADAS3]]-Tabla3567[[#This Row],[SALIDAS4]]</f>
        <v>1400</v>
      </c>
    </row>
    <row r="662" spans="1:15" x14ac:dyDescent="0.25">
      <c r="A662" s="9" t="s">
        <v>59</v>
      </c>
      <c r="B662" t="s">
        <v>880</v>
      </c>
      <c r="C662" t="s">
        <v>107</v>
      </c>
      <c r="D662" t="s">
        <v>799</v>
      </c>
      <c r="F662" s="9" t="s">
        <v>873</v>
      </c>
      <c r="G662">
        <v>2</v>
      </c>
      <c r="J662">
        <f>+Tabla3567[[#This Row],[BALANCE INICIAL]]+Tabla3567[[#This Row],[ENTRADAS]]-Tabla3567[[#This Row],[SALIDAS]]</f>
        <v>2</v>
      </c>
      <c r="K662" s="2">
        <v>395</v>
      </c>
      <c r="L662" s="2">
        <f>+Tabla3567[[#This Row],[BALANCE INICIAL]]*Tabla3567[[#This Row],[PRECIO]]</f>
        <v>790</v>
      </c>
      <c r="M662" s="2">
        <f>+Tabla3567[[#This Row],[ENTRADAS]]*Tabla3567[[#This Row],[PRECIO]]</f>
        <v>0</v>
      </c>
      <c r="N662" s="2">
        <f>+Tabla3567[[#This Row],[SALIDAS]]*Tabla3567[[#This Row],[PRECIO]]</f>
        <v>0</v>
      </c>
      <c r="O662" s="2">
        <f>+Tabla3567[[#This Row],[BALANCE INICIAL2]]+Tabla3567[[#This Row],[ENTRADAS3]]-Tabla3567[[#This Row],[SALIDAS4]]</f>
        <v>790</v>
      </c>
    </row>
    <row r="663" spans="1:15" x14ac:dyDescent="0.25">
      <c r="A663" s="9" t="s">
        <v>59</v>
      </c>
      <c r="B663" t="s">
        <v>880</v>
      </c>
      <c r="C663" t="s">
        <v>107</v>
      </c>
      <c r="D663" t="s">
        <v>802</v>
      </c>
      <c r="F663" s="9" t="s">
        <v>820</v>
      </c>
      <c r="G663">
        <v>2</v>
      </c>
      <c r="J663">
        <f>+Tabla3567[[#This Row],[BALANCE INICIAL]]+Tabla3567[[#This Row],[ENTRADAS]]-Tabla3567[[#This Row],[SALIDAS]]</f>
        <v>2</v>
      </c>
      <c r="K663" s="2">
        <v>2400</v>
      </c>
      <c r="L663" s="2">
        <f>+Tabla3567[[#This Row],[BALANCE INICIAL]]*Tabla3567[[#This Row],[PRECIO]]</f>
        <v>4800</v>
      </c>
      <c r="M663" s="2">
        <f>+Tabla3567[[#This Row],[ENTRADAS]]*Tabla3567[[#This Row],[PRECIO]]</f>
        <v>0</v>
      </c>
      <c r="N663" s="2">
        <f>+Tabla3567[[#This Row],[SALIDAS]]*Tabla3567[[#This Row],[PRECIO]]</f>
        <v>0</v>
      </c>
      <c r="O663" s="2">
        <f>+Tabla3567[[#This Row],[BALANCE INICIAL2]]+Tabla3567[[#This Row],[ENTRADAS3]]-Tabla3567[[#This Row],[SALIDAS4]]</f>
        <v>4800</v>
      </c>
    </row>
    <row r="664" spans="1:15" x14ac:dyDescent="0.25">
      <c r="A664" s="9" t="s">
        <v>59</v>
      </c>
      <c r="B664" t="s">
        <v>880</v>
      </c>
      <c r="C664" t="s">
        <v>107</v>
      </c>
      <c r="D664" t="s">
        <v>803</v>
      </c>
      <c r="F664" s="9" t="s">
        <v>820</v>
      </c>
      <c r="G664">
        <v>1</v>
      </c>
      <c r="J664">
        <f>+Tabla3567[[#This Row],[BALANCE INICIAL]]+Tabla3567[[#This Row],[ENTRADAS]]-Tabla3567[[#This Row],[SALIDAS]]</f>
        <v>1</v>
      </c>
      <c r="K664" s="2">
        <v>256.60000000000002</v>
      </c>
      <c r="L664" s="2">
        <f>+Tabla3567[[#This Row],[BALANCE INICIAL]]*Tabla3567[[#This Row],[PRECIO]]</f>
        <v>256.60000000000002</v>
      </c>
      <c r="M664" s="2">
        <f>+Tabla3567[[#This Row],[ENTRADAS]]*Tabla3567[[#This Row],[PRECIO]]</f>
        <v>0</v>
      </c>
      <c r="N664" s="2">
        <f>+Tabla3567[[#This Row],[SALIDAS]]*Tabla3567[[#This Row],[PRECIO]]</f>
        <v>0</v>
      </c>
      <c r="O664" s="2">
        <f>+Tabla3567[[#This Row],[BALANCE INICIAL2]]+Tabla3567[[#This Row],[ENTRADAS3]]-Tabla3567[[#This Row],[SALIDAS4]]</f>
        <v>256.60000000000002</v>
      </c>
    </row>
    <row r="665" spans="1:15" x14ac:dyDescent="0.25">
      <c r="A665" s="9" t="s">
        <v>59</v>
      </c>
      <c r="B665" t="s">
        <v>880</v>
      </c>
      <c r="C665" t="s">
        <v>107</v>
      </c>
      <c r="D665" t="s">
        <v>804</v>
      </c>
      <c r="F665" s="9" t="s">
        <v>820</v>
      </c>
      <c r="G665">
        <v>1</v>
      </c>
      <c r="J665">
        <f>+Tabla3567[[#This Row],[BALANCE INICIAL]]+Tabla3567[[#This Row],[ENTRADAS]]-Tabla3567[[#This Row],[SALIDAS]]</f>
        <v>1</v>
      </c>
      <c r="K665" s="2">
        <v>280</v>
      </c>
      <c r="L665" s="2">
        <f>+Tabla3567[[#This Row],[BALANCE INICIAL]]*Tabla3567[[#This Row],[PRECIO]]</f>
        <v>280</v>
      </c>
      <c r="M665" s="2">
        <f>+Tabla3567[[#This Row],[ENTRADAS]]*Tabla3567[[#This Row],[PRECIO]]</f>
        <v>0</v>
      </c>
      <c r="N665" s="2">
        <f>+Tabla3567[[#This Row],[SALIDAS]]*Tabla3567[[#This Row],[PRECIO]]</f>
        <v>0</v>
      </c>
      <c r="O665" s="2">
        <f>+Tabla3567[[#This Row],[BALANCE INICIAL2]]+Tabla3567[[#This Row],[ENTRADAS3]]-Tabla3567[[#This Row],[SALIDAS4]]</f>
        <v>280</v>
      </c>
    </row>
    <row r="666" spans="1:15" x14ac:dyDescent="0.25">
      <c r="A666" s="9" t="s">
        <v>59</v>
      </c>
      <c r="B666" t="s">
        <v>880</v>
      </c>
      <c r="C666" t="s">
        <v>107</v>
      </c>
      <c r="D666" t="s">
        <v>805</v>
      </c>
      <c r="F666" s="9" t="s">
        <v>820</v>
      </c>
      <c r="G666">
        <v>1</v>
      </c>
      <c r="J666">
        <f>+Tabla3567[[#This Row],[BALANCE INICIAL]]+Tabla3567[[#This Row],[ENTRADAS]]-Tabla3567[[#This Row],[SALIDAS]]</f>
        <v>1</v>
      </c>
      <c r="K666" s="2">
        <v>350</v>
      </c>
      <c r="L666" s="2">
        <f>+Tabla3567[[#This Row],[BALANCE INICIAL]]*Tabla3567[[#This Row],[PRECIO]]</f>
        <v>350</v>
      </c>
      <c r="M666" s="2">
        <f>+Tabla3567[[#This Row],[ENTRADAS]]*Tabla3567[[#This Row],[PRECIO]]</f>
        <v>0</v>
      </c>
      <c r="N666" s="2">
        <f>+Tabla3567[[#This Row],[SALIDAS]]*Tabla3567[[#This Row],[PRECIO]]</f>
        <v>0</v>
      </c>
      <c r="O666" s="2">
        <f>+Tabla3567[[#This Row],[BALANCE INICIAL2]]+Tabla3567[[#This Row],[ENTRADAS3]]-Tabla3567[[#This Row],[SALIDAS4]]</f>
        <v>350</v>
      </c>
    </row>
    <row r="667" spans="1:15" x14ac:dyDescent="0.25">
      <c r="A667" s="9" t="s">
        <v>59</v>
      </c>
      <c r="B667" t="s">
        <v>880</v>
      </c>
      <c r="C667" t="s">
        <v>107</v>
      </c>
      <c r="D667" t="s">
        <v>806</v>
      </c>
      <c r="F667" s="9" t="s">
        <v>820</v>
      </c>
      <c r="G667">
        <v>107</v>
      </c>
      <c r="J667">
        <f>+Tabla3567[[#This Row],[BALANCE INICIAL]]+Tabla3567[[#This Row],[ENTRADAS]]-Tabla3567[[#This Row],[SALIDAS]]</f>
        <v>107</v>
      </c>
      <c r="K667" s="2">
        <v>25</v>
      </c>
      <c r="L667" s="2">
        <f>+Tabla3567[[#This Row],[BALANCE INICIAL]]*Tabla3567[[#This Row],[PRECIO]]</f>
        <v>2675</v>
      </c>
      <c r="M667" s="2">
        <f>+Tabla3567[[#This Row],[ENTRADAS]]*Tabla3567[[#This Row],[PRECIO]]</f>
        <v>0</v>
      </c>
      <c r="N667" s="2">
        <f>+Tabla3567[[#This Row],[SALIDAS]]*Tabla3567[[#This Row],[PRECIO]]</f>
        <v>0</v>
      </c>
      <c r="O667" s="2">
        <f>+Tabla3567[[#This Row],[BALANCE INICIAL2]]+Tabla3567[[#This Row],[ENTRADAS3]]-Tabla3567[[#This Row],[SALIDAS4]]</f>
        <v>2675</v>
      </c>
    </row>
    <row r="668" spans="1:15" x14ac:dyDescent="0.25">
      <c r="A668" s="9" t="s">
        <v>59</v>
      </c>
      <c r="B668" t="s">
        <v>880</v>
      </c>
      <c r="C668" t="s">
        <v>107</v>
      </c>
      <c r="D668" t="s">
        <v>807</v>
      </c>
      <c r="F668" s="9" t="s">
        <v>820</v>
      </c>
      <c r="G668">
        <v>5</v>
      </c>
      <c r="J668">
        <f>+Tabla3567[[#This Row],[BALANCE INICIAL]]+Tabla3567[[#This Row],[ENTRADAS]]-Tabla3567[[#This Row],[SALIDAS]]</f>
        <v>5</v>
      </c>
      <c r="K668" s="2">
        <v>550.41</v>
      </c>
      <c r="L668" s="2">
        <f>+Tabla3567[[#This Row],[BALANCE INICIAL]]*Tabla3567[[#This Row],[PRECIO]]</f>
        <v>2752.0499999999997</v>
      </c>
      <c r="M668" s="2">
        <f>+Tabla3567[[#This Row],[ENTRADAS]]*Tabla3567[[#This Row],[PRECIO]]</f>
        <v>0</v>
      </c>
      <c r="N668" s="2">
        <f>+Tabla3567[[#This Row],[SALIDAS]]*Tabla3567[[#This Row],[PRECIO]]</f>
        <v>0</v>
      </c>
      <c r="O668" s="2">
        <f>+Tabla3567[[#This Row],[BALANCE INICIAL2]]+Tabla3567[[#This Row],[ENTRADAS3]]-Tabla3567[[#This Row],[SALIDAS4]]</f>
        <v>2752.0499999999997</v>
      </c>
    </row>
    <row r="669" spans="1:15" x14ac:dyDescent="0.25">
      <c r="A669" s="9" t="s">
        <v>59</v>
      </c>
      <c r="B669" t="s">
        <v>880</v>
      </c>
      <c r="C669" t="s">
        <v>107</v>
      </c>
      <c r="D669" t="s">
        <v>809</v>
      </c>
      <c r="F669" s="9" t="s">
        <v>820</v>
      </c>
      <c r="G669">
        <v>3</v>
      </c>
      <c r="J669">
        <f>+Tabla3567[[#This Row],[BALANCE INICIAL]]+Tabla3567[[#This Row],[ENTRADAS]]-Tabla3567[[#This Row],[SALIDAS]]</f>
        <v>3</v>
      </c>
      <c r="K669" s="2">
        <v>400</v>
      </c>
      <c r="L669" s="2">
        <f>+Tabla3567[[#This Row],[BALANCE INICIAL]]*Tabla3567[[#This Row],[PRECIO]]</f>
        <v>1200</v>
      </c>
      <c r="M669" s="2">
        <f>+Tabla3567[[#This Row],[ENTRADAS]]*Tabla3567[[#This Row],[PRECIO]]</f>
        <v>0</v>
      </c>
      <c r="N669" s="2">
        <f>+Tabla3567[[#This Row],[SALIDAS]]*Tabla3567[[#This Row],[PRECIO]]</f>
        <v>0</v>
      </c>
      <c r="O669" s="2">
        <f>+Tabla3567[[#This Row],[BALANCE INICIAL2]]+Tabla3567[[#This Row],[ENTRADAS3]]-Tabla3567[[#This Row],[SALIDAS4]]</f>
        <v>1200</v>
      </c>
    </row>
    <row r="670" spans="1:15" x14ac:dyDescent="0.25">
      <c r="A670" s="9" t="s">
        <v>59</v>
      </c>
      <c r="B670" t="s">
        <v>880</v>
      </c>
      <c r="C670" t="s">
        <v>107</v>
      </c>
      <c r="D670" t="s">
        <v>810</v>
      </c>
      <c r="F670" s="9" t="s">
        <v>820</v>
      </c>
      <c r="G670">
        <v>1</v>
      </c>
      <c r="J670">
        <f>+Tabla3567[[#This Row],[BALANCE INICIAL]]+Tabla3567[[#This Row],[ENTRADAS]]-Tabla3567[[#This Row],[SALIDAS]]</f>
        <v>1</v>
      </c>
      <c r="K670" s="2">
        <v>275</v>
      </c>
      <c r="L670" s="2">
        <f>+Tabla3567[[#This Row],[BALANCE INICIAL]]*Tabla3567[[#This Row],[PRECIO]]</f>
        <v>275</v>
      </c>
      <c r="M670" s="2">
        <f>+Tabla3567[[#This Row],[ENTRADAS]]*Tabla3567[[#This Row],[PRECIO]]</f>
        <v>0</v>
      </c>
      <c r="N670" s="2">
        <f>+Tabla3567[[#This Row],[SALIDAS]]*Tabla3567[[#This Row],[PRECIO]]</f>
        <v>0</v>
      </c>
      <c r="O670" s="2">
        <f>+Tabla3567[[#This Row],[BALANCE INICIAL2]]+Tabla3567[[#This Row],[ENTRADAS3]]-Tabla3567[[#This Row],[SALIDAS4]]</f>
        <v>275</v>
      </c>
    </row>
    <row r="671" spans="1:15" x14ac:dyDescent="0.25">
      <c r="A671" s="9" t="s">
        <v>59</v>
      </c>
      <c r="B671" t="s">
        <v>880</v>
      </c>
      <c r="C671" t="s">
        <v>107</v>
      </c>
      <c r="D671" t="s">
        <v>811</v>
      </c>
      <c r="F671" s="9" t="s">
        <v>820</v>
      </c>
      <c r="G671">
        <v>2</v>
      </c>
      <c r="J671">
        <f>+Tabla3567[[#This Row],[BALANCE INICIAL]]+Tabla3567[[#This Row],[ENTRADAS]]-Tabla3567[[#This Row],[SALIDAS]]</f>
        <v>2</v>
      </c>
      <c r="K671" s="2">
        <v>525</v>
      </c>
      <c r="L671" s="2">
        <f>+Tabla3567[[#This Row],[BALANCE INICIAL]]*Tabla3567[[#This Row],[PRECIO]]</f>
        <v>1050</v>
      </c>
      <c r="M671" s="2">
        <f>+Tabla3567[[#This Row],[ENTRADAS]]*Tabla3567[[#This Row],[PRECIO]]</f>
        <v>0</v>
      </c>
      <c r="N671" s="2">
        <f>+Tabla3567[[#This Row],[SALIDAS]]*Tabla3567[[#This Row],[PRECIO]]</f>
        <v>0</v>
      </c>
      <c r="O671" s="2">
        <f>+Tabla3567[[#This Row],[BALANCE INICIAL2]]+Tabla3567[[#This Row],[ENTRADAS3]]-Tabla3567[[#This Row],[SALIDAS4]]</f>
        <v>1050</v>
      </c>
    </row>
    <row r="672" spans="1:15" x14ac:dyDescent="0.25">
      <c r="A672" s="9" t="s">
        <v>59</v>
      </c>
      <c r="B672" t="s">
        <v>880</v>
      </c>
      <c r="C672" t="s">
        <v>107</v>
      </c>
      <c r="D672" t="s">
        <v>813</v>
      </c>
      <c r="F672" s="9" t="s">
        <v>820</v>
      </c>
      <c r="G672">
        <v>4</v>
      </c>
      <c r="J672">
        <f>+Tabla3567[[#This Row],[BALANCE INICIAL]]+Tabla3567[[#This Row],[ENTRADAS]]-Tabla3567[[#This Row],[SALIDAS]]</f>
        <v>4</v>
      </c>
      <c r="K672" s="2">
        <v>1750</v>
      </c>
      <c r="L672" s="2">
        <f>+Tabla3567[[#This Row],[BALANCE INICIAL]]*Tabla3567[[#This Row],[PRECIO]]</f>
        <v>7000</v>
      </c>
      <c r="M672" s="2">
        <f>+Tabla3567[[#This Row],[ENTRADAS]]*Tabla3567[[#This Row],[PRECIO]]</f>
        <v>0</v>
      </c>
      <c r="N672" s="2">
        <f>+Tabla3567[[#This Row],[SALIDAS]]*Tabla3567[[#This Row],[PRECIO]]</f>
        <v>0</v>
      </c>
      <c r="O672" s="2">
        <f>+Tabla3567[[#This Row],[BALANCE INICIAL2]]+Tabla3567[[#This Row],[ENTRADAS3]]-Tabla3567[[#This Row],[SALIDAS4]]</f>
        <v>7000</v>
      </c>
    </row>
    <row r="673" spans="1:15" x14ac:dyDescent="0.25">
      <c r="A673" s="9" t="s">
        <v>59</v>
      </c>
      <c r="B673" t="s">
        <v>880</v>
      </c>
      <c r="C673" t="s">
        <v>107</v>
      </c>
      <c r="D673" t="s">
        <v>814</v>
      </c>
      <c r="F673" s="9" t="s">
        <v>820</v>
      </c>
      <c r="G673">
        <v>303</v>
      </c>
      <c r="J673">
        <f>+Tabla3567[[#This Row],[BALANCE INICIAL]]+Tabla3567[[#This Row],[ENTRADAS]]-Tabla3567[[#This Row],[SALIDAS]]</f>
        <v>303</v>
      </c>
      <c r="K673" s="2">
        <v>25</v>
      </c>
      <c r="L673" s="2">
        <f>+Tabla3567[[#This Row],[BALANCE INICIAL]]*Tabla3567[[#This Row],[PRECIO]]</f>
        <v>7575</v>
      </c>
      <c r="M673" s="2">
        <f>+Tabla3567[[#This Row],[ENTRADAS]]*Tabla3567[[#This Row],[PRECIO]]</f>
        <v>0</v>
      </c>
      <c r="N673" s="2">
        <f>+Tabla3567[[#This Row],[SALIDAS]]*Tabla3567[[#This Row],[PRECIO]]</f>
        <v>0</v>
      </c>
      <c r="O673" s="2">
        <f>+Tabla3567[[#This Row],[BALANCE INICIAL2]]+Tabla3567[[#This Row],[ENTRADAS3]]-Tabla3567[[#This Row],[SALIDAS4]]</f>
        <v>7575</v>
      </c>
    </row>
    <row r="674" spans="1:15" x14ac:dyDescent="0.25">
      <c r="A674" s="9" t="s">
        <v>59</v>
      </c>
      <c r="B674" t="s">
        <v>880</v>
      </c>
      <c r="C674" t="s">
        <v>107</v>
      </c>
      <c r="D674" t="s">
        <v>815</v>
      </c>
      <c r="F674" s="9" t="s">
        <v>820</v>
      </c>
      <c r="G674">
        <v>3</v>
      </c>
      <c r="J674">
        <f>+Tabla3567[[#This Row],[BALANCE INICIAL]]+Tabla3567[[#This Row],[ENTRADAS]]-Tabla3567[[#This Row],[SALIDAS]]</f>
        <v>3</v>
      </c>
      <c r="K674" s="2">
        <v>125</v>
      </c>
      <c r="L674" s="2">
        <f>+Tabla3567[[#This Row],[BALANCE INICIAL]]*Tabla3567[[#This Row],[PRECIO]]</f>
        <v>375</v>
      </c>
      <c r="M674" s="2">
        <f>+Tabla3567[[#This Row],[ENTRADAS]]*Tabla3567[[#This Row],[PRECIO]]</f>
        <v>0</v>
      </c>
      <c r="N674" s="2">
        <f>+Tabla3567[[#This Row],[SALIDAS]]*Tabla3567[[#This Row],[PRECIO]]</f>
        <v>0</v>
      </c>
      <c r="O674" s="2">
        <f>+Tabla3567[[#This Row],[BALANCE INICIAL2]]+Tabla3567[[#This Row],[ENTRADAS3]]-Tabla3567[[#This Row],[SALIDAS4]]</f>
        <v>375</v>
      </c>
    </row>
    <row r="675" spans="1:15" x14ac:dyDescent="0.25">
      <c r="A675" s="9" t="s">
        <v>59</v>
      </c>
      <c r="B675" t="s">
        <v>880</v>
      </c>
      <c r="C675" t="s">
        <v>107</v>
      </c>
      <c r="D675" t="s">
        <v>816</v>
      </c>
      <c r="F675" s="9" t="s">
        <v>820</v>
      </c>
      <c r="G675">
        <v>9</v>
      </c>
      <c r="J675">
        <f>+Tabla3567[[#This Row],[BALANCE INICIAL]]+Tabla3567[[#This Row],[ENTRADAS]]-Tabla3567[[#This Row],[SALIDAS]]</f>
        <v>9</v>
      </c>
      <c r="K675" s="2">
        <v>206</v>
      </c>
      <c r="L675" s="2">
        <f>+Tabla3567[[#This Row],[BALANCE INICIAL]]*Tabla3567[[#This Row],[PRECIO]]</f>
        <v>1854</v>
      </c>
      <c r="M675" s="2">
        <f>+Tabla3567[[#This Row],[ENTRADAS]]*Tabla3567[[#This Row],[PRECIO]]</f>
        <v>0</v>
      </c>
      <c r="N675" s="2">
        <f>+Tabla3567[[#This Row],[SALIDAS]]*Tabla3567[[#This Row],[PRECIO]]</f>
        <v>0</v>
      </c>
      <c r="O675" s="2">
        <f>+Tabla3567[[#This Row],[BALANCE INICIAL2]]+Tabla3567[[#This Row],[ENTRADAS3]]-Tabla3567[[#This Row],[SALIDAS4]]</f>
        <v>1854</v>
      </c>
    </row>
    <row r="676" spans="1:15" x14ac:dyDescent="0.25">
      <c r="A676" s="9" t="s">
        <v>59</v>
      </c>
      <c r="B676" t="s">
        <v>880</v>
      </c>
      <c r="C676" t="s">
        <v>107</v>
      </c>
      <c r="D676" t="s">
        <v>817</v>
      </c>
      <c r="F676" s="9" t="s">
        <v>820</v>
      </c>
      <c r="G676">
        <v>1</v>
      </c>
      <c r="J676">
        <f>+Tabla3567[[#This Row],[BALANCE INICIAL]]+Tabla3567[[#This Row],[ENTRADAS]]-Tabla3567[[#This Row],[SALIDAS]]</f>
        <v>1</v>
      </c>
      <c r="K676" s="2">
        <v>102</v>
      </c>
      <c r="L676" s="2">
        <f>+Tabla3567[[#This Row],[BALANCE INICIAL]]*Tabla3567[[#This Row],[PRECIO]]</f>
        <v>102</v>
      </c>
      <c r="M676" s="2">
        <f>+Tabla3567[[#This Row],[ENTRADAS]]*Tabla3567[[#This Row],[PRECIO]]</f>
        <v>0</v>
      </c>
      <c r="N676" s="2">
        <f>+Tabla3567[[#This Row],[SALIDAS]]*Tabla3567[[#This Row],[PRECIO]]</f>
        <v>0</v>
      </c>
      <c r="O676" s="2">
        <f>+Tabla3567[[#This Row],[BALANCE INICIAL2]]+Tabla3567[[#This Row],[ENTRADAS3]]-Tabla3567[[#This Row],[SALIDAS4]]</f>
        <v>102</v>
      </c>
    </row>
    <row r="677" spans="1:15" x14ac:dyDescent="0.25">
      <c r="A677" s="9" t="s">
        <v>59</v>
      </c>
      <c r="B677" t="s">
        <v>880</v>
      </c>
      <c r="C677" t="s">
        <v>107</v>
      </c>
      <c r="D677" t="s">
        <v>818</v>
      </c>
      <c r="F677" s="9" t="s">
        <v>820</v>
      </c>
      <c r="G677">
        <v>120</v>
      </c>
      <c r="J677">
        <f>+Tabla3567[[#This Row],[BALANCE INICIAL]]+Tabla3567[[#This Row],[ENTRADAS]]-Tabla3567[[#This Row],[SALIDAS]]</f>
        <v>120</v>
      </c>
      <c r="K677" s="2">
        <v>115</v>
      </c>
      <c r="L677" s="2">
        <f>+Tabla3567[[#This Row],[BALANCE INICIAL]]*Tabla3567[[#This Row],[PRECIO]]</f>
        <v>13800</v>
      </c>
      <c r="M677" s="2">
        <f>+Tabla3567[[#This Row],[ENTRADAS]]*Tabla3567[[#This Row],[PRECIO]]</f>
        <v>0</v>
      </c>
      <c r="N677" s="2">
        <f>+Tabla3567[[#This Row],[SALIDAS]]*Tabla3567[[#This Row],[PRECIO]]</f>
        <v>0</v>
      </c>
      <c r="O677" s="2">
        <f>+Tabla3567[[#This Row],[BALANCE INICIAL2]]+Tabla3567[[#This Row],[ENTRADAS3]]-Tabla3567[[#This Row],[SALIDAS4]]</f>
        <v>13800</v>
      </c>
    </row>
    <row r="678" spans="1:15" x14ac:dyDescent="0.25">
      <c r="A678" s="9" t="s">
        <v>28</v>
      </c>
      <c r="B678" t="s">
        <v>884</v>
      </c>
      <c r="C678" t="s">
        <v>74</v>
      </c>
      <c r="D678" t="s">
        <v>158</v>
      </c>
      <c r="F678" s="9" t="s">
        <v>830</v>
      </c>
      <c r="G678">
        <v>1</v>
      </c>
      <c r="J678">
        <f>+Tabla3567[[#This Row],[BALANCE INICIAL]]+Tabla3567[[#This Row],[ENTRADAS]]-Tabla3567[[#This Row],[SALIDAS]]</f>
        <v>1</v>
      </c>
      <c r="K678" s="2">
        <v>53</v>
      </c>
      <c r="L678" s="2">
        <f>+Tabla3567[[#This Row],[BALANCE INICIAL]]*Tabla3567[[#This Row],[PRECIO]]</f>
        <v>53</v>
      </c>
      <c r="M678" s="2">
        <f>+Tabla3567[[#This Row],[ENTRADAS]]*Tabla3567[[#This Row],[PRECIO]]</f>
        <v>0</v>
      </c>
      <c r="N678" s="2">
        <f>+Tabla3567[[#This Row],[SALIDAS]]*Tabla3567[[#This Row],[PRECIO]]</f>
        <v>0</v>
      </c>
      <c r="O678" s="2">
        <f>+Tabla3567[[#This Row],[BALANCE INICIAL2]]+Tabla3567[[#This Row],[ENTRADAS3]]-Tabla3567[[#This Row],[SALIDAS4]]</f>
        <v>53</v>
      </c>
    </row>
    <row r="679" spans="1:15" x14ac:dyDescent="0.25">
      <c r="A679" s="9" t="s">
        <v>28</v>
      </c>
      <c r="B679" t="s">
        <v>884</v>
      </c>
      <c r="C679" t="s">
        <v>74</v>
      </c>
      <c r="D679" t="s">
        <v>989</v>
      </c>
      <c r="F679" s="9" t="s">
        <v>831</v>
      </c>
      <c r="G679">
        <v>3</v>
      </c>
      <c r="H679">
        <v>150</v>
      </c>
      <c r="I679">
        <v>141</v>
      </c>
      <c r="J679">
        <f>+Tabla3567[[#This Row],[BALANCE INICIAL]]+Tabla3567[[#This Row],[ENTRADAS]]-Tabla3567[[#This Row],[SALIDAS]]</f>
        <v>12</v>
      </c>
      <c r="K679" s="2">
        <v>40</v>
      </c>
      <c r="L679" s="2">
        <f>+Tabla3567[[#This Row],[BALANCE INICIAL]]*Tabla3567[[#This Row],[PRECIO]]</f>
        <v>120</v>
      </c>
      <c r="M679" s="2">
        <f>+Tabla3567[[#This Row],[ENTRADAS]]*Tabla3567[[#This Row],[PRECIO]]</f>
        <v>6000</v>
      </c>
      <c r="N679" s="2">
        <f>+Tabla3567[[#This Row],[SALIDAS]]*Tabla3567[[#This Row],[PRECIO]]</f>
        <v>5640</v>
      </c>
      <c r="O679" s="2">
        <f>+Tabla3567[[#This Row],[BALANCE INICIAL2]]+Tabla3567[[#This Row],[ENTRADAS3]]-Tabla3567[[#This Row],[SALIDAS4]]</f>
        <v>480</v>
      </c>
    </row>
    <row r="680" spans="1:15" x14ac:dyDescent="0.25">
      <c r="A680" s="9" t="s">
        <v>28</v>
      </c>
      <c r="B680" t="s">
        <v>884</v>
      </c>
      <c r="C680" t="s">
        <v>74</v>
      </c>
      <c r="D680" t="s">
        <v>928</v>
      </c>
      <c r="F680" s="9" t="s">
        <v>826</v>
      </c>
      <c r="H680">
        <v>10</v>
      </c>
      <c r="J680">
        <f>+Tabla3567[[#This Row],[BALANCE INICIAL]]+Tabla3567[[#This Row],[ENTRADAS]]-Tabla3567[[#This Row],[SALIDAS]]</f>
        <v>10</v>
      </c>
      <c r="K680" s="2">
        <v>355.93</v>
      </c>
      <c r="L680" s="2">
        <f>+Tabla3567[[#This Row],[BALANCE INICIAL]]*Tabla3567[[#This Row],[PRECIO]]</f>
        <v>0</v>
      </c>
      <c r="M680" s="2">
        <f>+Tabla3567[[#This Row],[ENTRADAS]]*Tabla3567[[#This Row],[PRECIO]]</f>
        <v>3559.3</v>
      </c>
      <c r="N680" s="2">
        <f>+Tabla3567[[#This Row],[SALIDAS]]*Tabla3567[[#This Row],[PRECIO]]</f>
        <v>0</v>
      </c>
      <c r="O680" s="2">
        <f>+Tabla3567[[#This Row],[BALANCE INICIAL2]]+Tabla3567[[#This Row],[ENTRADAS3]]-Tabla3567[[#This Row],[SALIDAS4]]</f>
        <v>3559.3</v>
      </c>
    </row>
    <row r="681" spans="1:15" x14ac:dyDescent="0.25">
      <c r="A681" s="9" t="s">
        <v>28</v>
      </c>
      <c r="B681" t="s">
        <v>884</v>
      </c>
      <c r="C681" t="s">
        <v>74</v>
      </c>
      <c r="D681" t="s">
        <v>922</v>
      </c>
      <c r="F681" s="9" t="s">
        <v>837</v>
      </c>
      <c r="H681">
        <v>150</v>
      </c>
      <c r="I681">
        <v>91</v>
      </c>
      <c r="J681">
        <f>+Tabla3567[[#This Row],[BALANCE INICIAL]]+Tabla3567[[#This Row],[ENTRADAS]]-Tabla3567[[#This Row],[SALIDAS]]</f>
        <v>59</v>
      </c>
      <c r="K681" s="2"/>
      <c r="L681" s="2">
        <f>+Tabla3567[[#This Row],[BALANCE INICIAL]]*Tabla3567[[#This Row],[PRECIO]]</f>
        <v>0</v>
      </c>
      <c r="M681" s="2">
        <f>+Tabla3567[[#This Row],[ENTRADAS]]*Tabla3567[[#This Row],[PRECIO]]</f>
        <v>0</v>
      </c>
      <c r="N681" s="2">
        <f>+Tabla3567[[#This Row],[SALIDAS]]*Tabla3567[[#This Row],[PRECIO]]</f>
        <v>0</v>
      </c>
      <c r="O681" s="2">
        <f>+Tabla3567[[#This Row],[BALANCE INICIAL2]]+Tabla3567[[#This Row],[ENTRADAS3]]-Tabla3567[[#This Row],[SALIDAS4]]</f>
        <v>0</v>
      </c>
    </row>
    <row r="682" spans="1:15" x14ac:dyDescent="0.25">
      <c r="A682" s="9" t="s">
        <v>28</v>
      </c>
      <c r="B682" t="s">
        <v>884</v>
      </c>
      <c r="C682" t="s">
        <v>74</v>
      </c>
      <c r="D682" t="s">
        <v>162</v>
      </c>
      <c r="F682" s="9" t="s">
        <v>820</v>
      </c>
      <c r="G682">
        <v>1</v>
      </c>
      <c r="H682">
        <v>10</v>
      </c>
      <c r="J682">
        <f>+Tabla3567[[#This Row],[BALANCE INICIAL]]+Tabla3567[[#This Row],[ENTRADAS]]-Tabla3567[[#This Row],[SALIDAS]]</f>
        <v>11</v>
      </c>
      <c r="K682" s="2">
        <v>466.1</v>
      </c>
      <c r="L682" s="2">
        <f>+Tabla3567[[#This Row],[BALANCE INICIAL]]*Tabla3567[[#This Row],[PRECIO]]</f>
        <v>466.1</v>
      </c>
      <c r="M682" s="2">
        <f>+Tabla3567[[#This Row],[ENTRADAS]]*Tabla3567[[#This Row],[PRECIO]]</f>
        <v>4661</v>
      </c>
      <c r="N682" s="2">
        <f>+Tabla3567[[#This Row],[SALIDAS]]*Tabla3567[[#This Row],[PRECIO]]</f>
        <v>0</v>
      </c>
      <c r="O682" s="2">
        <f>+Tabla3567[[#This Row],[BALANCE INICIAL2]]+Tabla3567[[#This Row],[ENTRADAS3]]-Tabla3567[[#This Row],[SALIDAS4]]</f>
        <v>5127.1000000000004</v>
      </c>
    </row>
    <row r="683" spans="1:15" x14ac:dyDescent="0.25">
      <c r="A683" s="9" t="s">
        <v>28</v>
      </c>
      <c r="B683" t="s">
        <v>884</v>
      </c>
      <c r="C683" t="s">
        <v>74</v>
      </c>
      <c r="D683" t="s">
        <v>167</v>
      </c>
      <c r="F683" s="9" t="s">
        <v>833</v>
      </c>
      <c r="G683">
        <v>51</v>
      </c>
      <c r="J683">
        <f>+Tabla3567[[#This Row],[BALANCE INICIAL]]+Tabla3567[[#This Row],[ENTRADAS]]-Tabla3567[[#This Row],[SALIDAS]]</f>
        <v>51</v>
      </c>
      <c r="K683" s="2">
        <v>48.73</v>
      </c>
      <c r="L683" s="2">
        <f>+Tabla3567[[#This Row],[BALANCE INICIAL]]*Tabla3567[[#This Row],[PRECIO]]</f>
        <v>2485.23</v>
      </c>
      <c r="M683" s="2">
        <f>+Tabla3567[[#This Row],[ENTRADAS]]*Tabla3567[[#This Row],[PRECIO]]</f>
        <v>0</v>
      </c>
      <c r="N683" s="2">
        <f>+Tabla3567[[#This Row],[SALIDAS]]*Tabla3567[[#This Row],[PRECIO]]</f>
        <v>0</v>
      </c>
      <c r="O683" s="2">
        <f>+Tabla3567[[#This Row],[BALANCE INICIAL2]]+Tabla3567[[#This Row],[ENTRADAS3]]-Tabla3567[[#This Row],[SALIDAS4]]</f>
        <v>2485.23</v>
      </c>
    </row>
    <row r="684" spans="1:15" x14ac:dyDescent="0.25">
      <c r="A684" s="9" t="s">
        <v>28</v>
      </c>
      <c r="B684" t="s">
        <v>884</v>
      </c>
      <c r="C684" t="s">
        <v>74</v>
      </c>
      <c r="D684" t="s">
        <v>923</v>
      </c>
      <c r="E684" t="s">
        <v>924</v>
      </c>
      <c r="F684" s="9" t="s">
        <v>826</v>
      </c>
      <c r="H684">
        <v>75</v>
      </c>
      <c r="I684">
        <v>3</v>
      </c>
      <c r="J684">
        <f>+Tabla3567[[#This Row],[BALANCE INICIAL]]+Tabla3567[[#This Row],[ENTRADAS]]-Tabla3567[[#This Row],[SALIDAS]]</f>
        <v>72</v>
      </c>
      <c r="K684" s="2">
        <v>12</v>
      </c>
      <c r="L684" s="2">
        <f>+Tabla3567[[#This Row],[BALANCE INICIAL]]*Tabla3567[[#This Row],[PRECIO]]</f>
        <v>0</v>
      </c>
      <c r="M684" s="2">
        <f>+Tabla3567[[#This Row],[ENTRADAS]]*Tabla3567[[#This Row],[PRECIO]]</f>
        <v>900</v>
      </c>
      <c r="N684" s="2">
        <f>+Tabla3567[[#This Row],[SALIDAS]]*Tabla3567[[#This Row],[PRECIO]]</f>
        <v>36</v>
      </c>
      <c r="O684" s="2">
        <f>+Tabla3567[[#This Row],[BALANCE INICIAL2]]+Tabla3567[[#This Row],[ENTRADAS3]]-Tabla3567[[#This Row],[SALIDAS4]]</f>
        <v>864</v>
      </c>
    </row>
    <row r="685" spans="1:15" x14ac:dyDescent="0.25">
      <c r="A685" s="9" t="s">
        <v>28</v>
      </c>
      <c r="B685" t="s">
        <v>884</v>
      </c>
      <c r="C685" t="s">
        <v>74</v>
      </c>
      <c r="F685" s="9"/>
      <c r="J685">
        <f>+Tabla3567[[#This Row],[BALANCE INICIAL]]+Tabla3567[[#This Row],[ENTRADAS]]-Tabla3567[[#This Row],[SALIDAS]]</f>
        <v>0</v>
      </c>
      <c r="K685" s="2"/>
      <c r="L685" s="2">
        <f>+Tabla3567[[#This Row],[BALANCE INICIAL]]*Tabla3567[[#This Row],[PRECIO]]</f>
        <v>0</v>
      </c>
      <c r="M685" s="2">
        <f>+Tabla3567[[#This Row],[ENTRADAS]]*Tabla3567[[#This Row],[PRECIO]]</f>
        <v>0</v>
      </c>
      <c r="N685" s="2">
        <f>+Tabla3567[[#This Row],[SALIDAS]]*Tabla3567[[#This Row],[PRECIO]]</f>
        <v>0</v>
      </c>
      <c r="O685" s="2">
        <f>+Tabla3567[[#This Row],[BALANCE INICIAL2]]+Tabla3567[[#This Row],[ENTRADAS3]]-Tabla3567[[#This Row],[SALIDAS4]]</f>
        <v>0</v>
      </c>
    </row>
    <row r="686" spans="1:15" x14ac:dyDescent="0.25">
      <c r="A686" s="9" t="s">
        <v>28</v>
      </c>
      <c r="B686" t="s">
        <v>884</v>
      </c>
      <c r="C686" t="s">
        <v>74</v>
      </c>
      <c r="D686" t="s">
        <v>171</v>
      </c>
      <c r="F686" s="9" t="s">
        <v>826</v>
      </c>
      <c r="G686">
        <v>1</v>
      </c>
      <c r="J686">
        <f>+Tabla3567[[#This Row],[BALANCE INICIAL]]+Tabla3567[[#This Row],[ENTRADAS]]-Tabla3567[[#This Row],[SALIDAS]]</f>
        <v>1</v>
      </c>
      <c r="K686" s="2">
        <v>438.4</v>
      </c>
      <c r="L686" s="2">
        <f>+Tabla3567[[#This Row],[BALANCE INICIAL]]*Tabla3567[[#This Row],[PRECIO]]</f>
        <v>438.4</v>
      </c>
      <c r="M686" s="2">
        <f>+Tabla3567[[#This Row],[ENTRADAS]]*Tabla3567[[#This Row],[PRECIO]]</f>
        <v>0</v>
      </c>
      <c r="N686" s="2">
        <f>+Tabla3567[[#This Row],[SALIDAS]]*Tabla3567[[#This Row],[PRECIO]]</f>
        <v>0</v>
      </c>
      <c r="O686" s="2">
        <f>+Tabla3567[[#This Row],[BALANCE INICIAL2]]+Tabla3567[[#This Row],[ENTRADAS3]]-Tabla3567[[#This Row],[SALIDAS4]]</f>
        <v>438.4</v>
      </c>
    </row>
    <row r="687" spans="1:15" x14ac:dyDescent="0.25">
      <c r="A687" s="9" t="s">
        <v>28</v>
      </c>
      <c r="B687" t="s">
        <v>884</v>
      </c>
      <c r="C687" t="s">
        <v>74</v>
      </c>
      <c r="D687" t="s">
        <v>174</v>
      </c>
      <c r="F687" s="9" t="s">
        <v>820</v>
      </c>
      <c r="G687">
        <v>16</v>
      </c>
      <c r="H687">
        <v>10</v>
      </c>
      <c r="I687">
        <v>1</v>
      </c>
      <c r="J687">
        <f>+Tabla3567[[#This Row],[BALANCE INICIAL]]+Tabla3567[[#This Row],[ENTRADAS]]-Tabla3567[[#This Row],[SALIDAS]]</f>
        <v>25</v>
      </c>
      <c r="K687" s="2">
        <v>391.36</v>
      </c>
      <c r="L687" s="2">
        <f>+Tabla3567[[#This Row],[BALANCE INICIAL]]*Tabla3567[[#This Row],[PRECIO]]</f>
        <v>6261.76</v>
      </c>
      <c r="M687" s="2">
        <f>+Tabla3567[[#This Row],[ENTRADAS]]*Tabla3567[[#This Row],[PRECIO]]</f>
        <v>3913.6000000000004</v>
      </c>
      <c r="N687" s="2">
        <f>+Tabla3567[[#This Row],[SALIDAS]]*Tabla3567[[#This Row],[PRECIO]]</f>
        <v>391.36</v>
      </c>
      <c r="O687" s="2">
        <f>+Tabla3567[[#This Row],[BALANCE INICIAL2]]+Tabla3567[[#This Row],[ENTRADAS3]]-Tabla3567[[#This Row],[SALIDAS4]]</f>
        <v>9784</v>
      </c>
    </row>
    <row r="688" spans="1:15" x14ac:dyDescent="0.25">
      <c r="A688" s="9" t="s">
        <v>28</v>
      </c>
      <c r="B688" t="s">
        <v>884</v>
      </c>
      <c r="C688" t="s">
        <v>74</v>
      </c>
      <c r="D688" t="s">
        <v>175</v>
      </c>
      <c r="F688" s="9" t="s">
        <v>820</v>
      </c>
      <c r="G688">
        <v>16</v>
      </c>
      <c r="H688">
        <v>10</v>
      </c>
      <c r="I688">
        <v>7</v>
      </c>
      <c r="J688">
        <f>+Tabla3567[[#This Row],[BALANCE INICIAL]]+Tabla3567[[#This Row],[ENTRADAS]]-Tabla3567[[#This Row],[SALIDAS]]</f>
        <v>19</v>
      </c>
      <c r="K688" s="2">
        <v>97.46</v>
      </c>
      <c r="L688" s="2">
        <f>+Tabla3567[[#This Row],[BALANCE INICIAL]]*Tabla3567[[#This Row],[PRECIO]]</f>
        <v>1559.36</v>
      </c>
      <c r="M688" s="2">
        <f>+Tabla3567[[#This Row],[ENTRADAS]]*Tabla3567[[#This Row],[PRECIO]]</f>
        <v>974.59999999999991</v>
      </c>
      <c r="N688" s="2">
        <f>+Tabla3567[[#This Row],[SALIDAS]]*Tabla3567[[#This Row],[PRECIO]]</f>
        <v>682.21999999999991</v>
      </c>
      <c r="O688" s="2">
        <f>+Tabla3567[[#This Row],[BALANCE INICIAL2]]+Tabla3567[[#This Row],[ENTRADAS3]]-Tabla3567[[#This Row],[SALIDAS4]]</f>
        <v>1851.7400000000002</v>
      </c>
    </row>
    <row r="689" spans="1:15" x14ac:dyDescent="0.25">
      <c r="A689" s="9" t="s">
        <v>28</v>
      </c>
      <c r="B689" t="s">
        <v>884</v>
      </c>
      <c r="C689" t="s">
        <v>74</v>
      </c>
      <c r="D689" t="s">
        <v>176</v>
      </c>
      <c r="F689" s="9" t="s">
        <v>831</v>
      </c>
      <c r="G689">
        <v>1</v>
      </c>
      <c r="J689">
        <f>+Tabla3567[[#This Row],[BALANCE INICIAL]]+Tabla3567[[#This Row],[ENTRADAS]]-Tabla3567[[#This Row],[SALIDAS]]</f>
        <v>1</v>
      </c>
      <c r="K689" s="2">
        <v>130</v>
      </c>
      <c r="L689" s="2">
        <f>+Tabla3567[[#This Row],[BALANCE INICIAL]]*Tabla3567[[#This Row],[PRECIO]]</f>
        <v>130</v>
      </c>
      <c r="M689" s="2">
        <f>+Tabla3567[[#This Row],[ENTRADAS]]*Tabla3567[[#This Row],[PRECIO]]</f>
        <v>0</v>
      </c>
      <c r="N689" s="2">
        <f>+Tabla3567[[#This Row],[SALIDAS]]*Tabla3567[[#This Row],[PRECIO]]</f>
        <v>0</v>
      </c>
      <c r="O689" s="2">
        <f>+Tabla3567[[#This Row],[BALANCE INICIAL2]]+Tabla3567[[#This Row],[ENTRADAS3]]-Tabla3567[[#This Row],[SALIDAS4]]</f>
        <v>130</v>
      </c>
    </row>
    <row r="690" spans="1:15" x14ac:dyDescent="0.25">
      <c r="A690" s="9" t="s">
        <v>28</v>
      </c>
      <c r="B690" t="s">
        <v>884</v>
      </c>
      <c r="C690" t="s">
        <v>74</v>
      </c>
      <c r="D690" t="s">
        <v>177</v>
      </c>
      <c r="F690" s="9" t="s">
        <v>826</v>
      </c>
      <c r="G690">
        <v>12</v>
      </c>
      <c r="H690">
        <v>10</v>
      </c>
      <c r="I690">
        <v>2</v>
      </c>
      <c r="J690">
        <f>+Tabla3567[[#This Row],[BALANCE INICIAL]]+Tabla3567[[#This Row],[ENTRADAS]]-Tabla3567[[#This Row],[SALIDAS]]</f>
        <v>20</v>
      </c>
      <c r="K690" s="2">
        <v>184</v>
      </c>
      <c r="L690" s="2">
        <f>+Tabla3567[[#This Row],[BALANCE INICIAL]]*Tabla3567[[#This Row],[PRECIO]]</f>
        <v>2208</v>
      </c>
      <c r="M690" s="2">
        <f>+Tabla3567[[#This Row],[ENTRADAS]]*Tabla3567[[#This Row],[PRECIO]]</f>
        <v>1840</v>
      </c>
      <c r="N690" s="2">
        <f>+Tabla3567[[#This Row],[SALIDAS]]*Tabla3567[[#This Row],[PRECIO]]</f>
        <v>368</v>
      </c>
      <c r="O690" s="2">
        <f>+Tabla3567[[#This Row],[BALANCE INICIAL2]]+Tabla3567[[#This Row],[ENTRADAS3]]-Tabla3567[[#This Row],[SALIDAS4]]</f>
        <v>3680</v>
      </c>
    </row>
    <row r="691" spans="1:15" x14ac:dyDescent="0.25">
      <c r="A691" s="9" t="s">
        <v>28</v>
      </c>
      <c r="B691" t="s">
        <v>884</v>
      </c>
      <c r="C691" t="s">
        <v>74</v>
      </c>
      <c r="D691" t="s">
        <v>178</v>
      </c>
      <c r="F691" s="9" t="s">
        <v>826</v>
      </c>
      <c r="G691">
        <v>14</v>
      </c>
      <c r="H691">
        <v>10</v>
      </c>
      <c r="J691">
        <f>+Tabla3567[[#This Row],[BALANCE INICIAL]]+Tabla3567[[#This Row],[ENTRADAS]]-Tabla3567[[#This Row],[SALIDAS]]</f>
        <v>24</v>
      </c>
      <c r="K691" s="2">
        <v>199.16</v>
      </c>
      <c r="L691" s="2">
        <f>+Tabla3567[[#This Row],[BALANCE INICIAL]]*Tabla3567[[#This Row],[PRECIO]]</f>
        <v>2788.24</v>
      </c>
      <c r="M691" s="2">
        <f>+Tabla3567[[#This Row],[ENTRADAS]]*Tabla3567[[#This Row],[PRECIO]]</f>
        <v>1991.6</v>
      </c>
      <c r="N691" s="2">
        <f>+Tabla3567[[#This Row],[SALIDAS]]*Tabla3567[[#This Row],[PRECIO]]</f>
        <v>0</v>
      </c>
      <c r="O691" s="2">
        <f>+Tabla3567[[#This Row],[BALANCE INICIAL2]]+Tabla3567[[#This Row],[ENTRADAS3]]-Tabla3567[[#This Row],[SALIDAS4]]</f>
        <v>4779.84</v>
      </c>
    </row>
    <row r="692" spans="1:15" x14ac:dyDescent="0.25">
      <c r="A692" s="9" t="s">
        <v>28</v>
      </c>
      <c r="B692" t="s">
        <v>884</v>
      </c>
      <c r="C692" t="s">
        <v>74</v>
      </c>
      <c r="D692" t="s">
        <v>180</v>
      </c>
      <c r="F692" s="9" t="s">
        <v>820</v>
      </c>
      <c r="G692">
        <v>70</v>
      </c>
      <c r="J692">
        <f>+Tabla3567[[#This Row],[BALANCE INICIAL]]+Tabla3567[[#This Row],[ENTRADAS]]-Tabla3567[[#This Row],[SALIDAS]]</f>
        <v>70</v>
      </c>
      <c r="K692" s="2">
        <v>4.5</v>
      </c>
      <c r="L692" s="2">
        <f>+Tabla3567[[#This Row],[BALANCE INICIAL]]*Tabla3567[[#This Row],[PRECIO]]</f>
        <v>315</v>
      </c>
      <c r="M692" s="2">
        <f>+Tabla3567[[#This Row],[ENTRADAS]]*Tabla3567[[#This Row],[PRECIO]]</f>
        <v>0</v>
      </c>
      <c r="N692" s="2">
        <f>+Tabla3567[[#This Row],[SALIDAS]]*Tabla3567[[#This Row],[PRECIO]]</f>
        <v>0</v>
      </c>
      <c r="O692" s="2">
        <f>+Tabla3567[[#This Row],[BALANCE INICIAL2]]+Tabla3567[[#This Row],[ENTRADAS3]]-Tabla3567[[#This Row],[SALIDAS4]]</f>
        <v>315</v>
      </c>
    </row>
    <row r="693" spans="1:15" x14ac:dyDescent="0.25">
      <c r="A693" s="9" t="s">
        <v>28</v>
      </c>
      <c r="B693" t="s">
        <v>884</v>
      </c>
      <c r="C693" t="s">
        <v>74</v>
      </c>
      <c r="D693" t="s">
        <v>183</v>
      </c>
      <c r="F693" s="9" t="s">
        <v>826</v>
      </c>
      <c r="G693">
        <v>8</v>
      </c>
      <c r="J693">
        <f>+Tabla3567[[#This Row],[BALANCE INICIAL]]+Tabla3567[[#This Row],[ENTRADAS]]-Tabla3567[[#This Row],[SALIDAS]]</f>
        <v>8</v>
      </c>
      <c r="K693" s="2">
        <v>100</v>
      </c>
      <c r="L693" s="2">
        <f>+Tabla3567[[#This Row],[BALANCE INICIAL]]*Tabla3567[[#This Row],[PRECIO]]</f>
        <v>800</v>
      </c>
      <c r="M693" s="2">
        <f>+Tabla3567[[#This Row],[ENTRADAS]]*Tabla3567[[#This Row],[PRECIO]]</f>
        <v>0</v>
      </c>
      <c r="N693" s="2">
        <f>+Tabla3567[[#This Row],[SALIDAS]]*Tabla3567[[#This Row],[PRECIO]]</f>
        <v>0</v>
      </c>
      <c r="O693" s="2">
        <f>+Tabla3567[[#This Row],[BALANCE INICIAL2]]+Tabla3567[[#This Row],[ENTRADAS3]]-Tabla3567[[#This Row],[SALIDAS4]]</f>
        <v>800</v>
      </c>
    </row>
    <row r="694" spans="1:15" x14ac:dyDescent="0.25">
      <c r="A694" s="9" t="s">
        <v>28</v>
      </c>
      <c r="B694" t="s">
        <v>884</v>
      </c>
      <c r="C694" t="s">
        <v>74</v>
      </c>
      <c r="D694" t="s">
        <v>184</v>
      </c>
      <c r="F694" s="9" t="s">
        <v>836</v>
      </c>
      <c r="G694">
        <v>3</v>
      </c>
      <c r="I694">
        <v>2</v>
      </c>
      <c r="J694">
        <f>+Tabla3567[[#This Row],[BALANCE INICIAL]]+Tabla3567[[#This Row],[ENTRADAS]]-Tabla3567[[#This Row],[SALIDAS]]</f>
        <v>1</v>
      </c>
      <c r="K694" s="2">
        <v>21</v>
      </c>
      <c r="L694" s="2">
        <f>+Tabla3567[[#This Row],[BALANCE INICIAL]]*Tabla3567[[#This Row],[PRECIO]]</f>
        <v>63</v>
      </c>
      <c r="M694" s="2">
        <f>+Tabla3567[[#This Row],[ENTRADAS]]*Tabla3567[[#This Row],[PRECIO]]</f>
        <v>0</v>
      </c>
      <c r="N694" s="2">
        <f>+Tabla3567[[#This Row],[SALIDAS]]*Tabla3567[[#This Row],[PRECIO]]</f>
        <v>42</v>
      </c>
      <c r="O694" s="2">
        <f>+Tabla3567[[#This Row],[BALANCE INICIAL2]]+Tabla3567[[#This Row],[ENTRADAS3]]-Tabla3567[[#This Row],[SALIDAS4]]</f>
        <v>21</v>
      </c>
    </row>
    <row r="695" spans="1:15" x14ac:dyDescent="0.25">
      <c r="A695" s="9" t="s">
        <v>28</v>
      </c>
      <c r="B695" t="s">
        <v>884</v>
      </c>
      <c r="C695" t="s">
        <v>74</v>
      </c>
      <c r="D695" t="s">
        <v>185</v>
      </c>
      <c r="F695" s="9" t="s">
        <v>837</v>
      </c>
      <c r="G695">
        <v>9</v>
      </c>
      <c r="H695">
        <v>15</v>
      </c>
      <c r="I695">
        <v>5</v>
      </c>
      <c r="J695">
        <f>+Tabla3567[[#This Row],[BALANCE INICIAL]]+Tabla3567[[#This Row],[ENTRADAS]]-Tabla3567[[#This Row],[SALIDAS]]</f>
        <v>19</v>
      </c>
      <c r="K695" s="2">
        <v>36.5</v>
      </c>
      <c r="L695" s="2">
        <f>+Tabla3567[[#This Row],[BALANCE INICIAL]]*Tabla3567[[#This Row],[PRECIO]]</f>
        <v>328.5</v>
      </c>
      <c r="M695" s="2">
        <f>+Tabla3567[[#This Row],[ENTRADAS]]*Tabla3567[[#This Row],[PRECIO]]</f>
        <v>547.5</v>
      </c>
      <c r="N695" s="2">
        <f>+Tabla3567[[#This Row],[SALIDAS]]*Tabla3567[[#This Row],[PRECIO]]</f>
        <v>182.5</v>
      </c>
      <c r="O695" s="2">
        <f>+Tabla3567[[#This Row],[BALANCE INICIAL2]]+Tabla3567[[#This Row],[ENTRADAS3]]-Tabla3567[[#This Row],[SALIDAS4]]</f>
        <v>693.5</v>
      </c>
    </row>
    <row r="696" spans="1:15" x14ac:dyDescent="0.25">
      <c r="A696" s="9" t="s">
        <v>28</v>
      </c>
      <c r="B696" t="s">
        <v>884</v>
      </c>
      <c r="C696" t="s">
        <v>74</v>
      </c>
      <c r="D696" t="s">
        <v>186</v>
      </c>
      <c r="F696" s="9" t="s">
        <v>838</v>
      </c>
      <c r="G696">
        <v>1</v>
      </c>
      <c r="H696">
        <v>15</v>
      </c>
      <c r="J696">
        <f>+Tabla3567[[#This Row],[BALANCE INICIAL]]+Tabla3567[[#This Row],[ENTRADAS]]-Tabla3567[[#This Row],[SALIDAS]]</f>
        <v>16</v>
      </c>
      <c r="K696" s="2">
        <v>123.73</v>
      </c>
      <c r="L696" s="2">
        <f>+Tabla3567[[#This Row],[BALANCE INICIAL]]*Tabla3567[[#This Row],[PRECIO]]</f>
        <v>123.73</v>
      </c>
      <c r="M696" s="2">
        <f>+Tabla3567[[#This Row],[ENTRADAS]]*Tabla3567[[#This Row],[PRECIO]]</f>
        <v>1855.95</v>
      </c>
      <c r="N696" s="2">
        <f>+Tabla3567[[#This Row],[SALIDAS]]*Tabla3567[[#This Row],[PRECIO]]</f>
        <v>0</v>
      </c>
      <c r="O696" s="2">
        <f>+Tabla3567[[#This Row],[BALANCE INICIAL2]]+Tabla3567[[#This Row],[ENTRADAS3]]-Tabla3567[[#This Row],[SALIDAS4]]</f>
        <v>1979.68</v>
      </c>
    </row>
    <row r="697" spans="1:15" x14ac:dyDescent="0.25">
      <c r="A697" s="9" t="s">
        <v>28</v>
      </c>
      <c r="B697" t="s">
        <v>884</v>
      </c>
      <c r="C697" t="s">
        <v>74</v>
      </c>
      <c r="D697" t="s">
        <v>187</v>
      </c>
      <c r="F697" s="9" t="s">
        <v>839</v>
      </c>
      <c r="G697">
        <v>55</v>
      </c>
      <c r="I697">
        <v>7</v>
      </c>
      <c r="J697">
        <f>+Tabla3567[[#This Row],[BALANCE INICIAL]]+Tabla3567[[#This Row],[ENTRADAS]]-Tabla3567[[#This Row],[SALIDAS]]</f>
        <v>48</v>
      </c>
      <c r="K697" s="2">
        <v>11</v>
      </c>
      <c r="L697" s="2">
        <f>+Tabla3567[[#This Row],[BALANCE INICIAL]]*Tabla3567[[#This Row],[PRECIO]]</f>
        <v>605</v>
      </c>
      <c r="M697" s="2">
        <f>+Tabla3567[[#This Row],[ENTRADAS]]*Tabla3567[[#This Row],[PRECIO]]</f>
        <v>0</v>
      </c>
      <c r="N697" s="2">
        <f>+Tabla3567[[#This Row],[SALIDAS]]*Tabla3567[[#This Row],[PRECIO]]</f>
        <v>77</v>
      </c>
      <c r="O697" s="2">
        <f>+Tabla3567[[#This Row],[BALANCE INICIAL2]]+Tabla3567[[#This Row],[ENTRADAS3]]-Tabla3567[[#This Row],[SALIDAS4]]</f>
        <v>528</v>
      </c>
    </row>
    <row r="698" spans="1:15" x14ac:dyDescent="0.25">
      <c r="A698" s="9" t="s">
        <v>920</v>
      </c>
      <c r="B698" t="s">
        <v>884</v>
      </c>
      <c r="C698" t="s">
        <v>74</v>
      </c>
      <c r="D698" t="s">
        <v>925</v>
      </c>
      <c r="F698" s="9" t="s">
        <v>838</v>
      </c>
      <c r="H698">
        <v>15</v>
      </c>
      <c r="I698">
        <v>4</v>
      </c>
      <c r="J698">
        <f>+Tabla3567[[#This Row],[BALANCE INICIAL]]+Tabla3567[[#This Row],[ENTRADAS]]-Tabla3567[[#This Row],[SALIDAS]]</f>
        <v>11</v>
      </c>
      <c r="K698" s="2">
        <v>8.4700000000000006</v>
      </c>
      <c r="L698" s="2">
        <f>+Tabla3567[[#This Row],[BALANCE INICIAL]]*Tabla3567[[#This Row],[PRECIO]]</f>
        <v>0</v>
      </c>
      <c r="M698" s="2">
        <f>+Tabla3567[[#This Row],[ENTRADAS]]*Tabla3567[[#This Row],[PRECIO]]</f>
        <v>127.05000000000001</v>
      </c>
      <c r="N698" s="2">
        <f>+Tabla3567[[#This Row],[SALIDAS]]*Tabla3567[[#This Row],[PRECIO]]</f>
        <v>33.880000000000003</v>
      </c>
      <c r="O698" s="2">
        <f>+Tabla3567[[#This Row],[BALANCE INICIAL2]]+Tabla3567[[#This Row],[ENTRADAS3]]-Tabla3567[[#This Row],[SALIDAS4]]</f>
        <v>93.170000000000016</v>
      </c>
    </row>
    <row r="699" spans="1:15" x14ac:dyDescent="0.25">
      <c r="A699" s="9" t="s">
        <v>920</v>
      </c>
      <c r="B699" t="s">
        <v>884</v>
      </c>
      <c r="C699" t="s">
        <v>74</v>
      </c>
      <c r="D699" t="s">
        <v>926</v>
      </c>
      <c r="F699" s="9" t="s">
        <v>837</v>
      </c>
      <c r="H699">
        <v>15</v>
      </c>
      <c r="J699">
        <f>+Tabla3567[[#This Row],[BALANCE INICIAL]]+Tabla3567[[#This Row],[ENTRADAS]]-Tabla3567[[#This Row],[SALIDAS]]</f>
        <v>15</v>
      </c>
      <c r="K699" s="2">
        <v>19</v>
      </c>
      <c r="L699" s="2">
        <f>+Tabla3567[[#This Row],[BALANCE INICIAL]]*Tabla3567[[#This Row],[PRECIO]]</f>
        <v>0</v>
      </c>
      <c r="M699" s="2">
        <f>+Tabla3567[[#This Row],[ENTRADAS]]*Tabla3567[[#This Row],[PRECIO]]</f>
        <v>285</v>
      </c>
      <c r="N699" s="2">
        <f>+Tabla3567[[#This Row],[SALIDAS]]*Tabla3567[[#This Row],[PRECIO]]</f>
        <v>0</v>
      </c>
      <c r="O699" s="2">
        <f>+Tabla3567[[#This Row],[BALANCE INICIAL2]]+Tabla3567[[#This Row],[ENTRADAS3]]-Tabla3567[[#This Row],[SALIDAS4]]</f>
        <v>285</v>
      </c>
    </row>
    <row r="700" spans="1:15" x14ac:dyDescent="0.25">
      <c r="A700" s="9" t="s">
        <v>920</v>
      </c>
      <c r="B700" t="s">
        <v>884</v>
      </c>
      <c r="C700" t="s">
        <v>74</v>
      </c>
      <c r="D700" t="s">
        <v>927</v>
      </c>
      <c r="F700" s="9" t="s">
        <v>838</v>
      </c>
      <c r="H700">
        <v>15</v>
      </c>
      <c r="I700">
        <v>2</v>
      </c>
      <c r="J700">
        <f>+Tabla3567[[#This Row],[BALANCE INICIAL]]+Tabla3567[[#This Row],[ENTRADAS]]-Tabla3567[[#This Row],[SALIDAS]]</f>
        <v>13</v>
      </c>
      <c r="K700" s="2">
        <v>49</v>
      </c>
      <c r="L700" s="2">
        <f>+Tabla3567[[#This Row],[BALANCE INICIAL]]*Tabla3567[[#This Row],[PRECIO]]</f>
        <v>0</v>
      </c>
      <c r="M700" s="2">
        <f>+Tabla3567[[#This Row],[ENTRADAS]]*Tabla3567[[#This Row],[PRECIO]]</f>
        <v>735</v>
      </c>
      <c r="N700" s="2">
        <f>+Tabla3567[[#This Row],[SALIDAS]]*Tabla3567[[#This Row],[PRECIO]]</f>
        <v>98</v>
      </c>
      <c r="O700" s="2">
        <f>+Tabla3567[[#This Row],[BALANCE INICIAL2]]+Tabla3567[[#This Row],[ENTRADAS3]]-Tabla3567[[#This Row],[SALIDAS4]]</f>
        <v>637</v>
      </c>
    </row>
    <row r="701" spans="1:15" x14ac:dyDescent="0.25">
      <c r="A701" s="9" t="s">
        <v>28</v>
      </c>
      <c r="B701" t="s">
        <v>884</v>
      </c>
      <c r="C701" t="s">
        <v>74</v>
      </c>
      <c r="D701" t="s">
        <v>188</v>
      </c>
      <c r="F701" s="9" t="s">
        <v>833</v>
      </c>
      <c r="G701">
        <v>4</v>
      </c>
      <c r="H701">
        <v>30</v>
      </c>
      <c r="J701">
        <f>+Tabla3567[[#This Row],[BALANCE INICIAL]]+Tabla3567[[#This Row],[ENTRADAS]]-Tabla3567[[#This Row],[SALIDAS]]</f>
        <v>34</v>
      </c>
      <c r="K701" s="2">
        <v>65.260000000000005</v>
      </c>
      <c r="L701" s="2">
        <f>+Tabla3567[[#This Row],[BALANCE INICIAL]]*Tabla3567[[#This Row],[PRECIO]]</f>
        <v>261.04000000000002</v>
      </c>
      <c r="M701" s="2">
        <f>+Tabla3567[[#This Row],[ENTRADAS]]*Tabla3567[[#This Row],[PRECIO]]</f>
        <v>1957.8000000000002</v>
      </c>
      <c r="N701" s="2">
        <f>+Tabla3567[[#This Row],[SALIDAS]]*Tabla3567[[#This Row],[PRECIO]]</f>
        <v>0</v>
      </c>
      <c r="O701" s="2">
        <f>+Tabla3567[[#This Row],[BALANCE INICIAL2]]+Tabla3567[[#This Row],[ENTRADAS3]]-Tabla3567[[#This Row],[SALIDAS4]]</f>
        <v>2218.84</v>
      </c>
    </row>
    <row r="702" spans="1:15" x14ac:dyDescent="0.25">
      <c r="A702" s="9" t="s">
        <v>28</v>
      </c>
      <c r="B702" t="s">
        <v>884</v>
      </c>
      <c r="C702" t="s">
        <v>74</v>
      </c>
      <c r="D702" t="s">
        <v>200</v>
      </c>
      <c r="F702" s="9" t="s">
        <v>826</v>
      </c>
      <c r="G702">
        <v>22</v>
      </c>
      <c r="J702">
        <f>+Tabla3567[[#This Row],[BALANCE INICIAL]]+Tabla3567[[#This Row],[ENTRADAS]]-Tabla3567[[#This Row],[SALIDAS]]</f>
        <v>22</v>
      </c>
      <c r="K702" s="2">
        <v>76.599999999999994</v>
      </c>
      <c r="L702" s="2">
        <f>+Tabla3567[[#This Row],[BALANCE INICIAL]]*Tabla3567[[#This Row],[PRECIO]]</f>
        <v>1685.1999999999998</v>
      </c>
      <c r="M702" s="2">
        <f>+Tabla3567[[#This Row],[ENTRADAS]]*Tabla3567[[#This Row],[PRECIO]]</f>
        <v>0</v>
      </c>
      <c r="N702" s="2">
        <f>+Tabla3567[[#This Row],[SALIDAS]]*Tabla3567[[#This Row],[PRECIO]]</f>
        <v>0</v>
      </c>
      <c r="O702" s="2">
        <f>+Tabla3567[[#This Row],[BALANCE INICIAL2]]+Tabla3567[[#This Row],[ENTRADAS3]]-Tabla3567[[#This Row],[SALIDAS4]]</f>
        <v>1685.1999999999998</v>
      </c>
    </row>
    <row r="703" spans="1:15" x14ac:dyDescent="0.25">
      <c r="A703" s="9" t="s">
        <v>28</v>
      </c>
      <c r="B703" t="s">
        <v>884</v>
      </c>
      <c r="C703" t="s">
        <v>74</v>
      </c>
      <c r="D703" t="s">
        <v>201</v>
      </c>
      <c r="F703" s="9" t="s">
        <v>826</v>
      </c>
      <c r="G703">
        <v>13</v>
      </c>
      <c r="J703">
        <f>+Tabla3567[[#This Row],[BALANCE INICIAL]]+Tabla3567[[#This Row],[ENTRADAS]]-Tabla3567[[#This Row],[SALIDAS]]</f>
        <v>13</v>
      </c>
      <c r="K703" s="2">
        <v>22.89</v>
      </c>
      <c r="L703" s="2">
        <f>+Tabla3567[[#This Row],[BALANCE INICIAL]]*Tabla3567[[#This Row],[PRECIO]]</f>
        <v>297.57</v>
      </c>
      <c r="M703" s="2">
        <f>+Tabla3567[[#This Row],[ENTRADAS]]*Tabla3567[[#This Row],[PRECIO]]</f>
        <v>0</v>
      </c>
      <c r="N703" s="2">
        <f>+Tabla3567[[#This Row],[SALIDAS]]*Tabla3567[[#This Row],[PRECIO]]</f>
        <v>0</v>
      </c>
      <c r="O703" s="2">
        <f>+Tabla3567[[#This Row],[BALANCE INICIAL2]]+Tabla3567[[#This Row],[ENTRADAS3]]-Tabla3567[[#This Row],[SALIDAS4]]</f>
        <v>297.57</v>
      </c>
    </row>
    <row r="704" spans="1:15" x14ac:dyDescent="0.25">
      <c r="A704" s="9" t="s">
        <v>28</v>
      </c>
      <c r="B704" t="s">
        <v>884</v>
      </c>
      <c r="C704" t="s">
        <v>74</v>
      </c>
      <c r="D704" t="s">
        <v>205</v>
      </c>
      <c r="F704" s="9" t="s">
        <v>843</v>
      </c>
      <c r="G704">
        <v>43</v>
      </c>
      <c r="J704">
        <f>+Tabla3567[[#This Row],[BALANCE INICIAL]]+Tabla3567[[#This Row],[ENTRADAS]]-Tabla3567[[#This Row],[SALIDAS]]</f>
        <v>43</v>
      </c>
      <c r="K704" s="2">
        <v>240</v>
      </c>
      <c r="L704" s="2">
        <f>+Tabla3567[[#This Row],[BALANCE INICIAL]]*Tabla3567[[#This Row],[PRECIO]]</f>
        <v>10320</v>
      </c>
      <c r="M704" s="2">
        <f>+Tabla3567[[#This Row],[ENTRADAS]]*Tabla3567[[#This Row],[PRECIO]]</f>
        <v>0</v>
      </c>
      <c r="N704" s="2">
        <f>+Tabla3567[[#This Row],[SALIDAS]]*Tabla3567[[#This Row],[PRECIO]]</f>
        <v>0</v>
      </c>
      <c r="O704" s="2">
        <f>+Tabla3567[[#This Row],[BALANCE INICIAL2]]+Tabla3567[[#This Row],[ENTRADAS3]]-Tabla3567[[#This Row],[SALIDAS4]]</f>
        <v>10320</v>
      </c>
    </row>
    <row r="705" spans="1:15" x14ac:dyDescent="0.25">
      <c r="A705" s="9" t="s">
        <v>28</v>
      </c>
      <c r="B705" t="s">
        <v>884</v>
      </c>
      <c r="C705" t="s">
        <v>74</v>
      </c>
      <c r="D705" t="s">
        <v>206</v>
      </c>
      <c r="F705" s="9" t="s">
        <v>843</v>
      </c>
      <c r="G705">
        <v>44</v>
      </c>
      <c r="J705">
        <f>+Tabla3567[[#This Row],[BALANCE INICIAL]]+Tabla3567[[#This Row],[ENTRADAS]]-Tabla3567[[#This Row],[SALIDAS]]</f>
        <v>44</v>
      </c>
      <c r="K705" s="2">
        <v>292.5</v>
      </c>
      <c r="L705" s="2">
        <f>+Tabla3567[[#This Row],[BALANCE INICIAL]]*Tabla3567[[#This Row],[PRECIO]]</f>
        <v>12870</v>
      </c>
      <c r="M705" s="2">
        <f>+Tabla3567[[#This Row],[ENTRADAS]]*Tabla3567[[#This Row],[PRECIO]]</f>
        <v>0</v>
      </c>
      <c r="N705" s="2">
        <f>+Tabla3567[[#This Row],[SALIDAS]]*Tabla3567[[#This Row],[PRECIO]]</f>
        <v>0</v>
      </c>
      <c r="O705" s="2">
        <f>+Tabla3567[[#This Row],[BALANCE INICIAL2]]+Tabla3567[[#This Row],[ENTRADAS3]]-Tabla3567[[#This Row],[SALIDAS4]]</f>
        <v>12870</v>
      </c>
    </row>
    <row r="706" spans="1:15" x14ac:dyDescent="0.25">
      <c r="A706" s="9" t="s">
        <v>28</v>
      </c>
      <c r="B706" t="s">
        <v>884</v>
      </c>
      <c r="C706" t="s">
        <v>74</v>
      </c>
      <c r="D706" t="s">
        <v>207</v>
      </c>
      <c r="F706" s="9" t="s">
        <v>843</v>
      </c>
      <c r="G706">
        <v>39</v>
      </c>
      <c r="J706">
        <f>+Tabla3567[[#This Row],[BALANCE INICIAL]]+Tabla3567[[#This Row],[ENTRADAS]]-Tabla3567[[#This Row],[SALIDAS]]</f>
        <v>39</v>
      </c>
      <c r="K706" s="2">
        <v>295</v>
      </c>
      <c r="L706" s="2">
        <f>+Tabla3567[[#This Row],[BALANCE INICIAL]]*Tabla3567[[#This Row],[PRECIO]]</f>
        <v>11505</v>
      </c>
      <c r="M706" s="2">
        <f>+Tabla3567[[#This Row],[ENTRADAS]]*Tabla3567[[#This Row],[PRECIO]]</f>
        <v>0</v>
      </c>
      <c r="N706" s="2">
        <f>+Tabla3567[[#This Row],[SALIDAS]]*Tabla3567[[#This Row],[PRECIO]]</f>
        <v>0</v>
      </c>
      <c r="O706" s="2">
        <f>+Tabla3567[[#This Row],[BALANCE INICIAL2]]+Tabla3567[[#This Row],[ENTRADAS3]]-Tabla3567[[#This Row],[SALIDAS4]]</f>
        <v>11505</v>
      </c>
    </row>
    <row r="707" spans="1:15" x14ac:dyDescent="0.25">
      <c r="A707" s="9" t="s">
        <v>28</v>
      </c>
      <c r="B707" t="s">
        <v>884</v>
      </c>
      <c r="C707" t="s">
        <v>74</v>
      </c>
      <c r="D707" t="s">
        <v>208</v>
      </c>
      <c r="F707" s="9" t="s">
        <v>843</v>
      </c>
      <c r="G707">
        <v>49</v>
      </c>
      <c r="J707">
        <f>+Tabla3567[[#This Row],[BALANCE INICIAL]]+Tabla3567[[#This Row],[ENTRADAS]]-Tabla3567[[#This Row],[SALIDAS]]</f>
        <v>49</v>
      </c>
      <c r="K707" s="2">
        <v>301</v>
      </c>
      <c r="L707" s="2">
        <f>+Tabla3567[[#This Row],[BALANCE INICIAL]]*Tabla3567[[#This Row],[PRECIO]]</f>
        <v>14749</v>
      </c>
      <c r="M707" s="2">
        <f>+Tabla3567[[#This Row],[ENTRADAS]]*Tabla3567[[#This Row],[PRECIO]]</f>
        <v>0</v>
      </c>
      <c r="N707" s="2">
        <f>+Tabla3567[[#This Row],[SALIDAS]]*Tabla3567[[#This Row],[PRECIO]]</f>
        <v>0</v>
      </c>
      <c r="O707" s="2">
        <f>+Tabla3567[[#This Row],[BALANCE INICIAL2]]+Tabla3567[[#This Row],[ENTRADAS3]]-Tabla3567[[#This Row],[SALIDAS4]]</f>
        <v>14749</v>
      </c>
    </row>
    <row r="708" spans="1:15" x14ac:dyDescent="0.25">
      <c r="A708" s="9" t="s">
        <v>28</v>
      </c>
      <c r="B708" t="s">
        <v>884</v>
      </c>
      <c r="C708" t="s">
        <v>74</v>
      </c>
      <c r="D708" t="s">
        <v>209</v>
      </c>
      <c r="F708" s="9" t="s">
        <v>843</v>
      </c>
      <c r="G708">
        <v>48</v>
      </c>
      <c r="J708">
        <f>+Tabla3567[[#This Row],[BALANCE INICIAL]]+Tabla3567[[#This Row],[ENTRADAS]]-Tabla3567[[#This Row],[SALIDAS]]</f>
        <v>48</v>
      </c>
      <c r="K708" s="2">
        <v>426.4</v>
      </c>
      <c r="L708" s="2">
        <f>+Tabla3567[[#This Row],[BALANCE INICIAL]]*Tabla3567[[#This Row],[PRECIO]]</f>
        <v>20467.199999999997</v>
      </c>
      <c r="M708" s="2">
        <f>+Tabla3567[[#This Row],[ENTRADAS]]*Tabla3567[[#This Row],[PRECIO]]</f>
        <v>0</v>
      </c>
      <c r="N708" s="2">
        <f>+Tabla3567[[#This Row],[SALIDAS]]*Tabla3567[[#This Row],[PRECIO]]</f>
        <v>0</v>
      </c>
      <c r="O708" s="2">
        <f>+Tabla3567[[#This Row],[BALANCE INICIAL2]]+Tabla3567[[#This Row],[ENTRADAS3]]-Tabla3567[[#This Row],[SALIDAS4]]</f>
        <v>20467.199999999997</v>
      </c>
    </row>
    <row r="709" spans="1:15" x14ac:dyDescent="0.25">
      <c r="A709" s="9" t="s">
        <v>28</v>
      </c>
      <c r="B709" t="s">
        <v>884</v>
      </c>
      <c r="C709" t="s">
        <v>74</v>
      </c>
      <c r="D709" t="s">
        <v>210</v>
      </c>
      <c r="F709" s="9" t="s">
        <v>843</v>
      </c>
      <c r="G709">
        <v>49</v>
      </c>
      <c r="J709">
        <f>+Tabla3567[[#This Row],[BALANCE INICIAL]]+Tabla3567[[#This Row],[ENTRADAS]]-Tabla3567[[#This Row],[SALIDAS]]</f>
        <v>49</v>
      </c>
      <c r="K709" s="2">
        <v>435</v>
      </c>
      <c r="L709" s="2">
        <f>+Tabla3567[[#This Row],[BALANCE INICIAL]]*Tabla3567[[#This Row],[PRECIO]]</f>
        <v>21315</v>
      </c>
      <c r="M709" s="2">
        <f>+Tabla3567[[#This Row],[ENTRADAS]]*Tabla3567[[#This Row],[PRECIO]]</f>
        <v>0</v>
      </c>
      <c r="N709" s="2">
        <f>+Tabla3567[[#This Row],[SALIDAS]]*Tabla3567[[#This Row],[PRECIO]]</f>
        <v>0</v>
      </c>
      <c r="O709" s="2">
        <f>+Tabla3567[[#This Row],[BALANCE INICIAL2]]+Tabla3567[[#This Row],[ENTRADAS3]]-Tabla3567[[#This Row],[SALIDAS4]]</f>
        <v>21315</v>
      </c>
    </row>
    <row r="710" spans="1:15" x14ac:dyDescent="0.25">
      <c r="A710" s="9" t="s">
        <v>28</v>
      </c>
      <c r="B710" t="s">
        <v>884</v>
      </c>
      <c r="C710" t="s">
        <v>74</v>
      </c>
      <c r="D710" t="s">
        <v>211</v>
      </c>
      <c r="F710" s="9" t="s">
        <v>843</v>
      </c>
      <c r="G710">
        <v>40</v>
      </c>
      <c r="J710">
        <f>+Tabla3567[[#This Row],[BALANCE INICIAL]]+Tabla3567[[#This Row],[ENTRADAS]]-Tabla3567[[#This Row],[SALIDAS]]</f>
        <v>40</v>
      </c>
      <c r="K710" s="2">
        <v>520</v>
      </c>
      <c r="L710" s="2">
        <f>+Tabla3567[[#This Row],[BALANCE INICIAL]]*Tabla3567[[#This Row],[PRECIO]]</f>
        <v>20800</v>
      </c>
      <c r="M710" s="2">
        <f>+Tabla3567[[#This Row],[ENTRADAS]]*Tabla3567[[#This Row],[PRECIO]]</f>
        <v>0</v>
      </c>
      <c r="N710" s="2">
        <f>+Tabla3567[[#This Row],[SALIDAS]]*Tabla3567[[#This Row],[PRECIO]]</f>
        <v>0</v>
      </c>
      <c r="O710" s="2">
        <f>+Tabla3567[[#This Row],[BALANCE INICIAL2]]+Tabla3567[[#This Row],[ENTRADAS3]]-Tabla3567[[#This Row],[SALIDAS4]]</f>
        <v>20800</v>
      </c>
    </row>
    <row r="711" spans="1:15" x14ac:dyDescent="0.25">
      <c r="A711" s="9" t="s">
        <v>28</v>
      </c>
      <c r="B711" t="s">
        <v>884</v>
      </c>
      <c r="C711" t="s">
        <v>74</v>
      </c>
      <c r="D711" t="s">
        <v>212</v>
      </c>
      <c r="F711" s="9" t="s">
        <v>821</v>
      </c>
      <c r="G711">
        <v>10</v>
      </c>
      <c r="J711">
        <f>+Tabla3567[[#This Row],[BALANCE INICIAL]]+Tabla3567[[#This Row],[ENTRADAS]]-Tabla3567[[#This Row],[SALIDAS]]</f>
        <v>10</v>
      </c>
      <c r="K711" s="2">
        <v>862.36</v>
      </c>
      <c r="L711" s="2">
        <f>+Tabla3567[[#This Row],[BALANCE INICIAL]]*Tabla3567[[#This Row],[PRECIO]]</f>
        <v>8623.6</v>
      </c>
      <c r="M711" s="2">
        <f>+Tabla3567[[#This Row],[ENTRADAS]]*Tabla3567[[#This Row],[PRECIO]]</f>
        <v>0</v>
      </c>
      <c r="N711" s="2">
        <f>+Tabla3567[[#This Row],[SALIDAS]]*Tabla3567[[#This Row],[PRECIO]]</f>
        <v>0</v>
      </c>
      <c r="O711" s="2">
        <f>+Tabla3567[[#This Row],[BALANCE INICIAL2]]+Tabla3567[[#This Row],[ENTRADAS3]]-Tabla3567[[#This Row],[SALIDAS4]]</f>
        <v>8623.6</v>
      </c>
    </row>
    <row r="712" spans="1:15" x14ac:dyDescent="0.25">
      <c r="A712" s="9" t="s">
        <v>28</v>
      </c>
      <c r="B712" t="s">
        <v>884</v>
      </c>
      <c r="C712" t="s">
        <v>74</v>
      </c>
      <c r="D712" t="s">
        <v>213</v>
      </c>
      <c r="F712" s="9" t="s">
        <v>843</v>
      </c>
      <c r="G712">
        <v>3</v>
      </c>
      <c r="J712">
        <f>+Tabla3567[[#This Row],[BALANCE INICIAL]]+Tabla3567[[#This Row],[ENTRADAS]]-Tabla3567[[#This Row],[SALIDAS]]</f>
        <v>3</v>
      </c>
      <c r="K712" s="2">
        <v>240</v>
      </c>
      <c r="L712" s="2">
        <f>+Tabla3567[[#This Row],[BALANCE INICIAL]]*Tabla3567[[#This Row],[PRECIO]]</f>
        <v>720</v>
      </c>
      <c r="M712" s="2">
        <f>+Tabla3567[[#This Row],[ENTRADAS]]*Tabla3567[[#This Row],[PRECIO]]</f>
        <v>0</v>
      </c>
      <c r="N712" s="2">
        <f>+Tabla3567[[#This Row],[SALIDAS]]*Tabla3567[[#This Row],[PRECIO]]</f>
        <v>0</v>
      </c>
      <c r="O712" s="2">
        <f>+Tabla3567[[#This Row],[BALANCE INICIAL2]]+Tabla3567[[#This Row],[ENTRADAS3]]-Tabla3567[[#This Row],[SALIDAS4]]</f>
        <v>720</v>
      </c>
    </row>
    <row r="713" spans="1:15" x14ac:dyDescent="0.25">
      <c r="A713" s="9" t="s">
        <v>28</v>
      </c>
      <c r="B713" t="s">
        <v>884</v>
      </c>
      <c r="C713" t="s">
        <v>74</v>
      </c>
      <c r="D713" t="s">
        <v>214</v>
      </c>
      <c r="F713" s="9" t="s">
        <v>843</v>
      </c>
      <c r="G713">
        <v>45</v>
      </c>
      <c r="J713">
        <f>+Tabla3567[[#This Row],[BALANCE INICIAL]]+Tabla3567[[#This Row],[ENTRADAS]]-Tabla3567[[#This Row],[SALIDAS]]</f>
        <v>45</v>
      </c>
      <c r="K713" s="2">
        <v>245</v>
      </c>
      <c r="L713" s="2">
        <f>+Tabla3567[[#This Row],[BALANCE INICIAL]]*Tabla3567[[#This Row],[PRECIO]]</f>
        <v>11025</v>
      </c>
      <c r="M713" s="2">
        <f>+Tabla3567[[#This Row],[ENTRADAS]]*Tabla3567[[#This Row],[PRECIO]]</f>
        <v>0</v>
      </c>
      <c r="N713" s="2">
        <f>+Tabla3567[[#This Row],[SALIDAS]]*Tabla3567[[#This Row],[PRECIO]]</f>
        <v>0</v>
      </c>
      <c r="O713" s="2">
        <f>+Tabla3567[[#This Row],[BALANCE INICIAL2]]+Tabla3567[[#This Row],[ENTRADAS3]]-Tabla3567[[#This Row],[SALIDAS4]]</f>
        <v>11025</v>
      </c>
    </row>
    <row r="714" spans="1:15" x14ac:dyDescent="0.25">
      <c r="A714" s="9" t="s">
        <v>28</v>
      </c>
      <c r="B714" t="s">
        <v>884</v>
      </c>
      <c r="C714" t="s">
        <v>74</v>
      </c>
      <c r="D714" t="s">
        <v>216</v>
      </c>
      <c r="F714" s="9" t="s">
        <v>845</v>
      </c>
      <c r="G714">
        <v>3</v>
      </c>
      <c r="J714">
        <f>+Tabla3567[[#This Row],[BALANCE INICIAL]]+Tabla3567[[#This Row],[ENTRADAS]]-Tabla3567[[#This Row],[SALIDAS]]</f>
        <v>3</v>
      </c>
      <c r="K714" s="2">
        <v>95.9</v>
      </c>
      <c r="L714" s="2">
        <f>+Tabla3567[[#This Row],[BALANCE INICIAL]]*Tabla3567[[#This Row],[PRECIO]]</f>
        <v>287.70000000000005</v>
      </c>
      <c r="M714" s="2">
        <f>+Tabla3567[[#This Row],[ENTRADAS]]*Tabla3567[[#This Row],[PRECIO]]</f>
        <v>0</v>
      </c>
      <c r="N714" s="2">
        <f>+Tabla3567[[#This Row],[SALIDAS]]*Tabla3567[[#This Row],[PRECIO]]</f>
        <v>0</v>
      </c>
      <c r="O714" s="2">
        <f>+Tabla3567[[#This Row],[BALANCE INICIAL2]]+Tabla3567[[#This Row],[ENTRADAS3]]-Tabla3567[[#This Row],[SALIDAS4]]</f>
        <v>287.70000000000005</v>
      </c>
    </row>
    <row r="715" spans="1:15" x14ac:dyDescent="0.25">
      <c r="A715" s="9" t="s">
        <v>28</v>
      </c>
      <c r="B715" t="s">
        <v>884</v>
      </c>
      <c r="C715" t="s">
        <v>74</v>
      </c>
      <c r="D715" t="s">
        <v>218</v>
      </c>
      <c r="F715" s="9" t="s">
        <v>838</v>
      </c>
      <c r="G715">
        <v>28</v>
      </c>
      <c r="J715">
        <f>+Tabla3567[[#This Row],[BALANCE INICIAL]]+Tabla3567[[#This Row],[ENTRADAS]]-Tabla3567[[#This Row],[SALIDAS]]</f>
        <v>28</v>
      </c>
      <c r="K715" s="2">
        <v>45</v>
      </c>
      <c r="L715" s="2">
        <f>+Tabla3567[[#This Row],[BALANCE INICIAL]]*Tabla3567[[#This Row],[PRECIO]]</f>
        <v>1260</v>
      </c>
      <c r="M715" s="2">
        <f>+Tabla3567[[#This Row],[ENTRADAS]]*Tabla3567[[#This Row],[PRECIO]]</f>
        <v>0</v>
      </c>
      <c r="N715" s="2">
        <f>+Tabla3567[[#This Row],[SALIDAS]]*Tabla3567[[#This Row],[PRECIO]]</f>
        <v>0</v>
      </c>
      <c r="O715" s="2">
        <f>+Tabla3567[[#This Row],[BALANCE INICIAL2]]+Tabla3567[[#This Row],[ENTRADAS3]]-Tabla3567[[#This Row],[SALIDAS4]]</f>
        <v>1260</v>
      </c>
    </row>
    <row r="716" spans="1:15" ht="17.25" customHeight="1" x14ac:dyDescent="0.25">
      <c r="A716" s="24" t="s">
        <v>975</v>
      </c>
      <c r="B716" s="23">
        <v>1206030004</v>
      </c>
      <c r="C716" s="12" t="s">
        <v>976</v>
      </c>
      <c r="D716" s="22" t="s">
        <v>973</v>
      </c>
      <c r="E716" t="s">
        <v>974</v>
      </c>
      <c r="F716" s="9" t="s">
        <v>821</v>
      </c>
      <c r="G716">
        <v>0</v>
      </c>
      <c r="H716">
        <v>4</v>
      </c>
      <c r="J716">
        <f>+Tabla3567[[#This Row],[BALANCE INICIAL]]+Tabla3567[[#This Row],[ENTRADAS]]-Tabla3567[[#This Row],[SALIDAS]]</f>
        <v>4</v>
      </c>
      <c r="K716" s="2">
        <v>52517.88</v>
      </c>
      <c r="L716" s="2">
        <f>+Tabla3567[[#This Row],[BALANCE INICIAL]]*Tabla3567[[#This Row],[PRECIO]]</f>
        <v>0</v>
      </c>
      <c r="M716" s="2">
        <f>+Tabla3567[[#This Row],[ENTRADAS]]*Tabla3567[[#This Row],[PRECIO]]</f>
        <v>210071.52</v>
      </c>
      <c r="N716" s="2">
        <f>+Tabla3567[[#This Row],[SALIDAS]]*Tabla3567[[#This Row],[PRECIO]]</f>
        <v>0</v>
      </c>
      <c r="O716" s="2">
        <f>+Tabla3567[[#This Row],[BALANCE INICIAL2]]+Tabla3567[[#This Row],[ENTRADAS3]]-Tabla3567[[#This Row],[SALIDAS4]]</f>
        <v>210071.52</v>
      </c>
    </row>
    <row r="717" spans="1:15" x14ac:dyDescent="0.25">
      <c r="A717" s="9" t="s">
        <v>28</v>
      </c>
      <c r="B717" t="s">
        <v>884</v>
      </c>
      <c r="C717" t="s">
        <v>74</v>
      </c>
      <c r="D717" t="s">
        <v>219</v>
      </c>
      <c r="F717" s="9" t="s">
        <v>834</v>
      </c>
      <c r="G717">
        <v>114</v>
      </c>
      <c r="I717">
        <v>1</v>
      </c>
      <c r="J717">
        <f>+Tabla3567[[#This Row],[BALANCE INICIAL]]+Tabla3567[[#This Row],[ENTRADAS]]-Tabla3567[[#This Row],[SALIDAS]]</f>
        <v>113</v>
      </c>
      <c r="K717" s="2">
        <v>38</v>
      </c>
      <c r="L717" s="2">
        <f>+Tabla3567[[#This Row],[BALANCE INICIAL]]*Tabla3567[[#This Row],[PRECIO]]</f>
        <v>4332</v>
      </c>
      <c r="M717" s="2">
        <f>+Tabla3567[[#This Row],[ENTRADAS]]*Tabla3567[[#This Row],[PRECIO]]</f>
        <v>0</v>
      </c>
      <c r="N717" s="2">
        <f>+Tabla3567[[#This Row],[SALIDAS]]*Tabla3567[[#This Row],[PRECIO]]</f>
        <v>38</v>
      </c>
      <c r="O717" s="2">
        <f>+Tabla3567[[#This Row],[BALANCE INICIAL2]]+Tabla3567[[#This Row],[ENTRADAS3]]-Tabla3567[[#This Row],[SALIDAS4]]</f>
        <v>4294</v>
      </c>
    </row>
    <row r="718" spans="1:15" x14ac:dyDescent="0.25">
      <c r="A718" s="9" t="s">
        <v>28</v>
      </c>
      <c r="B718" t="s">
        <v>884</v>
      </c>
      <c r="C718" t="s">
        <v>74</v>
      </c>
      <c r="D718" t="s">
        <v>222</v>
      </c>
      <c r="F718" s="9" t="s">
        <v>846</v>
      </c>
      <c r="G718">
        <v>5</v>
      </c>
      <c r="J718">
        <f>+Tabla3567[[#This Row],[BALANCE INICIAL]]+Tabla3567[[#This Row],[ENTRADAS]]-Tabla3567[[#This Row],[SALIDAS]]</f>
        <v>5</v>
      </c>
      <c r="K718" s="2">
        <v>233.8</v>
      </c>
      <c r="L718" s="2">
        <f>+Tabla3567[[#This Row],[BALANCE INICIAL]]*Tabla3567[[#This Row],[PRECIO]]</f>
        <v>1169</v>
      </c>
      <c r="M718" s="2">
        <f>+Tabla3567[[#This Row],[ENTRADAS]]*Tabla3567[[#This Row],[PRECIO]]</f>
        <v>0</v>
      </c>
      <c r="N718" s="2">
        <f>+Tabla3567[[#This Row],[SALIDAS]]*Tabla3567[[#This Row],[PRECIO]]</f>
        <v>0</v>
      </c>
      <c r="O718" s="2">
        <f>+Tabla3567[[#This Row],[BALANCE INICIAL2]]+Tabla3567[[#This Row],[ENTRADAS3]]-Tabla3567[[#This Row],[SALIDAS4]]</f>
        <v>1169</v>
      </c>
    </row>
    <row r="719" spans="1:15" x14ac:dyDescent="0.25">
      <c r="A719" s="9" t="s">
        <v>28</v>
      </c>
      <c r="B719" t="s">
        <v>884</v>
      </c>
      <c r="C719" t="s">
        <v>74</v>
      </c>
      <c r="D719" t="s">
        <v>938</v>
      </c>
      <c r="F719" s="9" t="s">
        <v>907</v>
      </c>
      <c r="H719">
        <v>10</v>
      </c>
      <c r="J719">
        <f>+Tabla3567[[#This Row],[BALANCE INICIAL]]+Tabla3567[[#This Row],[ENTRADAS]]-Tabla3567[[#This Row],[SALIDAS]]</f>
        <v>10</v>
      </c>
      <c r="K719" s="2">
        <v>490</v>
      </c>
      <c r="L719" s="2">
        <f>+Tabla3567[[#This Row],[BALANCE INICIAL]]*Tabla3567[[#This Row],[PRECIO]]</f>
        <v>0</v>
      </c>
      <c r="M719" s="2">
        <f>+Tabla3567[[#This Row],[ENTRADAS]]*Tabla3567[[#This Row],[PRECIO]]</f>
        <v>4900</v>
      </c>
      <c r="N719" s="2">
        <f>+Tabla3567[[#This Row],[SALIDAS]]*Tabla3567[[#This Row],[PRECIO]]</f>
        <v>0</v>
      </c>
      <c r="O719" s="2">
        <f>+Tabla3567[[#This Row],[BALANCE INICIAL2]]+Tabla3567[[#This Row],[ENTRADAS3]]-Tabla3567[[#This Row],[SALIDAS4]]</f>
        <v>4900</v>
      </c>
    </row>
    <row r="720" spans="1:15" x14ac:dyDescent="0.25">
      <c r="A720" s="9" t="s">
        <v>28</v>
      </c>
      <c r="B720" t="s">
        <v>884</v>
      </c>
      <c r="C720" t="s">
        <v>74</v>
      </c>
      <c r="D720" t="s">
        <v>929</v>
      </c>
      <c r="F720" s="9" t="s">
        <v>826</v>
      </c>
      <c r="H720">
        <v>1300</v>
      </c>
      <c r="I720">
        <v>1300</v>
      </c>
      <c r="J720">
        <f>+Tabla3567[[#This Row],[BALANCE INICIAL]]+Tabla3567[[#This Row],[ENTRADAS]]-Tabla3567[[#This Row],[SALIDAS]]</f>
        <v>0</v>
      </c>
      <c r="K720" s="2" t="s">
        <v>939</v>
      </c>
      <c r="L720" s="2" t="e">
        <f>+Tabla3567[[#This Row],[BALANCE INICIAL]]*Tabla3567[[#This Row],[PRECIO]]</f>
        <v>#VALUE!</v>
      </c>
      <c r="M720" s="2" t="e">
        <f>+Tabla3567[[#This Row],[ENTRADAS]]*Tabla3567[[#This Row],[PRECIO]]</f>
        <v>#VALUE!</v>
      </c>
      <c r="N720" s="2" t="e">
        <f>+Tabla3567[[#This Row],[SALIDAS]]*Tabla3567[[#This Row],[PRECIO]]</f>
        <v>#VALUE!</v>
      </c>
      <c r="O720" s="2" t="e">
        <f>+Tabla3567[[#This Row],[BALANCE INICIAL2]]+Tabla3567[[#This Row],[ENTRADAS3]]-Tabla3567[[#This Row],[SALIDAS4]]</f>
        <v>#VALUE!</v>
      </c>
    </row>
    <row r="721" spans="1:15" x14ac:dyDescent="0.25">
      <c r="A721" s="9" t="s">
        <v>28</v>
      </c>
      <c r="B721" t="s">
        <v>884</v>
      </c>
      <c r="C721" t="s">
        <v>74</v>
      </c>
      <c r="D721" t="s">
        <v>930</v>
      </c>
      <c r="F721" s="9" t="s">
        <v>838</v>
      </c>
      <c r="H721">
        <v>3</v>
      </c>
      <c r="J721">
        <f>+Tabla3567[[#This Row],[BALANCE INICIAL]]+Tabla3567[[#This Row],[ENTRADAS]]-Tabla3567[[#This Row],[SALIDAS]]</f>
        <v>3</v>
      </c>
      <c r="K721" s="2">
        <v>640.15</v>
      </c>
      <c r="L721" s="2">
        <f>+Tabla3567[[#This Row],[BALANCE INICIAL]]*Tabla3567[[#This Row],[PRECIO]]</f>
        <v>0</v>
      </c>
      <c r="M721" s="2">
        <f>+Tabla3567[[#This Row],[ENTRADAS]]*Tabla3567[[#This Row],[PRECIO]]</f>
        <v>1920.4499999999998</v>
      </c>
      <c r="N721" s="2">
        <f>+Tabla3567[[#This Row],[SALIDAS]]*Tabla3567[[#This Row],[PRECIO]]</f>
        <v>0</v>
      </c>
      <c r="O721" s="2">
        <f>+Tabla3567[[#This Row],[BALANCE INICIAL2]]+Tabla3567[[#This Row],[ENTRADAS3]]-Tabla3567[[#This Row],[SALIDAS4]]</f>
        <v>1920.4499999999998</v>
      </c>
    </row>
    <row r="722" spans="1:15" x14ac:dyDescent="0.25">
      <c r="A722" s="9" t="s">
        <v>28</v>
      </c>
      <c r="B722" t="s">
        <v>884</v>
      </c>
      <c r="C722" t="s">
        <v>74</v>
      </c>
      <c r="D722" t="s">
        <v>931</v>
      </c>
      <c r="F722" s="9" t="s">
        <v>826</v>
      </c>
      <c r="H722">
        <v>100</v>
      </c>
      <c r="J722">
        <f>+Tabla3567[[#This Row],[BALANCE INICIAL]]+Tabla3567[[#This Row],[ENTRADAS]]-Tabla3567[[#This Row],[SALIDAS]]</f>
        <v>100</v>
      </c>
      <c r="K722" s="2">
        <v>34.22</v>
      </c>
      <c r="L722" s="2">
        <f>+Tabla3567[[#This Row],[BALANCE INICIAL]]*Tabla3567[[#This Row],[PRECIO]]</f>
        <v>0</v>
      </c>
      <c r="M722" s="2">
        <f>+Tabla3567[[#This Row],[ENTRADAS]]*Tabla3567[[#This Row],[PRECIO]]</f>
        <v>3422</v>
      </c>
      <c r="N722" s="2">
        <f>+Tabla3567[[#This Row],[SALIDAS]]*Tabla3567[[#This Row],[PRECIO]]</f>
        <v>0</v>
      </c>
      <c r="O722" s="2">
        <f>+Tabla3567[[#This Row],[BALANCE INICIAL2]]+Tabla3567[[#This Row],[ENTRADAS3]]-Tabla3567[[#This Row],[SALIDAS4]]</f>
        <v>3422</v>
      </c>
    </row>
    <row r="723" spans="1:15" x14ac:dyDescent="0.25">
      <c r="A723" s="9" t="s">
        <v>28</v>
      </c>
      <c r="B723" t="s">
        <v>884</v>
      </c>
      <c r="C723" t="s">
        <v>74</v>
      </c>
      <c r="D723" t="s">
        <v>223</v>
      </c>
      <c r="F723" s="9" t="s">
        <v>847</v>
      </c>
      <c r="G723">
        <v>2</v>
      </c>
      <c r="H723">
        <v>75</v>
      </c>
      <c r="I723">
        <v>7</v>
      </c>
      <c r="J723">
        <f>+Tabla3567[[#This Row],[BALANCE INICIAL]]+Tabla3567[[#This Row],[ENTRADAS]]-Tabla3567[[#This Row],[SALIDAS]]</f>
        <v>70</v>
      </c>
      <c r="K723" s="2">
        <v>488.14</v>
      </c>
      <c r="L723" s="2">
        <f>+Tabla3567[[#This Row],[BALANCE INICIAL]]*Tabla3567[[#This Row],[PRECIO]]</f>
        <v>976.28</v>
      </c>
      <c r="M723" s="2">
        <f>+Tabla3567[[#This Row],[ENTRADAS]]*Tabla3567[[#This Row],[PRECIO]]</f>
        <v>36610.5</v>
      </c>
      <c r="N723" s="2">
        <f>+Tabla3567[[#This Row],[SALIDAS]]*Tabla3567[[#This Row],[PRECIO]]</f>
        <v>3416.98</v>
      </c>
      <c r="O723" s="2">
        <f>+Tabla3567[[#This Row],[BALANCE INICIAL2]]+Tabla3567[[#This Row],[ENTRADAS3]]-Tabla3567[[#This Row],[SALIDAS4]]</f>
        <v>34169.799999999996</v>
      </c>
    </row>
    <row r="724" spans="1:15" x14ac:dyDescent="0.25">
      <c r="A724" s="9" t="s">
        <v>28</v>
      </c>
      <c r="B724" t="s">
        <v>884</v>
      </c>
      <c r="C724" t="s">
        <v>74</v>
      </c>
      <c r="D724" t="s">
        <v>921</v>
      </c>
      <c r="F724" s="9" t="s">
        <v>837</v>
      </c>
      <c r="H724">
        <v>10</v>
      </c>
      <c r="I724">
        <v>4</v>
      </c>
      <c r="J724">
        <f>+Tabla3567[[#This Row],[BALANCE INICIAL]]+Tabla3567[[#This Row],[ENTRADAS]]-Tabla3567[[#This Row],[SALIDAS]]</f>
        <v>6</v>
      </c>
      <c r="K724" s="2">
        <v>400</v>
      </c>
      <c r="L724" s="2">
        <f>+Tabla3567[[#This Row],[BALANCE INICIAL]]*Tabla3567[[#This Row],[PRECIO]]</f>
        <v>0</v>
      </c>
      <c r="M724" s="2">
        <f>+Tabla3567[[#This Row],[ENTRADAS]]*Tabla3567[[#This Row],[PRECIO]]</f>
        <v>4000</v>
      </c>
      <c r="N724" s="2">
        <f>+Tabla3567[[#This Row],[SALIDAS]]*Tabla3567[[#This Row],[PRECIO]]</f>
        <v>1600</v>
      </c>
      <c r="O724" s="2">
        <f>+Tabla3567[[#This Row],[BALANCE INICIAL2]]+Tabla3567[[#This Row],[ENTRADAS3]]-Tabla3567[[#This Row],[SALIDAS4]]</f>
        <v>2400</v>
      </c>
    </row>
    <row r="725" spans="1:15" x14ac:dyDescent="0.25">
      <c r="A725" s="9" t="s">
        <v>28</v>
      </c>
      <c r="B725" t="s">
        <v>884</v>
      </c>
      <c r="C725" t="s">
        <v>74</v>
      </c>
      <c r="D725" t="s">
        <v>224</v>
      </c>
      <c r="F725" s="9" t="s">
        <v>831</v>
      </c>
      <c r="G725">
        <v>1750</v>
      </c>
      <c r="I725">
        <v>350</v>
      </c>
      <c r="J725">
        <f>+Tabla3567[[#This Row],[BALANCE INICIAL]]+Tabla3567[[#This Row],[ENTRADAS]]-Tabla3567[[#This Row],[SALIDAS]]</f>
        <v>1400</v>
      </c>
      <c r="K725" s="2">
        <v>274.39999999999998</v>
      </c>
      <c r="L725" s="2">
        <f>+Tabla3567[[#This Row],[BALANCE INICIAL]]*Tabla3567[[#This Row],[PRECIO]]</f>
        <v>480199.99999999994</v>
      </c>
      <c r="M725" s="2">
        <f>+Tabla3567[[#This Row],[ENTRADAS]]*Tabla3567[[#This Row],[PRECIO]]</f>
        <v>0</v>
      </c>
      <c r="N725" s="2">
        <f>+Tabla3567[[#This Row],[SALIDAS]]*Tabla3567[[#This Row],[PRECIO]]</f>
        <v>96039.999999999985</v>
      </c>
      <c r="O725" s="2">
        <f>+Tabla3567[[#This Row],[BALANCE INICIAL2]]+Tabla3567[[#This Row],[ENTRADAS3]]-Tabla3567[[#This Row],[SALIDAS4]]</f>
        <v>384159.99999999994</v>
      </c>
    </row>
    <row r="726" spans="1:15" x14ac:dyDescent="0.25">
      <c r="A726" s="9" t="s">
        <v>28</v>
      </c>
      <c r="B726" t="s">
        <v>884</v>
      </c>
      <c r="C726" t="s">
        <v>74</v>
      </c>
      <c r="D726" t="s">
        <v>225</v>
      </c>
      <c r="F726" s="9" t="s">
        <v>839</v>
      </c>
      <c r="G726">
        <v>600</v>
      </c>
      <c r="J726">
        <f>+Tabla3567[[#This Row],[BALANCE INICIAL]]+Tabla3567[[#This Row],[ENTRADAS]]-Tabla3567[[#This Row],[SALIDAS]]</f>
        <v>600</v>
      </c>
      <c r="K726" s="2">
        <v>232</v>
      </c>
      <c r="L726" s="2">
        <f>+Tabla3567[[#This Row],[BALANCE INICIAL]]*Tabla3567[[#This Row],[PRECIO]]</f>
        <v>139200</v>
      </c>
      <c r="M726" s="2">
        <f>+Tabla3567[[#This Row],[ENTRADAS]]*Tabla3567[[#This Row],[PRECIO]]</f>
        <v>0</v>
      </c>
      <c r="N726" s="2">
        <f>+Tabla3567[[#This Row],[SALIDAS]]*Tabla3567[[#This Row],[PRECIO]]</f>
        <v>0</v>
      </c>
      <c r="O726" s="2">
        <f>+Tabla3567[[#This Row],[BALANCE INICIAL2]]+Tabla3567[[#This Row],[ENTRADAS3]]-Tabla3567[[#This Row],[SALIDAS4]]</f>
        <v>139200</v>
      </c>
    </row>
    <row r="727" spans="1:15" x14ac:dyDescent="0.25">
      <c r="A727" s="9" t="s">
        <v>28</v>
      </c>
      <c r="B727" t="s">
        <v>884</v>
      </c>
      <c r="C727" t="s">
        <v>74</v>
      </c>
      <c r="D727" t="s">
        <v>932</v>
      </c>
      <c r="F727" s="9" t="s">
        <v>826</v>
      </c>
      <c r="H727">
        <v>3000</v>
      </c>
      <c r="J727">
        <f>+Tabla3567[[#This Row],[BALANCE INICIAL]]+Tabla3567[[#This Row],[ENTRADAS]]-Tabla3567[[#This Row],[SALIDAS]]</f>
        <v>3000</v>
      </c>
      <c r="K727" s="2">
        <v>1.18</v>
      </c>
      <c r="L727" s="2">
        <f>+Tabla3567[[#This Row],[BALANCE INICIAL]]*Tabla3567[[#This Row],[PRECIO]]</f>
        <v>0</v>
      </c>
      <c r="M727" s="2">
        <f>+Tabla3567[[#This Row],[ENTRADAS]]*Tabla3567[[#This Row],[PRECIO]]</f>
        <v>3540</v>
      </c>
      <c r="N727" s="2">
        <f>+Tabla3567[[#This Row],[SALIDAS]]*Tabla3567[[#This Row],[PRECIO]]</f>
        <v>0</v>
      </c>
      <c r="O727" s="2">
        <f>+Tabla3567[[#This Row],[BALANCE INICIAL2]]+Tabla3567[[#This Row],[ENTRADAS3]]-Tabla3567[[#This Row],[SALIDAS4]]</f>
        <v>3540</v>
      </c>
    </row>
    <row r="728" spans="1:15" x14ac:dyDescent="0.25">
      <c r="A728" s="9" t="s">
        <v>28</v>
      </c>
      <c r="B728" t="s">
        <v>884</v>
      </c>
      <c r="C728" t="s">
        <v>74</v>
      </c>
      <c r="D728" t="s">
        <v>936</v>
      </c>
      <c r="F728" s="9" t="s">
        <v>826</v>
      </c>
      <c r="H728">
        <v>50</v>
      </c>
      <c r="I728">
        <v>4</v>
      </c>
      <c r="J728">
        <f>+Tabla3567[[#This Row],[BALANCE INICIAL]]+Tabla3567[[#This Row],[ENTRADAS]]-Tabla3567[[#This Row],[SALIDAS]]</f>
        <v>46</v>
      </c>
      <c r="K728" s="2">
        <v>155.16999999999999</v>
      </c>
      <c r="L728" s="2">
        <f>+Tabla3567[[#This Row],[BALANCE INICIAL]]*Tabla3567[[#This Row],[PRECIO]]</f>
        <v>0</v>
      </c>
      <c r="M728" s="2">
        <f>+Tabla3567[[#This Row],[ENTRADAS]]*Tabla3567[[#This Row],[PRECIO]]</f>
        <v>7758.4999999999991</v>
      </c>
      <c r="N728" s="2">
        <f>+Tabla3567[[#This Row],[SALIDAS]]*Tabla3567[[#This Row],[PRECIO]]</f>
        <v>620.67999999999995</v>
      </c>
      <c r="O728" s="2">
        <f>+Tabla3567[[#This Row],[BALANCE INICIAL2]]+Tabla3567[[#This Row],[ENTRADAS3]]-Tabla3567[[#This Row],[SALIDAS4]]</f>
        <v>7137.8199999999988</v>
      </c>
    </row>
    <row r="729" spans="1:15" x14ac:dyDescent="0.25">
      <c r="A729" s="9" t="s">
        <v>28</v>
      </c>
      <c r="B729" t="s">
        <v>884</v>
      </c>
      <c r="C729" t="s">
        <v>74</v>
      </c>
      <c r="D729" t="s">
        <v>229</v>
      </c>
      <c r="F729" s="9" t="s">
        <v>838</v>
      </c>
      <c r="G729">
        <v>83</v>
      </c>
      <c r="I729">
        <v>2</v>
      </c>
      <c r="J729">
        <f>+Tabla3567[[#This Row],[BALANCE INICIAL]]+Tabla3567[[#This Row],[ENTRADAS]]-Tabla3567[[#This Row],[SALIDAS]]</f>
        <v>81</v>
      </c>
      <c r="K729" s="2">
        <v>39</v>
      </c>
      <c r="L729" s="2">
        <f>+Tabla3567[[#This Row],[BALANCE INICIAL]]*Tabla3567[[#This Row],[PRECIO]]</f>
        <v>3237</v>
      </c>
      <c r="M729" s="2">
        <f>+Tabla3567[[#This Row],[ENTRADAS]]*Tabla3567[[#This Row],[PRECIO]]</f>
        <v>0</v>
      </c>
      <c r="N729" s="2">
        <f>+Tabla3567[[#This Row],[SALIDAS]]*Tabla3567[[#This Row],[PRECIO]]</f>
        <v>78</v>
      </c>
      <c r="O729" s="2">
        <f>+Tabla3567[[#This Row],[BALANCE INICIAL2]]+Tabla3567[[#This Row],[ENTRADAS3]]-Tabla3567[[#This Row],[SALIDAS4]]</f>
        <v>3159</v>
      </c>
    </row>
    <row r="730" spans="1:15" x14ac:dyDescent="0.25">
      <c r="A730" s="9" t="s">
        <v>28</v>
      </c>
      <c r="B730" t="s">
        <v>884</v>
      </c>
      <c r="C730" t="s">
        <v>74</v>
      </c>
      <c r="D730" t="s">
        <v>231</v>
      </c>
      <c r="F730" s="9" t="s">
        <v>820</v>
      </c>
      <c r="G730">
        <v>158</v>
      </c>
      <c r="J730">
        <f>+Tabla3567[[#This Row],[BALANCE INICIAL]]+Tabla3567[[#This Row],[ENTRADAS]]-Tabla3567[[#This Row],[SALIDAS]]</f>
        <v>158</v>
      </c>
      <c r="K730" s="2">
        <v>11.5</v>
      </c>
      <c r="L730" s="2">
        <f>+Tabla3567[[#This Row],[BALANCE INICIAL]]*Tabla3567[[#This Row],[PRECIO]]</f>
        <v>1817</v>
      </c>
      <c r="M730" s="2">
        <f>+Tabla3567[[#This Row],[ENTRADAS]]*Tabla3567[[#This Row],[PRECIO]]</f>
        <v>0</v>
      </c>
      <c r="N730" s="2">
        <f>+Tabla3567[[#This Row],[SALIDAS]]*Tabla3567[[#This Row],[PRECIO]]</f>
        <v>0</v>
      </c>
      <c r="O730" s="2">
        <f>+Tabla3567[[#This Row],[BALANCE INICIAL2]]+Tabla3567[[#This Row],[ENTRADAS3]]-Tabla3567[[#This Row],[SALIDAS4]]</f>
        <v>1817</v>
      </c>
    </row>
    <row r="731" spans="1:15" x14ac:dyDescent="0.25">
      <c r="A731" s="9" t="s">
        <v>28</v>
      </c>
      <c r="B731" t="s">
        <v>884</v>
      </c>
      <c r="C731" t="s">
        <v>74</v>
      </c>
      <c r="D731" t="s">
        <v>232</v>
      </c>
      <c r="F731" s="9" t="s">
        <v>820</v>
      </c>
      <c r="G731">
        <v>286</v>
      </c>
      <c r="J731">
        <f>+Tabla3567[[#This Row],[BALANCE INICIAL]]+Tabla3567[[#This Row],[ENTRADAS]]-Tabla3567[[#This Row],[SALIDAS]]</f>
        <v>286</v>
      </c>
      <c r="K731" s="2">
        <v>125.5</v>
      </c>
      <c r="L731" s="2">
        <f>+Tabla3567[[#This Row],[BALANCE INICIAL]]*Tabla3567[[#This Row],[PRECIO]]</f>
        <v>35893</v>
      </c>
      <c r="M731" s="2">
        <f>+Tabla3567[[#This Row],[ENTRADAS]]*Tabla3567[[#This Row],[PRECIO]]</f>
        <v>0</v>
      </c>
      <c r="N731" s="2">
        <f>+Tabla3567[[#This Row],[SALIDAS]]*Tabla3567[[#This Row],[PRECIO]]</f>
        <v>0</v>
      </c>
      <c r="O731" s="2">
        <f>+Tabla3567[[#This Row],[BALANCE INICIAL2]]+Tabla3567[[#This Row],[ENTRADAS3]]-Tabla3567[[#This Row],[SALIDAS4]]</f>
        <v>35893</v>
      </c>
    </row>
    <row r="732" spans="1:15" x14ac:dyDescent="0.25">
      <c r="A732" s="9" t="s">
        <v>28</v>
      </c>
      <c r="B732" t="s">
        <v>884</v>
      </c>
      <c r="C732" t="s">
        <v>74</v>
      </c>
      <c r="D732" t="s">
        <v>233</v>
      </c>
      <c r="F732" s="9" t="s">
        <v>839</v>
      </c>
      <c r="G732">
        <v>690</v>
      </c>
      <c r="I732">
        <v>10</v>
      </c>
      <c r="J732">
        <f>+Tabla3567[[#This Row],[BALANCE INICIAL]]+Tabla3567[[#This Row],[ENTRADAS]]-Tabla3567[[#This Row],[SALIDAS]]</f>
        <v>680</v>
      </c>
      <c r="K732" s="2">
        <v>21</v>
      </c>
      <c r="L732" s="2">
        <f>+Tabla3567[[#This Row],[BALANCE INICIAL]]*Tabla3567[[#This Row],[PRECIO]]</f>
        <v>14490</v>
      </c>
      <c r="M732" s="2">
        <f>+Tabla3567[[#This Row],[ENTRADAS]]*Tabla3567[[#This Row],[PRECIO]]</f>
        <v>0</v>
      </c>
      <c r="N732" s="2">
        <f>+Tabla3567[[#This Row],[SALIDAS]]*Tabla3567[[#This Row],[PRECIO]]</f>
        <v>210</v>
      </c>
      <c r="O732" s="2">
        <f>+Tabla3567[[#This Row],[BALANCE INICIAL2]]+Tabla3567[[#This Row],[ENTRADAS3]]-Tabla3567[[#This Row],[SALIDAS4]]</f>
        <v>14280</v>
      </c>
    </row>
    <row r="733" spans="1:15" x14ac:dyDescent="0.25">
      <c r="A733" s="9" t="s">
        <v>28</v>
      </c>
      <c r="B733" t="s">
        <v>884</v>
      </c>
      <c r="C733" t="s">
        <v>74</v>
      </c>
      <c r="D733" t="s">
        <v>937</v>
      </c>
      <c r="F733" s="9" t="s">
        <v>826</v>
      </c>
      <c r="H733">
        <v>5</v>
      </c>
      <c r="I733">
        <v>3</v>
      </c>
      <c r="J733">
        <f>+Tabla3567[[#This Row],[BALANCE INICIAL]]+Tabla3567[[#This Row],[ENTRADAS]]-Tabla3567[[#This Row],[SALIDAS]]</f>
        <v>2</v>
      </c>
      <c r="K733" s="2">
        <v>90</v>
      </c>
      <c r="L733" s="2">
        <f>+Tabla3567[[#This Row],[BALANCE INICIAL]]*Tabla3567[[#This Row],[PRECIO]]</f>
        <v>0</v>
      </c>
      <c r="M733" s="2">
        <f>+Tabla3567[[#This Row],[ENTRADAS]]*Tabla3567[[#This Row],[PRECIO]]</f>
        <v>450</v>
      </c>
      <c r="N733" s="2">
        <f>+Tabla3567[[#This Row],[SALIDAS]]*Tabla3567[[#This Row],[PRECIO]]</f>
        <v>270</v>
      </c>
      <c r="O733" s="2">
        <f>+Tabla3567[[#This Row],[BALANCE INICIAL2]]+Tabla3567[[#This Row],[ENTRADAS3]]-Tabla3567[[#This Row],[SALIDAS4]]</f>
        <v>180</v>
      </c>
    </row>
    <row r="734" spans="1:15" x14ac:dyDescent="0.25">
      <c r="A734" s="9" t="s">
        <v>28</v>
      </c>
      <c r="B734" t="s">
        <v>884</v>
      </c>
      <c r="C734" t="s">
        <v>74</v>
      </c>
      <c r="D734" t="s">
        <v>238</v>
      </c>
      <c r="F734" s="9" t="s">
        <v>820</v>
      </c>
      <c r="G734">
        <v>1</v>
      </c>
      <c r="J734">
        <f>+Tabla3567[[#This Row],[BALANCE INICIAL]]+Tabla3567[[#This Row],[ENTRADAS]]-Tabla3567[[#This Row],[SALIDAS]]</f>
        <v>1</v>
      </c>
      <c r="K734" s="2">
        <v>1200</v>
      </c>
      <c r="L734" s="2">
        <f>+Tabla3567[[#This Row],[BALANCE INICIAL]]*Tabla3567[[#This Row],[PRECIO]]</f>
        <v>1200</v>
      </c>
      <c r="M734" s="2">
        <f>+Tabla3567[[#This Row],[ENTRADAS]]*Tabla3567[[#This Row],[PRECIO]]</f>
        <v>0</v>
      </c>
      <c r="N734" s="2">
        <f>+Tabla3567[[#This Row],[SALIDAS]]*Tabla3567[[#This Row],[PRECIO]]</f>
        <v>0</v>
      </c>
      <c r="O734" s="2">
        <f>+Tabla3567[[#This Row],[BALANCE INICIAL2]]+Tabla3567[[#This Row],[ENTRADAS3]]-Tabla3567[[#This Row],[SALIDAS4]]</f>
        <v>1200</v>
      </c>
    </row>
    <row r="735" spans="1:15" x14ac:dyDescent="0.25">
      <c r="A735" s="9" t="s">
        <v>28</v>
      </c>
      <c r="B735" t="s">
        <v>884</v>
      </c>
      <c r="C735" t="s">
        <v>74</v>
      </c>
      <c r="D735" t="s">
        <v>239</v>
      </c>
      <c r="F735" s="9" t="s">
        <v>826</v>
      </c>
      <c r="G735">
        <v>100</v>
      </c>
      <c r="J735">
        <f>+Tabla3567[[#This Row],[BALANCE INICIAL]]+Tabla3567[[#This Row],[ENTRADAS]]-Tabla3567[[#This Row],[SALIDAS]]</f>
        <v>100</v>
      </c>
      <c r="K735" s="2">
        <v>10.25</v>
      </c>
      <c r="L735" s="2">
        <f>+Tabla3567[[#This Row],[BALANCE INICIAL]]*Tabla3567[[#This Row],[PRECIO]]</f>
        <v>1025</v>
      </c>
      <c r="M735" s="2">
        <f>+Tabla3567[[#This Row],[ENTRADAS]]*Tabla3567[[#This Row],[PRECIO]]</f>
        <v>0</v>
      </c>
      <c r="N735" s="2">
        <f>+Tabla3567[[#This Row],[SALIDAS]]*Tabla3567[[#This Row],[PRECIO]]</f>
        <v>0</v>
      </c>
      <c r="O735" s="2">
        <f>+Tabla3567[[#This Row],[BALANCE INICIAL2]]+Tabla3567[[#This Row],[ENTRADAS3]]-Tabla3567[[#This Row],[SALIDAS4]]</f>
        <v>1025</v>
      </c>
    </row>
    <row r="736" spans="1:15" x14ac:dyDescent="0.25">
      <c r="A736" s="9" t="s">
        <v>28</v>
      </c>
      <c r="B736" t="s">
        <v>884</v>
      </c>
      <c r="C736" t="s">
        <v>74</v>
      </c>
      <c r="D736" t="s">
        <v>240</v>
      </c>
      <c r="F736" s="9" t="s">
        <v>850</v>
      </c>
      <c r="G736">
        <v>9</v>
      </c>
      <c r="J736">
        <f>+Tabla3567[[#This Row],[BALANCE INICIAL]]+Tabla3567[[#This Row],[ENTRADAS]]-Tabla3567[[#This Row],[SALIDAS]]</f>
        <v>9</v>
      </c>
      <c r="K736" s="2">
        <v>170.9</v>
      </c>
      <c r="L736" s="2">
        <f>+Tabla3567[[#This Row],[BALANCE INICIAL]]*Tabla3567[[#This Row],[PRECIO]]</f>
        <v>1538.1000000000001</v>
      </c>
      <c r="M736" s="2">
        <f>+Tabla3567[[#This Row],[ENTRADAS]]*Tabla3567[[#This Row],[PRECIO]]</f>
        <v>0</v>
      </c>
      <c r="N736" s="2">
        <f>+Tabla3567[[#This Row],[SALIDAS]]*Tabla3567[[#This Row],[PRECIO]]</f>
        <v>0</v>
      </c>
      <c r="O736" s="2">
        <f>+Tabla3567[[#This Row],[BALANCE INICIAL2]]+Tabla3567[[#This Row],[ENTRADAS3]]-Tabla3567[[#This Row],[SALIDAS4]]</f>
        <v>1538.1000000000001</v>
      </c>
    </row>
    <row r="737" spans="1:15" x14ac:dyDescent="0.25">
      <c r="A737" s="9" t="s">
        <v>28</v>
      </c>
      <c r="B737" t="s">
        <v>884</v>
      </c>
      <c r="C737" t="s">
        <v>74</v>
      </c>
      <c r="D737" t="s">
        <v>244</v>
      </c>
      <c r="F737" s="9" t="s">
        <v>834</v>
      </c>
      <c r="G737">
        <v>24</v>
      </c>
      <c r="J737">
        <f>+Tabla3567[[#This Row],[BALANCE INICIAL]]+Tabla3567[[#This Row],[ENTRADAS]]-Tabla3567[[#This Row],[SALIDAS]]</f>
        <v>24</v>
      </c>
      <c r="K737" s="2">
        <v>38</v>
      </c>
      <c r="L737" s="2">
        <f>+Tabla3567[[#This Row],[BALANCE INICIAL]]*Tabla3567[[#This Row],[PRECIO]]</f>
        <v>912</v>
      </c>
      <c r="M737" s="2">
        <f>+Tabla3567[[#This Row],[ENTRADAS]]*Tabla3567[[#This Row],[PRECIO]]</f>
        <v>0</v>
      </c>
      <c r="N737" s="2">
        <f>+Tabla3567[[#This Row],[SALIDAS]]*Tabla3567[[#This Row],[PRECIO]]</f>
        <v>0</v>
      </c>
      <c r="O737" s="2">
        <f>+Tabla3567[[#This Row],[BALANCE INICIAL2]]+Tabla3567[[#This Row],[ENTRADAS3]]-Tabla3567[[#This Row],[SALIDAS4]]</f>
        <v>912</v>
      </c>
    </row>
    <row r="738" spans="1:15" x14ac:dyDescent="0.25">
      <c r="A738" s="9" t="s">
        <v>28</v>
      </c>
      <c r="B738" t="s">
        <v>884</v>
      </c>
      <c r="C738" t="s">
        <v>74</v>
      </c>
      <c r="D738" t="s">
        <v>252</v>
      </c>
      <c r="F738" s="9" t="s">
        <v>820</v>
      </c>
      <c r="G738">
        <v>27</v>
      </c>
      <c r="J738">
        <f>+Tabla3567[[#This Row],[BALANCE INICIAL]]+Tabla3567[[#This Row],[ENTRADAS]]-Tabla3567[[#This Row],[SALIDAS]]</f>
        <v>27</v>
      </c>
      <c r="K738" s="2">
        <v>220</v>
      </c>
      <c r="L738" s="2">
        <f>+Tabla3567[[#This Row],[BALANCE INICIAL]]*Tabla3567[[#This Row],[PRECIO]]</f>
        <v>5940</v>
      </c>
      <c r="M738" s="2">
        <f>+Tabla3567[[#This Row],[ENTRADAS]]*Tabla3567[[#This Row],[PRECIO]]</f>
        <v>0</v>
      </c>
      <c r="N738" s="2">
        <f>+Tabla3567[[#This Row],[SALIDAS]]*Tabla3567[[#This Row],[PRECIO]]</f>
        <v>0</v>
      </c>
      <c r="O738" s="2">
        <f>+Tabla3567[[#This Row],[BALANCE INICIAL2]]+Tabla3567[[#This Row],[ENTRADAS3]]-Tabla3567[[#This Row],[SALIDAS4]]</f>
        <v>5940</v>
      </c>
    </row>
    <row r="739" spans="1:15" x14ac:dyDescent="0.25">
      <c r="A739" s="9" t="s">
        <v>28</v>
      </c>
      <c r="B739" t="s">
        <v>884</v>
      </c>
      <c r="C739" t="s">
        <v>74</v>
      </c>
      <c r="D739" t="s">
        <v>253</v>
      </c>
      <c r="F739" s="9" t="s">
        <v>826</v>
      </c>
      <c r="G739">
        <v>177</v>
      </c>
      <c r="I739">
        <v>45</v>
      </c>
      <c r="J739">
        <f>+Tabla3567[[#This Row],[BALANCE INICIAL]]+Tabla3567[[#This Row],[ENTRADAS]]-Tabla3567[[#This Row],[SALIDAS]]</f>
        <v>132</v>
      </c>
      <c r="K739" s="2">
        <v>32.119999999999997</v>
      </c>
      <c r="L739" s="2">
        <f>+Tabla3567[[#This Row],[BALANCE INICIAL]]*Tabla3567[[#This Row],[PRECIO]]</f>
        <v>5685.24</v>
      </c>
      <c r="M739" s="2">
        <f>+Tabla3567[[#This Row],[ENTRADAS]]*Tabla3567[[#This Row],[PRECIO]]</f>
        <v>0</v>
      </c>
      <c r="N739" s="2">
        <f>+Tabla3567[[#This Row],[SALIDAS]]*Tabla3567[[#This Row],[PRECIO]]</f>
        <v>1445.3999999999999</v>
      </c>
      <c r="O739" s="2">
        <f>+Tabla3567[[#This Row],[BALANCE INICIAL2]]+Tabla3567[[#This Row],[ENTRADAS3]]-Tabla3567[[#This Row],[SALIDAS4]]</f>
        <v>4239.84</v>
      </c>
    </row>
    <row r="740" spans="1:15" x14ac:dyDescent="0.25">
      <c r="A740" s="9" t="s">
        <v>28</v>
      </c>
      <c r="B740" t="s">
        <v>884</v>
      </c>
      <c r="C740" t="s">
        <v>74</v>
      </c>
      <c r="D740" t="s">
        <v>254</v>
      </c>
      <c r="F740" s="9" t="s">
        <v>826</v>
      </c>
      <c r="G740">
        <v>95</v>
      </c>
      <c r="H740">
        <v>25</v>
      </c>
      <c r="I740">
        <v>19</v>
      </c>
      <c r="J740">
        <f>+Tabla3567[[#This Row],[BALANCE INICIAL]]+Tabla3567[[#This Row],[ENTRADAS]]-Tabla3567[[#This Row],[SALIDAS]]</f>
        <v>101</v>
      </c>
      <c r="K740" s="2">
        <v>19</v>
      </c>
      <c r="L740" s="2">
        <f>+Tabla3567[[#This Row],[BALANCE INICIAL]]*Tabla3567[[#This Row],[PRECIO]]</f>
        <v>1805</v>
      </c>
      <c r="M740" s="2">
        <f>+Tabla3567[[#This Row],[ENTRADAS]]*Tabla3567[[#This Row],[PRECIO]]</f>
        <v>475</v>
      </c>
      <c r="N740" s="2">
        <f>+Tabla3567[[#This Row],[SALIDAS]]*Tabla3567[[#This Row],[PRECIO]]</f>
        <v>361</v>
      </c>
      <c r="O740" s="2">
        <f>+Tabla3567[[#This Row],[BALANCE INICIAL2]]+Tabla3567[[#This Row],[ENTRADAS3]]-Tabla3567[[#This Row],[SALIDAS4]]</f>
        <v>1919</v>
      </c>
    </row>
    <row r="741" spans="1:15" x14ac:dyDescent="0.25">
      <c r="A741" s="9" t="s">
        <v>28</v>
      </c>
      <c r="B741" t="s">
        <v>884</v>
      </c>
      <c r="C741" t="s">
        <v>74</v>
      </c>
      <c r="D741" t="s">
        <v>261</v>
      </c>
      <c r="F741" s="9" t="s">
        <v>826</v>
      </c>
      <c r="G741">
        <v>6</v>
      </c>
      <c r="I741">
        <v>3</v>
      </c>
      <c r="J741">
        <f>+Tabla3567[[#This Row],[BALANCE INICIAL]]+Tabla3567[[#This Row],[ENTRADAS]]-Tabla3567[[#This Row],[SALIDAS]]</f>
        <v>3</v>
      </c>
      <c r="K741" s="2">
        <v>20.92</v>
      </c>
      <c r="L741" s="2">
        <f>+Tabla3567[[#This Row],[BALANCE INICIAL]]*Tabla3567[[#This Row],[PRECIO]]</f>
        <v>125.52000000000001</v>
      </c>
      <c r="M741" s="2">
        <f>+Tabla3567[[#This Row],[ENTRADAS]]*Tabla3567[[#This Row],[PRECIO]]</f>
        <v>0</v>
      </c>
      <c r="N741" s="2">
        <f>+Tabla3567[[#This Row],[SALIDAS]]*Tabla3567[[#This Row],[PRECIO]]</f>
        <v>62.760000000000005</v>
      </c>
      <c r="O741" s="2">
        <f>+Tabla3567[[#This Row],[BALANCE INICIAL2]]+Tabla3567[[#This Row],[ENTRADAS3]]-Tabla3567[[#This Row],[SALIDAS4]]</f>
        <v>62.760000000000005</v>
      </c>
    </row>
    <row r="742" spans="1:15" x14ac:dyDescent="0.25">
      <c r="A742" s="9" t="s">
        <v>28</v>
      </c>
      <c r="B742" t="s">
        <v>884</v>
      </c>
      <c r="C742" t="s">
        <v>74</v>
      </c>
      <c r="D742" t="s">
        <v>262</v>
      </c>
      <c r="F742" s="9" t="s">
        <v>826</v>
      </c>
      <c r="G742">
        <v>11</v>
      </c>
      <c r="J742">
        <f>+Tabla3567[[#This Row],[BALANCE INICIAL]]+Tabla3567[[#This Row],[ENTRADAS]]-Tabla3567[[#This Row],[SALIDAS]]</f>
        <v>11</v>
      </c>
      <c r="K742" s="2">
        <v>20.92</v>
      </c>
      <c r="L742" s="2">
        <f>+Tabla3567[[#This Row],[BALANCE INICIAL]]*Tabla3567[[#This Row],[PRECIO]]</f>
        <v>230.12</v>
      </c>
      <c r="M742" s="2">
        <f>+Tabla3567[[#This Row],[ENTRADAS]]*Tabla3567[[#This Row],[PRECIO]]</f>
        <v>0</v>
      </c>
      <c r="N742" s="2">
        <f>+Tabla3567[[#This Row],[SALIDAS]]*Tabla3567[[#This Row],[PRECIO]]</f>
        <v>0</v>
      </c>
      <c r="O742" s="2">
        <f>+Tabla3567[[#This Row],[BALANCE INICIAL2]]+Tabla3567[[#This Row],[ENTRADAS3]]-Tabla3567[[#This Row],[SALIDAS4]]</f>
        <v>230.12</v>
      </c>
    </row>
    <row r="743" spans="1:15" x14ac:dyDescent="0.25">
      <c r="A743" s="9" t="s">
        <v>28</v>
      </c>
      <c r="B743" t="s">
        <v>884</v>
      </c>
      <c r="C743" t="s">
        <v>74</v>
      </c>
      <c r="D743" t="s">
        <v>263</v>
      </c>
      <c r="F743" s="9" t="s">
        <v>842</v>
      </c>
      <c r="G743">
        <v>44</v>
      </c>
      <c r="J743">
        <f>+Tabla3567[[#This Row],[BALANCE INICIAL]]+Tabla3567[[#This Row],[ENTRADAS]]-Tabla3567[[#This Row],[SALIDAS]]</f>
        <v>44</v>
      </c>
      <c r="K743" s="2">
        <v>134.4</v>
      </c>
      <c r="L743" s="2">
        <f>+Tabla3567[[#This Row],[BALANCE INICIAL]]*Tabla3567[[#This Row],[PRECIO]]</f>
        <v>5913.6</v>
      </c>
      <c r="M743" s="2">
        <f>+Tabla3567[[#This Row],[ENTRADAS]]*Tabla3567[[#This Row],[PRECIO]]</f>
        <v>0</v>
      </c>
      <c r="N743" s="2">
        <f>+Tabla3567[[#This Row],[SALIDAS]]*Tabla3567[[#This Row],[PRECIO]]</f>
        <v>0</v>
      </c>
      <c r="O743" s="2">
        <f>+Tabla3567[[#This Row],[BALANCE INICIAL2]]+Tabla3567[[#This Row],[ENTRADAS3]]-Tabla3567[[#This Row],[SALIDAS4]]</f>
        <v>5913.6</v>
      </c>
    </row>
    <row r="744" spans="1:15" x14ac:dyDescent="0.25">
      <c r="A744" s="9" t="s">
        <v>28</v>
      </c>
      <c r="B744" t="s">
        <v>884</v>
      </c>
      <c r="C744" t="s">
        <v>74</v>
      </c>
      <c r="D744" t="s">
        <v>264</v>
      </c>
      <c r="F744" s="9" t="s">
        <v>842</v>
      </c>
      <c r="G744">
        <v>203</v>
      </c>
      <c r="J744">
        <f>+Tabla3567[[#This Row],[BALANCE INICIAL]]+Tabla3567[[#This Row],[ENTRADAS]]-Tabla3567[[#This Row],[SALIDAS]]</f>
        <v>203</v>
      </c>
      <c r="K744" s="2">
        <v>134.4</v>
      </c>
      <c r="L744" s="2">
        <f>+Tabla3567[[#This Row],[BALANCE INICIAL]]*Tabla3567[[#This Row],[PRECIO]]</f>
        <v>27283.200000000001</v>
      </c>
      <c r="M744" s="2">
        <f>+Tabla3567[[#This Row],[ENTRADAS]]*Tabla3567[[#This Row],[PRECIO]]</f>
        <v>0</v>
      </c>
      <c r="N744" s="2">
        <f>+Tabla3567[[#This Row],[SALIDAS]]*Tabla3567[[#This Row],[PRECIO]]</f>
        <v>0</v>
      </c>
      <c r="O744" s="2">
        <f>+Tabla3567[[#This Row],[BALANCE INICIAL2]]+Tabla3567[[#This Row],[ENTRADAS3]]-Tabla3567[[#This Row],[SALIDAS4]]</f>
        <v>27283.200000000001</v>
      </c>
    </row>
    <row r="745" spans="1:15" x14ac:dyDescent="0.25">
      <c r="A745" s="9" t="s">
        <v>28</v>
      </c>
      <c r="B745" t="s">
        <v>884</v>
      </c>
      <c r="C745" t="s">
        <v>74</v>
      </c>
      <c r="D745" t="s">
        <v>265</v>
      </c>
      <c r="F745" s="9" t="s">
        <v>842</v>
      </c>
      <c r="G745">
        <v>118</v>
      </c>
      <c r="J745">
        <f>+Tabla3567[[#This Row],[BALANCE INICIAL]]+Tabla3567[[#This Row],[ENTRADAS]]-Tabla3567[[#This Row],[SALIDAS]]</f>
        <v>118</v>
      </c>
      <c r="K745" s="2">
        <v>134.4</v>
      </c>
      <c r="L745" s="2">
        <f>+Tabla3567[[#This Row],[BALANCE INICIAL]]*Tabla3567[[#This Row],[PRECIO]]</f>
        <v>15859.2</v>
      </c>
      <c r="M745" s="2">
        <f>+Tabla3567[[#This Row],[ENTRADAS]]*Tabla3567[[#This Row],[PRECIO]]</f>
        <v>0</v>
      </c>
      <c r="N745" s="2">
        <f>+Tabla3567[[#This Row],[SALIDAS]]*Tabla3567[[#This Row],[PRECIO]]</f>
        <v>0</v>
      </c>
      <c r="O745" s="2">
        <f>+Tabla3567[[#This Row],[BALANCE INICIAL2]]+Tabla3567[[#This Row],[ENTRADAS3]]-Tabla3567[[#This Row],[SALIDAS4]]</f>
        <v>15859.2</v>
      </c>
    </row>
    <row r="746" spans="1:15" x14ac:dyDescent="0.25">
      <c r="A746" s="9" t="s">
        <v>28</v>
      </c>
      <c r="B746" t="s">
        <v>884</v>
      </c>
      <c r="C746" t="s">
        <v>74</v>
      </c>
      <c r="D746" t="s">
        <v>266</v>
      </c>
      <c r="F746" s="9" t="s">
        <v>826</v>
      </c>
      <c r="G746">
        <v>360</v>
      </c>
      <c r="J746">
        <f>+Tabla3567[[#This Row],[BALANCE INICIAL]]+Tabla3567[[#This Row],[ENTRADAS]]-Tabla3567[[#This Row],[SALIDAS]]</f>
        <v>360</v>
      </c>
      <c r="K746" s="2">
        <v>26</v>
      </c>
      <c r="L746" s="2">
        <f>+Tabla3567[[#This Row],[BALANCE INICIAL]]*Tabla3567[[#This Row],[PRECIO]]</f>
        <v>9360</v>
      </c>
      <c r="M746" s="2">
        <f>+Tabla3567[[#This Row],[ENTRADAS]]*Tabla3567[[#This Row],[PRECIO]]</f>
        <v>0</v>
      </c>
      <c r="N746" s="2">
        <f>+Tabla3567[[#This Row],[SALIDAS]]*Tabla3567[[#This Row],[PRECIO]]</f>
        <v>0</v>
      </c>
      <c r="O746" s="2">
        <f>+Tabla3567[[#This Row],[BALANCE INICIAL2]]+Tabla3567[[#This Row],[ENTRADAS3]]-Tabla3567[[#This Row],[SALIDAS4]]</f>
        <v>9360</v>
      </c>
    </row>
    <row r="747" spans="1:15" x14ac:dyDescent="0.25">
      <c r="A747" s="9" t="s">
        <v>28</v>
      </c>
      <c r="B747" t="s">
        <v>884</v>
      </c>
      <c r="C747" t="s">
        <v>74</v>
      </c>
      <c r="D747" t="s">
        <v>272</v>
      </c>
      <c r="F747" s="9" t="s">
        <v>820</v>
      </c>
      <c r="G747">
        <v>12</v>
      </c>
      <c r="J747">
        <f>+Tabla3567[[#This Row],[BALANCE INICIAL]]+Tabla3567[[#This Row],[ENTRADAS]]-Tabla3567[[#This Row],[SALIDAS]]</f>
        <v>12</v>
      </c>
      <c r="K747" s="2">
        <v>6250</v>
      </c>
      <c r="L747" s="2">
        <f>+Tabla3567[[#This Row],[BALANCE INICIAL]]*Tabla3567[[#This Row],[PRECIO]]</f>
        <v>75000</v>
      </c>
      <c r="M747" s="2">
        <f>+Tabla3567[[#This Row],[ENTRADAS]]*Tabla3567[[#This Row],[PRECIO]]</f>
        <v>0</v>
      </c>
      <c r="N747" s="2">
        <f>+Tabla3567[[#This Row],[SALIDAS]]*Tabla3567[[#This Row],[PRECIO]]</f>
        <v>0</v>
      </c>
      <c r="O747" s="2">
        <f>+Tabla3567[[#This Row],[BALANCE INICIAL2]]+Tabla3567[[#This Row],[ENTRADAS3]]-Tabla3567[[#This Row],[SALIDAS4]]</f>
        <v>75000</v>
      </c>
    </row>
    <row r="748" spans="1:15" x14ac:dyDescent="0.25">
      <c r="A748" s="9" t="s">
        <v>28</v>
      </c>
      <c r="B748" t="s">
        <v>884</v>
      </c>
      <c r="C748" t="s">
        <v>74</v>
      </c>
      <c r="D748" t="s">
        <v>276</v>
      </c>
      <c r="F748" s="9" t="s">
        <v>853</v>
      </c>
      <c r="G748">
        <v>1404</v>
      </c>
      <c r="H748">
        <v>50</v>
      </c>
      <c r="I748">
        <v>1404</v>
      </c>
      <c r="J748">
        <f>+Tabla3567[[#This Row],[BALANCE INICIAL]]+Tabla3567[[#This Row],[ENTRADAS]]-Tabla3567[[#This Row],[SALIDAS]]</f>
        <v>50</v>
      </c>
      <c r="K748" s="2">
        <v>2.11</v>
      </c>
      <c r="L748" s="2">
        <f>+Tabla3567[[#This Row],[BALANCE INICIAL]]*Tabla3567[[#This Row],[PRECIO]]</f>
        <v>2962.4399999999996</v>
      </c>
      <c r="M748" s="2">
        <f>+Tabla3567[[#This Row],[ENTRADAS]]*Tabla3567[[#This Row],[PRECIO]]</f>
        <v>105.5</v>
      </c>
      <c r="N748" s="2">
        <f>+Tabla3567[[#This Row],[SALIDAS]]*Tabla3567[[#This Row],[PRECIO]]</f>
        <v>2962.4399999999996</v>
      </c>
      <c r="O748" s="2">
        <f>+Tabla3567[[#This Row],[BALANCE INICIAL2]]+Tabla3567[[#This Row],[ENTRADAS3]]-Tabla3567[[#This Row],[SALIDAS4]]</f>
        <v>105.5</v>
      </c>
    </row>
    <row r="749" spans="1:15" x14ac:dyDescent="0.25">
      <c r="A749" s="9" t="s">
        <v>28</v>
      </c>
      <c r="B749" t="s">
        <v>884</v>
      </c>
      <c r="C749" t="s">
        <v>74</v>
      </c>
      <c r="D749" t="s">
        <v>284</v>
      </c>
      <c r="F749" s="9" t="s">
        <v>838</v>
      </c>
      <c r="G749">
        <v>5</v>
      </c>
      <c r="J749">
        <f>+Tabla3567[[#This Row],[BALANCE INICIAL]]+Tabla3567[[#This Row],[ENTRADAS]]-Tabla3567[[#This Row],[SALIDAS]]</f>
        <v>5</v>
      </c>
      <c r="K749" s="2">
        <v>327.12</v>
      </c>
      <c r="L749" s="2">
        <f>+Tabla3567[[#This Row],[BALANCE INICIAL]]*Tabla3567[[#This Row],[PRECIO]]</f>
        <v>1635.6</v>
      </c>
      <c r="M749" s="2">
        <f>+Tabla3567[[#This Row],[ENTRADAS]]*Tabla3567[[#This Row],[PRECIO]]</f>
        <v>0</v>
      </c>
      <c r="N749" s="2">
        <f>+Tabla3567[[#This Row],[SALIDAS]]*Tabla3567[[#This Row],[PRECIO]]</f>
        <v>0</v>
      </c>
      <c r="O749" s="2">
        <f>+Tabla3567[[#This Row],[BALANCE INICIAL2]]+Tabla3567[[#This Row],[ENTRADAS3]]-Tabla3567[[#This Row],[SALIDAS4]]</f>
        <v>1635.6</v>
      </c>
    </row>
    <row r="750" spans="1:15" x14ac:dyDescent="0.25">
      <c r="A750" s="9" t="s">
        <v>28</v>
      </c>
      <c r="B750" t="s">
        <v>884</v>
      </c>
      <c r="C750" t="s">
        <v>74</v>
      </c>
      <c r="D750" t="s">
        <v>285</v>
      </c>
      <c r="F750" s="9" t="s">
        <v>820</v>
      </c>
      <c r="G750">
        <v>6</v>
      </c>
      <c r="I750">
        <v>1</v>
      </c>
      <c r="J750">
        <f>+Tabla3567[[#This Row],[BALANCE INICIAL]]+Tabla3567[[#This Row],[ENTRADAS]]-Tabla3567[[#This Row],[SALIDAS]]</f>
        <v>5</v>
      </c>
      <c r="K750" s="2">
        <v>255.93</v>
      </c>
      <c r="L750" s="2">
        <f>+Tabla3567[[#This Row],[BALANCE INICIAL]]*Tabla3567[[#This Row],[PRECIO]]</f>
        <v>1535.58</v>
      </c>
      <c r="M750" s="2">
        <f>+Tabla3567[[#This Row],[ENTRADAS]]*Tabla3567[[#This Row],[PRECIO]]</f>
        <v>0</v>
      </c>
      <c r="N750" s="2">
        <f>+Tabla3567[[#This Row],[SALIDAS]]*Tabla3567[[#This Row],[PRECIO]]</f>
        <v>255.93</v>
      </c>
      <c r="O750" s="2">
        <f>+Tabla3567[[#This Row],[BALANCE INICIAL2]]+Tabla3567[[#This Row],[ENTRADAS3]]-Tabla3567[[#This Row],[SALIDAS4]]</f>
        <v>1279.6499999999999</v>
      </c>
    </row>
    <row r="751" spans="1:15" x14ac:dyDescent="0.25">
      <c r="A751" s="9" t="s">
        <v>28</v>
      </c>
      <c r="B751" t="s">
        <v>884</v>
      </c>
      <c r="C751" t="s">
        <v>74</v>
      </c>
      <c r="D751" t="s">
        <v>287</v>
      </c>
      <c r="F751" s="9" t="s">
        <v>820</v>
      </c>
      <c r="G751">
        <v>19</v>
      </c>
      <c r="I751">
        <v>1</v>
      </c>
      <c r="J751">
        <f>+Tabla3567[[#This Row],[BALANCE INICIAL]]+Tabla3567[[#This Row],[ENTRADAS]]-Tabla3567[[#This Row],[SALIDAS]]</f>
        <v>18</v>
      </c>
      <c r="K751" s="2">
        <v>108</v>
      </c>
      <c r="L751" s="2">
        <f>+Tabla3567[[#This Row],[BALANCE INICIAL]]*Tabla3567[[#This Row],[PRECIO]]</f>
        <v>2052</v>
      </c>
      <c r="M751" s="2">
        <f>+Tabla3567[[#This Row],[ENTRADAS]]*Tabla3567[[#This Row],[PRECIO]]</f>
        <v>0</v>
      </c>
      <c r="N751" s="2">
        <f>+Tabla3567[[#This Row],[SALIDAS]]*Tabla3567[[#This Row],[PRECIO]]</f>
        <v>108</v>
      </c>
      <c r="O751" s="2">
        <f>+Tabla3567[[#This Row],[BALANCE INICIAL2]]+Tabla3567[[#This Row],[ENTRADAS3]]-Tabla3567[[#This Row],[SALIDAS4]]</f>
        <v>1944</v>
      </c>
    </row>
    <row r="752" spans="1:15" x14ac:dyDescent="0.25">
      <c r="A752" s="9" t="s">
        <v>28</v>
      </c>
      <c r="B752" t="s">
        <v>884</v>
      </c>
      <c r="C752" t="s">
        <v>74</v>
      </c>
      <c r="D752" t="s">
        <v>290</v>
      </c>
      <c r="F752" s="9" t="s">
        <v>820</v>
      </c>
      <c r="G752">
        <v>3</v>
      </c>
      <c r="J752">
        <f>+Tabla3567[[#This Row],[BALANCE INICIAL]]+Tabla3567[[#This Row],[ENTRADAS]]-Tabla3567[[#This Row],[SALIDAS]]</f>
        <v>3</v>
      </c>
      <c r="K752" s="2">
        <v>24.58</v>
      </c>
      <c r="L752" s="2">
        <f>+Tabla3567[[#This Row],[BALANCE INICIAL]]*Tabla3567[[#This Row],[PRECIO]]</f>
        <v>73.739999999999995</v>
      </c>
      <c r="M752" s="2">
        <f>+Tabla3567[[#This Row],[ENTRADAS]]*Tabla3567[[#This Row],[PRECIO]]</f>
        <v>0</v>
      </c>
      <c r="N752" s="2">
        <f>+Tabla3567[[#This Row],[SALIDAS]]*Tabla3567[[#This Row],[PRECIO]]</f>
        <v>0</v>
      </c>
      <c r="O752" s="2">
        <f>+Tabla3567[[#This Row],[BALANCE INICIAL2]]+Tabla3567[[#This Row],[ENTRADAS3]]-Tabla3567[[#This Row],[SALIDAS4]]</f>
        <v>73.739999999999995</v>
      </c>
    </row>
    <row r="753" spans="1:15" x14ac:dyDescent="0.25">
      <c r="A753" s="9" t="s">
        <v>28</v>
      </c>
      <c r="B753" t="s">
        <v>884</v>
      </c>
      <c r="C753" t="s">
        <v>74</v>
      </c>
      <c r="D753" t="s">
        <v>291</v>
      </c>
      <c r="F753" s="9" t="s">
        <v>826</v>
      </c>
      <c r="G753">
        <v>760</v>
      </c>
      <c r="J753">
        <f>+Tabla3567[[#This Row],[BALANCE INICIAL]]+Tabla3567[[#This Row],[ENTRADAS]]-Tabla3567[[#This Row],[SALIDAS]]</f>
        <v>760</v>
      </c>
      <c r="K753" s="2">
        <v>11.3</v>
      </c>
      <c r="L753" s="2">
        <f>+Tabla3567[[#This Row],[BALANCE INICIAL]]*Tabla3567[[#This Row],[PRECIO]]</f>
        <v>8588</v>
      </c>
      <c r="M753" s="2">
        <f>+Tabla3567[[#This Row],[ENTRADAS]]*Tabla3567[[#This Row],[PRECIO]]</f>
        <v>0</v>
      </c>
      <c r="N753" s="2">
        <f>+Tabla3567[[#This Row],[SALIDAS]]*Tabla3567[[#This Row],[PRECIO]]</f>
        <v>0</v>
      </c>
      <c r="O753" s="2">
        <f>+Tabla3567[[#This Row],[BALANCE INICIAL2]]+Tabla3567[[#This Row],[ENTRADAS3]]-Tabla3567[[#This Row],[SALIDAS4]]</f>
        <v>8588</v>
      </c>
    </row>
    <row r="754" spans="1:15" x14ac:dyDescent="0.25">
      <c r="A754" s="9" t="s">
        <v>28</v>
      </c>
      <c r="B754" t="s">
        <v>884</v>
      </c>
      <c r="C754" t="s">
        <v>74</v>
      </c>
      <c r="D754" t="s">
        <v>299</v>
      </c>
      <c r="F754" s="9" t="s">
        <v>820</v>
      </c>
      <c r="G754">
        <v>9</v>
      </c>
      <c r="I754">
        <v>3</v>
      </c>
      <c r="J754">
        <f>+Tabla3567[[#This Row],[BALANCE INICIAL]]+Tabla3567[[#This Row],[ENTRADAS]]-Tabla3567[[#This Row],[SALIDAS]]</f>
        <v>6</v>
      </c>
      <c r="K754" s="2">
        <v>5</v>
      </c>
      <c r="L754" s="2">
        <f>+Tabla3567[[#This Row],[BALANCE INICIAL]]*Tabla3567[[#This Row],[PRECIO]]</f>
        <v>45</v>
      </c>
      <c r="M754" s="2">
        <f>+Tabla3567[[#This Row],[ENTRADAS]]*Tabla3567[[#This Row],[PRECIO]]</f>
        <v>0</v>
      </c>
      <c r="N754" s="2">
        <f>+Tabla3567[[#This Row],[SALIDAS]]*Tabla3567[[#This Row],[PRECIO]]</f>
        <v>15</v>
      </c>
      <c r="O754" s="2">
        <f>+Tabla3567[[#This Row],[BALANCE INICIAL2]]+Tabla3567[[#This Row],[ENTRADAS3]]-Tabla3567[[#This Row],[SALIDAS4]]</f>
        <v>30</v>
      </c>
    </row>
    <row r="755" spans="1:15" x14ac:dyDescent="0.25">
      <c r="A755" s="9" t="s">
        <v>28</v>
      </c>
      <c r="B755" t="s">
        <v>884</v>
      </c>
      <c r="C755" t="s">
        <v>74</v>
      </c>
      <c r="D755" t="s">
        <v>302</v>
      </c>
      <c r="F755" s="9" t="s">
        <v>826</v>
      </c>
      <c r="G755">
        <v>110</v>
      </c>
      <c r="H755">
        <v>20</v>
      </c>
      <c r="I755">
        <v>37</v>
      </c>
      <c r="J755">
        <f>+Tabla3567[[#This Row],[BALANCE INICIAL]]+Tabla3567[[#This Row],[ENTRADAS]]-Tabla3567[[#This Row],[SALIDAS]]</f>
        <v>93</v>
      </c>
      <c r="K755" s="2">
        <v>148.47999999999999</v>
      </c>
      <c r="L755" s="2">
        <f>+Tabla3567[[#This Row],[BALANCE INICIAL]]*Tabla3567[[#This Row],[PRECIO]]</f>
        <v>16332.8</v>
      </c>
      <c r="M755" s="2">
        <f>+Tabla3567[[#This Row],[ENTRADAS]]*Tabla3567[[#This Row],[PRECIO]]</f>
        <v>2969.6</v>
      </c>
      <c r="N755" s="2">
        <f>+Tabla3567[[#This Row],[SALIDAS]]*Tabla3567[[#This Row],[PRECIO]]</f>
        <v>5493.7599999999993</v>
      </c>
      <c r="O755" s="2">
        <f>+Tabla3567[[#This Row],[BALANCE INICIAL2]]+Tabla3567[[#This Row],[ENTRADAS3]]-Tabla3567[[#This Row],[SALIDAS4]]</f>
        <v>13808.64</v>
      </c>
    </row>
    <row r="756" spans="1:15" x14ac:dyDescent="0.25">
      <c r="A756" s="9" t="s">
        <v>28</v>
      </c>
      <c r="B756" t="s">
        <v>884</v>
      </c>
      <c r="C756" t="s">
        <v>74</v>
      </c>
      <c r="D756" t="s">
        <v>309</v>
      </c>
      <c r="F756" s="9" t="s">
        <v>826</v>
      </c>
      <c r="G756">
        <v>340</v>
      </c>
      <c r="I756">
        <v>13</v>
      </c>
      <c r="J756">
        <f>+Tabla3567[[#This Row],[BALANCE INICIAL]]+Tabla3567[[#This Row],[ENTRADAS]]-Tabla3567[[#This Row],[SALIDAS]]</f>
        <v>327</v>
      </c>
      <c r="K756" s="2">
        <v>25</v>
      </c>
      <c r="L756" s="2">
        <f>+Tabla3567[[#This Row],[BALANCE INICIAL]]*Tabla3567[[#This Row],[PRECIO]]</f>
        <v>8500</v>
      </c>
      <c r="M756" s="2">
        <f>+Tabla3567[[#This Row],[ENTRADAS]]*Tabla3567[[#This Row],[PRECIO]]</f>
        <v>0</v>
      </c>
      <c r="N756" s="2">
        <f>+Tabla3567[[#This Row],[SALIDAS]]*Tabla3567[[#This Row],[PRECIO]]</f>
        <v>325</v>
      </c>
      <c r="O756" s="2">
        <f>+Tabla3567[[#This Row],[BALANCE INICIAL2]]+Tabla3567[[#This Row],[ENTRADAS3]]-Tabla3567[[#This Row],[SALIDAS4]]</f>
        <v>8175</v>
      </c>
    </row>
    <row r="757" spans="1:15" x14ac:dyDescent="0.25">
      <c r="A757" s="9" t="s">
        <v>28</v>
      </c>
      <c r="B757" t="s">
        <v>884</v>
      </c>
      <c r="C757" t="s">
        <v>74</v>
      </c>
      <c r="D757" t="s">
        <v>310</v>
      </c>
      <c r="F757" s="9" t="s">
        <v>826</v>
      </c>
      <c r="G757">
        <v>445</v>
      </c>
      <c r="H757">
        <v>10</v>
      </c>
      <c r="I757">
        <v>2</v>
      </c>
      <c r="J757">
        <f>+Tabla3567[[#This Row],[BALANCE INICIAL]]+Tabla3567[[#This Row],[ENTRADAS]]-Tabla3567[[#This Row],[SALIDAS]]</f>
        <v>453</v>
      </c>
      <c r="K757" s="2">
        <v>3.95</v>
      </c>
      <c r="L757" s="2">
        <f>+Tabla3567[[#This Row],[BALANCE INICIAL]]*Tabla3567[[#This Row],[PRECIO]]</f>
        <v>1757.75</v>
      </c>
      <c r="M757" s="2">
        <f>+Tabla3567[[#This Row],[ENTRADAS]]*Tabla3567[[#This Row],[PRECIO]]</f>
        <v>39.5</v>
      </c>
      <c r="N757" s="2">
        <f>+Tabla3567[[#This Row],[SALIDAS]]*Tabla3567[[#This Row],[PRECIO]]</f>
        <v>7.9</v>
      </c>
      <c r="O757" s="2">
        <f>+Tabla3567[[#This Row],[BALANCE INICIAL2]]+Tabla3567[[#This Row],[ENTRADAS3]]-Tabla3567[[#This Row],[SALIDAS4]]</f>
        <v>1789.35</v>
      </c>
    </row>
    <row r="758" spans="1:15" x14ac:dyDescent="0.25">
      <c r="A758" s="9" t="s">
        <v>28</v>
      </c>
      <c r="B758" t="s">
        <v>884</v>
      </c>
      <c r="C758" t="s">
        <v>74</v>
      </c>
      <c r="D758" t="s">
        <v>933</v>
      </c>
      <c r="F758" s="9" t="s">
        <v>826</v>
      </c>
      <c r="H758">
        <v>60</v>
      </c>
      <c r="I758">
        <v>6</v>
      </c>
      <c r="J758">
        <f>+Tabla3567[[#This Row],[BALANCE INICIAL]]+Tabla3567[[#This Row],[ENTRADAS]]-Tabla3567[[#This Row],[SALIDAS]]</f>
        <v>54</v>
      </c>
      <c r="K758" s="2">
        <v>17.11</v>
      </c>
      <c r="L758" s="2">
        <f>+Tabla3567[[#This Row],[BALANCE INICIAL]]*Tabla3567[[#This Row],[PRECIO]]</f>
        <v>0</v>
      </c>
      <c r="M758" s="2">
        <f>+Tabla3567[[#This Row],[ENTRADAS]]*Tabla3567[[#This Row],[PRECIO]]</f>
        <v>1026.5999999999999</v>
      </c>
      <c r="N758" s="2">
        <f>+Tabla3567[[#This Row],[SALIDAS]]*Tabla3567[[#This Row],[PRECIO]]</f>
        <v>102.66</v>
      </c>
      <c r="O758" s="2">
        <f>+Tabla3567[[#This Row],[BALANCE INICIAL2]]+Tabla3567[[#This Row],[ENTRADAS3]]-Tabla3567[[#This Row],[SALIDAS4]]</f>
        <v>923.93999999999994</v>
      </c>
    </row>
    <row r="759" spans="1:15" x14ac:dyDescent="0.25">
      <c r="A759" s="9" t="s">
        <v>28</v>
      </c>
      <c r="B759" t="s">
        <v>884</v>
      </c>
      <c r="C759" t="s">
        <v>74</v>
      </c>
      <c r="D759" t="s">
        <v>934</v>
      </c>
      <c r="F759" s="9" t="s">
        <v>826</v>
      </c>
      <c r="H759">
        <v>5</v>
      </c>
      <c r="J759">
        <f>+Tabla3567[[#This Row],[BALANCE INICIAL]]+Tabla3567[[#This Row],[ENTRADAS]]-Tabla3567[[#This Row],[SALIDAS]]</f>
        <v>5</v>
      </c>
      <c r="K759" s="2">
        <v>83.19</v>
      </c>
      <c r="L759" s="2">
        <f>+Tabla3567[[#This Row],[BALANCE INICIAL]]*Tabla3567[[#This Row],[PRECIO]]</f>
        <v>0</v>
      </c>
      <c r="M759" s="2">
        <f>+Tabla3567[[#This Row],[ENTRADAS]]*Tabla3567[[#This Row],[PRECIO]]</f>
        <v>415.95</v>
      </c>
      <c r="N759" s="2">
        <f>+Tabla3567[[#This Row],[SALIDAS]]*Tabla3567[[#This Row],[PRECIO]]</f>
        <v>0</v>
      </c>
      <c r="O759" s="2">
        <f>+Tabla3567[[#This Row],[BALANCE INICIAL2]]+Tabla3567[[#This Row],[ENTRADAS3]]-Tabla3567[[#This Row],[SALIDAS4]]</f>
        <v>415.95</v>
      </c>
    </row>
    <row r="760" spans="1:15" x14ac:dyDescent="0.25">
      <c r="A760" s="9" t="s">
        <v>28</v>
      </c>
      <c r="B760" t="s">
        <v>884</v>
      </c>
      <c r="C760" t="s">
        <v>74</v>
      </c>
      <c r="D760" t="s">
        <v>935</v>
      </c>
      <c r="F760" s="9" t="s">
        <v>826</v>
      </c>
      <c r="H760">
        <v>5</v>
      </c>
      <c r="J760">
        <f>+Tabla3567[[#This Row],[BALANCE INICIAL]]+Tabla3567[[#This Row],[ENTRADAS]]-Tabla3567[[#This Row],[SALIDAS]]</f>
        <v>5</v>
      </c>
      <c r="K760" s="2">
        <v>38.35</v>
      </c>
      <c r="L760" s="2">
        <f>+Tabla3567[[#This Row],[BALANCE INICIAL]]*Tabla3567[[#This Row],[PRECIO]]</f>
        <v>0</v>
      </c>
      <c r="M760" s="2">
        <f>+Tabla3567[[#This Row],[ENTRADAS]]*Tabla3567[[#This Row],[PRECIO]]</f>
        <v>191.75</v>
      </c>
      <c r="N760" s="2">
        <f>+Tabla3567[[#This Row],[SALIDAS]]*Tabla3567[[#This Row],[PRECIO]]</f>
        <v>0</v>
      </c>
      <c r="O760" s="2">
        <f>+Tabla3567[[#This Row],[BALANCE INICIAL2]]+Tabla3567[[#This Row],[ENTRADAS3]]-Tabla3567[[#This Row],[SALIDAS4]]</f>
        <v>191.75</v>
      </c>
    </row>
    <row r="761" spans="1:15" x14ac:dyDescent="0.25">
      <c r="A761" s="9" t="s">
        <v>28</v>
      </c>
      <c r="B761" t="s">
        <v>884</v>
      </c>
      <c r="C761" t="s">
        <v>74</v>
      </c>
      <c r="D761" t="s">
        <v>311</v>
      </c>
      <c r="F761" s="9" t="s">
        <v>820</v>
      </c>
      <c r="G761">
        <v>63</v>
      </c>
      <c r="I761">
        <v>7</v>
      </c>
      <c r="J761">
        <f>+Tabla3567[[#This Row],[BALANCE INICIAL]]+Tabla3567[[#This Row],[ENTRADAS]]-Tabla3567[[#This Row],[SALIDAS]]</f>
        <v>56</v>
      </c>
      <c r="K761" s="2">
        <v>19.5</v>
      </c>
      <c r="L761" s="2">
        <f>+Tabla3567[[#This Row],[BALANCE INICIAL]]*Tabla3567[[#This Row],[PRECIO]]</f>
        <v>1228.5</v>
      </c>
      <c r="M761" s="2">
        <f>+Tabla3567[[#This Row],[ENTRADAS]]*Tabla3567[[#This Row],[PRECIO]]</f>
        <v>0</v>
      </c>
      <c r="N761" s="2">
        <f>+Tabla3567[[#This Row],[SALIDAS]]*Tabla3567[[#This Row],[PRECIO]]</f>
        <v>136.5</v>
      </c>
      <c r="O761" s="2">
        <f>+Tabla3567[[#This Row],[BALANCE INICIAL2]]+Tabla3567[[#This Row],[ENTRADAS3]]-Tabla3567[[#This Row],[SALIDAS4]]</f>
        <v>1092</v>
      </c>
    </row>
    <row r="762" spans="1:15" x14ac:dyDescent="0.25">
      <c r="A762" s="9" t="s">
        <v>28</v>
      </c>
      <c r="B762" t="s">
        <v>884</v>
      </c>
      <c r="C762" t="s">
        <v>74</v>
      </c>
      <c r="D762" t="s">
        <v>480</v>
      </c>
      <c r="F762" s="9" t="s">
        <v>826</v>
      </c>
      <c r="G762">
        <v>20</v>
      </c>
      <c r="J762">
        <f>+Tabla3567[[#This Row],[BALANCE INICIAL]]+Tabla3567[[#This Row],[ENTRADAS]]-Tabla3567[[#This Row],[SALIDAS]]</f>
        <v>20</v>
      </c>
      <c r="K762" s="2">
        <v>23729.33</v>
      </c>
      <c r="L762" s="2">
        <f>+Tabla3567[[#This Row],[BALANCE INICIAL]]*Tabla3567[[#This Row],[PRECIO]]</f>
        <v>474586.60000000003</v>
      </c>
      <c r="M762" s="2">
        <f>+Tabla3567[[#This Row],[ENTRADAS]]*Tabla3567[[#This Row],[PRECIO]]</f>
        <v>0</v>
      </c>
      <c r="N762" s="2">
        <f>+Tabla3567[[#This Row],[SALIDAS]]*Tabla3567[[#This Row],[PRECIO]]</f>
        <v>0</v>
      </c>
      <c r="O762" s="2">
        <f>+Tabla3567[[#This Row],[BALANCE INICIAL2]]+Tabla3567[[#This Row],[ENTRADAS3]]-Tabla3567[[#This Row],[SALIDAS4]]</f>
        <v>474586.60000000003</v>
      </c>
    </row>
    <row r="763" spans="1:15" x14ac:dyDescent="0.25">
      <c r="A763" s="9" t="s">
        <v>28</v>
      </c>
      <c r="B763" t="s">
        <v>884</v>
      </c>
      <c r="C763" t="s">
        <v>74</v>
      </c>
      <c r="D763" t="s">
        <v>481</v>
      </c>
      <c r="F763" s="9" t="s">
        <v>864</v>
      </c>
      <c r="G763">
        <v>0</v>
      </c>
      <c r="J763">
        <f>+Tabla3567[[#This Row],[BALANCE INICIAL]]+Tabla3567[[#This Row],[ENTRADAS]]-Tabla3567[[#This Row],[SALIDAS]]</f>
        <v>0</v>
      </c>
      <c r="K763" s="2">
        <v>18271.189999999999</v>
      </c>
      <c r="L763" s="2">
        <f>+Tabla3567[[#This Row],[BALANCE INICIAL]]*Tabla3567[[#This Row],[PRECIO]]</f>
        <v>0</v>
      </c>
      <c r="M763" s="2">
        <f>+Tabla3567[[#This Row],[ENTRADAS]]*Tabla3567[[#This Row],[PRECIO]]</f>
        <v>0</v>
      </c>
      <c r="N763" s="2">
        <f>+Tabla3567[[#This Row],[SALIDAS]]*Tabla3567[[#This Row],[PRECIO]]</f>
        <v>0</v>
      </c>
      <c r="O763" s="2">
        <f>+Tabla3567[[#This Row],[BALANCE INICIAL2]]+Tabla3567[[#This Row],[ENTRADAS3]]-Tabla3567[[#This Row],[SALIDAS4]]</f>
        <v>0</v>
      </c>
    </row>
    <row r="764" spans="1:15" x14ac:dyDescent="0.25">
      <c r="A764" s="9" t="s">
        <v>28</v>
      </c>
      <c r="B764" t="s">
        <v>884</v>
      </c>
      <c r="C764" t="s">
        <v>74</v>
      </c>
      <c r="D764" t="s">
        <v>482</v>
      </c>
      <c r="F764" s="9" t="s">
        <v>826</v>
      </c>
      <c r="G764">
        <v>4</v>
      </c>
      <c r="J764">
        <f>+Tabla3567[[#This Row],[BALANCE INICIAL]]+Tabla3567[[#This Row],[ENTRADAS]]-Tabla3567[[#This Row],[SALIDAS]]</f>
        <v>4</v>
      </c>
      <c r="K764" s="2">
        <v>3331.38</v>
      </c>
      <c r="L764" s="2">
        <f>+Tabla3567[[#This Row],[BALANCE INICIAL]]*Tabla3567[[#This Row],[PRECIO]]</f>
        <v>13325.52</v>
      </c>
      <c r="M764" s="2">
        <f>+Tabla3567[[#This Row],[ENTRADAS]]*Tabla3567[[#This Row],[PRECIO]]</f>
        <v>0</v>
      </c>
      <c r="N764" s="2">
        <f>+Tabla3567[[#This Row],[SALIDAS]]*Tabla3567[[#This Row],[PRECIO]]</f>
        <v>0</v>
      </c>
      <c r="O764" s="2">
        <f>+Tabla3567[[#This Row],[BALANCE INICIAL2]]+Tabla3567[[#This Row],[ENTRADAS3]]-Tabla3567[[#This Row],[SALIDAS4]]</f>
        <v>13325.52</v>
      </c>
    </row>
    <row r="765" spans="1:15" x14ac:dyDescent="0.25">
      <c r="A765" s="9" t="s">
        <v>28</v>
      </c>
      <c r="B765" t="s">
        <v>884</v>
      </c>
      <c r="C765" t="s">
        <v>74</v>
      </c>
      <c r="D765" t="s">
        <v>483</v>
      </c>
      <c r="F765" s="9" t="s">
        <v>864</v>
      </c>
      <c r="G765">
        <v>2</v>
      </c>
      <c r="J765">
        <f>+Tabla3567[[#This Row],[BALANCE INICIAL]]+Tabla3567[[#This Row],[ENTRADAS]]-Tabla3567[[#This Row],[SALIDAS]]</f>
        <v>2</v>
      </c>
      <c r="K765" s="2">
        <v>25000</v>
      </c>
      <c r="L765" s="2">
        <f>+Tabla3567[[#This Row],[BALANCE INICIAL]]*Tabla3567[[#This Row],[PRECIO]]</f>
        <v>50000</v>
      </c>
      <c r="M765" s="2">
        <f>+Tabla3567[[#This Row],[ENTRADAS]]*Tabla3567[[#This Row],[PRECIO]]</f>
        <v>0</v>
      </c>
      <c r="N765" s="2">
        <f>+Tabla3567[[#This Row],[SALIDAS]]*Tabla3567[[#This Row],[PRECIO]]</f>
        <v>0</v>
      </c>
      <c r="O765" s="2">
        <f>+Tabla3567[[#This Row],[BALANCE INICIAL2]]+Tabla3567[[#This Row],[ENTRADAS3]]-Tabla3567[[#This Row],[SALIDAS4]]</f>
        <v>50000</v>
      </c>
    </row>
    <row r="766" spans="1:15" x14ac:dyDescent="0.25">
      <c r="A766" s="9" t="s">
        <v>28</v>
      </c>
      <c r="B766" t="s">
        <v>884</v>
      </c>
      <c r="C766" t="s">
        <v>74</v>
      </c>
      <c r="D766" t="s">
        <v>484</v>
      </c>
      <c r="F766" s="9" t="s">
        <v>864</v>
      </c>
      <c r="G766">
        <v>30</v>
      </c>
      <c r="J766">
        <f>+Tabla3567[[#This Row],[BALANCE INICIAL]]+Tabla3567[[#This Row],[ENTRADAS]]-Tabla3567[[#This Row],[SALIDAS]]</f>
        <v>30</v>
      </c>
      <c r="K766" s="2">
        <v>5000</v>
      </c>
      <c r="L766" s="2">
        <f>+Tabla3567[[#This Row],[BALANCE INICIAL]]*Tabla3567[[#This Row],[PRECIO]]</f>
        <v>150000</v>
      </c>
      <c r="M766" s="2">
        <f>+Tabla3567[[#This Row],[ENTRADAS]]*Tabla3567[[#This Row],[PRECIO]]</f>
        <v>0</v>
      </c>
      <c r="N766" s="2">
        <f>+Tabla3567[[#This Row],[SALIDAS]]*Tabla3567[[#This Row],[PRECIO]]</f>
        <v>0</v>
      </c>
      <c r="O766" s="2">
        <f>+Tabla3567[[#This Row],[BALANCE INICIAL2]]+Tabla3567[[#This Row],[ENTRADAS3]]-Tabla3567[[#This Row],[SALIDAS4]]</f>
        <v>150000</v>
      </c>
    </row>
    <row r="767" spans="1:15" x14ac:dyDescent="0.25">
      <c r="A767" s="9" t="s">
        <v>28</v>
      </c>
      <c r="B767" t="s">
        <v>884</v>
      </c>
      <c r="C767" t="s">
        <v>74</v>
      </c>
      <c r="F767" s="9"/>
      <c r="G767">
        <v>0</v>
      </c>
      <c r="J767">
        <f>+Tabla3567[[#This Row],[BALANCE INICIAL]]+Tabla3567[[#This Row],[ENTRADAS]]-Tabla3567[[#This Row],[SALIDAS]]</f>
        <v>0</v>
      </c>
      <c r="K767" s="2"/>
      <c r="L767" s="2">
        <f>+Tabla3567[[#This Row],[BALANCE INICIAL]]*Tabla3567[[#This Row],[PRECIO]]</f>
        <v>0</v>
      </c>
      <c r="M767" s="2">
        <f>+Tabla3567[[#This Row],[ENTRADAS]]*Tabla3567[[#This Row],[PRECIO]]</f>
        <v>0</v>
      </c>
      <c r="N767" s="2">
        <f>+Tabla3567[[#This Row],[SALIDAS]]*Tabla3567[[#This Row],[PRECIO]]</f>
        <v>0</v>
      </c>
      <c r="O767" s="2">
        <f>+Tabla3567[[#This Row],[BALANCE INICIAL2]]+Tabla3567[[#This Row],[ENTRADAS3]]-Tabla3567[[#This Row],[SALIDAS4]]</f>
        <v>0</v>
      </c>
    </row>
    <row r="768" spans="1:15" x14ac:dyDescent="0.25">
      <c r="A768" s="9" t="s">
        <v>28</v>
      </c>
      <c r="B768" t="s">
        <v>884</v>
      </c>
      <c r="C768" t="s">
        <v>71</v>
      </c>
      <c r="D768" t="s">
        <v>126</v>
      </c>
      <c r="F768" s="9" t="s">
        <v>826</v>
      </c>
      <c r="G768">
        <v>7</v>
      </c>
      <c r="J768">
        <f>+Tabla3567[[#This Row],[BALANCE INICIAL]]+Tabla3567[[#This Row],[ENTRADAS]]-Tabla3567[[#This Row],[SALIDAS]]</f>
        <v>7</v>
      </c>
      <c r="K768" s="2">
        <v>524.13</v>
      </c>
      <c r="L768" s="2">
        <f>+Tabla3567[[#This Row],[BALANCE INICIAL]]*Tabla3567[[#This Row],[PRECIO]]</f>
        <v>3668.91</v>
      </c>
      <c r="M768" s="2">
        <f>+Tabla3567[[#This Row],[ENTRADAS]]*Tabla3567[[#This Row],[PRECIO]]</f>
        <v>0</v>
      </c>
      <c r="N768" s="2">
        <f>+Tabla3567[[#This Row],[SALIDAS]]*Tabla3567[[#This Row],[PRECIO]]</f>
        <v>0</v>
      </c>
      <c r="O768" s="2">
        <f>+Tabla3567[[#This Row],[BALANCE INICIAL2]]+Tabla3567[[#This Row],[ENTRADAS3]]-Tabla3567[[#This Row],[SALIDAS4]]</f>
        <v>3668.91</v>
      </c>
    </row>
    <row r="769" spans="1:15" x14ac:dyDescent="0.25">
      <c r="A769" s="9" t="s">
        <v>28</v>
      </c>
      <c r="B769" t="s">
        <v>884</v>
      </c>
      <c r="C769" t="s">
        <v>71</v>
      </c>
      <c r="D769" t="s">
        <v>127</v>
      </c>
      <c r="F769" s="9" t="s">
        <v>826</v>
      </c>
      <c r="G769">
        <v>12</v>
      </c>
      <c r="I769">
        <v>8</v>
      </c>
      <c r="J769">
        <f>+Tabla3567[[#This Row],[BALANCE INICIAL]]+Tabla3567[[#This Row],[ENTRADAS]]-Tabla3567[[#This Row],[SALIDAS]]</f>
        <v>4</v>
      </c>
      <c r="K769" s="2">
        <v>244</v>
      </c>
      <c r="L769" s="2">
        <f>+Tabla3567[[#This Row],[BALANCE INICIAL]]*Tabla3567[[#This Row],[PRECIO]]</f>
        <v>2928</v>
      </c>
      <c r="M769" s="2">
        <f>+Tabla3567[[#This Row],[ENTRADAS]]*Tabla3567[[#This Row],[PRECIO]]</f>
        <v>0</v>
      </c>
      <c r="N769" s="2">
        <f>+Tabla3567[[#This Row],[SALIDAS]]*Tabla3567[[#This Row],[PRECIO]]</f>
        <v>1952</v>
      </c>
      <c r="O769" s="2">
        <f>+Tabla3567[[#This Row],[BALANCE INICIAL2]]+Tabla3567[[#This Row],[ENTRADAS3]]-Tabla3567[[#This Row],[SALIDAS4]]</f>
        <v>976</v>
      </c>
    </row>
    <row r="770" spans="1:15" x14ac:dyDescent="0.25">
      <c r="A770" s="9" t="s">
        <v>30</v>
      </c>
      <c r="B770" s="17" t="s">
        <v>876</v>
      </c>
      <c r="C770" t="s">
        <v>73</v>
      </c>
      <c r="D770" t="s">
        <v>133</v>
      </c>
      <c r="F770" s="9" t="s">
        <v>826</v>
      </c>
      <c r="G770">
        <v>2500</v>
      </c>
      <c r="J770">
        <f>+Tabla3567[[#This Row],[BALANCE INICIAL]]+Tabla3567[[#This Row],[ENTRADAS]]-Tabla3567[[#This Row],[SALIDAS]]</f>
        <v>2500</v>
      </c>
      <c r="K770" s="2">
        <v>186</v>
      </c>
      <c r="L770" s="2">
        <f>+Tabla3567[[#This Row],[BALANCE INICIAL]]*Tabla3567[[#This Row],[PRECIO]]</f>
        <v>465000</v>
      </c>
      <c r="M770" s="2">
        <f>+Tabla3567[[#This Row],[ENTRADAS]]*Tabla3567[[#This Row],[PRECIO]]</f>
        <v>0</v>
      </c>
      <c r="N770" s="2">
        <f>+Tabla3567[[#This Row],[SALIDAS]]*Tabla3567[[#This Row],[PRECIO]]</f>
        <v>0</v>
      </c>
      <c r="O770" s="2">
        <f>+Tabla3567[[#This Row],[BALANCE INICIAL2]]+Tabla3567[[#This Row],[ENTRADAS3]]-Tabla3567[[#This Row],[SALIDAS4]]</f>
        <v>465000</v>
      </c>
    </row>
    <row r="771" spans="1:15" x14ac:dyDescent="0.25">
      <c r="A771" s="9" t="s">
        <v>30</v>
      </c>
      <c r="B771" s="17" t="s">
        <v>876</v>
      </c>
      <c r="C771" t="s">
        <v>73</v>
      </c>
      <c r="D771" t="s">
        <v>134</v>
      </c>
      <c r="F771" s="9" t="s">
        <v>826</v>
      </c>
      <c r="H771">
        <v>12</v>
      </c>
      <c r="I771">
        <v>12</v>
      </c>
      <c r="J771">
        <f>+Tabla3567[[#This Row],[BALANCE INICIAL]]+Tabla3567[[#This Row],[ENTRADAS]]-Tabla3567[[#This Row],[SALIDAS]]</f>
        <v>0</v>
      </c>
      <c r="K771" s="2">
        <v>600</v>
      </c>
      <c r="L771" s="2">
        <f>+Tabla3567[[#This Row],[BALANCE INICIAL]]*Tabla3567[[#This Row],[PRECIO]]</f>
        <v>0</v>
      </c>
      <c r="M771" s="2">
        <f>+Tabla3567[[#This Row],[ENTRADAS]]*Tabla3567[[#This Row],[PRECIO]]</f>
        <v>7200</v>
      </c>
      <c r="N771" s="2">
        <f>+Tabla3567[[#This Row],[SALIDAS]]*Tabla3567[[#This Row],[PRECIO]]</f>
        <v>7200</v>
      </c>
      <c r="O771" s="2">
        <f>+Tabla3567[[#This Row],[BALANCE INICIAL2]]+Tabla3567[[#This Row],[ENTRADAS3]]-Tabla3567[[#This Row],[SALIDAS4]]</f>
        <v>0</v>
      </c>
    </row>
    <row r="772" spans="1:15" x14ac:dyDescent="0.25">
      <c r="A772" s="9" t="s">
        <v>30</v>
      </c>
      <c r="B772" s="17" t="s">
        <v>876</v>
      </c>
      <c r="C772" t="s">
        <v>73</v>
      </c>
      <c r="D772" t="s">
        <v>135</v>
      </c>
      <c r="F772" s="9" t="s">
        <v>826</v>
      </c>
      <c r="H772">
        <v>200</v>
      </c>
      <c r="I772">
        <v>200</v>
      </c>
      <c r="J772">
        <f>+Tabla3567[[#This Row],[BALANCE INICIAL]]+Tabla3567[[#This Row],[ENTRADAS]]-Tabla3567[[#This Row],[SALIDAS]]</f>
        <v>0</v>
      </c>
      <c r="K772" s="2">
        <v>350</v>
      </c>
      <c r="L772" s="2">
        <f>+Tabla3567[[#This Row],[BALANCE INICIAL]]*Tabla3567[[#This Row],[PRECIO]]</f>
        <v>0</v>
      </c>
      <c r="M772" s="2">
        <f>+Tabla3567[[#This Row],[ENTRADAS]]*Tabla3567[[#This Row],[PRECIO]]</f>
        <v>70000</v>
      </c>
      <c r="N772" s="2">
        <f>+Tabla3567[[#This Row],[SALIDAS]]*Tabla3567[[#This Row],[PRECIO]]</f>
        <v>70000</v>
      </c>
      <c r="O772" s="2">
        <f>+Tabla3567[[#This Row],[BALANCE INICIAL2]]+Tabla3567[[#This Row],[ENTRADAS3]]-Tabla3567[[#This Row],[SALIDAS4]]</f>
        <v>0</v>
      </c>
    </row>
    <row r="773" spans="1:15" x14ac:dyDescent="0.25">
      <c r="A773" s="9" t="s">
        <v>30</v>
      </c>
      <c r="B773" s="17" t="s">
        <v>876</v>
      </c>
      <c r="C773" t="s">
        <v>73</v>
      </c>
      <c r="D773" t="s">
        <v>136</v>
      </c>
      <c r="F773" s="9" t="s">
        <v>829</v>
      </c>
      <c r="H773">
        <v>130</v>
      </c>
      <c r="I773">
        <v>130</v>
      </c>
      <c r="J773">
        <f>+Tabla3567[[#This Row],[BALANCE INICIAL]]+Tabla3567[[#This Row],[ENTRADAS]]-Tabla3567[[#This Row],[SALIDAS]]</f>
        <v>0</v>
      </c>
      <c r="K773" s="2">
        <v>400</v>
      </c>
      <c r="L773" s="2">
        <f>+Tabla3567[[#This Row],[BALANCE INICIAL]]*Tabla3567[[#This Row],[PRECIO]]</f>
        <v>0</v>
      </c>
      <c r="M773" s="2">
        <f>+Tabla3567[[#This Row],[ENTRADAS]]*Tabla3567[[#This Row],[PRECIO]]</f>
        <v>52000</v>
      </c>
      <c r="N773" s="2">
        <f>+Tabla3567[[#This Row],[SALIDAS]]*Tabla3567[[#This Row],[PRECIO]]</f>
        <v>52000</v>
      </c>
      <c r="O773" s="2">
        <f>+Tabla3567[[#This Row],[BALANCE INICIAL2]]+Tabla3567[[#This Row],[ENTRADAS3]]-Tabla3567[[#This Row],[SALIDAS4]]</f>
        <v>0</v>
      </c>
    </row>
    <row r="774" spans="1:15" x14ac:dyDescent="0.25">
      <c r="A774" s="9" t="s">
        <v>30</v>
      </c>
      <c r="B774" s="17" t="s">
        <v>876</v>
      </c>
      <c r="C774" t="s">
        <v>73</v>
      </c>
      <c r="D774" t="s">
        <v>137</v>
      </c>
      <c r="F774" s="9" t="s">
        <v>829</v>
      </c>
      <c r="H774">
        <v>60</v>
      </c>
      <c r="I774">
        <v>60</v>
      </c>
      <c r="J774">
        <f>+Tabla3567[[#This Row],[BALANCE INICIAL]]+Tabla3567[[#This Row],[ENTRADAS]]-Tabla3567[[#This Row],[SALIDAS]]</f>
        <v>0</v>
      </c>
      <c r="K774" s="2">
        <v>380</v>
      </c>
      <c r="L774" s="2">
        <f>+Tabla3567[[#This Row],[BALANCE INICIAL]]*Tabla3567[[#This Row],[PRECIO]]</f>
        <v>0</v>
      </c>
      <c r="M774" s="2">
        <f>+Tabla3567[[#This Row],[ENTRADAS]]*Tabla3567[[#This Row],[PRECIO]]</f>
        <v>22800</v>
      </c>
      <c r="N774" s="2">
        <f>+Tabla3567[[#This Row],[SALIDAS]]*Tabla3567[[#This Row],[PRECIO]]</f>
        <v>22800</v>
      </c>
      <c r="O774" s="2">
        <f>+Tabla3567[[#This Row],[BALANCE INICIAL2]]+Tabla3567[[#This Row],[ENTRADAS3]]-Tabla3567[[#This Row],[SALIDAS4]]</f>
        <v>0</v>
      </c>
    </row>
    <row r="775" spans="1:15" x14ac:dyDescent="0.25">
      <c r="A775" s="9" t="s">
        <v>30</v>
      </c>
      <c r="B775" s="17" t="s">
        <v>876</v>
      </c>
      <c r="C775" t="s">
        <v>73</v>
      </c>
      <c r="D775" t="s">
        <v>138</v>
      </c>
      <c r="F775" s="9" t="s">
        <v>820</v>
      </c>
      <c r="H775">
        <v>3</v>
      </c>
      <c r="I775">
        <v>3</v>
      </c>
      <c r="J775">
        <f>+Tabla3567[[#This Row],[BALANCE INICIAL]]+Tabla3567[[#This Row],[ENTRADAS]]-Tabla3567[[#This Row],[SALIDAS]]</f>
        <v>0</v>
      </c>
      <c r="K775" s="2">
        <v>350</v>
      </c>
      <c r="L775" s="2">
        <f>+Tabla3567[[#This Row],[BALANCE INICIAL]]*Tabla3567[[#This Row],[PRECIO]]</f>
        <v>0</v>
      </c>
      <c r="M775" s="2">
        <f>+Tabla3567[[#This Row],[ENTRADAS]]*Tabla3567[[#This Row],[PRECIO]]</f>
        <v>1050</v>
      </c>
      <c r="N775" s="2">
        <f>+Tabla3567[[#This Row],[SALIDAS]]*Tabla3567[[#This Row],[PRECIO]]</f>
        <v>1050</v>
      </c>
      <c r="O775" s="2">
        <f>+Tabla3567[[#This Row],[BALANCE INICIAL2]]+Tabla3567[[#This Row],[ENTRADAS3]]-Tabla3567[[#This Row],[SALIDAS4]]</f>
        <v>0</v>
      </c>
    </row>
    <row r="776" spans="1:15" x14ac:dyDescent="0.25">
      <c r="A776" s="9" t="s">
        <v>30</v>
      </c>
      <c r="B776" s="17" t="s">
        <v>876</v>
      </c>
      <c r="C776" t="s">
        <v>73</v>
      </c>
      <c r="D776" t="s">
        <v>139</v>
      </c>
      <c r="F776" s="9" t="s">
        <v>820</v>
      </c>
      <c r="H776">
        <v>1</v>
      </c>
      <c r="I776">
        <v>1</v>
      </c>
      <c r="J776">
        <f>+Tabla3567[[#This Row],[BALANCE INICIAL]]+Tabla3567[[#This Row],[ENTRADAS]]-Tabla3567[[#This Row],[SALIDAS]]</f>
        <v>0</v>
      </c>
      <c r="K776" s="2">
        <v>350</v>
      </c>
      <c r="L776" s="2">
        <f>+Tabla3567[[#This Row],[BALANCE INICIAL]]*Tabla3567[[#This Row],[PRECIO]]</f>
        <v>0</v>
      </c>
      <c r="M776" s="2">
        <f>+Tabla3567[[#This Row],[ENTRADAS]]*Tabla3567[[#This Row],[PRECIO]]</f>
        <v>350</v>
      </c>
      <c r="N776" s="2">
        <f>+Tabla3567[[#This Row],[SALIDAS]]*Tabla3567[[#This Row],[PRECIO]]</f>
        <v>350</v>
      </c>
      <c r="O776" s="2">
        <f>+Tabla3567[[#This Row],[BALANCE INICIAL2]]+Tabla3567[[#This Row],[ENTRADAS3]]-Tabla3567[[#This Row],[SALIDAS4]]</f>
        <v>0</v>
      </c>
    </row>
    <row r="777" spans="1:15" x14ac:dyDescent="0.25">
      <c r="A777" s="9" t="s">
        <v>30</v>
      </c>
      <c r="B777" s="17" t="s">
        <v>876</v>
      </c>
      <c r="C777" t="s">
        <v>73</v>
      </c>
      <c r="D777" t="s">
        <v>140</v>
      </c>
      <c r="F777" s="9" t="s">
        <v>820</v>
      </c>
      <c r="H777">
        <v>1</v>
      </c>
      <c r="I777">
        <v>1</v>
      </c>
      <c r="J777">
        <f>+Tabla3567[[#This Row],[BALANCE INICIAL]]+Tabla3567[[#This Row],[ENTRADAS]]-Tabla3567[[#This Row],[SALIDAS]]</f>
        <v>0</v>
      </c>
      <c r="K777" s="2">
        <v>400</v>
      </c>
      <c r="L777" s="2">
        <f>+Tabla3567[[#This Row],[BALANCE INICIAL]]*Tabla3567[[#This Row],[PRECIO]]</f>
        <v>0</v>
      </c>
      <c r="M777" s="2">
        <f>+Tabla3567[[#This Row],[ENTRADAS]]*Tabla3567[[#This Row],[PRECIO]]</f>
        <v>400</v>
      </c>
      <c r="N777" s="2">
        <f>+Tabla3567[[#This Row],[SALIDAS]]*Tabla3567[[#This Row],[PRECIO]]</f>
        <v>400</v>
      </c>
      <c r="O777" s="2">
        <f>+Tabla3567[[#This Row],[BALANCE INICIAL2]]+Tabla3567[[#This Row],[ENTRADAS3]]-Tabla3567[[#This Row],[SALIDAS4]]</f>
        <v>0</v>
      </c>
    </row>
    <row r="778" spans="1:15" x14ac:dyDescent="0.25">
      <c r="A778" s="9" t="s">
        <v>30</v>
      </c>
      <c r="B778" s="17" t="s">
        <v>876</v>
      </c>
      <c r="C778" t="s">
        <v>73</v>
      </c>
      <c r="D778" t="s">
        <v>141</v>
      </c>
      <c r="F778" s="9" t="s">
        <v>820</v>
      </c>
      <c r="H778">
        <v>24</v>
      </c>
      <c r="I778">
        <v>24</v>
      </c>
      <c r="J778">
        <f>+Tabla3567[[#This Row],[BALANCE INICIAL]]+Tabla3567[[#This Row],[ENTRADAS]]-Tabla3567[[#This Row],[SALIDAS]]</f>
        <v>0</v>
      </c>
      <c r="K778" s="2">
        <v>140</v>
      </c>
      <c r="L778" s="2">
        <f>+Tabla3567[[#This Row],[BALANCE INICIAL]]*Tabla3567[[#This Row],[PRECIO]]</f>
        <v>0</v>
      </c>
      <c r="M778" s="2">
        <f>+Tabla3567[[#This Row],[ENTRADAS]]*Tabla3567[[#This Row],[PRECIO]]</f>
        <v>3360</v>
      </c>
      <c r="N778" s="2">
        <f>+Tabla3567[[#This Row],[SALIDAS]]*Tabla3567[[#This Row],[PRECIO]]</f>
        <v>3360</v>
      </c>
      <c r="O778" s="2">
        <f>+Tabla3567[[#This Row],[BALANCE INICIAL2]]+Tabla3567[[#This Row],[ENTRADAS3]]-Tabla3567[[#This Row],[SALIDAS4]]</f>
        <v>0</v>
      </c>
    </row>
    <row r="779" spans="1:15" x14ac:dyDescent="0.25">
      <c r="A779" s="9" t="s">
        <v>30</v>
      </c>
      <c r="B779" s="17" t="s">
        <v>876</v>
      </c>
      <c r="C779" t="s">
        <v>73</v>
      </c>
      <c r="D779" t="s">
        <v>142</v>
      </c>
      <c r="F779" s="9" t="s">
        <v>820</v>
      </c>
      <c r="H779">
        <v>12</v>
      </c>
      <c r="I779">
        <v>12</v>
      </c>
      <c r="J779">
        <f>+Tabla3567[[#This Row],[BALANCE INICIAL]]+Tabla3567[[#This Row],[ENTRADAS]]-Tabla3567[[#This Row],[SALIDAS]]</f>
        <v>0</v>
      </c>
      <c r="K779" s="2">
        <v>140</v>
      </c>
      <c r="L779" s="2">
        <f>+Tabla3567[[#This Row],[BALANCE INICIAL]]*Tabla3567[[#This Row],[PRECIO]]</f>
        <v>0</v>
      </c>
      <c r="M779" s="2">
        <f>+Tabla3567[[#This Row],[ENTRADAS]]*Tabla3567[[#This Row],[PRECIO]]</f>
        <v>1680</v>
      </c>
      <c r="N779" s="2">
        <f>+Tabla3567[[#This Row],[SALIDAS]]*Tabla3567[[#This Row],[PRECIO]]</f>
        <v>1680</v>
      </c>
      <c r="O779" s="2">
        <f>+Tabla3567[[#This Row],[BALANCE INICIAL2]]+Tabla3567[[#This Row],[ENTRADAS3]]-Tabla3567[[#This Row],[SALIDAS4]]</f>
        <v>0</v>
      </c>
    </row>
    <row r="780" spans="1:15" x14ac:dyDescent="0.25">
      <c r="A780" s="9" t="s">
        <v>30</v>
      </c>
      <c r="B780" s="17" t="s">
        <v>876</v>
      </c>
      <c r="C780" t="s">
        <v>73</v>
      </c>
      <c r="D780" t="s">
        <v>143</v>
      </c>
      <c r="F780" s="9" t="s">
        <v>820</v>
      </c>
      <c r="H780">
        <v>10</v>
      </c>
      <c r="I780">
        <v>10</v>
      </c>
      <c r="J780">
        <f>+Tabla3567[[#This Row],[BALANCE INICIAL]]+Tabla3567[[#This Row],[ENTRADAS]]-Tabla3567[[#This Row],[SALIDAS]]</f>
        <v>0</v>
      </c>
      <c r="K780" s="2">
        <v>500</v>
      </c>
      <c r="L780" s="2">
        <f>+Tabla3567[[#This Row],[BALANCE INICIAL]]*Tabla3567[[#This Row],[PRECIO]]</f>
        <v>0</v>
      </c>
      <c r="M780" s="2">
        <f>+Tabla3567[[#This Row],[ENTRADAS]]*Tabla3567[[#This Row],[PRECIO]]</f>
        <v>5000</v>
      </c>
      <c r="N780" s="2">
        <f>+Tabla3567[[#This Row],[SALIDAS]]*Tabla3567[[#This Row],[PRECIO]]</f>
        <v>5000</v>
      </c>
      <c r="O780" s="2">
        <f>+Tabla3567[[#This Row],[BALANCE INICIAL2]]+Tabla3567[[#This Row],[ENTRADAS3]]-Tabla3567[[#This Row],[SALIDAS4]]</f>
        <v>0</v>
      </c>
    </row>
    <row r="781" spans="1:15" x14ac:dyDescent="0.25">
      <c r="A781" s="9" t="s">
        <v>30</v>
      </c>
      <c r="B781" s="17" t="s">
        <v>876</v>
      </c>
      <c r="C781" t="s">
        <v>73</v>
      </c>
      <c r="D781" t="s">
        <v>144</v>
      </c>
      <c r="F781" s="9" t="s">
        <v>820</v>
      </c>
      <c r="H781">
        <v>1</v>
      </c>
      <c r="I781">
        <v>1</v>
      </c>
      <c r="J781">
        <f>+Tabla3567[[#This Row],[BALANCE INICIAL]]+Tabla3567[[#This Row],[ENTRADAS]]-Tabla3567[[#This Row],[SALIDAS]]</f>
        <v>0</v>
      </c>
      <c r="K781" s="2">
        <v>2400</v>
      </c>
      <c r="L781" s="2">
        <f>+Tabla3567[[#This Row],[BALANCE INICIAL]]*Tabla3567[[#This Row],[PRECIO]]</f>
        <v>0</v>
      </c>
      <c r="M781" s="2">
        <f>+Tabla3567[[#This Row],[ENTRADAS]]*Tabla3567[[#This Row],[PRECIO]]</f>
        <v>2400</v>
      </c>
      <c r="N781" s="2">
        <f>+Tabla3567[[#This Row],[SALIDAS]]*Tabla3567[[#This Row],[PRECIO]]</f>
        <v>2400</v>
      </c>
      <c r="O781" s="2">
        <f>+Tabla3567[[#This Row],[BALANCE INICIAL2]]+Tabla3567[[#This Row],[ENTRADAS3]]-Tabla3567[[#This Row],[SALIDAS4]]</f>
        <v>0</v>
      </c>
    </row>
    <row r="782" spans="1:15" x14ac:dyDescent="0.25">
      <c r="A782" s="9" t="s">
        <v>30</v>
      </c>
      <c r="B782" s="17" t="s">
        <v>876</v>
      </c>
      <c r="C782" t="s">
        <v>73</v>
      </c>
      <c r="D782" t="s">
        <v>145</v>
      </c>
      <c r="F782" s="9" t="s">
        <v>820</v>
      </c>
      <c r="H782">
        <v>12</v>
      </c>
      <c r="I782">
        <v>12</v>
      </c>
      <c r="J782">
        <f>+Tabla3567[[#This Row],[BALANCE INICIAL]]+Tabla3567[[#This Row],[ENTRADAS]]-Tabla3567[[#This Row],[SALIDAS]]</f>
        <v>0</v>
      </c>
      <c r="K782" s="2">
        <v>900</v>
      </c>
      <c r="L782" s="2">
        <f>+Tabla3567[[#This Row],[BALANCE INICIAL]]*Tabla3567[[#This Row],[PRECIO]]</f>
        <v>0</v>
      </c>
      <c r="M782" s="2">
        <f>+Tabla3567[[#This Row],[ENTRADAS]]*Tabla3567[[#This Row],[PRECIO]]</f>
        <v>10800</v>
      </c>
      <c r="N782" s="2">
        <f>+Tabla3567[[#This Row],[SALIDAS]]*Tabla3567[[#This Row],[PRECIO]]</f>
        <v>10800</v>
      </c>
      <c r="O782" s="2">
        <f>+Tabla3567[[#This Row],[BALANCE INICIAL2]]+Tabla3567[[#This Row],[ENTRADAS3]]-Tabla3567[[#This Row],[SALIDAS4]]</f>
        <v>0</v>
      </c>
    </row>
    <row r="783" spans="1:15" x14ac:dyDescent="0.25">
      <c r="A783" s="9" t="s">
        <v>30</v>
      </c>
      <c r="B783" s="17" t="s">
        <v>876</v>
      </c>
      <c r="C783" t="s">
        <v>73</v>
      </c>
      <c r="D783" t="s">
        <v>146</v>
      </c>
      <c r="F783" s="9" t="s">
        <v>820</v>
      </c>
      <c r="H783">
        <v>12</v>
      </c>
      <c r="I783">
        <v>12</v>
      </c>
      <c r="J783">
        <f>+Tabla3567[[#This Row],[BALANCE INICIAL]]+Tabla3567[[#This Row],[ENTRADAS]]-Tabla3567[[#This Row],[SALIDAS]]</f>
        <v>0</v>
      </c>
      <c r="K783" s="2">
        <v>1300</v>
      </c>
      <c r="L783" s="2">
        <f>+Tabla3567[[#This Row],[BALANCE INICIAL]]*Tabla3567[[#This Row],[PRECIO]]</f>
        <v>0</v>
      </c>
      <c r="M783" s="2">
        <f>+Tabla3567[[#This Row],[ENTRADAS]]*Tabla3567[[#This Row],[PRECIO]]</f>
        <v>15600</v>
      </c>
      <c r="N783" s="2">
        <f>+Tabla3567[[#This Row],[SALIDAS]]*Tabla3567[[#This Row],[PRECIO]]</f>
        <v>15600</v>
      </c>
      <c r="O783" s="2">
        <f>+Tabla3567[[#This Row],[BALANCE INICIAL2]]+Tabla3567[[#This Row],[ENTRADAS3]]-Tabla3567[[#This Row],[SALIDAS4]]</f>
        <v>0</v>
      </c>
    </row>
    <row r="784" spans="1:15" x14ac:dyDescent="0.25">
      <c r="A784" s="9" t="s">
        <v>30</v>
      </c>
      <c r="B784" s="17" t="s">
        <v>876</v>
      </c>
      <c r="C784" t="s">
        <v>73</v>
      </c>
      <c r="D784" t="s">
        <v>147</v>
      </c>
      <c r="F784" s="9" t="s">
        <v>820</v>
      </c>
      <c r="H784">
        <v>12</v>
      </c>
      <c r="I784">
        <v>12</v>
      </c>
      <c r="J784">
        <f>+Tabla3567[[#This Row],[BALANCE INICIAL]]+Tabla3567[[#This Row],[ENTRADAS]]-Tabla3567[[#This Row],[SALIDAS]]</f>
        <v>0</v>
      </c>
      <c r="K784" s="2">
        <v>12000</v>
      </c>
      <c r="L784" s="2">
        <f>+Tabla3567[[#This Row],[BALANCE INICIAL]]*Tabla3567[[#This Row],[PRECIO]]</f>
        <v>0</v>
      </c>
      <c r="M784" s="2">
        <f>+Tabla3567[[#This Row],[ENTRADAS]]*Tabla3567[[#This Row],[PRECIO]]</f>
        <v>144000</v>
      </c>
      <c r="N784" s="2">
        <f>+Tabla3567[[#This Row],[SALIDAS]]*Tabla3567[[#This Row],[PRECIO]]</f>
        <v>144000</v>
      </c>
      <c r="O784" s="2">
        <f>+Tabla3567[[#This Row],[BALANCE INICIAL2]]+Tabla3567[[#This Row],[ENTRADAS3]]-Tabla3567[[#This Row],[SALIDAS4]]</f>
        <v>0</v>
      </c>
    </row>
    <row r="785" spans="1:15" x14ac:dyDescent="0.25">
      <c r="A785" s="9" t="s">
        <v>30</v>
      </c>
      <c r="B785" s="17" t="s">
        <v>876</v>
      </c>
      <c r="C785" t="s">
        <v>73</v>
      </c>
      <c r="D785" t="s">
        <v>148</v>
      </c>
      <c r="F785" s="9" t="s">
        <v>820</v>
      </c>
      <c r="H785">
        <v>12</v>
      </c>
      <c r="I785">
        <v>12</v>
      </c>
      <c r="J785">
        <f>+Tabla3567[[#This Row],[BALANCE INICIAL]]+Tabla3567[[#This Row],[ENTRADAS]]-Tabla3567[[#This Row],[SALIDAS]]</f>
        <v>0</v>
      </c>
      <c r="K785" s="2">
        <v>1500</v>
      </c>
      <c r="L785" s="2">
        <f>+Tabla3567[[#This Row],[BALANCE INICIAL]]*Tabla3567[[#This Row],[PRECIO]]</f>
        <v>0</v>
      </c>
      <c r="M785" s="2">
        <f>+Tabla3567[[#This Row],[ENTRADAS]]*Tabla3567[[#This Row],[PRECIO]]</f>
        <v>18000</v>
      </c>
      <c r="N785" s="2">
        <f>+Tabla3567[[#This Row],[SALIDAS]]*Tabla3567[[#This Row],[PRECIO]]</f>
        <v>18000</v>
      </c>
      <c r="O785" s="2">
        <f>+Tabla3567[[#This Row],[BALANCE INICIAL2]]+Tabla3567[[#This Row],[ENTRADAS3]]-Tabla3567[[#This Row],[SALIDAS4]]</f>
        <v>0</v>
      </c>
    </row>
    <row r="786" spans="1:15" x14ac:dyDescent="0.25">
      <c r="A786" s="9" t="s">
        <v>30</v>
      </c>
      <c r="B786" s="17" t="s">
        <v>876</v>
      </c>
      <c r="C786" t="s">
        <v>73</v>
      </c>
      <c r="D786" t="s">
        <v>149</v>
      </c>
      <c r="F786" s="9" t="s">
        <v>820</v>
      </c>
      <c r="H786">
        <v>100</v>
      </c>
      <c r="I786">
        <v>100</v>
      </c>
      <c r="J786">
        <f>+Tabla3567[[#This Row],[BALANCE INICIAL]]+Tabla3567[[#This Row],[ENTRADAS]]-Tabla3567[[#This Row],[SALIDAS]]</f>
        <v>0</v>
      </c>
      <c r="K786" s="2">
        <v>400</v>
      </c>
      <c r="L786" s="2">
        <f>+Tabla3567[[#This Row],[BALANCE INICIAL]]*Tabla3567[[#This Row],[PRECIO]]</f>
        <v>0</v>
      </c>
      <c r="M786" s="2">
        <f>+Tabla3567[[#This Row],[ENTRADAS]]*Tabla3567[[#This Row],[PRECIO]]</f>
        <v>40000</v>
      </c>
      <c r="N786" s="2">
        <f>+Tabla3567[[#This Row],[SALIDAS]]*Tabla3567[[#This Row],[PRECIO]]</f>
        <v>40000</v>
      </c>
      <c r="O786" s="2">
        <f>+Tabla3567[[#This Row],[BALANCE INICIAL2]]+Tabla3567[[#This Row],[ENTRADAS3]]-Tabla3567[[#This Row],[SALIDAS4]]</f>
        <v>0</v>
      </c>
    </row>
    <row r="787" spans="1:15" x14ac:dyDescent="0.25">
      <c r="A787" s="9" t="s">
        <v>30</v>
      </c>
      <c r="B787" s="17" t="s">
        <v>876</v>
      </c>
      <c r="C787" t="s">
        <v>73</v>
      </c>
      <c r="D787" t="s">
        <v>150</v>
      </c>
      <c r="F787" s="9" t="s">
        <v>820</v>
      </c>
      <c r="H787">
        <v>12</v>
      </c>
      <c r="I787">
        <v>12</v>
      </c>
      <c r="J787">
        <f>+Tabla3567[[#This Row],[BALANCE INICIAL]]+Tabla3567[[#This Row],[ENTRADAS]]-Tabla3567[[#This Row],[SALIDAS]]</f>
        <v>0</v>
      </c>
      <c r="K787" s="2">
        <v>1200</v>
      </c>
      <c r="L787" s="2">
        <f>+Tabla3567[[#This Row],[BALANCE INICIAL]]*Tabla3567[[#This Row],[PRECIO]]</f>
        <v>0</v>
      </c>
      <c r="M787" s="2">
        <f>+Tabla3567[[#This Row],[ENTRADAS]]*Tabla3567[[#This Row],[PRECIO]]</f>
        <v>14400</v>
      </c>
      <c r="N787" s="2">
        <f>+Tabla3567[[#This Row],[SALIDAS]]*Tabla3567[[#This Row],[PRECIO]]</f>
        <v>14400</v>
      </c>
      <c r="O787" s="2">
        <f>+Tabla3567[[#This Row],[BALANCE INICIAL2]]+Tabla3567[[#This Row],[ENTRADAS3]]-Tabla3567[[#This Row],[SALIDAS4]]</f>
        <v>0</v>
      </c>
    </row>
    <row r="788" spans="1:15" x14ac:dyDescent="0.25">
      <c r="A788" s="9" t="s">
        <v>30</v>
      </c>
      <c r="B788" s="17" t="s">
        <v>876</v>
      </c>
      <c r="C788" t="s">
        <v>73</v>
      </c>
      <c r="D788" t="s">
        <v>151</v>
      </c>
      <c r="F788" s="9" t="s">
        <v>820</v>
      </c>
      <c r="H788">
        <v>12</v>
      </c>
      <c r="I788">
        <v>12</v>
      </c>
      <c r="J788">
        <f>+Tabla3567[[#This Row],[BALANCE INICIAL]]+Tabla3567[[#This Row],[ENTRADAS]]-Tabla3567[[#This Row],[SALIDAS]]</f>
        <v>0</v>
      </c>
      <c r="K788" s="2">
        <v>1500</v>
      </c>
      <c r="L788" s="2">
        <f>+Tabla3567[[#This Row],[BALANCE INICIAL]]*Tabla3567[[#This Row],[PRECIO]]</f>
        <v>0</v>
      </c>
      <c r="M788" s="2">
        <f>+Tabla3567[[#This Row],[ENTRADAS]]*Tabla3567[[#This Row],[PRECIO]]</f>
        <v>18000</v>
      </c>
      <c r="N788" s="2">
        <f>+Tabla3567[[#This Row],[SALIDAS]]*Tabla3567[[#This Row],[PRECIO]]</f>
        <v>18000</v>
      </c>
      <c r="O788" s="2">
        <f>+Tabla3567[[#This Row],[BALANCE INICIAL2]]+Tabla3567[[#This Row],[ENTRADAS3]]-Tabla3567[[#This Row],[SALIDAS4]]</f>
        <v>0</v>
      </c>
    </row>
    <row r="789" spans="1:15" x14ac:dyDescent="0.25">
      <c r="A789" s="9" t="s">
        <v>30</v>
      </c>
      <c r="B789" s="17" t="s">
        <v>876</v>
      </c>
      <c r="C789" t="s">
        <v>73</v>
      </c>
      <c r="D789" t="s">
        <v>152</v>
      </c>
      <c r="F789" s="9" t="s">
        <v>820</v>
      </c>
      <c r="H789">
        <v>70</v>
      </c>
      <c r="I789">
        <v>70</v>
      </c>
      <c r="J789">
        <f>+Tabla3567[[#This Row],[BALANCE INICIAL]]+Tabla3567[[#This Row],[ENTRADAS]]-Tabla3567[[#This Row],[SALIDAS]]</f>
        <v>0</v>
      </c>
      <c r="K789" s="2">
        <v>275</v>
      </c>
      <c r="L789" s="2">
        <f>+Tabla3567[[#This Row],[BALANCE INICIAL]]*Tabla3567[[#This Row],[PRECIO]]</f>
        <v>0</v>
      </c>
      <c r="M789" s="2">
        <f>+Tabla3567[[#This Row],[ENTRADAS]]*Tabla3567[[#This Row],[PRECIO]]</f>
        <v>19250</v>
      </c>
      <c r="N789" s="2">
        <f>+Tabla3567[[#This Row],[SALIDAS]]*Tabla3567[[#This Row],[PRECIO]]</f>
        <v>19250</v>
      </c>
      <c r="O789" s="2">
        <f>+Tabla3567[[#This Row],[BALANCE INICIAL2]]+Tabla3567[[#This Row],[ENTRADAS3]]-Tabla3567[[#This Row],[SALIDAS4]]</f>
        <v>0</v>
      </c>
    </row>
    <row r="790" spans="1:15" x14ac:dyDescent="0.25">
      <c r="A790" s="9" t="s">
        <v>30</v>
      </c>
      <c r="B790" s="17" t="s">
        <v>876</v>
      </c>
      <c r="C790" t="s">
        <v>73</v>
      </c>
      <c r="D790" t="s">
        <v>153</v>
      </c>
      <c r="F790" s="9" t="s">
        <v>820</v>
      </c>
      <c r="H790">
        <v>200</v>
      </c>
      <c r="I790">
        <v>200</v>
      </c>
      <c r="J790">
        <f>+Tabla3567[[#This Row],[BALANCE INICIAL]]+Tabla3567[[#This Row],[ENTRADAS]]-Tabla3567[[#This Row],[SALIDAS]]</f>
        <v>0</v>
      </c>
      <c r="K790" s="2">
        <v>400</v>
      </c>
      <c r="L790" s="2">
        <f>+Tabla3567[[#This Row],[BALANCE INICIAL]]*Tabla3567[[#This Row],[PRECIO]]</f>
        <v>0</v>
      </c>
      <c r="M790" s="2">
        <f>+Tabla3567[[#This Row],[ENTRADAS]]*Tabla3567[[#This Row],[PRECIO]]</f>
        <v>80000</v>
      </c>
      <c r="N790" s="2">
        <f>+Tabla3567[[#This Row],[SALIDAS]]*Tabla3567[[#This Row],[PRECIO]]</f>
        <v>80000</v>
      </c>
      <c r="O790" s="2">
        <f>+Tabla3567[[#This Row],[BALANCE INICIAL2]]+Tabla3567[[#This Row],[ENTRADAS3]]-Tabla3567[[#This Row],[SALIDAS4]]</f>
        <v>0</v>
      </c>
    </row>
    <row r="791" spans="1:15" x14ac:dyDescent="0.25">
      <c r="A791" s="9" t="s">
        <v>30</v>
      </c>
      <c r="B791" s="17" t="s">
        <v>876</v>
      </c>
      <c r="C791" t="s">
        <v>73</v>
      </c>
      <c r="D791" t="s">
        <v>154</v>
      </c>
      <c r="F791" s="9" t="s">
        <v>820</v>
      </c>
      <c r="H791">
        <v>200</v>
      </c>
      <c r="I791">
        <v>200</v>
      </c>
      <c r="J791">
        <f>+Tabla3567[[#This Row],[BALANCE INICIAL]]+Tabla3567[[#This Row],[ENTRADAS]]-Tabla3567[[#This Row],[SALIDAS]]</f>
        <v>0</v>
      </c>
      <c r="K791" s="2">
        <v>125</v>
      </c>
      <c r="L791" s="2">
        <f>+Tabla3567[[#This Row],[BALANCE INICIAL]]*Tabla3567[[#This Row],[PRECIO]]</f>
        <v>0</v>
      </c>
      <c r="M791" s="2">
        <f>+Tabla3567[[#This Row],[ENTRADAS]]*Tabla3567[[#This Row],[PRECIO]]</f>
        <v>25000</v>
      </c>
      <c r="N791" s="2">
        <f>+Tabla3567[[#This Row],[SALIDAS]]*Tabla3567[[#This Row],[PRECIO]]</f>
        <v>25000</v>
      </c>
      <c r="O791" s="2">
        <f>+Tabla3567[[#This Row],[BALANCE INICIAL2]]+Tabla3567[[#This Row],[ENTRADAS3]]-Tabla3567[[#This Row],[SALIDAS4]]</f>
        <v>0</v>
      </c>
    </row>
    <row r="792" spans="1:15" x14ac:dyDescent="0.25">
      <c r="A792" s="9" t="s">
        <v>30</v>
      </c>
      <c r="B792" s="17" t="s">
        <v>876</v>
      </c>
      <c r="C792" t="s">
        <v>73</v>
      </c>
      <c r="D792" t="s">
        <v>235</v>
      </c>
      <c r="F792" s="9" t="s">
        <v>849</v>
      </c>
      <c r="G792">
        <v>110</v>
      </c>
      <c r="I792">
        <v>2</v>
      </c>
      <c r="J792">
        <f>+Tabla3567[[#This Row],[BALANCE INICIAL]]+Tabla3567[[#This Row],[ENTRADAS]]-Tabla3567[[#This Row],[SALIDAS]]</f>
        <v>108</v>
      </c>
      <c r="K792" s="2">
        <v>1095</v>
      </c>
      <c r="L792" s="2">
        <f>+Tabla3567[[#This Row],[BALANCE INICIAL]]*Tabla3567[[#This Row],[PRECIO]]</f>
        <v>120450</v>
      </c>
      <c r="M792" s="2">
        <f>+Tabla3567[[#This Row],[ENTRADAS]]*Tabla3567[[#This Row],[PRECIO]]</f>
        <v>0</v>
      </c>
      <c r="N792" s="2">
        <f>+Tabla3567[[#This Row],[SALIDAS]]*Tabla3567[[#This Row],[PRECIO]]</f>
        <v>2190</v>
      </c>
      <c r="O792" s="2">
        <f>+Tabla3567[[#This Row],[BALANCE INICIAL2]]+Tabla3567[[#This Row],[ENTRADAS3]]-Tabla3567[[#This Row],[SALIDAS4]]</f>
        <v>118260</v>
      </c>
    </row>
  </sheetData>
  <mergeCells count="5">
    <mergeCell ref="A6:C6"/>
    <mergeCell ref="A7:C7"/>
    <mergeCell ref="A15:C15"/>
    <mergeCell ref="G15:J15"/>
    <mergeCell ref="L15:O15"/>
  </mergeCells>
  <conditionalFormatting sqref="A188">
    <cfRule type="duplicateValues" dxfId="85" priority="5" stopIfTrue="1"/>
    <cfRule type="duplicateValues" dxfId="84" priority="6" stopIfTrue="1"/>
    <cfRule type="duplicateValues" dxfId="83" priority="7" stopIfTrue="1"/>
    <cfRule type="duplicateValues" dxfId="82" priority="8"/>
  </conditionalFormatting>
  <conditionalFormatting sqref="A189">
    <cfRule type="duplicateValues" dxfId="81" priority="1" stopIfTrue="1"/>
    <cfRule type="duplicateValues" dxfId="80" priority="2" stopIfTrue="1"/>
    <cfRule type="duplicateValues" dxfId="79" priority="3" stopIfTrue="1"/>
    <cfRule type="duplicateValues" dxfId="78" priority="4"/>
  </conditionalFormatting>
  <conditionalFormatting sqref="A508:A509">
    <cfRule type="duplicateValues" dxfId="77" priority="9" stopIfTrue="1"/>
    <cfRule type="duplicateValues" dxfId="76" priority="10" stopIfTrue="1"/>
    <cfRule type="duplicateValues" dxfId="75" priority="11" stopIfTrue="1"/>
    <cfRule type="duplicateValues" dxfId="74" priority="12"/>
  </conditionalFormatting>
  <pageMargins left="0.7" right="0.7" top="0.75" bottom="0.75" header="0.3" footer="0.3"/>
  <pageSetup orientation="portrait" horizontalDpi="4294967295" verticalDpi="4294967295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AF9B61-1C9A-4D8C-94A5-4C9D432482E1}">
  <dimension ref="A6:O792"/>
  <sheetViews>
    <sheetView showGridLines="0" topLeftCell="A11" zoomScale="115" zoomScaleNormal="115" workbookViewId="0">
      <selection activeCell="B232" sqref="B232"/>
    </sheetView>
  </sheetViews>
  <sheetFormatPr baseColWidth="10" defaultRowHeight="15" x14ac:dyDescent="0.25"/>
  <cols>
    <col min="1" max="1" width="13.5703125" customWidth="1"/>
    <col min="2" max="2" width="20.28515625" customWidth="1"/>
    <col min="3" max="3" width="26.140625" customWidth="1"/>
    <col min="4" max="4" width="38.42578125" customWidth="1"/>
    <col min="5" max="5" width="24.42578125" customWidth="1"/>
    <col min="6" max="6" width="22" customWidth="1"/>
    <col min="7" max="7" width="16" customWidth="1"/>
    <col min="8" max="8" width="12.5703125" customWidth="1"/>
    <col min="10" max="10" width="15.42578125" customWidth="1"/>
    <col min="12" max="12" width="19.140625" customWidth="1"/>
    <col min="13" max="13" width="13.5703125" customWidth="1"/>
    <col min="14" max="14" width="12.28515625" customWidth="1"/>
    <col min="15" max="15" width="14" customWidth="1"/>
  </cols>
  <sheetData>
    <row r="6" spans="1:15" ht="18.75" x14ac:dyDescent="0.25">
      <c r="A6" s="65" t="s">
        <v>21</v>
      </c>
      <c r="B6" s="65"/>
      <c r="C6" s="65"/>
    </row>
    <row r="7" spans="1:15" ht="18.75" x14ac:dyDescent="0.3">
      <c r="A7" s="66" t="s">
        <v>22</v>
      </c>
      <c r="B7" s="66"/>
      <c r="C7" s="66"/>
    </row>
    <row r="9" spans="1:15" x14ac:dyDescent="0.25">
      <c r="A9" s="7" t="s">
        <v>18</v>
      </c>
      <c r="B9" s="4" t="s">
        <v>916</v>
      </c>
    </row>
    <row r="10" spans="1:15" x14ac:dyDescent="0.25">
      <c r="A10" s="7" t="s">
        <v>19</v>
      </c>
      <c r="B10" s="5"/>
    </row>
    <row r="11" spans="1:15" ht="45" x14ac:dyDescent="0.25">
      <c r="A11" s="8" t="s">
        <v>20</v>
      </c>
      <c r="B11" s="6">
        <f ca="1">+TODAY()</f>
        <v>45527</v>
      </c>
    </row>
    <row r="14" spans="1:15" ht="15.75" thickBot="1" x14ac:dyDescent="0.3"/>
    <row r="15" spans="1:15" ht="19.5" thickBot="1" x14ac:dyDescent="0.35">
      <c r="A15" s="67" t="s">
        <v>14</v>
      </c>
      <c r="B15" s="68"/>
      <c r="C15" s="69"/>
      <c r="G15" s="70" t="s">
        <v>15</v>
      </c>
      <c r="H15" s="71"/>
      <c r="I15" s="71"/>
      <c r="J15" s="72"/>
      <c r="L15" s="73" t="s">
        <v>17</v>
      </c>
      <c r="M15" s="71"/>
      <c r="N15" s="71"/>
      <c r="O15" s="72"/>
    </row>
    <row r="16" spans="1:15" x14ac:dyDescent="0.25">
      <c r="A16" s="1" t="s">
        <v>0</v>
      </c>
      <c r="B16" s="1" t="s">
        <v>12</v>
      </c>
      <c r="C16" s="1" t="s">
        <v>11</v>
      </c>
      <c r="D16" s="1" t="s">
        <v>1</v>
      </c>
      <c r="E16" s="1" t="s">
        <v>13</v>
      </c>
      <c r="F16" s="1" t="s">
        <v>10</v>
      </c>
      <c r="G16" s="1" t="s">
        <v>2</v>
      </c>
      <c r="H16" s="1" t="s">
        <v>3</v>
      </c>
      <c r="I16" s="1" t="s">
        <v>4</v>
      </c>
      <c r="J16" s="3" t="s">
        <v>16</v>
      </c>
      <c r="K16" s="1" t="s">
        <v>5</v>
      </c>
      <c r="L16" s="1" t="s">
        <v>6</v>
      </c>
      <c r="M16" s="1" t="s">
        <v>7</v>
      </c>
      <c r="N16" s="1" t="s">
        <v>8</v>
      </c>
      <c r="O16" s="1" t="s">
        <v>9</v>
      </c>
    </row>
    <row r="17" spans="1:15" x14ac:dyDescent="0.25">
      <c r="A17" s="9" t="s">
        <v>46</v>
      </c>
      <c r="B17" s="16" t="s">
        <v>903</v>
      </c>
      <c r="C17" t="s">
        <v>93</v>
      </c>
      <c r="D17" t="s">
        <v>314</v>
      </c>
      <c r="F17" s="9" t="s">
        <v>826</v>
      </c>
      <c r="G17">
        <v>3</v>
      </c>
      <c r="J17">
        <f>+Tabla356[[#This Row],[BALANCE INICIAL]]+Tabla356[[#This Row],[ENTRADAS]]-Tabla356[[#This Row],[SALIDAS]]</f>
        <v>3</v>
      </c>
      <c r="K17" s="2">
        <v>250.04</v>
      </c>
      <c r="L17" s="2">
        <f>+Tabla356[[#This Row],[BALANCE INICIAL]]*Tabla356[[#This Row],[PRECIO]]</f>
        <v>750.12</v>
      </c>
      <c r="M17" s="2">
        <f>+Tabla356[[#This Row],[ENTRADAS]]*Tabla356[[#This Row],[PRECIO]]</f>
        <v>0</v>
      </c>
      <c r="N17" s="2">
        <f>+Tabla356[[#This Row],[SALIDAS]]*Tabla356[[#This Row],[PRECIO]]</f>
        <v>0</v>
      </c>
      <c r="O17" s="2">
        <f>+Tabla356[[#This Row],[BALANCE INICIAL2]]+Tabla356[[#This Row],[ENTRADAS3]]-Tabla356[[#This Row],[SALIDAS4]]</f>
        <v>750.12</v>
      </c>
    </row>
    <row r="18" spans="1:15" x14ac:dyDescent="0.25">
      <c r="A18" s="9" t="s">
        <v>25</v>
      </c>
      <c r="B18" s="16" t="s">
        <v>901</v>
      </c>
      <c r="C18" t="s">
        <v>65</v>
      </c>
      <c r="D18" t="s">
        <v>119</v>
      </c>
      <c r="F18" s="9" t="s">
        <v>822</v>
      </c>
      <c r="G18">
        <v>4000</v>
      </c>
      <c r="J18">
        <f>+Tabla356[[#This Row],[BALANCE INICIAL]]+Tabla356[[#This Row],[ENTRADAS]]-Tabla356[[#This Row],[SALIDAS]]</f>
        <v>4000</v>
      </c>
      <c r="K18" s="2">
        <v>8.2799999999999994</v>
      </c>
      <c r="L18" s="2">
        <f>+Tabla356[[#This Row],[BALANCE INICIAL]]*Tabla356[[#This Row],[PRECIO]]</f>
        <v>33120</v>
      </c>
      <c r="M18" s="2">
        <f>+Tabla356[[#This Row],[ENTRADAS]]*Tabla356[[#This Row],[PRECIO]]</f>
        <v>0</v>
      </c>
      <c r="N18" s="2">
        <f>+Tabla356[[#This Row],[SALIDAS]]*Tabla356[[#This Row],[PRECIO]]</f>
        <v>0</v>
      </c>
      <c r="O18" s="2">
        <f>+Tabla356[[#This Row],[BALANCE INICIAL2]]+Tabla356[[#This Row],[ENTRADAS3]]-Tabla356[[#This Row],[SALIDAS4]]</f>
        <v>33120</v>
      </c>
    </row>
    <row r="19" spans="1:15" x14ac:dyDescent="0.25">
      <c r="A19" s="9" t="s">
        <v>25</v>
      </c>
      <c r="B19" s="16" t="s">
        <v>901</v>
      </c>
      <c r="C19" t="s">
        <v>67</v>
      </c>
      <c r="D19" t="s">
        <v>121</v>
      </c>
      <c r="F19" s="9" t="s">
        <v>823</v>
      </c>
      <c r="G19">
        <v>19</v>
      </c>
      <c r="J19">
        <f>+Tabla356[[#This Row],[BALANCE INICIAL]]+Tabla356[[#This Row],[ENTRADAS]]-Tabla356[[#This Row],[SALIDAS]]</f>
        <v>19</v>
      </c>
      <c r="K19" s="2">
        <v>150</v>
      </c>
      <c r="L19" s="2">
        <f>+Tabla356[[#This Row],[BALANCE INICIAL]]*Tabla356[[#This Row],[PRECIO]]</f>
        <v>2850</v>
      </c>
      <c r="M19" s="2">
        <f>+Tabla356[[#This Row],[ENTRADAS]]*Tabla356[[#This Row],[PRECIO]]</f>
        <v>0</v>
      </c>
      <c r="N19" s="2">
        <f>+Tabla356[[#This Row],[SALIDAS]]*Tabla356[[#This Row],[PRECIO]]</f>
        <v>0</v>
      </c>
      <c r="O19" s="2">
        <f>+Tabla356[[#This Row],[BALANCE INICIAL2]]+Tabla356[[#This Row],[ENTRADAS3]]-Tabla356[[#This Row],[SALIDAS4]]</f>
        <v>2850</v>
      </c>
    </row>
    <row r="20" spans="1:15" x14ac:dyDescent="0.25">
      <c r="A20" s="9" t="s">
        <v>25</v>
      </c>
      <c r="B20" s="16" t="s">
        <v>901</v>
      </c>
      <c r="C20" t="s">
        <v>67</v>
      </c>
      <c r="D20" t="s">
        <v>279</v>
      </c>
      <c r="F20" s="9" t="s">
        <v>820</v>
      </c>
      <c r="G20">
        <v>6</v>
      </c>
      <c r="J20">
        <f>+Tabla356[[#This Row],[BALANCE INICIAL]]+Tabla356[[#This Row],[ENTRADAS]]-Tabla356[[#This Row],[SALIDAS]]</f>
        <v>6</v>
      </c>
      <c r="K20" s="2">
        <v>789.19</v>
      </c>
      <c r="L20" s="2">
        <f>+Tabla356[[#This Row],[BALANCE INICIAL]]*Tabla356[[#This Row],[PRECIO]]</f>
        <v>4735.1400000000003</v>
      </c>
      <c r="M20" s="2">
        <f>+Tabla356[[#This Row],[ENTRADAS]]*Tabla356[[#This Row],[PRECIO]]</f>
        <v>0</v>
      </c>
      <c r="N20" s="2">
        <f>+Tabla356[[#This Row],[SALIDAS]]*Tabla356[[#This Row],[PRECIO]]</f>
        <v>0</v>
      </c>
      <c r="O20" s="2">
        <f>+Tabla356[[#This Row],[BALANCE INICIAL2]]+Tabla356[[#This Row],[ENTRADAS3]]-Tabla356[[#This Row],[SALIDAS4]]</f>
        <v>4735.1400000000003</v>
      </c>
    </row>
    <row r="21" spans="1:15" x14ac:dyDescent="0.25">
      <c r="A21" s="9" t="s">
        <v>25</v>
      </c>
      <c r="B21" s="16" t="s">
        <v>901</v>
      </c>
      <c r="C21" t="s">
        <v>67</v>
      </c>
      <c r="D21" t="s">
        <v>280</v>
      </c>
      <c r="F21" s="9" t="s">
        <v>820</v>
      </c>
      <c r="G21">
        <v>2</v>
      </c>
      <c r="J21">
        <f>+Tabla356[[#This Row],[BALANCE INICIAL]]+Tabla356[[#This Row],[ENTRADAS]]-Tabla356[[#This Row],[SALIDAS]]</f>
        <v>2</v>
      </c>
      <c r="K21" s="2">
        <v>847.46</v>
      </c>
      <c r="L21" s="2">
        <f>+Tabla356[[#This Row],[BALANCE INICIAL]]*Tabla356[[#This Row],[PRECIO]]</f>
        <v>1694.92</v>
      </c>
      <c r="M21" s="2">
        <f>+Tabla356[[#This Row],[ENTRADAS]]*Tabla356[[#This Row],[PRECIO]]</f>
        <v>0</v>
      </c>
      <c r="N21" s="2">
        <f>+Tabla356[[#This Row],[SALIDAS]]*Tabla356[[#This Row],[PRECIO]]</f>
        <v>0</v>
      </c>
      <c r="O21" s="2">
        <f>+Tabla356[[#This Row],[BALANCE INICIAL2]]+Tabla356[[#This Row],[ENTRADAS3]]-Tabla356[[#This Row],[SALIDAS4]]</f>
        <v>1694.92</v>
      </c>
    </row>
    <row r="22" spans="1:15" x14ac:dyDescent="0.25">
      <c r="A22" s="9" t="s">
        <v>25</v>
      </c>
      <c r="B22" s="16" t="s">
        <v>901</v>
      </c>
      <c r="C22" t="s">
        <v>67</v>
      </c>
      <c r="D22" t="s">
        <v>288</v>
      </c>
      <c r="F22" s="9" t="s">
        <v>826</v>
      </c>
      <c r="G22">
        <v>41</v>
      </c>
      <c r="J22">
        <f>+Tabla356[[#This Row],[BALANCE INICIAL]]+Tabla356[[#This Row],[ENTRADAS]]-Tabla356[[#This Row],[SALIDAS]]</f>
        <v>41</v>
      </c>
      <c r="K22" s="2">
        <v>392</v>
      </c>
      <c r="L22" s="2">
        <f>+Tabla356[[#This Row],[BALANCE INICIAL]]*Tabla356[[#This Row],[PRECIO]]</f>
        <v>16072</v>
      </c>
      <c r="M22" s="2">
        <f>+Tabla356[[#This Row],[ENTRADAS]]*Tabla356[[#This Row],[PRECIO]]</f>
        <v>0</v>
      </c>
      <c r="N22" s="2">
        <f>+Tabla356[[#This Row],[SALIDAS]]*Tabla356[[#This Row],[PRECIO]]</f>
        <v>0</v>
      </c>
      <c r="O22" s="2">
        <f>+Tabla356[[#This Row],[BALANCE INICIAL2]]+Tabla356[[#This Row],[ENTRADAS3]]-Tabla356[[#This Row],[SALIDAS4]]</f>
        <v>16072</v>
      </c>
    </row>
    <row r="23" spans="1:15" x14ac:dyDescent="0.25">
      <c r="A23" s="9" t="s">
        <v>25</v>
      </c>
      <c r="B23" s="16" t="s">
        <v>901</v>
      </c>
      <c r="C23" t="s">
        <v>67</v>
      </c>
      <c r="D23" t="s">
        <v>300</v>
      </c>
      <c r="F23" s="9" t="s">
        <v>820</v>
      </c>
      <c r="G23">
        <v>18</v>
      </c>
      <c r="J23">
        <f>+Tabla356[[#This Row],[BALANCE INICIAL]]+Tabla356[[#This Row],[ENTRADAS]]-Tabla356[[#This Row],[SALIDAS]]</f>
        <v>18</v>
      </c>
      <c r="K23" s="2">
        <v>831.57</v>
      </c>
      <c r="L23" s="2">
        <f>+Tabla356[[#This Row],[BALANCE INICIAL]]*Tabla356[[#This Row],[PRECIO]]</f>
        <v>14968.26</v>
      </c>
      <c r="M23" s="2">
        <f>+Tabla356[[#This Row],[ENTRADAS]]*Tabla356[[#This Row],[PRECIO]]</f>
        <v>0</v>
      </c>
      <c r="N23" s="2">
        <f>+Tabla356[[#This Row],[SALIDAS]]*Tabla356[[#This Row],[PRECIO]]</f>
        <v>0</v>
      </c>
      <c r="O23" s="2">
        <f>+Tabla356[[#This Row],[BALANCE INICIAL2]]+Tabla356[[#This Row],[ENTRADAS3]]-Tabla356[[#This Row],[SALIDAS4]]</f>
        <v>14968.26</v>
      </c>
    </row>
    <row r="24" spans="1:15" x14ac:dyDescent="0.25">
      <c r="A24" s="9" t="s">
        <v>51</v>
      </c>
      <c r="B24" s="16" t="s">
        <v>901</v>
      </c>
      <c r="C24" t="s">
        <v>67</v>
      </c>
      <c r="D24" t="s">
        <v>390</v>
      </c>
      <c r="F24" s="9" t="s">
        <v>826</v>
      </c>
      <c r="G24">
        <v>1</v>
      </c>
      <c r="J24">
        <f>+Tabla356[[#This Row],[BALANCE INICIAL]]+Tabla356[[#This Row],[ENTRADAS]]-Tabla356[[#This Row],[SALIDAS]]</f>
        <v>1</v>
      </c>
      <c r="K24" s="2">
        <v>1400</v>
      </c>
      <c r="L24" s="2">
        <f>+Tabla356[[#This Row],[BALANCE INICIAL]]*Tabla356[[#This Row],[PRECIO]]</f>
        <v>1400</v>
      </c>
      <c r="M24" s="2">
        <f>+Tabla356[[#This Row],[ENTRADAS]]*Tabla356[[#This Row],[PRECIO]]</f>
        <v>0</v>
      </c>
      <c r="N24" s="2">
        <f>+Tabla356[[#This Row],[SALIDAS]]*Tabla356[[#This Row],[PRECIO]]</f>
        <v>0</v>
      </c>
      <c r="O24" s="2">
        <f>+Tabla356[[#This Row],[BALANCE INICIAL2]]+Tabla356[[#This Row],[ENTRADAS3]]-Tabla356[[#This Row],[SALIDAS4]]</f>
        <v>1400</v>
      </c>
    </row>
    <row r="25" spans="1:15" x14ac:dyDescent="0.25">
      <c r="A25" s="9" t="s">
        <v>50</v>
      </c>
      <c r="B25" s="10" t="s">
        <v>902</v>
      </c>
      <c r="C25" t="s">
        <v>99</v>
      </c>
      <c r="D25" t="s">
        <v>915</v>
      </c>
      <c r="F25" s="9" t="s">
        <v>820</v>
      </c>
      <c r="G25">
        <v>2</v>
      </c>
      <c r="J25">
        <f>+Tabla356[[#This Row],[BALANCE INICIAL]]+Tabla356[[#This Row],[ENTRADAS]]-Tabla356[[#This Row],[SALIDAS]]</f>
        <v>2</v>
      </c>
      <c r="K25" s="2">
        <v>650</v>
      </c>
      <c r="L25" s="2">
        <f>+Tabla356[[#This Row],[BALANCE INICIAL]]*Tabla356[[#This Row],[PRECIO]]</f>
        <v>1300</v>
      </c>
      <c r="M25" s="2">
        <f>+Tabla356[[#This Row],[ENTRADAS]]*Tabla356[[#This Row],[PRECIO]]</f>
        <v>0</v>
      </c>
      <c r="N25" s="2">
        <f>+Tabla356[[#This Row],[SALIDAS]]*Tabla356[[#This Row],[PRECIO]]</f>
        <v>0</v>
      </c>
      <c r="O25" s="2">
        <f>+Tabla356[[#This Row],[BALANCE INICIAL2]]+Tabla356[[#This Row],[ENTRADAS3]]-Tabla356[[#This Row],[SALIDAS4]]</f>
        <v>1300</v>
      </c>
    </row>
    <row r="26" spans="1:15" x14ac:dyDescent="0.25">
      <c r="A26" s="9" t="s">
        <v>54</v>
      </c>
      <c r="B26" t="s">
        <v>878</v>
      </c>
      <c r="C26" t="s">
        <v>102</v>
      </c>
      <c r="D26" t="s">
        <v>393</v>
      </c>
      <c r="F26" s="9" t="s">
        <v>820</v>
      </c>
      <c r="G26">
        <v>1500</v>
      </c>
      <c r="I26">
        <v>1500</v>
      </c>
      <c r="J26">
        <f>+Tabla356[[#This Row],[BALANCE INICIAL]]+Tabla356[[#This Row],[ENTRADAS]]-Tabla356[[#This Row],[SALIDAS]]</f>
        <v>0</v>
      </c>
      <c r="K26" s="2">
        <v>130.25</v>
      </c>
      <c r="L26" s="2">
        <f>+Tabla356[[#This Row],[BALANCE INICIAL]]*Tabla356[[#This Row],[PRECIO]]</f>
        <v>195375</v>
      </c>
      <c r="M26" s="2">
        <f>+Tabla356[[#This Row],[ENTRADAS]]*Tabla356[[#This Row],[PRECIO]]</f>
        <v>0</v>
      </c>
      <c r="N26" s="2">
        <f>+Tabla356[[#This Row],[SALIDAS]]*Tabla356[[#This Row],[PRECIO]]</f>
        <v>195375</v>
      </c>
      <c r="O26" s="2">
        <f>+Tabla356[[#This Row],[BALANCE INICIAL2]]+Tabla356[[#This Row],[ENTRADAS3]]-Tabla356[[#This Row],[SALIDAS4]]</f>
        <v>0</v>
      </c>
    </row>
    <row r="27" spans="1:15" x14ac:dyDescent="0.25">
      <c r="A27" s="9" t="s">
        <v>29</v>
      </c>
      <c r="B27" t="s">
        <v>878</v>
      </c>
      <c r="C27" t="s">
        <v>102</v>
      </c>
      <c r="D27" t="s">
        <v>485</v>
      </c>
      <c r="F27" s="9" t="s">
        <v>865</v>
      </c>
      <c r="G27">
        <v>2</v>
      </c>
      <c r="J27">
        <f>+Tabla356[[#This Row],[BALANCE INICIAL]]+Tabla356[[#This Row],[ENTRADAS]]-Tabla356[[#This Row],[SALIDAS]]</f>
        <v>2</v>
      </c>
      <c r="K27" s="2">
        <v>174</v>
      </c>
      <c r="L27" s="2">
        <f>+Tabla356[[#This Row],[BALANCE INICIAL]]*Tabla356[[#This Row],[PRECIO]]</f>
        <v>348</v>
      </c>
      <c r="M27" s="2">
        <f>+Tabla356[[#This Row],[ENTRADAS]]*Tabla356[[#This Row],[PRECIO]]</f>
        <v>0</v>
      </c>
      <c r="N27" s="2">
        <f>+Tabla356[[#This Row],[SALIDAS]]*Tabla356[[#This Row],[PRECIO]]</f>
        <v>0</v>
      </c>
      <c r="O27" s="2">
        <f>+Tabla356[[#This Row],[BALANCE INICIAL2]]+Tabla356[[#This Row],[ENTRADAS3]]-Tabla356[[#This Row],[SALIDAS4]]</f>
        <v>348</v>
      </c>
    </row>
    <row r="28" spans="1:15" x14ac:dyDescent="0.25">
      <c r="A28" s="9" t="s">
        <v>29</v>
      </c>
      <c r="B28" t="s">
        <v>878</v>
      </c>
      <c r="C28" t="s">
        <v>102</v>
      </c>
      <c r="D28" t="s">
        <v>486</v>
      </c>
      <c r="F28" s="9" t="s">
        <v>865</v>
      </c>
      <c r="G28">
        <v>22</v>
      </c>
      <c r="J28">
        <f>+Tabla356[[#This Row],[BALANCE INICIAL]]+Tabla356[[#This Row],[ENTRADAS]]-Tabla356[[#This Row],[SALIDAS]]</f>
        <v>22</v>
      </c>
      <c r="K28" s="2">
        <v>355.93</v>
      </c>
      <c r="L28" s="2">
        <f>+Tabla356[[#This Row],[BALANCE INICIAL]]*Tabla356[[#This Row],[PRECIO]]</f>
        <v>7830.46</v>
      </c>
      <c r="M28" s="2">
        <f>+Tabla356[[#This Row],[ENTRADAS]]*Tabla356[[#This Row],[PRECIO]]</f>
        <v>0</v>
      </c>
      <c r="N28" s="2">
        <f>+Tabla356[[#This Row],[SALIDAS]]*Tabla356[[#This Row],[PRECIO]]</f>
        <v>0</v>
      </c>
      <c r="O28" s="2">
        <f>+Tabla356[[#This Row],[BALANCE INICIAL2]]+Tabla356[[#This Row],[ENTRADAS3]]-Tabla356[[#This Row],[SALIDAS4]]</f>
        <v>7830.46</v>
      </c>
    </row>
    <row r="29" spans="1:15" x14ac:dyDescent="0.25">
      <c r="A29" s="9" t="s">
        <v>29</v>
      </c>
      <c r="B29" t="s">
        <v>878</v>
      </c>
      <c r="C29" t="s">
        <v>102</v>
      </c>
      <c r="D29" t="s">
        <v>487</v>
      </c>
      <c r="F29" s="9" t="s">
        <v>865</v>
      </c>
      <c r="G29">
        <v>1</v>
      </c>
      <c r="J29">
        <f>+Tabla356[[#This Row],[BALANCE INICIAL]]+Tabla356[[#This Row],[ENTRADAS]]-Tabla356[[#This Row],[SALIDAS]]</f>
        <v>1</v>
      </c>
      <c r="K29" s="2">
        <v>103.95</v>
      </c>
      <c r="L29" s="2">
        <f>+Tabla356[[#This Row],[BALANCE INICIAL]]*Tabla356[[#This Row],[PRECIO]]</f>
        <v>103.95</v>
      </c>
      <c r="M29" s="2">
        <f>+Tabla356[[#This Row],[ENTRADAS]]*Tabla356[[#This Row],[PRECIO]]</f>
        <v>0</v>
      </c>
      <c r="N29" s="2">
        <f>+Tabla356[[#This Row],[SALIDAS]]*Tabla356[[#This Row],[PRECIO]]</f>
        <v>0</v>
      </c>
      <c r="O29" s="2">
        <f>+Tabla356[[#This Row],[BALANCE INICIAL2]]+Tabla356[[#This Row],[ENTRADAS3]]-Tabla356[[#This Row],[SALIDAS4]]</f>
        <v>103.95</v>
      </c>
    </row>
    <row r="30" spans="1:15" x14ac:dyDescent="0.25">
      <c r="A30" s="9" t="s">
        <v>29</v>
      </c>
      <c r="B30" t="s">
        <v>878</v>
      </c>
      <c r="C30" t="s">
        <v>102</v>
      </c>
      <c r="D30" t="s">
        <v>488</v>
      </c>
      <c r="F30" s="9" t="s">
        <v>865</v>
      </c>
      <c r="G30">
        <v>2</v>
      </c>
      <c r="J30">
        <f>+Tabla356[[#This Row],[BALANCE INICIAL]]+Tabla356[[#This Row],[ENTRADAS]]-Tabla356[[#This Row],[SALIDAS]]</f>
        <v>2</v>
      </c>
      <c r="K30" s="2">
        <v>395</v>
      </c>
      <c r="L30" s="2">
        <f>+Tabla356[[#This Row],[BALANCE INICIAL]]*Tabla356[[#This Row],[PRECIO]]</f>
        <v>790</v>
      </c>
      <c r="M30" s="2">
        <f>+Tabla356[[#This Row],[ENTRADAS]]*Tabla356[[#This Row],[PRECIO]]</f>
        <v>0</v>
      </c>
      <c r="N30" s="2">
        <f>+Tabla356[[#This Row],[SALIDAS]]*Tabla356[[#This Row],[PRECIO]]</f>
        <v>0</v>
      </c>
      <c r="O30" s="2">
        <f>+Tabla356[[#This Row],[BALANCE INICIAL2]]+Tabla356[[#This Row],[ENTRADAS3]]-Tabla356[[#This Row],[SALIDAS4]]</f>
        <v>790</v>
      </c>
    </row>
    <row r="31" spans="1:15" x14ac:dyDescent="0.25">
      <c r="A31" s="9" t="s">
        <v>29</v>
      </c>
      <c r="B31" t="s">
        <v>878</v>
      </c>
      <c r="C31" t="s">
        <v>102</v>
      </c>
      <c r="D31" t="s">
        <v>489</v>
      </c>
      <c r="F31" s="9" t="s">
        <v>865</v>
      </c>
      <c r="G31">
        <v>1</v>
      </c>
      <c r="J31">
        <f>+Tabla356[[#This Row],[BALANCE INICIAL]]+Tabla356[[#This Row],[ENTRADAS]]-Tabla356[[#This Row],[SALIDAS]]</f>
        <v>1</v>
      </c>
      <c r="K31" s="2">
        <v>395</v>
      </c>
      <c r="L31" s="2">
        <f>+Tabla356[[#This Row],[BALANCE INICIAL]]*Tabla356[[#This Row],[PRECIO]]</f>
        <v>395</v>
      </c>
      <c r="M31" s="2">
        <f>+Tabla356[[#This Row],[ENTRADAS]]*Tabla356[[#This Row],[PRECIO]]</f>
        <v>0</v>
      </c>
      <c r="N31" s="2">
        <f>+Tabla356[[#This Row],[SALIDAS]]*Tabla356[[#This Row],[PRECIO]]</f>
        <v>0</v>
      </c>
      <c r="O31" s="2">
        <f>+Tabla356[[#This Row],[BALANCE INICIAL2]]+Tabla356[[#This Row],[ENTRADAS3]]-Tabla356[[#This Row],[SALIDAS4]]</f>
        <v>395</v>
      </c>
    </row>
    <row r="32" spans="1:15" x14ac:dyDescent="0.25">
      <c r="A32" s="9" t="s">
        <v>29</v>
      </c>
      <c r="B32" t="s">
        <v>878</v>
      </c>
      <c r="C32" t="s">
        <v>102</v>
      </c>
      <c r="D32" t="s">
        <v>490</v>
      </c>
      <c r="F32" s="9" t="s">
        <v>908</v>
      </c>
      <c r="G32">
        <v>0</v>
      </c>
      <c r="J32">
        <f>+Tabla356[[#This Row],[BALANCE INICIAL]]+Tabla356[[#This Row],[ENTRADAS]]-Tabla356[[#This Row],[SALIDAS]]</f>
        <v>0</v>
      </c>
      <c r="K32" s="2">
        <v>36</v>
      </c>
      <c r="L32" s="2">
        <f>+Tabla356[[#This Row],[BALANCE INICIAL]]*Tabla356[[#This Row],[PRECIO]]</f>
        <v>0</v>
      </c>
      <c r="M32" s="2">
        <f>+Tabla356[[#This Row],[ENTRADAS]]*Tabla356[[#This Row],[PRECIO]]</f>
        <v>0</v>
      </c>
      <c r="N32" s="2">
        <f>+Tabla356[[#This Row],[SALIDAS]]*Tabla356[[#This Row],[PRECIO]]</f>
        <v>0</v>
      </c>
      <c r="O32" s="2">
        <f>+Tabla356[[#This Row],[BALANCE INICIAL2]]+Tabla356[[#This Row],[ENTRADAS3]]-Tabla356[[#This Row],[SALIDAS4]]</f>
        <v>0</v>
      </c>
    </row>
    <row r="33" spans="1:15" x14ac:dyDescent="0.25">
      <c r="A33" s="9" t="s">
        <v>29</v>
      </c>
      <c r="B33" t="s">
        <v>878</v>
      </c>
      <c r="C33" t="s">
        <v>102</v>
      </c>
      <c r="D33" t="s">
        <v>491</v>
      </c>
      <c r="F33" s="9" t="s">
        <v>911</v>
      </c>
      <c r="G33">
        <v>0</v>
      </c>
      <c r="J33">
        <f>+Tabla356[[#This Row],[BALANCE INICIAL]]+Tabla356[[#This Row],[ENTRADAS]]-Tabla356[[#This Row],[SALIDAS]]</f>
        <v>0</v>
      </c>
      <c r="K33" s="2">
        <v>625</v>
      </c>
      <c r="L33" s="2">
        <f>+Tabla356[[#This Row],[BALANCE INICIAL]]*Tabla356[[#This Row],[PRECIO]]</f>
        <v>0</v>
      </c>
      <c r="M33" s="2">
        <f>+Tabla356[[#This Row],[ENTRADAS]]*Tabla356[[#This Row],[PRECIO]]</f>
        <v>0</v>
      </c>
      <c r="N33" s="2">
        <f>+Tabla356[[#This Row],[SALIDAS]]*Tabla356[[#This Row],[PRECIO]]</f>
        <v>0</v>
      </c>
      <c r="O33" s="2">
        <f>+Tabla356[[#This Row],[BALANCE INICIAL2]]+Tabla356[[#This Row],[ENTRADAS3]]-Tabla356[[#This Row],[SALIDAS4]]</f>
        <v>0</v>
      </c>
    </row>
    <row r="34" spans="1:15" x14ac:dyDescent="0.25">
      <c r="A34" s="9" t="s">
        <v>29</v>
      </c>
      <c r="B34" t="s">
        <v>878</v>
      </c>
      <c r="C34" t="s">
        <v>102</v>
      </c>
      <c r="D34" t="s">
        <v>492</v>
      </c>
      <c r="F34" s="9" t="s">
        <v>908</v>
      </c>
      <c r="G34">
        <v>0</v>
      </c>
      <c r="J34">
        <f>+Tabla356[[#This Row],[BALANCE INICIAL]]+Tabla356[[#This Row],[ENTRADAS]]-Tabla356[[#This Row],[SALIDAS]]</f>
        <v>0</v>
      </c>
      <c r="K34" s="2">
        <v>36</v>
      </c>
      <c r="L34" s="2">
        <f>+Tabla356[[#This Row],[BALANCE INICIAL]]*Tabla356[[#This Row],[PRECIO]]</f>
        <v>0</v>
      </c>
      <c r="M34" s="2">
        <f>+Tabla356[[#This Row],[ENTRADAS]]*Tabla356[[#This Row],[PRECIO]]</f>
        <v>0</v>
      </c>
      <c r="N34" s="2">
        <f>+Tabla356[[#This Row],[SALIDAS]]*Tabla356[[#This Row],[PRECIO]]</f>
        <v>0</v>
      </c>
      <c r="O34" s="2">
        <f>+Tabla356[[#This Row],[BALANCE INICIAL2]]+Tabla356[[#This Row],[ENTRADAS3]]-Tabla356[[#This Row],[SALIDAS4]]</f>
        <v>0</v>
      </c>
    </row>
    <row r="35" spans="1:15" x14ac:dyDescent="0.25">
      <c r="A35" s="9" t="s">
        <v>29</v>
      </c>
      <c r="B35" t="s">
        <v>878</v>
      </c>
      <c r="C35" t="s">
        <v>102</v>
      </c>
      <c r="D35" t="s">
        <v>493</v>
      </c>
      <c r="F35" s="9" t="s">
        <v>908</v>
      </c>
      <c r="G35">
        <v>0</v>
      </c>
      <c r="J35">
        <f>+Tabla356[[#This Row],[BALANCE INICIAL]]+Tabla356[[#This Row],[ENTRADAS]]-Tabla356[[#This Row],[SALIDAS]]</f>
        <v>0</v>
      </c>
      <c r="K35" s="2">
        <v>64</v>
      </c>
      <c r="L35" s="2">
        <f>+Tabla356[[#This Row],[BALANCE INICIAL]]*Tabla356[[#This Row],[PRECIO]]</f>
        <v>0</v>
      </c>
      <c r="M35" s="2">
        <f>+Tabla356[[#This Row],[ENTRADAS]]*Tabla356[[#This Row],[PRECIO]]</f>
        <v>0</v>
      </c>
      <c r="N35" s="2">
        <f>+Tabla356[[#This Row],[SALIDAS]]*Tabla356[[#This Row],[PRECIO]]</f>
        <v>0</v>
      </c>
      <c r="O35" s="2">
        <f>+Tabla356[[#This Row],[BALANCE INICIAL2]]+Tabla356[[#This Row],[ENTRADAS3]]-Tabla356[[#This Row],[SALIDAS4]]</f>
        <v>0</v>
      </c>
    </row>
    <row r="36" spans="1:15" x14ac:dyDescent="0.25">
      <c r="A36" s="9" t="s">
        <v>29</v>
      </c>
      <c r="B36" t="s">
        <v>878</v>
      </c>
      <c r="C36" t="s">
        <v>102</v>
      </c>
      <c r="D36" t="s">
        <v>494</v>
      </c>
      <c r="F36" s="9" t="s">
        <v>908</v>
      </c>
      <c r="G36">
        <v>0</v>
      </c>
      <c r="J36">
        <f>+Tabla356[[#This Row],[BALANCE INICIAL]]+Tabla356[[#This Row],[ENTRADAS]]-Tabla356[[#This Row],[SALIDAS]]</f>
        <v>0</v>
      </c>
      <c r="K36" s="2">
        <v>109</v>
      </c>
      <c r="L36" s="2">
        <f>+Tabla356[[#This Row],[BALANCE INICIAL]]*Tabla356[[#This Row],[PRECIO]]</f>
        <v>0</v>
      </c>
      <c r="M36" s="2">
        <f>+Tabla356[[#This Row],[ENTRADAS]]*Tabla356[[#This Row],[PRECIO]]</f>
        <v>0</v>
      </c>
      <c r="N36" s="2">
        <f>+Tabla356[[#This Row],[SALIDAS]]*Tabla356[[#This Row],[PRECIO]]</f>
        <v>0</v>
      </c>
      <c r="O36" s="2">
        <f>+Tabla356[[#This Row],[BALANCE INICIAL2]]+Tabla356[[#This Row],[ENTRADAS3]]-Tabla356[[#This Row],[SALIDAS4]]</f>
        <v>0</v>
      </c>
    </row>
    <row r="37" spans="1:15" x14ac:dyDescent="0.25">
      <c r="A37" s="9" t="s">
        <v>29</v>
      </c>
      <c r="B37" s="16" t="s">
        <v>878</v>
      </c>
      <c r="C37" t="s">
        <v>102</v>
      </c>
      <c r="D37" t="s">
        <v>495</v>
      </c>
      <c r="F37" s="9" t="s">
        <v>908</v>
      </c>
      <c r="G37">
        <v>0</v>
      </c>
      <c r="J37">
        <f>+Tabla356[[#This Row],[BALANCE INICIAL]]+Tabla356[[#This Row],[ENTRADAS]]-Tabla356[[#This Row],[SALIDAS]]</f>
        <v>0</v>
      </c>
      <c r="K37" s="2">
        <v>257</v>
      </c>
      <c r="L37" s="2">
        <f>+Tabla356[[#This Row],[BALANCE INICIAL]]*Tabla356[[#This Row],[PRECIO]]</f>
        <v>0</v>
      </c>
      <c r="M37" s="2">
        <f>+Tabla356[[#This Row],[ENTRADAS]]*Tabla356[[#This Row],[PRECIO]]</f>
        <v>0</v>
      </c>
      <c r="N37" s="2">
        <f>+Tabla356[[#This Row],[SALIDAS]]*Tabla356[[#This Row],[PRECIO]]</f>
        <v>0</v>
      </c>
      <c r="O37" s="2">
        <f>+Tabla356[[#This Row],[BALANCE INICIAL2]]+Tabla356[[#This Row],[ENTRADAS3]]-Tabla356[[#This Row],[SALIDAS4]]</f>
        <v>0</v>
      </c>
    </row>
    <row r="38" spans="1:15" x14ac:dyDescent="0.25">
      <c r="A38" s="9" t="s">
        <v>29</v>
      </c>
      <c r="B38" s="16" t="s">
        <v>878</v>
      </c>
      <c r="C38" t="s">
        <v>102</v>
      </c>
      <c r="D38" t="s">
        <v>496</v>
      </c>
      <c r="F38" s="9" t="s">
        <v>910</v>
      </c>
      <c r="G38">
        <v>0</v>
      </c>
      <c r="J38">
        <f>+Tabla356[[#This Row],[BALANCE INICIAL]]+Tabla356[[#This Row],[ENTRADAS]]-Tabla356[[#This Row],[SALIDAS]]</f>
        <v>0</v>
      </c>
      <c r="K38" s="2">
        <v>117</v>
      </c>
      <c r="L38" s="2">
        <f>+Tabla356[[#This Row],[BALANCE INICIAL]]*Tabla356[[#This Row],[PRECIO]]</f>
        <v>0</v>
      </c>
      <c r="M38" s="2">
        <f>+Tabla356[[#This Row],[ENTRADAS]]*Tabla356[[#This Row],[PRECIO]]</f>
        <v>0</v>
      </c>
      <c r="N38" s="2">
        <f>+Tabla356[[#This Row],[SALIDAS]]*Tabla356[[#This Row],[PRECIO]]</f>
        <v>0</v>
      </c>
      <c r="O38" s="2">
        <f>+Tabla356[[#This Row],[BALANCE INICIAL2]]+Tabla356[[#This Row],[ENTRADAS3]]-Tabla356[[#This Row],[SALIDAS4]]</f>
        <v>0</v>
      </c>
    </row>
    <row r="39" spans="1:15" x14ac:dyDescent="0.25">
      <c r="A39" s="9" t="s">
        <v>29</v>
      </c>
      <c r="B39" s="16" t="s">
        <v>878</v>
      </c>
      <c r="C39" t="s">
        <v>102</v>
      </c>
      <c r="D39" t="s">
        <v>498</v>
      </c>
      <c r="F39" s="9" t="s">
        <v>908</v>
      </c>
      <c r="G39">
        <v>0</v>
      </c>
      <c r="J39">
        <f>+Tabla356[[#This Row],[BALANCE INICIAL]]+Tabla356[[#This Row],[ENTRADAS]]-Tabla356[[#This Row],[SALIDAS]]</f>
        <v>0</v>
      </c>
      <c r="K39" s="2">
        <v>235</v>
      </c>
      <c r="L39" s="2">
        <f>+Tabla356[[#This Row],[BALANCE INICIAL]]*Tabla356[[#This Row],[PRECIO]]</f>
        <v>0</v>
      </c>
      <c r="M39" s="2">
        <f>+Tabla356[[#This Row],[ENTRADAS]]*Tabla356[[#This Row],[PRECIO]]</f>
        <v>0</v>
      </c>
      <c r="N39" s="2">
        <f>+Tabla356[[#This Row],[SALIDAS]]*Tabla356[[#This Row],[PRECIO]]</f>
        <v>0</v>
      </c>
      <c r="O39" s="2">
        <f>+Tabla356[[#This Row],[BALANCE INICIAL2]]+Tabla356[[#This Row],[ENTRADAS3]]-Tabla356[[#This Row],[SALIDAS4]]</f>
        <v>0</v>
      </c>
    </row>
    <row r="40" spans="1:15" x14ac:dyDescent="0.25">
      <c r="A40" s="9" t="s">
        <v>29</v>
      </c>
      <c r="B40" s="16" t="s">
        <v>878</v>
      </c>
      <c r="C40" t="s">
        <v>102</v>
      </c>
      <c r="D40" t="s">
        <v>499</v>
      </c>
      <c r="F40" s="9" t="s">
        <v>908</v>
      </c>
      <c r="G40">
        <v>0</v>
      </c>
      <c r="J40">
        <f>+Tabla356[[#This Row],[BALANCE INICIAL]]+Tabla356[[#This Row],[ENTRADAS]]-Tabla356[[#This Row],[SALIDAS]]</f>
        <v>0</v>
      </c>
      <c r="K40" s="2">
        <v>228</v>
      </c>
      <c r="L40" s="2">
        <f>+Tabla356[[#This Row],[BALANCE INICIAL]]*Tabla356[[#This Row],[PRECIO]]</f>
        <v>0</v>
      </c>
      <c r="M40" s="2">
        <f>+Tabla356[[#This Row],[ENTRADAS]]*Tabla356[[#This Row],[PRECIO]]</f>
        <v>0</v>
      </c>
      <c r="N40" s="2">
        <f>+Tabla356[[#This Row],[SALIDAS]]*Tabla356[[#This Row],[PRECIO]]</f>
        <v>0</v>
      </c>
      <c r="O40" s="2">
        <f>+Tabla356[[#This Row],[BALANCE INICIAL2]]+Tabla356[[#This Row],[ENTRADAS3]]-Tabla356[[#This Row],[SALIDAS4]]</f>
        <v>0</v>
      </c>
    </row>
    <row r="41" spans="1:15" x14ac:dyDescent="0.25">
      <c r="A41" s="9" t="s">
        <v>29</v>
      </c>
      <c r="B41" s="16" t="s">
        <v>878</v>
      </c>
      <c r="C41" t="s">
        <v>102</v>
      </c>
      <c r="D41" t="s">
        <v>500</v>
      </c>
      <c r="F41" s="9" t="s">
        <v>908</v>
      </c>
      <c r="G41">
        <v>0</v>
      </c>
      <c r="J41">
        <f>+Tabla356[[#This Row],[BALANCE INICIAL]]+Tabla356[[#This Row],[ENTRADAS]]-Tabla356[[#This Row],[SALIDAS]]</f>
        <v>0</v>
      </c>
      <c r="K41" s="2">
        <v>77</v>
      </c>
      <c r="L41" s="2">
        <f>+Tabla356[[#This Row],[BALANCE INICIAL]]*Tabla356[[#This Row],[PRECIO]]</f>
        <v>0</v>
      </c>
      <c r="M41" s="2">
        <f>+Tabla356[[#This Row],[ENTRADAS]]*Tabla356[[#This Row],[PRECIO]]</f>
        <v>0</v>
      </c>
      <c r="N41" s="2">
        <f>+Tabla356[[#This Row],[SALIDAS]]*Tabla356[[#This Row],[PRECIO]]</f>
        <v>0</v>
      </c>
      <c r="O41" s="2">
        <f>+Tabla356[[#This Row],[BALANCE INICIAL2]]+Tabla356[[#This Row],[ENTRADAS3]]-Tabla356[[#This Row],[SALIDAS4]]</f>
        <v>0</v>
      </c>
    </row>
    <row r="42" spans="1:15" x14ac:dyDescent="0.25">
      <c r="A42" s="9" t="s">
        <v>29</v>
      </c>
      <c r="B42" s="16" t="s">
        <v>878</v>
      </c>
      <c r="C42" t="s">
        <v>102</v>
      </c>
      <c r="D42" t="s">
        <v>501</v>
      </c>
      <c r="F42" s="9" t="s">
        <v>908</v>
      </c>
      <c r="G42">
        <v>0</v>
      </c>
      <c r="J42">
        <f>+Tabla356[[#This Row],[BALANCE INICIAL]]+Tabla356[[#This Row],[ENTRADAS]]-Tabla356[[#This Row],[SALIDAS]]</f>
        <v>0</v>
      </c>
      <c r="K42" s="2">
        <v>150</v>
      </c>
      <c r="L42" s="2">
        <f>+Tabla356[[#This Row],[BALANCE INICIAL]]*Tabla356[[#This Row],[PRECIO]]</f>
        <v>0</v>
      </c>
      <c r="M42" s="2">
        <f>+Tabla356[[#This Row],[ENTRADAS]]*Tabla356[[#This Row],[PRECIO]]</f>
        <v>0</v>
      </c>
      <c r="N42" s="2">
        <f>+Tabla356[[#This Row],[SALIDAS]]*Tabla356[[#This Row],[PRECIO]]</f>
        <v>0</v>
      </c>
      <c r="O42" s="2">
        <f>+Tabla356[[#This Row],[BALANCE INICIAL2]]+Tabla356[[#This Row],[ENTRADAS3]]-Tabla356[[#This Row],[SALIDAS4]]</f>
        <v>0</v>
      </c>
    </row>
    <row r="43" spans="1:15" x14ac:dyDescent="0.25">
      <c r="A43" s="9" t="s">
        <v>29</v>
      </c>
      <c r="B43" s="16" t="s">
        <v>878</v>
      </c>
      <c r="C43" t="s">
        <v>102</v>
      </c>
      <c r="D43" t="s">
        <v>502</v>
      </c>
      <c r="F43" s="9" t="s">
        <v>908</v>
      </c>
      <c r="G43">
        <v>0</v>
      </c>
      <c r="J43">
        <f>+Tabla356[[#This Row],[BALANCE INICIAL]]+Tabla356[[#This Row],[ENTRADAS]]-Tabla356[[#This Row],[SALIDAS]]</f>
        <v>0</v>
      </c>
      <c r="K43" s="2">
        <v>58</v>
      </c>
      <c r="L43" s="2">
        <f>+Tabla356[[#This Row],[BALANCE INICIAL]]*Tabla356[[#This Row],[PRECIO]]</f>
        <v>0</v>
      </c>
      <c r="M43" s="2">
        <f>+Tabla356[[#This Row],[ENTRADAS]]*Tabla356[[#This Row],[PRECIO]]</f>
        <v>0</v>
      </c>
      <c r="N43" s="2">
        <f>+Tabla356[[#This Row],[SALIDAS]]*Tabla356[[#This Row],[PRECIO]]</f>
        <v>0</v>
      </c>
      <c r="O43" s="2">
        <f>+Tabla356[[#This Row],[BALANCE INICIAL2]]+Tabla356[[#This Row],[ENTRADAS3]]-Tabla356[[#This Row],[SALIDAS4]]</f>
        <v>0</v>
      </c>
    </row>
    <row r="44" spans="1:15" x14ac:dyDescent="0.25">
      <c r="A44" s="9" t="s">
        <v>29</v>
      </c>
      <c r="B44" s="16" t="s">
        <v>878</v>
      </c>
      <c r="C44" t="s">
        <v>102</v>
      </c>
      <c r="D44" t="s">
        <v>503</v>
      </c>
      <c r="F44" s="9" t="s">
        <v>908</v>
      </c>
      <c r="G44">
        <v>0</v>
      </c>
      <c r="J44">
        <f>+Tabla356[[#This Row],[BALANCE INICIAL]]+Tabla356[[#This Row],[ENTRADAS]]-Tabla356[[#This Row],[SALIDAS]]</f>
        <v>0</v>
      </c>
      <c r="K44" s="2">
        <v>215</v>
      </c>
      <c r="L44" s="2">
        <f>+Tabla356[[#This Row],[BALANCE INICIAL]]*Tabla356[[#This Row],[PRECIO]]</f>
        <v>0</v>
      </c>
      <c r="M44" s="2">
        <f>+Tabla356[[#This Row],[ENTRADAS]]*Tabla356[[#This Row],[PRECIO]]</f>
        <v>0</v>
      </c>
      <c r="N44" s="2">
        <f>+Tabla356[[#This Row],[SALIDAS]]*Tabla356[[#This Row],[PRECIO]]</f>
        <v>0</v>
      </c>
      <c r="O44" s="2">
        <f>+Tabla356[[#This Row],[BALANCE INICIAL2]]+Tabla356[[#This Row],[ENTRADAS3]]-Tabla356[[#This Row],[SALIDAS4]]</f>
        <v>0</v>
      </c>
    </row>
    <row r="45" spans="1:15" x14ac:dyDescent="0.25">
      <c r="A45" s="9" t="s">
        <v>29</v>
      </c>
      <c r="B45" s="16" t="s">
        <v>878</v>
      </c>
      <c r="C45" t="s">
        <v>102</v>
      </c>
      <c r="D45" t="s">
        <v>505</v>
      </c>
      <c r="F45" s="9" t="s">
        <v>910</v>
      </c>
      <c r="G45">
        <v>0</v>
      </c>
      <c r="J45">
        <f>+Tabla356[[#This Row],[BALANCE INICIAL]]+Tabla356[[#This Row],[ENTRADAS]]-Tabla356[[#This Row],[SALIDAS]]</f>
        <v>0</v>
      </c>
      <c r="K45" s="2">
        <v>50</v>
      </c>
      <c r="L45" s="2">
        <f>+Tabla356[[#This Row],[BALANCE INICIAL]]*Tabla356[[#This Row],[PRECIO]]</f>
        <v>0</v>
      </c>
      <c r="M45" s="2">
        <f>+Tabla356[[#This Row],[ENTRADAS]]*Tabla356[[#This Row],[PRECIO]]</f>
        <v>0</v>
      </c>
      <c r="N45" s="2">
        <f>+Tabla356[[#This Row],[SALIDAS]]*Tabla356[[#This Row],[PRECIO]]</f>
        <v>0</v>
      </c>
      <c r="O45" s="2">
        <f>+Tabla356[[#This Row],[BALANCE INICIAL2]]+Tabla356[[#This Row],[ENTRADAS3]]-Tabla356[[#This Row],[SALIDAS4]]</f>
        <v>0</v>
      </c>
    </row>
    <row r="46" spans="1:15" x14ac:dyDescent="0.25">
      <c r="A46" s="9" t="s">
        <v>29</v>
      </c>
      <c r="B46" s="16" t="s">
        <v>878</v>
      </c>
      <c r="C46" t="s">
        <v>102</v>
      </c>
      <c r="D46" t="s">
        <v>506</v>
      </c>
      <c r="F46" s="9" t="s">
        <v>821</v>
      </c>
      <c r="G46">
        <v>0</v>
      </c>
      <c r="J46">
        <f>+Tabla356[[#This Row],[BALANCE INICIAL]]+Tabla356[[#This Row],[ENTRADAS]]-Tabla356[[#This Row],[SALIDAS]]</f>
        <v>0</v>
      </c>
      <c r="K46" s="2">
        <v>175</v>
      </c>
      <c r="L46" s="2">
        <f>+Tabla356[[#This Row],[BALANCE INICIAL]]*Tabla356[[#This Row],[PRECIO]]</f>
        <v>0</v>
      </c>
      <c r="M46" s="2">
        <f>+Tabla356[[#This Row],[ENTRADAS]]*Tabla356[[#This Row],[PRECIO]]</f>
        <v>0</v>
      </c>
      <c r="N46" s="2">
        <f>+Tabla356[[#This Row],[SALIDAS]]*Tabla356[[#This Row],[PRECIO]]</f>
        <v>0</v>
      </c>
      <c r="O46" s="2">
        <f>+Tabla356[[#This Row],[BALANCE INICIAL2]]+Tabla356[[#This Row],[ENTRADAS3]]-Tabla356[[#This Row],[SALIDAS4]]</f>
        <v>0</v>
      </c>
    </row>
    <row r="47" spans="1:15" x14ac:dyDescent="0.25">
      <c r="A47" s="9" t="s">
        <v>29</v>
      </c>
      <c r="B47" t="s">
        <v>878</v>
      </c>
      <c r="C47" t="s">
        <v>102</v>
      </c>
      <c r="D47" t="s">
        <v>507</v>
      </c>
      <c r="F47" s="9" t="s">
        <v>826</v>
      </c>
      <c r="G47">
        <v>0</v>
      </c>
      <c r="J47">
        <f>+Tabla356[[#This Row],[BALANCE INICIAL]]+Tabla356[[#This Row],[ENTRADAS]]-Tabla356[[#This Row],[SALIDAS]]</f>
        <v>0</v>
      </c>
      <c r="K47" s="2">
        <v>9</v>
      </c>
      <c r="L47" s="2">
        <f>+Tabla356[[#This Row],[BALANCE INICIAL]]*Tabla356[[#This Row],[PRECIO]]</f>
        <v>0</v>
      </c>
      <c r="M47" s="2">
        <f>+Tabla356[[#This Row],[ENTRADAS]]*Tabla356[[#This Row],[PRECIO]]</f>
        <v>0</v>
      </c>
      <c r="N47" s="2">
        <f>+Tabla356[[#This Row],[SALIDAS]]*Tabla356[[#This Row],[PRECIO]]</f>
        <v>0</v>
      </c>
      <c r="O47" s="2">
        <f>+Tabla356[[#This Row],[BALANCE INICIAL2]]+Tabla356[[#This Row],[ENTRADAS3]]-Tabla356[[#This Row],[SALIDAS4]]</f>
        <v>0</v>
      </c>
    </row>
    <row r="48" spans="1:15" x14ac:dyDescent="0.25">
      <c r="A48" s="9" t="s">
        <v>29</v>
      </c>
      <c r="B48" s="16" t="s">
        <v>878</v>
      </c>
      <c r="C48" t="s">
        <v>102</v>
      </c>
      <c r="D48" t="s">
        <v>508</v>
      </c>
      <c r="F48" s="9" t="s">
        <v>908</v>
      </c>
      <c r="G48">
        <v>0</v>
      </c>
      <c r="J48">
        <f>+Tabla356[[#This Row],[BALANCE INICIAL]]+Tabla356[[#This Row],[ENTRADAS]]-Tabla356[[#This Row],[SALIDAS]]</f>
        <v>0</v>
      </c>
      <c r="K48" s="2">
        <v>54</v>
      </c>
      <c r="L48" s="2">
        <f>+Tabla356[[#This Row],[BALANCE INICIAL]]*Tabla356[[#This Row],[PRECIO]]</f>
        <v>0</v>
      </c>
      <c r="M48" s="2">
        <f>+Tabla356[[#This Row],[ENTRADAS]]*Tabla356[[#This Row],[PRECIO]]</f>
        <v>0</v>
      </c>
      <c r="N48" s="2">
        <f>+Tabla356[[#This Row],[SALIDAS]]*Tabla356[[#This Row],[PRECIO]]</f>
        <v>0</v>
      </c>
      <c r="O48" s="2">
        <f>+Tabla356[[#This Row],[BALANCE INICIAL2]]+Tabla356[[#This Row],[ENTRADAS3]]-Tabla356[[#This Row],[SALIDAS4]]</f>
        <v>0</v>
      </c>
    </row>
    <row r="49" spans="1:15" x14ac:dyDescent="0.25">
      <c r="A49" s="9" t="s">
        <v>29</v>
      </c>
      <c r="B49" s="16" t="s">
        <v>878</v>
      </c>
      <c r="C49" t="s">
        <v>102</v>
      </c>
      <c r="D49" t="s">
        <v>509</v>
      </c>
      <c r="F49" s="9" t="s">
        <v>821</v>
      </c>
      <c r="G49">
        <v>0</v>
      </c>
      <c r="J49">
        <f>+Tabla356[[#This Row],[BALANCE INICIAL]]+Tabla356[[#This Row],[ENTRADAS]]-Tabla356[[#This Row],[SALIDAS]]</f>
        <v>0</v>
      </c>
      <c r="K49" s="2">
        <v>85</v>
      </c>
      <c r="L49" s="2">
        <f>+Tabla356[[#This Row],[BALANCE INICIAL]]*Tabla356[[#This Row],[PRECIO]]</f>
        <v>0</v>
      </c>
      <c r="M49" s="2">
        <f>+Tabla356[[#This Row],[ENTRADAS]]*Tabla356[[#This Row],[PRECIO]]</f>
        <v>0</v>
      </c>
      <c r="N49" s="2">
        <f>+Tabla356[[#This Row],[SALIDAS]]*Tabla356[[#This Row],[PRECIO]]</f>
        <v>0</v>
      </c>
      <c r="O49" s="2">
        <f>+Tabla356[[#This Row],[BALANCE INICIAL2]]+Tabla356[[#This Row],[ENTRADAS3]]-Tabla356[[#This Row],[SALIDAS4]]</f>
        <v>0</v>
      </c>
    </row>
    <row r="50" spans="1:15" x14ac:dyDescent="0.25">
      <c r="A50" s="9" t="s">
        <v>29</v>
      </c>
      <c r="B50" s="16" t="s">
        <v>878</v>
      </c>
      <c r="C50" t="s">
        <v>102</v>
      </c>
      <c r="D50" t="s">
        <v>510</v>
      </c>
      <c r="F50" s="9" t="s">
        <v>821</v>
      </c>
      <c r="G50">
        <v>0</v>
      </c>
      <c r="J50">
        <f>+Tabla356[[#This Row],[BALANCE INICIAL]]+Tabla356[[#This Row],[ENTRADAS]]-Tabla356[[#This Row],[SALIDAS]]</f>
        <v>0</v>
      </c>
      <c r="K50" s="2">
        <v>91</v>
      </c>
      <c r="L50" s="2">
        <f>+Tabla356[[#This Row],[BALANCE INICIAL]]*Tabla356[[#This Row],[PRECIO]]</f>
        <v>0</v>
      </c>
      <c r="M50" s="2">
        <f>+Tabla356[[#This Row],[ENTRADAS]]*Tabla356[[#This Row],[PRECIO]]</f>
        <v>0</v>
      </c>
      <c r="N50" s="2">
        <f>+Tabla356[[#This Row],[SALIDAS]]*Tabla356[[#This Row],[PRECIO]]</f>
        <v>0</v>
      </c>
      <c r="O50" s="2">
        <f>+Tabla356[[#This Row],[BALANCE INICIAL2]]+Tabla356[[#This Row],[ENTRADAS3]]-Tabla356[[#This Row],[SALIDAS4]]</f>
        <v>0</v>
      </c>
    </row>
    <row r="51" spans="1:15" x14ac:dyDescent="0.25">
      <c r="A51" s="9" t="s">
        <v>29</v>
      </c>
      <c r="B51" s="16" t="s">
        <v>878</v>
      </c>
      <c r="C51" t="s">
        <v>102</v>
      </c>
      <c r="D51" t="s">
        <v>511</v>
      </c>
      <c r="F51" s="9" t="s">
        <v>908</v>
      </c>
      <c r="G51">
        <v>0</v>
      </c>
      <c r="J51">
        <f>+Tabla356[[#This Row],[BALANCE INICIAL]]+Tabla356[[#This Row],[ENTRADAS]]-Tabla356[[#This Row],[SALIDAS]]</f>
        <v>0</v>
      </c>
      <c r="K51" s="2">
        <v>108</v>
      </c>
      <c r="L51" s="2">
        <f>+Tabla356[[#This Row],[BALANCE INICIAL]]*Tabla356[[#This Row],[PRECIO]]</f>
        <v>0</v>
      </c>
      <c r="M51" s="2">
        <f>+Tabla356[[#This Row],[ENTRADAS]]*Tabla356[[#This Row],[PRECIO]]</f>
        <v>0</v>
      </c>
      <c r="N51" s="2">
        <f>+Tabla356[[#This Row],[SALIDAS]]*Tabla356[[#This Row],[PRECIO]]</f>
        <v>0</v>
      </c>
      <c r="O51" s="2">
        <f>+Tabla356[[#This Row],[BALANCE INICIAL2]]+Tabla356[[#This Row],[ENTRADAS3]]-Tabla356[[#This Row],[SALIDAS4]]</f>
        <v>0</v>
      </c>
    </row>
    <row r="52" spans="1:15" x14ac:dyDescent="0.25">
      <c r="A52" s="9" t="s">
        <v>29</v>
      </c>
      <c r="B52" s="16" t="s">
        <v>878</v>
      </c>
      <c r="C52" t="s">
        <v>102</v>
      </c>
      <c r="D52" t="s">
        <v>512</v>
      </c>
      <c r="F52" s="9" t="s">
        <v>908</v>
      </c>
      <c r="G52">
        <v>0</v>
      </c>
      <c r="J52">
        <f>+Tabla356[[#This Row],[BALANCE INICIAL]]+Tabla356[[#This Row],[ENTRADAS]]-Tabla356[[#This Row],[SALIDAS]]</f>
        <v>0</v>
      </c>
      <c r="K52" s="2">
        <v>180</v>
      </c>
      <c r="L52" s="2">
        <f>+Tabla356[[#This Row],[BALANCE INICIAL]]*Tabla356[[#This Row],[PRECIO]]</f>
        <v>0</v>
      </c>
      <c r="M52" s="2">
        <f>+Tabla356[[#This Row],[ENTRADAS]]*Tabla356[[#This Row],[PRECIO]]</f>
        <v>0</v>
      </c>
      <c r="N52" s="2">
        <f>+Tabla356[[#This Row],[SALIDAS]]*Tabla356[[#This Row],[PRECIO]]</f>
        <v>0</v>
      </c>
      <c r="O52" s="2">
        <f>+Tabla356[[#This Row],[BALANCE INICIAL2]]+Tabla356[[#This Row],[ENTRADAS3]]-Tabla356[[#This Row],[SALIDAS4]]</f>
        <v>0</v>
      </c>
    </row>
    <row r="53" spans="1:15" x14ac:dyDescent="0.25">
      <c r="A53" s="9" t="s">
        <v>29</v>
      </c>
      <c r="B53" s="16" t="s">
        <v>878</v>
      </c>
      <c r="C53" t="s">
        <v>102</v>
      </c>
      <c r="D53" t="s">
        <v>513</v>
      </c>
      <c r="F53" s="9" t="s">
        <v>908</v>
      </c>
      <c r="G53">
        <v>0</v>
      </c>
      <c r="J53">
        <f>+Tabla356[[#This Row],[BALANCE INICIAL]]+Tabla356[[#This Row],[ENTRADAS]]-Tabla356[[#This Row],[SALIDAS]]</f>
        <v>0</v>
      </c>
      <c r="K53" s="2">
        <v>12</v>
      </c>
      <c r="L53" s="2">
        <f>+Tabla356[[#This Row],[BALANCE INICIAL]]*Tabla356[[#This Row],[PRECIO]]</f>
        <v>0</v>
      </c>
      <c r="M53" s="2">
        <f>+Tabla356[[#This Row],[ENTRADAS]]*Tabla356[[#This Row],[PRECIO]]</f>
        <v>0</v>
      </c>
      <c r="N53" s="2">
        <f>+Tabla356[[#This Row],[SALIDAS]]*Tabla356[[#This Row],[PRECIO]]</f>
        <v>0</v>
      </c>
      <c r="O53" s="2">
        <f>+Tabla356[[#This Row],[BALANCE INICIAL2]]+Tabla356[[#This Row],[ENTRADAS3]]-Tabla356[[#This Row],[SALIDAS4]]</f>
        <v>0</v>
      </c>
    </row>
    <row r="54" spans="1:15" x14ac:dyDescent="0.25">
      <c r="A54" s="9" t="s">
        <v>29</v>
      </c>
      <c r="B54" s="16" t="s">
        <v>878</v>
      </c>
      <c r="C54" t="s">
        <v>102</v>
      </c>
      <c r="D54" t="s">
        <v>514</v>
      </c>
      <c r="F54" s="9" t="s">
        <v>908</v>
      </c>
      <c r="G54">
        <v>0</v>
      </c>
      <c r="J54">
        <f>+Tabla356[[#This Row],[BALANCE INICIAL]]+Tabla356[[#This Row],[ENTRADAS]]-Tabla356[[#This Row],[SALIDAS]]</f>
        <v>0</v>
      </c>
      <c r="K54" s="2">
        <v>180</v>
      </c>
      <c r="L54" s="2">
        <f>+Tabla356[[#This Row],[BALANCE INICIAL]]*Tabla356[[#This Row],[PRECIO]]</f>
        <v>0</v>
      </c>
      <c r="M54" s="2">
        <f>+Tabla356[[#This Row],[ENTRADAS]]*Tabla356[[#This Row],[PRECIO]]</f>
        <v>0</v>
      </c>
      <c r="N54" s="2">
        <f>+Tabla356[[#This Row],[SALIDAS]]*Tabla356[[#This Row],[PRECIO]]</f>
        <v>0</v>
      </c>
      <c r="O54" s="2">
        <f>+Tabla356[[#This Row],[BALANCE INICIAL2]]+Tabla356[[#This Row],[ENTRADAS3]]-Tabla356[[#This Row],[SALIDAS4]]</f>
        <v>0</v>
      </c>
    </row>
    <row r="55" spans="1:15" x14ac:dyDescent="0.25">
      <c r="A55" s="9" t="s">
        <v>29</v>
      </c>
      <c r="B55" s="16" t="s">
        <v>878</v>
      </c>
      <c r="C55" t="s">
        <v>102</v>
      </c>
      <c r="D55" t="s">
        <v>515</v>
      </c>
      <c r="F55" s="9" t="s">
        <v>908</v>
      </c>
      <c r="G55">
        <v>0</v>
      </c>
      <c r="J55">
        <f>+Tabla356[[#This Row],[BALANCE INICIAL]]+Tabla356[[#This Row],[ENTRADAS]]-Tabla356[[#This Row],[SALIDAS]]</f>
        <v>0</v>
      </c>
      <c r="K55" s="2">
        <v>103</v>
      </c>
      <c r="L55" s="2">
        <f>+Tabla356[[#This Row],[BALANCE INICIAL]]*Tabla356[[#This Row],[PRECIO]]</f>
        <v>0</v>
      </c>
      <c r="M55" s="2">
        <f>+Tabla356[[#This Row],[ENTRADAS]]*Tabla356[[#This Row],[PRECIO]]</f>
        <v>0</v>
      </c>
      <c r="N55" s="2">
        <f>+Tabla356[[#This Row],[SALIDAS]]*Tabla356[[#This Row],[PRECIO]]</f>
        <v>0</v>
      </c>
      <c r="O55" s="2">
        <f>+Tabla356[[#This Row],[BALANCE INICIAL2]]+Tabla356[[#This Row],[ENTRADAS3]]-Tabla356[[#This Row],[SALIDAS4]]</f>
        <v>0</v>
      </c>
    </row>
    <row r="56" spans="1:15" x14ac:dyDescent="0.25">
      <c r="A56" s="9" t="s">
        <v>29</v>
      </c>
      <c r="B56" s="16" t="s">
        <v>878</v>
      </c>
      <c r="C56" t="s">
        <v>102</v>
      </c>
      <c r="D56" t="s">
        <v>516</v>
      </c>
      <c r="F56" s="9" t="s">
        <v>908</v>
      </c>
      <c r="G56">
        <v>0</v>
      </c>
      <c r="J56">
        <f>+Tabla356[[#This Row],[BALANCE INICIAL]]+Tabla356[[#This Row],[ENTRADAS]]-Tabla356[[#This Row],[SALIDAS]]</f>
        <v>0</v>
      </c>
      <c r="K56" s="2">
        <v>115</v>
      </c>
      <c r="L56" s="2">
        <f>+Tabla356[[#This Row],[BALANCE INICIAL]]*Tabla356[[#This Row],[PRECIO]]</f>
        <v>0</v>
      </c>
      <c r="M56" s="2">
        <f>+Tabla356[[#This Row],[ENTRADAS]]*Tabla356[[#This Row],[PRECIO]]</f>
        <v>0</v>
      </c>
      <c r="N56" s="2">
        <f>+Tabla356[[#This Row],[SALIDAS]]*Tabla356[[#This Row],[PRECIO]]</f>
        <v>0</v>
      </c>
      <c r="O56" s="2">
        <f>+Tabla356[[#This Row],[BALANCE INICIAL2]]+Tabla356[[#This Row],[ENTRADAS3]]-Tabla356[[#This Row],[SALIDAS4]]</f>
        <v>0</v>
      </c>
    </row>
    <row r="57" spans="1:15" x14ac:dyDescent="0.25">
      <c r="A57" s="9" t="s">
        <v>29</v>
      </c>
      <c r="B57" s="16" t="s">
        <v>878</v>
      </c>
      <c r="C57" t="s">
        <v>102</v>
      </c>
      <c r="D57" t="s">
        <v>517</v>
      </c>
      <c r="F57" s="9" t="s">
        <v>908</v>
      </c>
      <c r="G57">
        <v>0</v>
      </c>
      <c r="J57">
        <f>+Tabla356[[#This Row],[BALANCE INICIAL]]+Tabla356[[#This Row],[ENTRADAS]]-Tabla356[[#This Row],[SALIDAS]]</f>
        <v>0</v>
      </c>
      <c r="K57" s="2">
        <v>227</v>
      </c>
      <c r="L57" s="2">
        <f>+Tabla356[[#This Row],[BALANCE INICIAL]]*Tabla356[[#This Row],[PRECIO]]</f>
        <v>0</v>
      </c>
      <c r="M57" s="2">
        <f>+Tabla356[[#This Row],[ENTRADAS]]*Tabla356[[#This Row],[PRECIO]]</f>
        <v>0</v>
      </c>
      <c r="N57" s="2">
        <f>+Tabla356[[#This Row],[SALIDAS]]*Tabla356[[#This Row],[PRECIO]]</f>
        <v>0</v>
      </c>
      <c r="O57" s="2">
        <f>+Tabla356[[#This Row],[BALANCE INICIAL2]]+Tabla356[[#This Row],[ENTRADAS3]]-Tabla356[[#This Row],[SALIDAS4]]</f>
        <v>0</v>
      </c>
    </row>
    <row r="58" spans="1:15" x14ac:dyDescent="0.25">
      <c r="A58" s="9" t="s">
        <v>29</v>
      </c>
      <c r="B58" s="16" t="s">
        <v>878</v>
      </c>
      <c r="C58" t="s">
        <v>102</v>
      </c>
      <c r="D58" t="s">
        <v>518</v>
      </c>
      <c r="F58" s="9" t="s">
        <v>821</v>
      </c>
      <c r="G58">
        <v>0</v>
      </c>
      <c r="J58">
        <f>+Tabla356[[#This Row],[BALANCE INICIAL]]+Tabla356[[#This Row],[ENTRADAS]]-Tabla356[[#This Row],[SALIDAS]]</f>
        <v>0</v>
      </c>
      <c r="K58" s="2">
        <v>150</v>
      </c>
      <c r="L58" s="2">
        <f>+Tabla356[[#This Row],[BALANCE INICIAL]]*Tabla356[[#This Row],[PRECIO]]</f>
        <v>0</v>
      </c>
      <c r="M58" s="2">
        <f>+Tabla356[[#This Row],[ENTRADAS]]*Tabla356[[#This Row],[PRECIO]]</f>
        <v>0</v>
      </c>
      <c r="N58" s="2">
        <f>+Tabla356[[#This Row],[SALIDAS]]*Tabla356[[#This Row],[PRECIO]]</f>
        <v>0</v>
      </c>
      <c r="O58" s="2">
        <f>+Tabla356[[#This Row],[BALANCE INICIAL2]]+Tabla356[[#This Row],[ENTRADAS3]]-Tabla356[[#This Row],[SALIDAS4]]</f>
        <v>0</v>
      </c>
    </row>
    <row r="59" spans="1:15" x14ac:dyDescent="0.25">
      <c r="A59" s="9" t="s">
        <v>29</v>
      </c>
      <c r="B59" t="s">
        <v>878</v>
      </c>
      <c r="C59" t="s">
        <v>102</v>
      </c>
      <c r="D59" t="s">
        <v>519</v>
      </c>
      <c r="F59" s="9" t="s">
        <v>908</v>
      </c>
      <c r="G59">
        <v>0</v>
      </c>
      <c r="J59">
        <f>+Tabla356[[#This Row],[BALANCE INICIAL]]+Tabla356[[#This Row],[ENTRADAS]]-Tabla356[[#This Row],[SALIDAS]]</f>
        <v>0</v>
      </c>
      <c r="K59" s="2">
        <v>206</v>
      </c>
      <c r="L59" s="2">
        <f>+Tabla356[[#This Row],[BALANCE INICIAL]]*Tabla356[[#This Row],[PRECIO]]</f>
        <v>0</v>
      </c>
      <c r="M59" s="2">
        <f>+Tabla356[[#This Row],[ENTRADAS]]*Tabla356[[#This Row],[PRECIO]]</f>
        <v>0</v>
      </c>
      <c r="N59" s="2">
        <f>+Tabla356[[#This Row],[SALIDAS]]*Tabla356[[#This Row],[PRECIO]]</f>
        <v>0</v>
      </c>
      <c r="O59" s="2">
        <f>+Tabla356[[#This Row],[BALANCE INICIAL2]]+Tabla356[[#This Row],[ENTRADAS3]]-Tabla356[[#This Row],[SALIDAS4]]</f>
        <v>0</v>
      </c>
    </row>
    <row r="60" spans="1:15" x14ac:dyDescent="0.25">
      <c r="A60" s="9" t="s">
        <v>29</v>
      </c>
      <c r="B60" t="s">
        <v>878</v>
      </c>
      <c r="C60" t="s">
        <v>102</v>
      </c>
      <c r="D60" t="s">
        <v>520</v>
      </c>
      <c r="F60" s="9" t="s">
        <v>909</v>
      </c>
      <c r="G60">
        <v>0</v>
      </c>
      <c r="J60">
        <f>+Tabla356[[#This Row],[BALANCE INICIAL]]+Tabla356[[#This Row],[ENTRADAS]]-Tabla356[[#This Row],[SALIDAS]]</f>
        <v>0</v>
      </c>
      <c r="K60" s="2">
        <v>1350</v>
      </c>
      <c r="L60" s="2">
        <f>+Tabla356[[#This Row],[BALANCE INICIAL]]*Tabla356[[#This Row],[PRECIO]]</f>
        <v>0</v>
      </c>
      <c r="M60" s="2">
        <f>+Tabla356[[#This Row],[ENTRADAS]]*Tabla356[[#This Row],[PRECIO]]</f>
        <v>0</v>
      </c>
      <c r="N60" s="2">
        <f>+Tabla356[[#This Row],[SALIDAS]]*Tabla356[[#This Row],[PRECIO]]</f>
        <v>0</v>
      </c>
      <c r="O60" s="2">
        <f>+Tabla356[[#This Row],[BALANCE INICIAL2]]+Tabla356[[#This Row],[ENTRADAS3]]-Tabla356[[#This Row],[SALIDAS4]]</f>
        <v>0</v>
      </c>
    </row>
    <row r="61" spans="1:15" x14ac:dyDescent="0.25">
      <c r="A61" s="9" t="s">
        <v>29</v>
      </c>
      <c r="B61" t="s">
        <v>878</v>
      </c>
      <c r="C61" t="s">
        <v>102</v>
      </c>
      <c r="D61" t="s">
        <v>521</v>
      </c>
      <c r="F61" s="9" t="s">
        <v>821</v>
      </c>
      <c r="G61">
        <v>0</v>
      </c>
      <c r="J61">
        <f>+Tabla356[[#This Row],[BALANCE INICIAL]]+Tabla356[[#This Row],[ENTRADAS]]-Tabla356[[#This Row],[SALIDAS]]</f>
        <v>0</v>
      </c>
      <c r="K61" s="2">
        <v>31</v>
      </c>
      <c r="L61" s="2">
        <f>+Tabla356[[#This Row],[BALANCE INICIAL]]*Tabla356[[#This Row],[PRECIO]]</f>
        <v>0</v>
      </c>
      <c r="M61" s="2">
        <f>+Tabla356[[#This Row],[ENTRADAS]]*Tabla356[[#This Row],[PRECIO]]</f>
        <v>0</v>
      </c>
      <c r="N61" s="2">
        <f>+Tabla356[[#This Row],[SALIDAS]]*Tabla356[[#This Row],[PRECIO]]</f>
        <v>0</v>
      </c>
      <c r="O61" s="2">
        <f>+Tabla356[[#This Row],[BALANCE INICIAL2]]+Tabla356[[#This Row],[ENTRADAS3]]-Tabla356[[#This Row],[SALIDAS4]]</f>
        <v>0</v>
      </c>
    </row>
    <row r="62" spans="1:15" x14ac:dyDescent="0.25">
      <c r="A62" s="9" t="s">
        <v>29</v>
      </c>
      <c r="B62" t="s">
        <v>878</v>
      </c>
      <c r="C62" t="s">
        <v>102</v>
      </c>
      <c r="D62" t="s">
        <v>522</v>
      </c>
      <c r="F62" s="9" t="s">
        <v>821</v>
      </c>
      <c r="G62">
        <v>0</v>
      </c>
      <c r="J62">
        <f>+Tabla356[[#This Row],[BALANCE INICIAL]]+Tabla356[[#This Row],[ENTRADAS]]-Tabla356[[#This Row],[SALIDAS]]</f>
        <v>0</v>
      </c>
      <c r="K62" s="2">
        <v>31</v>
      </c>
      <c r="L62" s="2">
        <f>+Tabla356[[#This Row],[BALANCE INICIAL]]*Tabla356[[#This Row],[PRECIO]]</f>
        <v>0</v>
      </c>
      <c r="M62" s="2">
        <f>+Tabla356[[#This Row],[ENTRADAS]]*Tabla356[[#This Row],[PRECIO]]</f>
        <v>0</v>
      </c>
      <c r="N62" s="2">
        <f>+Tabla356[[#This Row],[SALIDAS]]*Tabla356[[#This Row],[PRECIO]]</f>
        <v>0</v>
      </c>
      <c r="O62" s="2">
        <f>+Tabla356[[#This Row],[BALANCE INICIAL2]]+Tabla356[[#This Row],[ENTRADAS3]]-Tabla356[[#This Row],[SALIDAS4]]</f>
        <v>0</v>
      </c>
    </row>
    <row r="63" spans="1:15" x14ac:dyDescent="0.25">
      <c r="A63" s="9" t="s">
        <v>29</v>
      </c>
      <c r="B63" t="s">
        <v>878</v>
      </c>
      <c r="C63" t="s">
        <v>102</v>
      </c>
      <c r="D63" t="s">
        <v>523</v>
      </c>
      <c r="F63" s="9" t="s">
        <v>908</v>
      </c>
      <c r="G63">
        <v>0</v>
      </c>
      <c r="J63">
        <f>+Tabla356[[#This Row],[BALANCE INICIAL]]+Tabla356[[#This Row],[ENTRADAS]]-Tabla356[[#This Row],[SALIDAS]]</f>
        <v>0</v>
      </c>
      <c r="K63" s="2">
        <v>105</v>
      </c>
      <c r="L63" s="2">
        <f>+Tabla356[[#This Row],[BALANCE INICIAL]]*Tabla356[[#This Row],[PRECIO]]</f>
        <v>0</v>
      </c>
      <c r="M63" s="2">
        <f>+Tabla356[[#This Row],[ENTRADAS]]*Tabla356[[#This Row],[PRECIO]]</f>
        <v>0</v>
      </c>
      <c r="N63" s="2">
        <f>+Tabla356[[#This Row],[SALIDAS]]*Tabla356[[#This Row],[PRECIO]]</f>
        <v>0</v>
      </c>
      <c r="O63" s="2">
        <f>+Tabla356[[#This Row],[BALANCE INICIAL2]]+Tabla356[[#This Row],[ENTRADAS3]]-Tabla356[[#This Row],[SALIDAS4]]</f>
        <v>0</v>
      </c>
    </row>
    <row r="64" spans="1:15" x14ac:dyDescent="0.25">
      <c r="A64" s="9" t="s">
        <v>29</v>
      </c>
      <c r="B64" t="s">
        <v>878</v>
      </c>
      <c r="C64" t="s">
        <v>102</v>
      </c>
      <c r="D64" t="s">
        <v>524</v>
      </c>
      <c r="F64" s="9" t="s">
        <v>908</v>
      </c>
      <c r="G64">
        <v>0</v>
      </c>
      <c r="J64">
        <f>+Tabla356[[#This Row],[BALANCE INICIAL]]+Tabla356[[#This Row],[ENTRADAS]]-Tabla356[[#This Row],[SALIDAS]]</f>
        <v>0</v>
      </c>
      <c r="K64" s="2">
        <v>387</v>
      </c>
      <c r="L64" s="2">
        <f>+Tabla356[[#This Row],[BALANCE INICIAL]]*Tabla356[[#This Row],[PRECIO]]</f>
        <v>0</v>
      </c>
      <c r="M64" s="2">
        <f>+Tabla356[[#This Row],[ENTRADAS]]*Tabla356[[#This Row],[PRECIO]]</f>
        <v>0</v>
      </c>
      <c r="N64" s="2">
        <f>+Tabla356[[#This Row],[SALIDAS]]*Tabla356[[#This Row],[PRECIO]]</f>
        <v>0</v>
      </c>
      <c r="O64" s="2">
        <f>+Tabla356[[#This Row],[BALANCE INICIAL2]]+Tabla356[[#This Row],[ENTRADAS3]]-Tabla356[[#This Row],[SALIDAS4]]</f>
        <v>0</v>
      </c>
    </row>
    <row r="65" spans="1:15" x14ac:dyDescent="0.25">
      <c r="A65" s="9" t="s">
        <v>29</v>
      </c>
      <c r="B65" t="s">
        <v>878</v>
      </c>
      <c r="C65" t="s">
        <v>102</v>
      </c>
      <c r="D65" t="s">
        <v>525</v>
      </c>
      <c r="F65" s="9" t="s">
        <v>908</v>
      </c>
      <c r="G65">
        <v>0</v>
      </c>
      <c r="J65">
        <f>+Tabla356[[#This Row],[BALANCE INICIAL]]+Tabla356[[#This Row],[ENTRADAS]]-Tabla356[[#This Row],[SALIDAS]]</f>
        <v>0</v>
      </c>
      <c r="K65" s="2">
        <v>390</v>
      </c>
      <c r="L65" s="2">
        <f>+Tabla356[[#This Row],[BALANCE INICIAL]]*Tabla356[[#This Row],[PRECIO]]</f>
        <v>0</v>
      </c>
      <c r="M65" s="2">
        <f>+Tabla356[[#This Row],[ENTRADAS]]*Tabla356[[#This Row],[PRECIO]]</f>
        <v>0</v>
      </c>
      <c r="N65" s="2">
        <f>+Tabla356[[#This Row],[SALIDAS]]*Tabla356[[#This Row],[PRECIO]]</f>
        <v>0</v>
      </c>
      <c r="O65" s="2">
        <f>+Tabla356[[#This Row],[BALANCE INICIAL2]]+Tabla356[[#This Row],[ENTRADAS3]]-Tabla356[[#This Row],[SALIDAS4]]</f>
        <v>0</v>
      </c>
    </row>
    <row r="66" spans="1:15" x14ac:dyDescent="0.25">
      <c r="A66" s="9" t="s">
        <v>29</v>
      </c>
      <c r="B66" t="s">
        <v>878</v>
      </c>
      <c r="C66" t="s">
        <v>102</v>
      </c>
      <c r="D66" t="s">
        <v>526</v>
      </c>
      <c r="F66" s="9" t="s">
        <v>908</v>
      </c>
      <c r="G66">
        <v>0</v>
      </c>
      <c r="J66">
        <f>+Tabla356[[#This Row],[BALANCE INICIAL]]+Tabla356[[#This Row],[ENTRADAS]]-Tabla356[[#This Row],[SALIDAS]]</f>
        <v>0</v>
      </c>
      <c r="K66" s="2">
        <v>351</v>
      </c>
      <c r="L66" s="2">
        <f>+Tabla356[[#This Row],[BALANCE INICIAL]]*Tabla356[[#This Row],[PRECIO]]</f>
        <v>0</v>
      </c>
      <c r="M66" s="2">
        <f>+Tabla356[[#This Row],[ENTRADAS]]*Tabla356[[#This Row],[PRECIO]]</f>
        <v>0</v>
      </c>
      <c r="N66" s="2">
        <f>+Tabla356[[#This Row],[SALIDAS]]*Tabla356[[#This Row],[PRECIO]]</f>
        <v>0</v>
      </c>
      <c r="O66" s="2">
        <f>+Tabla356[[#This Row],[BALANCE INICIAL2]]+Tabla356[[#This Row],[ENTRADAS3]]-Tabla356[[#This Row],[SALIDAS4]]</f>
        <v>0</v>
      </c>
    </row>
    <row r="67" spans="1:15" x14ac:dyDescent="0.25">
      <c r="A67" s="9" t="s">
        <v>29</v>
      </c>
      <c r="B67" t="s">
        <v>878</v>
      </c>
      <c r="C67" t="s">
        <v>102</v>
      </c>
      <c r="D67" t="s">
        <v>527</v>
      </c>
      <c r="F67" s="9" t="s">
        <v>908</v>
      </c>
      <c r="G67">
        <v>0</v>
      </c>
      <c r="J67">
        <f>+Tabla356[[#This Row],[BALANCE INICIAL]]+Tabla356[[#This Row],[ENTRADAS]]-Tabla356[[#This Row],[SALIDAS]]</f>
        <v>0</v>
      </c>
      <c r="K67" s="2">
        <v>169</v>
      </c>
      <c r="L67" s="2">
        <f>+Tabla356[[#This Row],[BALANCE INICIAL]]*Tabla356[[#This Row],[PRECIO]]</f>
        <v>0</v>
      </c>
      <c r="M67" s="2">
        <f>+Tabla356[[#This Row],[ENTRADAS]]*Tabla356[[#This Row],[PRECIO]]</f>
        <v>0</v>
      </c>
      <c r="N67" s="2">
        <f>+Tabla356[[#This Row],[SALIDAS]]*Tabla356[[#This Row],[PRECIO]]</f>
        <v>0</v>
      </c>
      <c r="O67" s="2">
        <f>+Tabla356[[#This Row],[BALANCE INICIAL2]]+Tabla356[[#This Row],[ENTRADAS3]]-Tabla356[[#This Row],[SALIDAS4]]</f>
        <v>0</v>
      </c>
    </row>
    <row r="68" spans="1:15" x14ac:dyDescent="0.25">
      <c r="A68" s="9" t="s">
        <v>57</v>
      </c>
      <c r="B68" t="s">
        <v>878</v>
      </c>
      <c r="C68" t="s">
        <v>102</v>
      </c>
      <c r="D68" t="s">
        <v>529</v>
      </c>
      <c r="F68" s="9" t="s">
        <v>908</v>
      </c>
      <c r="G68">
        <v>0</v>
      </c>
      <c r="J68">
        <f>+Tabla356[[#This Row],[BALANCE INICIAL]]+Tabla356[[#This Row],[ENTRADAS]]-Tabla356[[#This Row],[SALIDAS]]</f>
        <v>0</v>
      </c>
      <c r="K68" s="2">
        <v>110</v>
      </c>
      <c r="L68" s="2">
        <f>+Tabla356[[#This Row],[BALANCE INICIAL]]*Tabla356[[#This Row],[PRECIO]]</f>
        <v>0</v>
      </c>
      <c r="M68" s="2">
        <f>+Tabla356[[#This Row],[ENTRADAS]]*Tabla356[[#This Row],[PRECIO]]</f>
        <v>0</v>
      </c>
      <c r="N68" s="2">
        <f>+Tabla356[[#This Row],[SALIDAS]]*Tabla356[[#This Row],[PRECIO]]</f>
        <v>0</v>
      </c>
      <c r="O68" s="2">
        <f>+Tabla356[[#This Row],[BALANCE INICIAL2]]+Tabla356[[#This Row],[ENTRADAS3]]-Tabla356[[#This Row],[SALIDAS4]]</f>
        <v>0</v>
      </c>
    </row>
    <row r="69" spans="1:15" x14ac:dyDescent="0.25">
      <c r="A69" s="9" t="s">
        <v>58</v>
      </c>
      <c r="B69" t="s">
        <v>878</v>
      </c>
      <c r="C69" t="s">
        <v>102</v>
      </c>
      <c r="D69" t="s">
        <v>530</v>
      </c>
      <c r="F69" s="9" t="s">
        <v>908</v>
      </c>
      <c r="G69">
        <v>0</v>
      </c>
      <c r="J69">
        <f>+Tabla356[[#This Row],[BALANCE INICIAL]]+Tabla356[[#This Row],[ENTRADAS]]-Tabla356[[#This Row],[SALIDAS]]</f>
        <v>0</v>
      </c>
      <c r="K69" s="2">
        <v>33</v>
      </c>
      <c r="L69" s="2">
        <f>+Tabla356[[#This Row],[BALANCE INICIAL]]*Tabla356[[#This Row],[PRECIO]]</f>
        <v>0</v>
      </c>
      <c r="M69" s="2">
        <f>+Tabla356[[#This Row],[ENTRADAS]]*Tabla356[[#This Row],[PRECIO]]</f>
        <v>0</v>
      </c>
      <c r="N69" s="2">
        <f>+Tabla356[[#This Row],[SALIDAS]]*Tabla356[[#This Row],[PRECIO]]</f>
        <v>0</v>
      </c>
      <c r="O69" s="2">
        <f>+Tabla356[[#This Row],[BALANCE INICIAL2]]+Tabla356[[#This Row],[ENTRADAS3]]-Tabla356[[#This Row],[SALIDAS4]]</f>
        <v>0</v>
      </c>
    </row>
    <row r="70" spans="1:15" x14ac:dyDescent="0.25">
      <c r="A70" s="9" t="s">
        <v>29</v>
      </c>
      <c r="B70" s="17" t="s">
        <v>878</v>
      </c>
      <c r="C70" t="s">
        <v>102</v>
      </c>
      <c r="D70" t="s">
        <v>533</v>
      </c>
      <c r="F70" s="9" t="s">
        <v>908</v>
      </c>
      <c r="G70">
        <v>0</v>
      </c>
      <c r="J70">
        <f>+Tabla356[[#This Row],[BALANCE INICIAL]]+Tabla356[[#This Row],[ENTRADAS]]-Tabla356[[#This Row],[SALIDAS]]</f>
        <v>0</v>
      </c>
      <c r="K70" s="2">
        <v>100</v>
      </c>
      <c r="L70" s="2">
        <f>+Tabla356[[#This Row],[BALANCE INICIAL]]*Tabla356[[#This Row],[PRECIO]]</f>
        <v>0</v>
      </c>
      <c r="M70" s="2">
        <f>+Tabla356[[#This Row],[ENTRADAS]]*Tabla356[[#This Row],[PRECIO]]</f>
        <v>0</v>
      </c>
      <c r="N70" s="2">
        <f>+Tabla356[[#This Row],[SALIDAS]]*Tabla356[[#This Row],[PRECIO]]</f>
        <v>0</v>
      </c>
      <c r="O70" s="2">
        <f>+Tabla356[[#This Row],[BALANCE INICIAL2]]+Tabla356[[#This Row],[ENTRADAS3]]-Tabla356[[#This Row],[SALIDAS4]]</f>
        <v>0</v>
      </c>
    </row>
    <row r="71" spans="1:15" x14ac:dyDescent="0.25">
      <c r="A71" s="9" t="s">
        <v>29</v>
      </c>
      <c r="B71" s="17" t="s">
        <v>878</v>
      </c>
      <c r="C71" t="s">
        <v>102</v>
      </c>
      <c r="D71" t="s">
        <v>534</v>
      </c>
      <c r="F71" s="9" t="s">
        <v>834</v>
      </c>
      <c r="G71">
        <v>3</v>
      </c>
      <c r="J71">
        <f>+Tabla356[[#This Row],[BALANCE INICIAL]]+Tabla356[[#This Row],[ENTRADAS]]-Tabla356[[#This Row],[SALIDAS]]</f>
        <v>3</v>
      </c>
      <c r="K71" s="2">
        <v>271</v>
      </c>
      <c r="L71" s="2">
        <f>+Tabla356[[#This Row],[BALANCE INICIAL]]*Tabla356[[#This Row],[PRECIO]]</f>
        <v>813</v>
      </c>
      <c r="M71" s="2">
        <f>+Tabla356[[#This Row],[ENTRADAS]]*Tabla356[[#This Row],[PRECIO]]</f>
        <v>0</v>
      </c>
      <c r="N71" s="2">
        <f>+Tabla356[[#This Row],[SALIDAS]]*Tabla356[[#This Row],[PRECIO]]</f>
        <v>0</v>
      </c>
      <c r="O71" s="2">
        <f>+Tabla356[[#This Row],[BALANCE INICIAL2]]+Tabla356[[#This Row],[ENTRADAS3]]-Tabla356[[#This Row],[SALIDAS4]]</f>
        <v>813</v>
      </c>
    </row>
    <row r="72" spans="1:15" x14ac:dyDescent="0.25">
      <c r="A72" s="9" t="s">
        <v>29</v>
      </c>
      <c r="B72" s="17" t="s">
        <v>878</v>
      </c>
      <c r="C72" t="s">
        <v>102</v>
      </c>
      <c r="D72" t="s">
        <v>535</v>
      </c>
      <c r="F72" s="9" t="s">
        <v>834</v>
      </c>
      <c r="G72">
        <v>3</v>
      </c>
      <c r="J72">
        <f>+Tabla356[[#This Row],[BALANCE INICIAL]]+Tabla356[[#This Row],[ENTRADAS]]-Tabla356[[#This Row],[SALIDAS]]</f>
        <v>3</v>
      </c>
      <c r="K72" s="2">
        <v>90</v>
      </c>
      <c r="L72" s="2">
        <f>+Tabla356[[#This Row],[BALANCE INICIAL]]*Tabla356[[#This Row],[PRECIO]]</f>
        <v>270</v>
      </c>
      <c r="M72" s="2">
        <f>+Tabla356[[#This Row],[ENTRADAS]]*Tabla356[[#This Row],[PRECIO]]</f>
        <v>0</v>
      </c>
      <c r="N72" s="2">
        <f>+Tabla356[[#This Row],[SALIDAS]]*Tabla356[[#This Row],[PRECIO]]</f>
        <v>0</v>
      </c>
      <c r="O72" s="2">
        <f>+Tabla356[[#This Row],[BALANCE INICIAL2]]+Tabla356[[#This Row],[ENTRADAS3]]-Tabla356[[#This Row],[SALIDAS4]]</f>
        <v>270</v>
      </c>
    </row>
    <row r="73" spans="1:15" x14ac:dyDescent="0.25">
      <c r="A73" s="9" t="s">
        <v>29</v>
      </c>
      <c r="B73" s="17" t="s">
        <v>878</v>
      </c>
      <c r="C73" t="s">
        <v>102</v>
      </c>
      <c r="D73" t="s">
        <v>536</v>
      </c>
      <c r="F73" s="9" t="s">
        <v>834</v>
      </c>
      <c r="G73">
        <v>2</v>
      </c>
      <c r="J73">
        <f>+Tabla356[[#This Row],[BALANCE INICIAL]]+Tabla356[[#This Row],[ENTRADAS]]-Tabla356[[#This Row],[SALIDAS]]</f>
        <v>2</v>
      </c>
      <c r="K73" s="2">
        <v>90</v>
      </c>
      <c r="L73" s="2">
        <f>+Tabla356[[#This Row],[BALANCE INICIAL]]*Tabla356[[#This Row],[PRECIO]]</f>
        <v>180</v>
      </c>
      <c r="M73" s="2">
        <f>+Tabla356[[#This Row],[ENTRADAS]]*Tabla356[[#This Row],[PRECIO]]</f>
        <v>0</v>
      </c>
      <c r="N73" s="2">
        <f>+Tabla356[[#This Row],[SALIDAS]]*Tabla356[[#This Row],[PRECIO]]</f>
        <v>0</v>
      </c>
      <c r="O73" s="2">
        <f>+Tabla356[[#This Row],[BALANCE INICIAL2]]+Tabla356[[#This Row],[ENTRADAS3]]-Tabla356[[#This Row],[SALIDAS4]]</f>
        <v>180</v>
      </c>
    </row>
    <row r="74" spans="1:15" x14ac:dyDescent="0.25">
      <c r="A74" s="9" t="s">
        <v>29</v>
      </c>
      <c r="B74" s="17" t="s">
        <v>878</v>
      </c>
      <c r="C74" t="s">
        <v>102</v>
      </c>
      <c r="D74" t="s">
        <v>537</v>
      </c>
      <c r="F74" s="9" t="s">
        <v>866</v>
      </c>
      <c r="G74">
        <v>15</v>
      </c>
      <c r="J74">
        <f>+Tabla356[[#This Row],[BALANCE INICIAL]]+Tabla356[[#This Row],[ENTRADAS]]-Tabla356[[#This Row],[SALIDAS]]</f>
        <v>15</v>
      </c>
      <c r="K74" s="2">
        <v>50</v>
      </c>
      <c r="L74" s="2">
        <f>+Tabla356[[#This Row],[BALANCE INICIAL]]*Tabla356[[#This Row],[PRECIO]]</f>
        <v>750</v>
      </c>
      <c r="M74" s="2">
        <f>+Tabla356[[#This Row],[ENTRADAS]]*Tabla356[[#This Row],[PRECIO]]</f>
        <v>0</v>
      </c>
      <c r="N74" s="2">
        <f>+Tabla356[[#This Row],[SALIDAS]]*Tabla356[[#This Row],[PRECIO]]</f>
        <v>0</v>
      </c>
      <c r="O74" s="2">
        <f>+Tabla356[[#This Row],[BALANCE INICIAL2]]+Tabla356[[#This Row],[ENTRADAS3]]-Tabla356[[#This Row],[SALIDAS4]]</f>
        <v>750</v>
      </c>
    </row>
    <row r="75" spans="1:15" x14ac:dyDescent="0.25">
      <c r="A75" s="9" t="s">
        <v>29</v>
      </c>
      <c r="B75" s="17" t="s">
        <v>878</v>
      </c>
      <c r="C75" t="s">
        <v>102</v>
      </c>
      <c r="D75" t="s">
        <v>538</v>
      </c>
      <c r="F75" s="9" t="s">
        <v>834</v>
      </c>
      <c r="G75">
        <v>0</v>
      </c>
      <c r="J75">
        <f>+Tabla356[[#This Row],[BALANCE INICIAL]]+Tabla356[[#This Row],[ENTRADAS]]-Tabla356[[#This Row],[SALIDAS]]</f>
        <v>0</v>
      </c>
      <c r="K75" s="2">
        <v>90.9</v>
      </c>
      <c r="L75" s="2">
        <f>+Tabla356[[#This Row],[BALANCE INICIAL]]*Tabla356[[#This Row],[PRECIO]]</f>
        <v>0</v>
      </c>
      <c r="M75" s="2">
        <f>+Tabla356[[#This Row],[ENTRADAS]]*Tabla356[[#This Row],[PRECIO]]</f>
        <v>0</v>
      </c>
      <c r="N75" s="2">
        <f>+Tabla356[[#This Row],[SALIDAS]]*Tabla356[[#This Row],[PRECIO]]</f>
        <v>0</v>
      </c>
      <c r="O75" s="2">
        <f>+Tabla356[[#This Row],[BALANCE INICIAL2]]+Tabla356[[#This Row],[ENTRADAS3]]-Tabla356[[#This Row],[SALIDAS4]]</f>
        <v>0</v>
      </c>
    </row>
    <row r="76" spans="1:15" x14ac:dyDescent="0.25">
      <c r="A76" s="9" t="s">
        <v>29</v>
      </c>
      <c r="B76" s="17" t="s">
        <v>878</v>
      </c>
      <c r="C76" t="s">
        <v>102</v>
      </c>
      <c r="D76" t="s">
        <v>539</v>
      </c>
      <c r="F76" s="9" t="s">
        <v>865</v>
      </c>
      <c r="G76">
        <v>1</v>
      </c>
      <c r="J76">
        <f>+Tabla356[[#This Row],[BALANCE INICIAL]]+Tabla356[[#This Row],[ENTRADAS]]-Tabla356[[#This Row],[SALIDAS]]</f>
        <v>1</v>
      </c>
      <c r="K76" s="2">
        <v>1951</v>
      </c>
      <c r="L76" s="2">
        <f>+Tabla356[[#This Row],[BALANCE INICIAL]]*Tabla356[[#This Row],[PRECIO]]</f>
        <v>1951</v>
      </c>
      <c r="M76" s="2">
        <f>+Tabla356[[#This Row],[ENTRADAS]]*Tabla356[[#This Row],[PRECIO]]</f>
        <v>0</v>
      </c>
      <c r="N76" s="2">
        <f>+Tabla356[[#This Row],[SALIDAS]]*Tabla356[[#This Row],[PRECIO]]</f>
        <v>0</v>
      </c>
      <c r="O76" s="2">
        <f>+Tabla356[[#This Row],[BALANCE INICIAL2]]+Tabla356[[#This Row],[ENTRADAS3]]-Tabla356[[#This Row],[SALIDAS4]]</f>
        <v>1951</v>
      </c>
    </row>
    <row r="77" spans="1:15" x14ac:dyDescent="0.25">
      <c r="A77" s="9" t="s">
        <v>29</v>
      </c>
      <c r="B77" s="17" t="s">
        <v>878</v>
      </c>
      <c r="C77" t="s">
        <v>102</v>
      </c>
      <c r="D77" t="s">
        <v>540</v>
      </c>
      <c r="F77" s="9" t="s">
        <v>865</v>
      </c>
      <c r="G77">
        <v>1</v>
      </c>
      <c r="J77">
        <f>+Tabla356[[#This Row],[BALANCE INICIAL]]+Tabla356[[#This Row],[ENTRADAS]]-Tabla356[[#This Row],[SALIDAS]]</f>
        <v>1</v>
      </c>
      <c r="K77" s="2">
        <v>256.5</v>
      </c>
      <c r="L77" s="2">
        <f>+Tabla356[[#This Row],[BALANCE INICIAL]]*Tabla356[[#This Row],[PRECIO]]</f>
        <v>256.5</v>
      </c>
      <c r="M77" s="2">
        <f>+Tabla356[[#This Row],[ENTRADAS]]*Tabla356[[#This Row],[PRECIO]]</f>
        <v>0</v>
      </c>
      <c r="N77" s="2">
        <f>+Tabla356[[#This Row],[SALIDAS]]*Tabla356[[#This Row],[PRECIO]]</f>
        <v>0</v>
      </c>
      <c r="O77" s="2">
        <f>+Tabla356[[#This Row],[BALANCE INICIAL2]]+Tabla356[[#This Row],[ENTRADAS3]]-Tabla356[[#This Row],[SALIDAS4]]</f>
        <v>256.5</v>
      </c>
    </row>
    <row r="78" spans="1:15" x14ac:dyDescent="0.25">
      <c r="A78" s="9" t="s">
        <v>29</v>
      </c>
      <c r="B78" s="17" t="s">
        <v>878</v>
      </c>
      <c r="C78" t="s">
        <v>102</v>
      </c>
      <c r="D78" t="s">
        <v>541</v>
      </c>
      <c r="F78" s="9" t="s">
        <v>834</v>
      </c>
      <c r="G78">
        <v>2</v>
      </c>
      <c r="I78">
        <v>1</v>
      </c>
      <c r="J78">
        <f>+Tabla356[[#This Row],[BALANCE INICIAL]]+Tabla356[[#This Row],[ENTRADAS]]-Tabla356[[#This Row],[SALIDAS]]</f>
        <v>1</v>
      </c>
      <c r="K78" s="2">
        <v>154.5</v>
      </c>
      <c r="L78" s="2">
        <f>+Tabla356[[#This Row],[BALANCE INICIAL]]*Tabla356[[#This Row],[PRECIO]]</f>
        <v>309</v>
      </c>
      <c r="M78" s="2">
        <f>+Tabla356[[#This Row],[ENTRADAS]]*Tabla356[[#This Row],[PRECIO]]</f>
        <v>0</v>
      </c>
      <c r="N78" s="2">
        <f>+Tabla356[[#This Row],[SALIDAS]]*Tabla356[[#This Row],[PRECIO]]</f>
        <v>154.5</v>
      </c>
      <c r="O78" s="2">
        <f>+Tabla356[[#This Row],[BALANCE INICIAL2]]+Tabla356[[#This Row],[ENTRADAS3]]-Tabla356[[#This Row],[SALIDAS4]]</f>
        <v>154.5</v>
      </c>
    </row>
    <row r="79" spans="1:15" x14ac:dyDescent="0.25">
      <c r="A79" s="9" t="s">
        <v>29</v>
      </c>
      <c r="B79" s="17" t="s">
        <v>878</v>
      </c>
      <c r="C79" t="s">
        <v>102</v>
      </c>
      <c r="D79" t="s">
        <v>542</v>
      </c>
      <c r="F79" s="9" t="s">
        <v>820</v>
      </c>
      <c r="G79">
        <v>1</v>
      </c>
      <c r="J79">
        <f>+Tabla356[[#This Row],[BALANCE INICIAL]]+Tabla356[[#This Row],[ENTRADAS]]-Tabla356[[#This Row],[SALIDAS]]</f>
        <v>1</v>
      </c>
      <c r="K79" s="2">
        <v>3200</v>
      </c>
      <c r="L79" s="2">
        <f>+Tabla356[[#This Row],[BALANCE INICIAL]]*Tabla356[[#This Row],[PRECIO]]</f>
        <v>3200</v>
      </c>
      <c r="M79" s="2">
        <f>+Tabla356[[#This Row],[ENTRADAS]]*Tabla356[[#This Row],[PRECIO]]</f>
        <v>0</v>
      </c>
      <c r="N79" s="2">
        <f>+Tabla356[[#This Row],[SALIDAS]]*Tabla356[[#This Row],[PRECIO]]</f>
        <v>0</v>
      </c>
      <c r="O79" s="2">
        <f>+Tabla356[[#This Row],[BALANCE INICIAL2]]+Tabla356[[#This Row],[ENTRADAS3]]-Tabla356[[#This Row],[SALIDAS4]]</f>
        <v>3200</v>
      </c>
    </row>
    <row r="80" spans="1:15" x14ac:dyDescent="0.25">
      <c r="A80" s="9" t="s">
        <v>29</v>
      </c>
      <c r="B80" s="17" t="s">
        <v>878</v>
      </c>
      <c r="C80" t="s">
        <v>102</v>
      </c>
      <c r="D80" t="s">
        <v>543</v>
      </c>
      <c r="F80" s="9" t="s">
        <v>865</v>
      </c>
      <c r="G80">
        <v>2</v>
      </c>
      <c r="J80">
        <f>+Tabla356[[#This Row],[BALANCE INICIAL]]+Tabla356[[#This Row],[ENTRADAS]]-Tabla356[[#This Row],[SALIDAS]]</f>
        <v>2</v>
      </c>
      <c r="K80" s="2">
        <v>84.95</v>
      </c>
      <c r="L80" s="2">
        <f>+Tabla356[[#This Row],[BALANCE INICIAL]]*Tabla356[[#This Row],[PRECIO]]</f>
        <v>169.9</v>
      </c>
      <c r="M80" s="2">
        <f>+Tabla356[[#This Row],[ENTRADAS]]*Tabla356[[#This Row],[PRECIO]]</f>
        <v>0</v>
      </c>
      <c r="N80" s="2">
        <f>+Tabla356[[#This Row],[SALIDAS]]*Tabla356[[#This Row],[PRECIO]]</f>
        <v>0</v>
      </c>
      <c r="O80" s="2">
        <f>+Tabla356[[#This Row],[BALANCE INICIAL2]]+Tabla356[[#This Row],[ENTRADAS3]]-Tabla356[[#This Row],[SALIDAS4]]</f>
        <v>169.9</v>
      </c>
    </row>
    <row r="81" spans="1:15" x14ac:dyDescent="0.25">
      <c r="A81" s="9" t="s">
        <v>29</v>
      </c>
      <c r="B81" s="17" t="s">
        <v>878</v>
      </c>
      <c r="C81" t="s">
        <v>102</v>
      </c>
      <c r="D81" t="s">
        <v>545</v>
      </c>
      <c r="F81" s="9" t="s">
        <v>865</v>
      </c>
      <c r="G81">
        <v>1</v>
      </c>
      <c r="J81">
        <f>+Tabla356[[#This Row],[BALANCE INICIAL]]+Tabla356[[#This Row],[ENTRADAS]]-Tabla356[[#This Row],[SALIDAS]]</f>
        <v>1</v>
      </c>
      <c r="K81" s="2">
        <v>295</v>
      </c>
      <c r="L81" s="2">
        <f>+Tabla356[[#This Row],[BALANCE INICIAL]]*Tabla356[[#This Row],[PRECIO]]</f>
        <v>295</v>
      </c>
      <c r="M81" s="2">
        <f>+Tabla356[[#This Row],[ENTRADAS]]*Tabla356[[#This Row],[PRECIO]]</f>
        <v>0</v>
      </c>
      <c r="N81" s="2">
        <f>+Tabla356[[#This Row],[SALIDAS]]*Tabla356[[#This Row],[PRECIO]]</f>
        <v>0</v>
      </c>
      <c r="O81" s="2">
        <f>+Tabla356[[#This Row],[BALANCE INICIAL2]]+Tabla356[[#This Row],[ENTRADAS3]]-Tabla356[[#This Row],[SALIDAS4]]</f>
        <v>295</v>
      </c>
    </row>
    <row r="82" spans="1:15" x14ac:dyDescent="0.25">
      <c r="A82" s="9" t="s">
        <v>29</v>
      </c>
      <c r="B82" s="17" t="s">
        <v>878</v>
      </c>
      <c r="C82" t="s">
        <v>102</v>
      </c>
      <c r="D82" t="s">
        <v>546</v>
      </c>
      <c r="F82" s="9" t="s">
        <v>866</v>
      </c>
      <c r="G82">
        <v>17.529999999999998</v>
      </c>
      <c r="J82">
        <f>+Tabla356[[#This Row],[BALANCE INICIAL]]+Tabla356[[#This Row],[ENTRADAS]]-Tabla356[[#This Row],[SALIDAS]]</f>
        <v>17.529999999999998</v>
      </c>
      <c r="K82" s="2">
        <v>198</v>
      </c>
      <c r="L82" s="2">
        <f>+Tabla356[[#This Row],[BALANCE INICIAL]]*Tabla356[[#This Row],[PRECIO]]</f>
        <v>3470.9399999999996</v>
      </c>
      <c r="M82" s="2">
        <f>+Tabla356[[#This Row],[ENTRADAS]]*Tabla356[[#This Row],[PRECIO]]</f>
        <v>0</v>
      </c>
      <c r="N82" s="2">
        <f>+Tabla356[[#This Row],[SALIDAS]]*Tabla356[[#This Row],[PRECIO]]</f>
        <v>0</v>
      </c>
      <c r="O82" s="2">
        <f>+Tabla356[[#This Row],[BALANCE INICIAL2]]+Tabla356[[#This Row],[ENTRADAS3]]-Tabla356[[#This Row],[SALIDAS4]]</f>
        <v>3470.9399999999996</v>
      </c>
    </row>
    <row r="83" spans="1:15" x14ac:dyDescent="0.25">
      <c r="A83" s="9" t="s">
        <v>29</v>
      </c>
      <c r="B83" s="17" t="s">
        <v>878</v>
      </c>
      <c r="C83" t="s">
        <v>102</v>
      </c>
      <c r="D83" t="s">
        <v>547</v>
      </c>
      <c r="F83" s="9" t="s">
        <v>866</v>
      </c>
      <c r="G83">
        <v>7</v>
      </c>
      <c r="J83">
        <f>+Tabla356[[#This Row],[BALANCE INICIAL]]+Tabla356[[#This Row],[ENTRADAS]]-Tabla356[[#This Row],[SALIDAS]]</f>
        <v>7</v>
      </c>
      <c r="K83" s="2">
        <v>450</v>
      </c>
      <c r="L83" s="2">
        <f>+Tabla356[[#This Row],[BALANCE INICIAL]]*Tabla356[[#This Row],[PRECIO]]</f>
        <v>3150</v>
      </c>
      <c r="M83" s="2">
        <f>+Tabla356[[#This Row],[ENTRADAS]]*Tabla356[[#This Row],[PRECIO]]</f>
        <v>0</v>
      </c>
      <c r="N83" s="2">
        <f>+Tabla356[[#This Row],[SALIDAS]]*Tabla356[[#This Row],[PRECIO]]</f>
        <v>0</v>
      </c>
      <c r="O83" s="2">
        <f>+Tabla356[[#This Row],[BALANCE INICIAL2]]+Tabla356[[#This Row],[ENTRADAS3]]-Tabla356[[#This Row],[SALIDAS4]]</f>
        <v>3150</v>
      </c>
    </row>
    <row r="84" spans="1:15" x14ac:dyDescent="0.25">
      <c r="A84" s="9" t="s">
        <v>29</v>
      </c>
      <c r="B84" s="17" t="s">
        <v>878</v>
      </c>
      <c r="C84" t="s">
        <v>102</v>
      </c>
      <c r="D84" t="s">
        <v>548</v>
      </c>
      <c r="F84" s="9" t="s">
        <v>865</v>
      </c>
      <c r="G84">
        <v>10</v>
      </c>
      <c r="J84">
        <f>+Tabla356[[#This Row],[BALANCE INICIAL]]+Tabla356[[#This Row],[ENTRADAS]]-Tabla356[[#This Row],[SALIDAS]]</f>
        <v>10</v>
      </c>
      <c r="K84" s="2">
        <v>476</v>
      </c>
      <c r="L84" s="2">
        <f>+Tabla356[[#This Row],[BALANCE INICIAL]]*Tabla356[[#This Row],[PRECIO]]</f>
        <v>4760</v>
      </c>
      <c r="M84" s="2">
        <f>+Tabla356[[#This Row],[ENTRADAS]]*Tabla356[[#This Row],[PRECIO]]</f>
        <v>0</v>
      </c>
      <c r="N84" s="2">
        <f>+Tabla356[[#This Row],[SALIDAS]]*Tabla356[[#This Row],[PRECIO]]</f>
        <v>0</v>
      </c>
      <c r="O84" s="2">
        <f>+Tabla356[[#This Row],[BALANCE INICIAL2]]+Tabla356[[#This Row],[ENTRADAS3]]-Tabla356[[#This Row],[SALIDAS4]]</f>
        <v>4760</v>
      </c>
    </row>
    <row r="85" spans="1:15" x14ac:dyDescent="0.25">
      <c r="A85" s="9" t="s">
        <v>29</v>
      </c>
      <c r="B85" s="17" t="s">
        <v>878</v>
      </c>
      <c r="C85" t="s">
        <v>102</v>
      </c>
      <c r="D85" t="s">
        <v>549</v>
      </c>
      <c r="F85" s="9" t="s">
        <v>865</v>
      </c>
      <c r="G85">
        <v>1</v>
      </c>
      <c r="J85">
        <f>+Tabla356[[#This Row],[BALANCE INICIAL]]+Tabla356[[#This Row],[ENTRADAS]]-Tabla356[[#This Row],[SALIDAS]]</f>
        <v>1</v>
      </c>
      <c r="K85" s="2">
        <v>109.99</v>
      </c>
      <c r="L85" s="2">
        <f>+Tabla356[[#This Row],[BALANCE INICIAL]]*Tabla356[[#This Row],[PRECIO]]</f>
        <v>109.99</v>
      </c>
      <c r="M85" s="2">
        <f>+Tabla356[[#This Row],[ENTRADAS]]*Tabla356[[#This Row],[PRECIO]]</f>
        <v>0</v>
      </c>
      <c r="N85" s="2">
        <f>+Tabla356[[#This Row],[SALIDAS]]*Tabla356[[#This Row],[PRECIO]]</f>
        <v>0</v>
      </c>
      <c r="O85" s="2">
        <f>+Tabla356[[#This Row],[BALANCE INICIAL2]]+Tabla356[[#This Row],[ENTRADAS3]]-Tabla356[[#This Row],[SALIDAS4]]</f>
        <v>109.99</v>
      </c>
    </row>
    <row r="86" spans="1:15" x14ac:dyDescent="0.25">
      <c r="A86" s="9" t="s">
        <v>29</v>
      </c>
      <c r="B86" s="17" t="s">
        <v>878</v>
      </c>
      <c r="C86" t="s">
        <v>102</v>
      </c>
      <c r="D86" t="s">
        <v>550</v>
      </c>
      <c r="F86" s="9" t="s">
        <v>865</v>
      </c>
      <c r="G86">
        <v>1</v>
      </c>
      <c r="J86">
        <f>+Tabla356[[#This Row],[BALANCE INICIAL]]+Tabla356[[#This Row],[ENTRADAS]]-Tabla356[[#This Row],[SALIDAS]]</f>
        <v>1</v>
      </c>
      <c r="K86" s="2">
        <v>1487</v>
      </c>
      <c r="L86" s="2">
        <f>+Tabla356[[#This Row],[BALANCE INICIAL]]*Tabla356[[#This Row],[PRECIO]]</f>
        <v>1487</v>
      </c>
      <c r="M86" s="2">
        <f>+Tabla356[[#This Row],[ENTRADAS]]*Tabla356[[#This Row],[PRECIO]]</f>
        <v>0</v>
      </c>
      <c r="N86" s="2">
        <f>+Tabla356[[#This Row],[SALIDAS]]*Tabla356[[#This Row],[PRECIO]]</f>
        <v>0</v>
      </c>
      <c r="O86" s="2">
        <f>+Tabla356[[#This Row],[BALANCE INICIAL2]]+Tabla356[[#This Row],[ENTRADAS3]]-Tabla356[[#This Row],[SALIDAS4]]</f>
        <v>1487</v>
      </c>
    </row>
    <row r="87" spans="1:15" x14ac:dyDescent="0.25">
      <c r="A87" s="9" t="s">
        <v>29</v>
      </c>
      <c r="B87" s="17" t="s">
        <v>878</v>
      </c>
      <c r="C87" t="s">
        <v>102</v>
      </c>
      <c r="D87" t="s">
        <v>551</v>
      </c>
      <c r="F87" s="9" t="s">
        <v>865</v>
      </c>
      <c r="G87">
        <v>3</v>
      </c>
      <c r="J87">
        <f>+Tabla356[[#This Row],[BALANCE INICIAL]]+Tabla356[[#This Row],[ENTRADAS]]-Tabla356[[#This Row],[SALIDAS]]</f>
        <v>3</v>
      </c>
      <c r="K87" s="2">
        <v>792.86</v>
      </c>
      <c r="L87" s="2">
        <f>+Tabla356[[#This Row],[BALANCE INICIAL]]*Tabla356[[#This Row],[PRECIO]]</f>
        <v>2378.58</v>
      </c>
      <c r="M87" s="2">
        <f>+Tabla356[[#This Row],[ENTRADAS]]*Tabla356[[#This Row],[PRECIO]]</f>
        <v>0</v>
      </c>
      <c r="N87" s="2">
        <f>+Tabla356[[#This Row],[SALIDAS]]*Tabla356[[#This Row],[PRECIO]]</f>
        <v>0</v>
      </c>
      <c r="O87" s="2">
        <f>+Tabla356[[#This Row],[BALANCE INICIAL2]]+Tabla356[[#This Row],[ENTRADAS3]]-Tabla356[[#This Row],[SALIDAS4]]</f>
        <v>2378.58</v>
      </c>
    </row>
    <row r="88" spans="1:15" x14ac:dyDescent="0.25">
      <c r="A88" s="9" t="s">
        <v>29</v>
      </c>
      <c r="B88" s="17" t="s">
        <v>878</v>
      </c>
      <c r="C88" t="s">
        <v>102</v>
      </c>
      <c r="D88" t="s">
        <v>552</v>
      </c>
      <c r="F88" s="9" t="s">
        <v>865</v>
      </c>
      <c r="G88">
        <v>1</v>
      </c>
      <c r="J88">
        <f>+Tabla356[[#This Row],[BALANCE INICIAL]]+Tabla356[[#This Row],[ENTRADAS]]-Tabla356[[#This Row],[SALIDAS]]</f>
        <v>1</v>
      </c>
      <c r="K88" s="2">
        <v>792.86</v>
      </c>
      <c r="L88" s="2">
        <f>+Tabla356[[#This Row],[BALANCE INICIAL]]*Tabla356[[#This Row],[PRECIO]]</f>
        <v>792.86</v>
      </c>
      <c r="M88" s="2">
        <f>+Tabla356[[#This Row],[ENTRADAS]]*Tabla356[[#This Row],[PRECIO]]</f>
        <v>0</v>
      </c>
      <c r="N88" s="2">
        <f>+Tabla356[[#This Row],[SALIDAS]]*Tabla356[[#This Row],[PRECIO]]</f>
        <v>0</v>
      </c>
      <c r="O88" s="2">
        <f>+Tabla356[[#This Row],[BALANCE INICIAL2]]+Tabla356[[#This Row],[ENTRADAS3]]-Tabla356[[#This Row],[SALIDAS4]]</f>
        <v>792.86</v>
      </c>
    </row>
    <row r="89" spans="1:15" x14ac:dyDescent="0.25">
      <c r="A89" s="9" t="s">
        <v>29</v>
      </c>
      <c r="B89" s="17" t="s">
        <v>878</v>
      </c>
      <c r="C89" t="s">
        <v>102</v>
      </c>
      <c r="D89" t="s">
        <v>553</v>
      </c>
      <c r="F89" s="9" t="s">
        <v>865</v>
      </c>
      <c r="G89">
        <v>3</v>
      </c>
      <c r="J89">
        <f>+Tabla356[[#This Row],[BALANCE INICIAL]]+Tabla356[[#This Row],[ENTRADAS]]-Tabla356[[#This Row],[SALIDAS]]</f>
        <v>3</v>
      </c>
      <c r="K89" s="2">
        <v>792.86</v>
      </c>
      <c r="L89" s="2">
        <f>+Tabla356[[#This Row],[BALANCE INICIAL]]*Tabla356[[#This Row],[PRECIO]]</f>
        <v>2378.58</v>
      </c>
      <c r="M89" s="2">
        <f>+Tabla356[[#This Row],[ENTRADAS]]*Tabla356[[#This Row],[PRECIO]]</f>
        <v>0</v>
      </c>
      <c r="N89" s="2">
        <f>+Tabla356[[#This Row],[SALIDAS]]*Tabla356[[#This Row],[PRECIO]]</f>
        <v>0</v>
      </c>
      <c r="O89" s="2">
        <f>+Tabla356[[#This Row],[BALANCE INICIAL2]]+Tabla356[[#This Row],[ENTRADAS3]]-Tabla356[[#This Row],[SALIDAS4]]</f>
        <v>2378.58</v>
      </c>
    </row>
    <row r="90" spans="1:15" x14ac:dyDescent="0.25">
      <c r="A90" s="9" t="s">
        <v>29</v>
      </c>
      <c r="B90" s="17" t="s">
        <v>878</v>
      </c>
      <c r="C90" t="s">
        <v>102</v>
      </c>
      <c r="D90" t="s">
        <v>554</v>
      </c>
      <c r="F90" s="9" t="s">
        <v>865</v>
      </c>
      <c r="G90">
        <v>2</v>
      </c>
      <c r="J90">
        <f>+Tabla356[[#This Row],[BALANCE INICIAL]]+Tabla356[[#This Row],[ENTRADAS]]-Tabla356[[#This Row],[SALIDAS]]</f>
        <v>2</v>
      </c>
      <c r="K90" s="2">
        <v>361.86</v>
      </c>
      <c r="L90" s="2">
        <f>+Tabla356[[#This Row],[BALANCE INICIAL]]*Tabla356[[#This Row],[PRECIO]]</f>
        <v>723.72</v>
      </c>
      <c r="M90" s="2">
        <f>+Tabla356[[#This Row],[ENTRADAS]]*Tabla356[[#This Row],[PRECIO]]</f>
        <v>0</v>
      </c>
      <c r="N90" s="2">
        <f>+Tabla356[[#This Row],[SALIDAS]]*Tabla356[[#This Row],[PRECIO]]</f>
        <v>0</v>
      </c>
      <c r="O90" s="2">
        <f>+Tabla356[[#This Row],[BALANCE INICIAL2]]+Tabla356[[#This Row],[ENTRADAS3]]-Tabla356[[#This Row],[SALIDAS4]]</f>
        <v>723.72</v>
      </c>
    </row>
    <row r="91" spans="1:15" x14ac:dyDescent="0.25">
      <c r="A91" s="9" t="s">
        <v>29</v>
      </c>
      <c r="B91" s="17" t="s">
        <v>878</v>
      </c>
      <c r="C91" t="s">
        <v>102</v>
      </c>
      <c r="D91" t="s">
        <v>555</v>
      </c>
      <c r="F91" s="9" t="s">
        <v>865</v>
      </c>
      <c r="G91">
        <v>1</v>
      </c>
      <c r="J91">
        <f>+Tabla356[[#This Row],[BALANCE INICIAL]]+Tabla356[[#This Row],[ENTRADAS]]-Tabla356[[#This Row],[SALIDAS]]</f>
        <v>1</v>
      </c>
      <c r="K91" s="2">
        <v>790.77</v>
      </c>
      <c r="L91" s="2">
        <f>+Tabla356[[#This Row],[BALANCE INICIAL]]*Tabla356[[#This Row],[PRECIO]]</f>
        <v>790.77</v>
      </c>
      <c r="M91" s="2">
        <f>+Tabla356[[#This Row],[ENTRADAS]]*Tabla356[[#This Row],[PRECIO]]</f>
        <v>0</v>
      </c>
      <c r="N91" s="2">
        <f>+Tabla356[[#This Row],[SALIDAS]]*Tabla356[[#This Row],[PRECIO]]</f>
        <v>0</v>
      </c>
      <c r="O91" s="2">
        <f>+Tabla356[[#This Row],[BALANCE INICIAL2]]+Tabla356[[#This Row],[ENTRADAS3]]-Tabla356[[#This Row],[SALIDAS4]]</f>
        <v>790.77</v>
      </c>
    </row>
    <row r="92" spans="1:15" x14ac:dyDescent="0.25">
      <c r="A92" s="9" t="s">
        <v>29</v>
      </c>
      <c r="B92" s="17" t="s">
        <v>878</v>
      </c>
      <c r="C92" t="s">
        <v>102</v>
      </c>
      <c r="D92" t="s">
        <v>556</v>
      </c>
      <c r="F92" s="9" t="s">
        <v>834</v>
      </c>
      <c r="G92">
        <v>5</v>
      </c>
      <c r="J92">
        <f>+Tabla356[[#This Row],[BALANCE INICIAL]]+Tabla356[[#This Row],[ENTRADAS]]-Tabla356[[#This Row],[SALIDAS]]</f>
        <v>5</v>
      </c>
      <c r="K92" s="2">
        <v>60.5</v>
      </c>
      <c r="L92" s="2">
        <f>+Tabla356[[#This Row],[BALANCE INICIAL]]*Tabla356[[#This Row],[PRECIO]]</f>
        <v>302.5</v>
      </c>
      <c r="M92" s="2">
        <f>+Tabla356[[#This Row],[ENTRADAS]]*Tabla356[[#This Row],[PRECIO]]</f>
        <v>0</v>
      </c>
      <c r="N92" s="2">
        <f>+Tabla356[[#This Row],[SALIDAS]]*Tabla356[[#This Row],[PRECIO]]</f>
        <v>0</v>
      </c>
      <c r="O92" s="2">
        <f>+Tabla356[[#This Row],[BALANCE INICIAL2]]+Tabla356[[#This Row],[ENTRADAS3]]-Tabla356[[#This Row],[SALIDAS4]]</f>
        <v>302.5</v>
      </c>
    </row>
    <row r="93" spans="1:15" x14ac:dyDescent="0.25">
      <c r="A93" s="9" t="s">
        <v>29</v>
      </c>
      <c r="B93" s="17" t="s">
        <v>878</v>
      </c>
      <c r="C93" t="s">
        <v>102</v>
      </c>
      <c r="D93" t="s">
        <v>557</v>
      </c>
      <c r="F93" s="9" t="s">
        <v>820</v>
      </c>
      <c r="G93">
        <v>1</v>
      </c>
      <c r="J93">
        <f>+Tabla356[[#This Row],[BALANCE INICIAL]]+Tabla356[[#This Row],[ENTRADAS]]-Tabla356[[#This Row],[SALIDAS]]</f>
        <v>1</v>
      </c>
      <c r="K93" s="2">
        <v>5000</v>
      </c>
      <c r="L93" s="2">
        <f>+Tabla356[[#This Row],[BALANCE INICIAL]]*Tabla356[[#This Row],[PRECIO]]</f>
        <v>5000</v>
      </c>
      <c r="M93" s="2">
        <f>+Tabla356[[#This Row],[ENTRADAS]]*Tabla356[[#This Row],[PRECIO]]</f>
        <v>0</v>
      </c>
      <c r="N93" s="2">
        <f>+Tabla356[[#This Row],[SALIDAS]]*Tabla356[[#This Row],[PRECIO]]</f>
        <v>0</v>
      </c>
      <c r="O93" s="2">
        <f>+Tabla356[[#This Row],[BALANCE INICIAL2]]+Tabla356[[#This Row],[ENTRADAS3]]-Tabla356[[#This Row],[SALIDAS4]]</f>
        <v>5000</v>
      </c>
    </row>
    <row r="94" spans="1:15" x14ac:dyDescent="0.25">
      <c r="A94" s="9" t="s">
        <v>29</v>
      </c>
      <c r="B94" s="17" t="s">
        <v>878</v>
      </c>
      <c r="C94" t="s">
        <v>102</v>
      </c>
      <c r="D94" t="s">
        <v>558</v>
      </c>
      <c r="F94" s="9" t="s">
        <v>865</v>
      </c>
      <c r="G94">
        <v>7</v>
      </c>
      <c r="J94">
        <f>+Tabla356[[#This Row],[BALANCE INICIAL]]+Tabla356[[#This Row],[ENTRADAS]]-Tabla356[[#This Row],[SALIDAS]]</f>
        <v>7</v>
      </c>
      <c r="K94" s="2">
        <v>35.590000000000003</v>
      </c>
      <c r="L94" s="2">
        <f>+Tabla356[[#This Row],[BALANCE INICIAL]]*Tabla356[[#This Row],[PRECIO]]</f>
        <v>249.13000000000002</v>
      </c>
      <c r="M94" s="2">
        <f>+Tabla356[[#This Row],[ENTRADAS]]*Tabla356[[#This Row],[PRECIO]]</f>
        <v>0</v>
      </c>
      <c r="N94" s="2">
        <f>+Tabla356[[#This Row],[SALIDAS]]*Tabla356[[#This Row],[PRECIO]]</f>
        <v>0</v>
      </c>
      <c r="O94" s="2">
        <f>+Tabla356[[#This Row],[BALANCE INICIAL2]]+Tabla356[[#This Row],[ENTRADAS3]]-Tabla356[[#This Row],[SALIDAS4]]</f>
        <v>249.13000000000002</v>
      </c>
    </row>
    <row r="95" spans="1:15" x14ac:dyDescent="0.25">
      <c r="A95" s="9" t="s">
        <v>29</v>
      </c>
      <c r="B95" s="17" t="s">
        <v>878</v>
      </c>
      <c r="C95" t="s">
        <v>102</v>
      </c>
      <c r="D95" t="s">
        <v>559</v>
      </c>
      <c r="F95" s="9" t="s">
        <v>865</v>
      </c>
      <c r="G95">
        <v>0</v>
      </c>
      <c r="J95">
        <f>+Tabla356[[#This Row],[BALANCE INICIAL]]+Tabla356[[#This Row],[ENTRADAS]]-Tabla356[[#This Row],[SALIDAS]]</f>
        <v>0</v>
      </c>
      <c r="K95" s="2">
        <v>300</v>
      </c>
      <c r="L95" s="2">
        <f>+Tabla356[[#This Row],[BALANCE INICIAL]]*Tabla356[[#This Row],[PRECIO]]</f>
        <v>0</v>
      </c>
      <c r="M95" s="2">
        <f>+Tabla356[[#This Row],[ENTRADAS]]*Tabla356[[#This Row],[PRECIO]]</f>
        <v>0</v>
      </c>
      <c r="N95" s="2">
        <f>+Tabla356[[#This Row],[SALIDAS]]*Tabla356[[#This Row],[PRECIO]]</f>
        <v>0</v>
      </c>
      <c r="O95" s="2">
        <f>+Tabla356[[#This Row],[BALANCE INICIAL2]]+Tabla356[[#This Row],[ENTRADAS3]]-Tabla356[[#This Row],[SALIDAS4]]</f>
        <v>0</v>
      </c>
    </row>
    <row r="96" spans="1:15" x14ac:dyDescent="0.25">
      <c r="A96" s="9" t="s">
        <v>29</v>
      </c>
      <c r="B96" s="17" t="s">
        <v>878</v>
      </c>
      <c r="C96" t="s">
        <v>102</v>
      </c>
      <c r="D96" t="s">
        <v>560</v>
      </c>
      <c r="F96" s="9" t="s">
        <v>865</v>
      </c>
      <c r="G96">
        <v>8</v>
      </c>
      <c r="J96">
        <f>+Tabla356[[#This Row],[BALANCE INICIAL]]+Tabla356[[#This Row],[ENTRADAS]]-Tabla356[[#This Row],[SALIDAS]]</f>
        <v>8</v>
      </c>
      <c r="K96" s="2">
        <v>928</v>
      </c>
      <c r="L96" s="2">
        <f>+Tabla356[[#This Row],[BALANCE INICIAL]]*Tabla356[[#This Row],[PRECIO]]</f>
        <v>7424</v>
      </c>
      <c r="M96" s="2">
        <f>+Tabla356[[#This Row],[ENTRADAS]]*Tabla356[[#This Row],[PRECIO]]</f>
        <v>0</v>
      </c>
      <c r="N96" s="2">
        <f>+Tabla356[[#This Row],[SALIDAS]]*Tabla356[[#This Row],[PRECIO]]</f>
        <v>0</v>
      </c>
      <c r="O96" s="2">
        <f>+Tabla356[[#This Row],[BALANCE INICIAL2]]+Tabla356[[#This Row],[ENTRADAS3]]-Tabla356[[#This Row],[SALIDAS4]]</f>
        <v>7424</v>
      </c>
    </row>
    <row r="97" spans="1:15" x14ac:dyDescent="0.25">
      <c r="A97" s="9" t="s">
        <v>29</v>
      </c>
      <c r="B97" s="17" t="s">
        <v>878</v>
      </c>
      <c r="C97" t="s">
        <v>102</v>
      </c>
      <c r="D97" t="s">
        <v>561</v>
      </c>
      <c r="F97" s="9" t="s">
        <v>834</v>
      </c>
      <c r="G97">
        <v>2</v>
      </c>
      <c r="J97">
        <f>+Tabla356[[#This Row],[BALANCE INICIAL]]+Tabla356[[#This Row],[ENTRADAS]]-Tabla356[[#This Row],[SALIDAS]]</f>
        <v>2</v>
      </c>
      <c r="K97" s="2">
        <v>153.05000000000001</v>
      </c>
      <c r="L97" s="2">
        <f>+Tabla356[[#This Row],[BALANCE INICIAL]]*Tabla356[[#This Row],[PRECIO]]</f>
        <v>306.10000000000002</v>
      </c>
      <c r="M97" s="2">
        <f>+Tabla356[[#This Row],[ENTRADAS]]*Tabla356[[#This Row],[PRECIO]]</f>
        <v>0</v>
      </c>
      <c r="N97" s="2">
        <f>+Tabla356[[#This Row],[SALIDAS]]*Tabla356[[#This Row],[PRECIO]]</f>
        <v>0</v>
      </c>
      <c r="O97" s="2">
        <f>+Tabla356[[#This Row],[BALANCE INICIAL2]]+Tabla356[[#This Row],[ENTRADAS3]]-Tabla356[[#This Row],[SALIDAS4]]</f>
        <v>306.10000000000002</v>
      </c>
    </row>
    <row r="98" spans="1:15" x14ac:dyDescent="0.25">
      <c r="A98" s="9" t="s">
        <v>29</v>
      </c>
      <c r="B98" s="17" t="s">
        <v>878</v>
      </c>
      <c r="C98" t="s">
        <v>102</v>
      </c>
      <c r="D98" t="s">
        <v>562</v>
      </c>
      <c r="F98" s="9" t="s">
        <v>865</v>
      </c>
      <c r="G98">
        <v>0</v>
      </c>
      <c r="J98">
        <f>+Tabla356[[#This Row],[BALANCE INICIAL]]+Tabla356[[#This Row],[ENTRADAS]]-Tabla356[[#This Row],[SALIDAS]]</f>
        <v>0</v>
      </c>
      <c r="K98" s="2">
        <v>80</v>
      </c>
      <c r="L98" s="2">
        <f>+Tabla356[[#This Row],[BALANCE INICIAL]]*Tabla356[[#This Row],[PRECIO]]</f>
        <v>0</v>
      </c>
      <c r="M98" s="2">
        <f>+Tabla356[[#This Row],[ENTRADAS]]*Tabla356[[#This Row],[PRECIO]]</f>
        <v>0</v>
      </c>
      <c r="N98" s="2">
        <f>+Tabla356[[#This Row],[SALIDAS]]*Tabla356[[#This Row],[PRECIO]]</f>
        <v>0</v>
      </c>
      <c r="O98" s="2">
        <f>+Tabla356[[#This Row],[BALANCE INICIAL2]]+Tabla356[[#This Row],[ENTRADAS3]]-Tabla356[[#This Row],[SALIDAS4]]</f>
        <v>0</v>
      </c>
    </row>
    <row r="99" spans="1:15" x14ac:dyDescent="0.25">
      <c r="A99" s="9" t="s">
        <v>29</v>
      </c>
      <c r="B99" s="17" t="s">
        <v>878</v>
      </c>
      <c r="C99" t="s">
        <v>102</v>
      </c>
      <c r="D99" t="s">
        <v>563</v>
      </c>
      <c r="F99" s="9" t="s">
        <v>834</v>
      </c>
      <c r="G99">
        <v>4</v>
      </c>
      <c r="J99">
        <f>+Tabla356[[#This Row],[BALANCE INICIAL]]+Tabla356[[#This Row],[ENTRADAS]]-Tabla356[[#This Row],[SALIDAS]]</f>
        <v>4</v>
      </c>
      <c r="K99" s="2">
        <v>205</v>
      </c>
      <c r="L99" s="2">
        <f>+Tabla356[[#This Row],[BALANCE INICIAL]]*Tabla356[[#This Row],[PRECIO]]</f>
        <v>820</v>
      </c>
      <c r="M99" s="2">
        <f>+Tabla356[[#This Row],[ENTRADAS]]*Tabla356[[#This Row],[PRECIO]]</f>
        <v>0</v>
      </c>
      <c r="N99" s="2">
        <f>+Tabla356[[#This Row],[SALIDAS]]*Tabla356[[#This Row],[PRECIO]]</f>
        <v>0</v>
      </c>
      <c r="O99" s="2">
        <f>+Tabla356[[#This Row],[BALANCE INICIAL2]]+Tabla356[[#This Row],[ENTRADAS3]]-Tabla356[[#This Row],[SALIDAS4]]</f>
        <v>820</v>
      </c>
    </row>
    <row r="100" spans="1:15" x14ac:dyDescent="0.25">
      <c r="A100" s="9" t="s">
        <v>29</v>
      </c>
      <c r="B100" s="17" t="s">
        <v>878</v>
      </c>
      <c r="C100" t="s">
        <v>102</v>
      </c>
      <c r="D100" t="s">
        <v>564</v>
      </c>
      <c r="F100" s="9" t="s">
        <v>867</v>
      </c>
      <c r="G100">
        <v>15</v>
      </c>
      <c r="J100">
        <f>+Tabla356[[#This Row],[BALANCE INICIAL]]+Tabla356[[#This Row],[ENTRADAS]]-Tabla356[[#This Row],[SALIDAS]]</f>
        <v>15</v>
      </c>
      <c r="K100" s="2">
        <v>80</v>
      </c>
      <c r="L100" s="2">
        <f>+Tabla356[[#This Row],[BALANCE INICIAL]]*Tabla356[[#This Row],[PRECIO]]</f>
        <v>1200</v>
      </c>
      <c r="M100" s="2">
        <f>+Tabla356[[#This Row],[ENTRADAS]]*Tabla356[[#This Row],[PRECIO]]</f>
        <v>0</v>
      </c>
      <c r="N100" s="2">
        <f>+Tabla356[[#This Row],[SALIDAS]]*Tabla356[[#This Row],[PRECIO]]</f>
        <v>0</v>
      </c>
      <c r="O100" s="2">
        <f>+Tabla356[[#This Row],[BALANCE INICIAL2]]+Tabla356[[#This Row],[ENTRADAS3]]-Tabla356[[#This Row],[SALIDAS4]]</f>
        <v>1200</v>
      </c>
    </row>
    <row r="101" spans="1:15" x14ac:dyDescent="0.25">
      <c r="A101" s="9" t="s">
        <v>29</v>
      </c>
      <c r="B101" s="17" t="s">
        <v>878</v>
      </c>
      <c r="C101" t="s">
        <v>102</v>
      </c>
      <c r="D101" t="s">
        <v>565</v>
      </c>
      <c r="F101" s="9" t="s">
        <v>867</v>
      </c>
      <c r="G101">
        <v>8</v>
      </c>
      <c r="J101">
        <f>+Tabla356[[#This Row],[BALANCE INICIAL]]+Tabla356[[#This Row],[ENTRADAS]]-Tabla356[[#This Row],[SALIDAS]]</f>
        <v>8</v>
      </c>
      <c r="K101" s="2">
        <v>160</v>
      </c>
      <c r="L101" s="2">
        <f>+Tabla356[[#This Row],[BALANCE INICIAL]]*Tabla356[[#This Row],[PRECIO]]</f>
        <v>1280</v>
      </c>
      <c r="M101" s="2">
        <f>+Tabla356[[#This Row],[ENTRADAS]]*Tabla356[[#This Row],[PRECIO]]</f>
        <v>0</v>
      </c>
      <c r="N101" s="2">
        <f>+Tabla356[[#This Row],[SALIDAS]]*Tabla356[[#This Row],[PRECIO]]</f>
        <v>0</v>
      </c>
      <c r="O101" s="2">
        <f>+Tabla356[[#This Row],[BALANCE INICIAL2]]+Tabla356[[#This Row],[ENTRADAS3]]-Tabla356[[#This Row],[SALIDAS4]]</f>
        <v>1280</v>
      </c>
    </row>
    <row r="102" spans="1:15" x14ac:dyDescent="0.25">
      <c r="A102" s="9" t="s">
        <v>29</v>
      </c>
      <c r="B102" s="17" t="s">
        <v>878</v>
      </c>
      <c r="C102" t="s">
        <v>102</v>
      </c>
      <c r="D102" t="s">
        <v>566</v>
      </c>
      <c r="F102" s="9" t="s">
        <v>867</v>
      </c>
      <c r="G102">
        <v>2</v>
      </c>
      <c r="J102">
        <f>+Tabla356[[#This Row],[BALANCE INICIAL]]+Tabla356[[#This Row],[ENTRADAS]]-Tabla356[[#This Row],[SALIDAS]]</f>
        <v>2</v>
      </c>
      <c r="K102" s="2">
        <v>80</v>
      </c>
      <c r="L102" s="2">
        <f>+Tabla356[[#This Row],[BALANCE INICIAL]]*Tabla356[[#This Row],[PRECIO]]</f>
        <v>160</v>
      </c>
      <c r="M102" s="2">
        <f>+Tabla356[[#This Row],[ENTRADAS]]*Tabla356[[#This Row],[PRECIO]]</f>
        <v>0</v>
      </c>
      <c r="N102" s="2">
        <f>+Tabla356[[#This Row],[SALIDAS]]*Tabla356[[#This Row],[PRECIO]]</f>
        <v>0</v>
      </c>
      <c r="O102" s="2">
        <f>+Tabla356[[#This Row],[BALANCE INICIAL2]]+Tabla356[[#This Row],[ENTRADAS3]]-Tabla356[[#This Row],[SALIDAS4]]</f>
        <v>160</v>
      </c>
    </row>
    <row r="103" spans="1:15" x14ac:dyDescent="0.25">
      <c r="A103" s="9" t="s">
        <v>29</v>
      </c>
      <c r="B103" s="17" t="s">
        <v>878</v>
      </c>
      <c r="C103" t="s">
        <v>102</v>
      </c>
      <c r="D103" t="s">
        <v>567</v>
      </c>
      <c r="F103" s="9" t="s">
        <v>867</v>
      </c>
      <c r="G103">
        <v>4</v>
      </c>
      <c r="J103">
        <f>+Tabla356[[#This Row],[BALANCE INICIAL]]+Tabla356[[#This Row],[ENTRADAS]]-Tabla356[[#This Row],[SALIDAS]]</f>
        <v>4</v>
      </c>
      <c r="K103" s="2">
        <v>80</v>
      </c>
      <c r="L103" s="2">
        <f>+Tabla356[[#This Row],[BALANCE INICIAL]]*Tabla356[[#This Row],[PRECIO]]</f>
        <v>320</v>
      </c>
      <c r="M103" s="2">
        <f>+Tabla356[[#This Row],[ENTRADAS]]*Tabla356[[#This Row],[PRECIO]]</f>
        <v>0</v>
      </c>
      <c r="N103" s="2">
        <f>+Tabla356[[#This Row],[SALIDAS]]*Tabla356[[#This Row],[PRECIO]]</f>
        <v>0</v>
      </c>
      <c r="O103" s="2">
        <f>+Tabla356[[#This Row],[BALANCE INICIAL2]]+Tabla356[[#This Row],[ENTRADAS3]]-Tabla356[[#This Row],[SALIDAS4]]</f>
        <v>320</v>
      </c>
    </row>
    <row r="104" spans="1:15" x14ac:dyDescent="0.25">
      <c r="A104" s="9" t="s">
        <v>29</v>
      </c>
      <c r="B104" s="17" t="s">
        <v>878</v>
      </c>
      <c r="C104" t="s">
        <v>102</v>
      </c>
      <c r="D104" t="s">
        <v>568</v>
      </c>
      <c r="F104" s="9" t="s">
        <v>868</v>
      </c>
      <c r="G104">
        <v>2</v>
      </c>
      <c r="J104">
        <f>+Tabla356[[#This Row],[BALANCE INICIAL]]+Tabla356[[#This Row],[ENTRADAS]]-Tabla356[[#This Row],[SALIDAS]]</f>
        <v>2</v>
      </c>
      <c r="K104" s="2">
        <v>1249.99</v>
      </c>
      <c r="L104" s="2">
        <f>+Tabla356[[#This Row],[BALANCE INICIAL]]*Tabla356[[#This Row],[PRECIO]]</f>
        <v>2499.98</v>
      </c>
      <c r="M104" s="2">
        <f>+Tabla356[[#This Row],[ENTRADAS]]*Tabla356[[#This Row],[PRECIO]]</f>
        <v>0</v>
      </c>
      <c r="N104" s="2">
        <f>+Tabla356[[#This Row],[SALIDAS]]*Tabla356[[#This Row],[PRECIO]]</f>
        <v>0</v>
      </c>
      <c r="O104" s="2">
        <f>+Tabla356[[#This Row],[BALANCE INICIAL2]]+Tabla356[[#This Row],[ENTRADAS3]]-Tabla356[[#This Row],[SALIDAS4]]</f>
        <v>2499.98</v>
      </c>
    </row>
    <row r="105" spans="1:15" x14ac:dyDescent="0.25">
      <c r="A105" s="9" t="s">
        <v>29</v>
      </c>
      <c r="B105" s="17" t="s">
        <v>878</v>
      </c>
      <c r="C105" t="s">
        <v>102</v>
      </c>
      <c r="D105" t="s">
        <v>569</v>
      </c>
      <c r="F105" s="9" t="s">
        <v>825</v>
      </c>
      <c r="G105">
        <v>3</v>
      </c>
      <c r="J105">
        <f>+Tabla356[[#This Row],[BALANCE INICIAL]]+Tabla356[[#This Row],[ENTRADAS]]-Tabla356[[#This Row],[SALIDAS]]</f>
        <v>3</v>
      </c>
      <c r="K105" s="2">
        <v>630.5</v>
      </c>
      <c r="L105" s="2">
        <f>+Tabla356[[#This Row],[BALANCE INICIAL]]*Tabla356[[#This Row],[PRECIO]]</f>
        <v>1891.5</v>
      </c>
      <c r="M105" s="2">
        <f>+Tabla356[[#This Row],[ENTRADAS]]*Tabla356[[#This Row],[PRECIO]]</f>
        <v>0</v>
      </c>
      <c r="N105" s="2">
        <f>+Tabla356[[#This Row],[SALIDAS]]*Tabla356[[#This Row],[PRECIO]]</f>
        <v>0</v>
      </c>
      <c r="O105" s="2">
        <f>+Tabla356[[#This Row],[BALANCE INICIAL2]]+Tabla356[[#This Row],[ENTRADAS3]]-Tabla356[[#This Row],[SALIDAS4]]</f>
        <v>1891.5</v>
      </c>
    </row>
    <row r="106" spans="1:15" x14ac:dyDescent="0.25">
      <c r="A106" s="9" t="s">
        <v>29</v>
      </c>
      <c r="B106" s="17" t="s">
        <v>878</v>
      </c>
      <c r="C106" t="s">
        <v>102</v>
      </c>
      <c r="D106" t="s">
        <v>570</v>
      </c>
      <c r="F106" s="9" t="s">
        <v>834</v>
      </c>
      <c r="G106">
        <v>1</v>
      </c>
      <c r="J106">
        <f>+Tabla356[[#This Row],[BALANCE INICIAL]]+Tabla356[[#This Row],[ENTRADAS]]-Tabla356[[#This Row],[SALIDAS]]</f>
        <v>1</v>
      </c>
      <c r="K106" s="2">
        <v>170.5</v>
      </c>
      <c r="L106" s="2">
        <f>+Tabla356[[#This Row],[BALANCE INICIAL]]*Tabla356[[#This Row],[PRECIO]]</f>
        <v>170.5</v>
      </c>
      <c r="M106" s="2">
        <f>+Tabla356[[#This Row],[ENTRADAS]]*Tabla356[[#This Row],[PRECIO]]</f>
        <v>0</v>
      </c>
      <c r="N106" s="2">
        <f>+Tabla356[[#This Row],[SALIDAS]]*Tabla356[[#This Row],[PRECIO]]</f>
        <v>0</v>
      </c>
      <c r="O106" s="2">
        <f>+Tabla356[[#This Row],[BALANCE INICIAL2]]+Tabla356[[#This Row],[ENTRADAS3]]-Tabla356[[#This Row],[SALIDAS4]]</f>
        <v>170.5</v>
      </c>
    </row>
    <row r="107" spans="1:15" x14ac:dyDescent="0.25">
      <c r="A107" s="9" t="s">
        <v>29</v>
      </c>
      <c r="B107" s="17" t="s">
        <v>878</v>
      </c>
      <c r="C107" t="s">
        <v>102</v>
      </c>
      <c r="D107" t="s">
        <v>571</v>
      </c>
      <c r="F107" s="9" t="s">
        <v>869</v>
      </c>
      <c r="G107">
        <v>1</v>
      </c>
      <c r="J107">
        <f>+Tabla356[[#This Row],[BALANCE INICIAL]]+Tabla356[[#This Row],[ENTRADAS]]-Tabla356[[#This Row],[SALIDAS]]</f>
        <v>1</v>
      </c>
      <c r="K107" s="2">
        <v>169</v>
      </c>
      <c r="L107" s="2">
        <f>+Tabla356[[#This Row],[BALANCE INICIAL]]*Tabla356[[#This Row],[PRECIO]]</f>
        <v>169</v>
      </c>
      <c r="M107" s="2">
        <f>+Tabla356[[#This Row],[ENTRADAS]]*Tabla356[[#This Row],[PRECIO]]</f>
        <v>0</v>
      </c>
      <c r="N107" s="2">
        <f>+Tabla356[[#This Row],[SALIDAS]]*Tabla356[[#This Row],[PRECIO]]</f>
        <v>0</v>
      </c>
      <c r="O107" s="2">
        <f>+Tabla356[[#This Row],[BALANCE INICIAL2]]+Tabla356[[#This Row],[ENTRADAS3]]-Tabla356[[#This Row],[SALIDAS4]]</f>
        <v>169</v>
      </c>
    </row>
    <row r="108" spans="1:15" x14ac:dyDescent="0.25">
      <c r="A108" s="9" t="s">
        <v>29</v>
      </c>
      <c r="B108" s="17" t="s">
        <v>878</v>
      </c>
      <c r="C108" t="s">
        <v>102</v>
      </c>
      <c r="D108" t="s">
        <v>572</v>
      </c>
      <c r="F108" s="9" t="s">
        <v>834</v>
      </c>
      <c r="G108">
        <v>1</v>
      </c>
      <c r="J108">
        <f>+Tabla356[[#This Row],[BALANCE INICIAL]]+Tabla356[[#This Row],[ENTRADAS]]-Tabla356[[#This Row],[SALIDAS]]</f>
        <v>1</v>
      </c>
      <c r="K108" s="2">
        <v>159</v>
      </c>
      <c r="L108" s="2">
        <f>+Tabla356[[#This Row],[BALANCE INICIAL]]*Tabla356[[#This Row],[PRECIO]]</f>
        <v>159</v>
      </c>
      <c r="M108" s="2">
        <f>+Tabla356[[#This Row],[ENTRADAS]]*Tabla356[[#This Row],[PRECIO]]</f>
        <v>0</v>
      </c>
      <c r="N108" s="2">
        <f>+Tabla356[[#This Row],[SALIDAS]]*Tabla356[[#This Row],[PRECIO]]</f>
        <v>0</v>
      </c>
      <c r="O108" s="2">
        <f>+Tabla356[[#This Row],[BALANCE INICIAL2]]+Tabla356[[#This Row],[ENTRADAS3]]-Tabla356[[#This Row],[SALIDAS4]]</f>
        <v>159</v>
      </c>
    </row>
    <row r="109" spans="1:15" x14ac:dyDescent="0.25">
      <c r="A109" s="9" t="s">
        <v>29</v>
      </c>
      <c r="B109" s="17" t="s">
        <v>878</v>
      </c>
      <c r="C109" t="s">
        <v>102</v>
      </c>
      <c r="D109" t="s">
        <v>573</v>
      </c>
      <c r="F109" s="9" t="s">
        <v>834</v>
      </c>
      <c r="G109">
        <v>5</v>
      </c>
      <c r="J109">
        <f>+Tabla356[[#This Row],[BALANCE INICIAL]]+Tabla356[[#This Row],[ENTRADAS]]-Tabla356[[#This Row],[SALIDAS]]</f>
        <v>5</v>
      </c>
      <c r="K109" s="2">
        <v>150</v>
      </c>
      <c r="L109" s="2">
        <f>+Tabla356[[#This Row],[BALANCE INICIAL]]*Tabla356[[#This Row],[PRECIO]]</f>
        <v>750</v>
      </c>
      <c r="M109" s="2">
        <f>+Tabla356[[#This Row],[ENTRADAS]]*Tabla356[[#This Row],[PRECIO]]</f>
        <v>0</v>
      </c>
      <c r="N109" s="2">
        <f>+Tabla356[[#This Row],[SALIDAS]]*Tabla356[[#This Row],[PRECIO]]</f>
        <v>0</v>
      </c>
      <c r="O109" s="2">
        <f>+Tabla356[[#This Row],[BALANCE INICIAL2]]+Tabla356[[#This Row],[ENTRADAS3]]-Tabla356[[#This Row],[SALIDAS4]]</f>
        <v>750</v>
      </c>
    </row>
    <row r="110" spans="1:15" x14ac:dyDescent="0.25">
      <c r="A110" s="9" t="s">
        <v>29</v>
      </c>
      <c r="B110" s="17" t="s">
        <v>878</v>
      </c>
      <c r="C110" t="s">
        <v>102</v>
      </c>
      <c r="D110" t="s">
        <v>574</v>
      </c>
      <c r="F110" s="9" t="s">
        <v>866</v>
      </c>
      <c r="G110">
        <v>15</v>
      </c>
      <c r="J110">
        <f>+Tabla356[[#This Row],[BALANCE INICIAL]]+Tabla356[[#This Row],[ENTRADAS]]-Tabla356[[#This Row],[SALIDAS]]</f>
        <v>15</v>
      </c>
      <c r="K110" s="2">
        <v>85</v>
      </c>
      <c r="L110" s="2">
        <f>+Tabla356[[#This Row],[BALANCE INICIAL]]*Tabla356[[#This Row],[PRECIO]]</f>
        <v>1275</v>
      </c>
      <c r="M110" s="2">
        <f>+Tabla356[[#This Row],[ENTRADAS]]*Tabla356[[#This Row],[PRECIO]]</f>
        <v>0</v>
      </c>
      <c r="N110" s="2">
        <f>+Tabla356[[#This Row],[SALIDAS]]*Tabla356[[#This Row],[PRECIO]]</f>
        <v>0</v>
      </c>
      <c r="O110" s="2">
        <f>+Tabla356[[#This Row],[BALANCE INICIAL2]]+Tabla356[[#This Row],[ENTRADAS3]]-Tabla356[[#This Row],[SALIDAS4]]</f>
        <v>1275</v>
      </c>
    </row>
    <row r="111" spans="1:15" x14ac:dyDescent="0.25">
      <c r="A111" s="9" t="s">
        <v>29</v>
      </c>
      <c r="B111" s="17" t="s">
        <v>878</v>
      </c>
      <c r="C111" t="s">
        <v>102</v>
      </c>
      <c r="D111" t="s">
        <v>575</v>
      </c>
      <c r="F111" s="9" t="s">
        <v>869</v>
      </c>
      <c r="G111">
        <v>3</v>
      </c>
      <c r="J111">
        <f>+Tabla356[[#This Row],[BALANCE INICIAL]]+Tabla356[[#This Row],[ENTRADAS]]-Tabla356[[#This Row],[SALIDAS]]</f>
        <v>3</v>
      </c>
      <c r="K111" s="2">
        <v>85</v>
      </c>
      <c r="L111" s="2">
        <f>+Tabla356[[#This Row],[BALANCE INICIAL]]*Tabla356[[#This Row],[PRECIO]]</f>
        <v>255</v>
      </c>
      <c r="M111" s="2">
        <f>+Tabla356[[#This Row],[ENTRADAS]]*Tabla356[[#This Row],[PRECIO]]</f>
        <v>0</v>
      </c>
      <c r="N111" s="2">
        <f>+Tabla356[[#This Row],[SALIDAS]]*Tabla356[[#This Row],[PRECIO]]</f>
        <v>0</v>
      </c>
      <c r="O111" s="2">
        <f>+Tabla356[[#This Row],[BALANCE INICIAL2]]+Tabla356[[#This Row],[ENTRADAS3]]-Tabla356[[#This Row],[SALIDAS4]]</f>
        <v>255</v>
      </c>
    </row>
    <row r="112" spans="1:15" x14ac:dyDescent="0.25">
      <c r="A112" s="9" t="s">
        <v>29</v>
      </c>
      <c r="B112" s="17" t="s">
        <v>878</v>
      </c>
      <c r="C112" t="s">
        <v>102</v>
      </c>
      <c r="D112" t="s">
        <v>576</v>
      </c>
      <c r="F112" s="9" t="s">
        <v>834</v>
      </c>
      <c r="G112">
        <v>16</v>
      </c>
      <c r="J112">
        <f>+Tabla356[[#This Row],[BALANCE INICIAL]]+Tabla356[[#This Row],[ENTRADAS]]-Tabla356[[#This Row],[SALIDAS]]</f>
        <v>16</v>
      </c>
      <c r="K112" s="2">
        <v>140</v>
      </c>
      <c r="L112" s="2">
        <f>+Tabla356[[#This Row],[BALANCE INICIAL]]*Tabla356[[#This Row],[PRECIO]]</f>
        <v>2240</v>
      </c>
      <c r="M112" s="2">
        <f>+Tabla356[[#This Row],[ENTRADAS]]*Tabla356[[#This Row],[PRECIO]]</f>
        <v>0</v>
      </c>
      <c r="N112" s="2">
        <f>+Tabla356[[#This Row],[SALIDAS]]*Tabla356[[#This Row],[PRECIO]]</f>
        <v>0</v>
      </c>
      <c r="O112" s="2">
        <f>+Tabla356[[#This Row],[BALANCE INICIAL2]]+Tabla356[[#This Row],[ENTRADAS3]]-Tabla356[[#This Row],[SALIDAS4]]</f>
        <v>2240</v>
      </c>
    </row>
    <row r="113" spans="1:15" x14ac:dyDescent="0.25">
      <c r="A113" s="9" t="s">
        <v>29</v>
      </c>
      <c r="B113" s="17" t="s">
        <v>878</v>
      </c>
      <c r="C113" t="s">
        <v>102</v>
      </c>
      <c r="D113" t="s">
        <v>577</v>
      </c>
      <c r="F113" s="9" t="s">
        <v>834</v>
      </c>
      <c r="G113">
        <v>6</v>
      </c>
      <c r="J113">
        <f>+Tabla356[[#This Row],[BALANCE INICIAL]]+Tabla356[[#This Row],[ENTRADAS]]-Tabla356[[#This Row],[SALIDAS]]</f>
        <v>6</v>
      </c>
      <c r="K113" s="2">
        <v>150</v>
      </c>
      <c r="L113" s="2">
        <f>+Tabla356[[#This Row],[BALANCE INICIAL]]*Tabla356[[#This Row],[PRECIO]]</f>
        <v>900</v>
      </c>
      <c r="M113" s="2">
        <f>+Tabla356[[#This Row],[ENTRADAS]]*Tabla356[[#This Row],[PRECIO]]</f>
        <v>0</v>
      </c>
      <c r="N113" s="2">
        <f>+Tabla356[[#This Row],[SALIDAS]]*Tabla356[[#This Row],[PRECIO]]</f>
        <v>0</v>
      </c>
      <c r="O113" s="2">
        <f>+Tabla356[[#This Row],[BALANCE INICIAL2]]+Tabla356[[#This Row],[ENTRADAS3]]-Tabla356[[#This Row],[SALIDAS4]]</f>
        <v>900</v>
      </c>
    </row>
    <row r="114" spans="1:15" x14ac:dyDescent="0.25">
      <c r="A114" s="9" t="s">
        <v>29</v>
      </c>
      <c r="B114" s="17" t="s">
        <v>878</v>
      </c>
      <c r="C114" t="s">
        <v>102</v>
      </c>
      <c r="D114" t="s">
        <v>578</v>
      </c>
      <c r="F114" s="9" t="s">
        <v>834</v>
      </c>
      <c r="G114">
        <v>1</v>
      </c>
      <c r="J114">
        <f>+Tabla356[[#This Row],[BALANCE INICIAL]]+Tabla356[[#This Row],[ENTRADAS]]-Tabla356[[#This Row],[SALIDAS]]</f>
        <v>1</v>
      </c>
      <c r="K114" s="2">
        <v>23.73</v>
      </c>
      <c r="L114" s="2">
        <f>+Tabla356[[#This Row],[BALANCE INICIAL]]*Tabla356[[#This Row],[PRECIO]]</f>
        <v>23.73</v>
      </c>
      <c r="M114" s="2">
        <f>+Tabla356[[#This Row],[ENTRADAS]]*Tabla356[[#This Row],[PRECIO]]</f>
        <v>0</v>
      </c>
      <c r="N114" s="2">
        <f>+Tabla356[[#This Row],[SALIDAS]]*Tabla356[[#This Row],[PRECIO]]</f>
        <v>0</v>
      </c>
      <c r="O114" s="2">
        <f>+Tabla356[[#This Row],[BALANCE INICIAL2]]+Tabla356[[#This Row],[ENTRADAS3]]-Tabla356[[#This Row],[SALIDAS4]]</f>
        <v>23.73</v>
      </c>
    </row>
    <row r="115" spans="1:15" x14ac:dyDescent="0.25">
      <c r="A115" s="9" t="s">
        <v>29</v>
      </c>
      <c r="B115" s="17" t="s">
        <v>878</v>
      </c>
      <c r="C115" t="s">
        <v>102</v>
      </c>
      <c r="D115" t="s">
        <v>579</v>
      </c>
      <c r="F115" s="9" t="s">
        <v>834</v>
      </c>
      <c r="G115">
        <v>1</v>
      </c>
      <c r="J115">
        <f>+Tabla356[[#This Row],[BALANCE INICIAL]]+Tabla356[[#This Row],[ENTRADAS]]-Tabla356[[#This Row],[SALIDAS]]</f>
        <v>1</v>
      </c>
      <c r="K115" s="2">
        <v>169</v>
      </c>
      <c r="L115" s="2">
        <f>+Tabla356[[#This Row],[BALANCE INICIAL]]*Tabla356[[#This Row],[PRECIO]]</f>
        <v>169</v>
      </c>
      <c r="M115" s="2">
        <f>+Tabla356[[#This Row],[ENTRADAS]]*Tabla356[[#This Row],[PRECIO]]</f>
        <v>0</v>
      </c>
      <c r="N115" s="2">
        <f>+Tabla356[[#This Row],[SALIDAS]]*Tabla356[[#This Row],[PRECIO]]</f>
        <v>0</v>
      </c>
      <c r="O115" s="2">
        <f>+Tabla356[[#This Row],[BALANCE INICIAL2]]+Tabla356[[#This Row],[ENTRADAS3]]-Tabla356[[#This Row],[SALIDAS4]]</f>
        <v>169</v>
      </c>
    </row>
    <row r="116" spans="1:15" x14ac:dyDescent="0.25">
      <c r="A116" s="9" t="s">
        <v>29</v>
      </c>
      <c r="B116" s="17" t="s">
        <v>878</v>
      </c>
      <c r="C116" t="s">
        <v>102</v>
      </c>
      <c r="D116" t="s">
        <v>580</v>
      </c>
      <c r="F116" s="9" t="s">
        <v>834</v>
      </c>
      <c r="G116">
        <v>1</v>
      </c>
      <c r="J116">
        <f>+Tabla356[[#This Row],[BALANCE INICIAL]]+Tabla356[[#This Row],[ENTRADAS]]-Tabla356[[#This Row],[SALIDAS]]</f>
        <v>1</v>
      </c>
      <c r="K116" s="2">
        <v>239</v>
      </c>
      <c r="L116" s="2">
        <f>+Tabla356[[#This Row],[BALANCE INICIAL]]*Tabla356[[#This Row],[PRECIO]]</f>
        <v>239</v>
      </c>
      <c r="M116" s="2">
        <f>+Tabla356[[#This Row],[ENTRADAS]]*Tabla356[[#This Row],[PRECIO]]</f>
        <v>0</v>
      </c>
      <c r="N116" s="2">
        <f>+Tabla356[[#This Row],[SALIDAS]]*Tabla356[[#This Row],[PRECIO]]</f>
        <v>0</v>
      </c>
      <c r="O116" s="2">
        <f>+Tabla356[[#This Row],[BALANCE INICIAL2]]+Tabla356[[#This Row],[ENTRADAS3]]-Tabla356[[#This Row],[SALIDAS4]]</f>
        <v>239</v>
      </c>
    </row>
    <row r="117" spans="1:15" x14ac:dyDescent="0.25">
      <c r="A117" s="9" t="s">
        <v>29</v>
      </c>
      <c r="B117" s="17" t="s">
        <v>878</v>
      </c>
      <c r="C117" t="s">
        <v>102</v>
      </c>
      <c r="D117" t="s">
        <v>581</v>
      </c>
      <c r="F117" s="9" t="s">
        <v>834</v>
      </c>
      <c r="G117">
        <v>5</v>
      </c>
      <c r="J117">
        <f>+Tabla356[[#This Row],[BALANCE INICIAL]]+Tabla356[[#This Row],[ENTRADAS]]-Tabla356[[#This Row],[SALIDAS]]</f>
        <v>5</v>
      </c>
      <c r="K117" s="2">
        <v>28</v>
      </c>
      <c r="L117" s="2">
        <f>+Tabla356[[#This Row],[BALANCE INICIAL]]*Tabla356[[#This Row],[PRECIO]]</f>
        <v>140</v>
      </c>
      <c r="M117" s="2">
        <f>+Tabla356[[#This Row],[ENTRADAS]]*Tabla356[[#This Row],[PRECIO]]</f>
        <v>0</v>
      </c>
      <c r="N117" s="2">
        <f>+Tabla356[[#This Row],[SALIDAS]]*Tabla356[[#This Row],[PRECIO]]</f>
        <v>0</v>
      </c>
      <c r="O117" s="2">
        <f>+Tabla356[[#This Row],[BALANCE INICIAL2]]+Tabla356[[#This Row],[ENTRADAS3]]-Tabla356[[#This Row],[SALIDAS4]]</f>
        <v>140</v>
      </c>
    </row>
    <row r="118" spans="1:15" x14ac:dyDescent="0.25">
      <c r="A118" s="9" t="s">
        <v>29</v>
      </c>
      <c r="B118" s="17" t="s">
        <v>878</v>
      </c>
      <c r="C118" t="s">
        <v>102</v>
      </c>
      <c r="D118" t="s">
        <v>582</v>
      </c>
      <c r="F118" s="9" t="s">
        <v>834</v>
      </c>
      <c r="G118">
        <v>3</v>
      </c>
      <c r="J118">
        <f>+Tabla356[[#This Row],[BALANCE INICIAL]]+Tabla356[[#This Row],[ENTRADAS]]-Tabla356[[#This Row],[SALIDAS]]</f>
        <v>3</v>
      </c>
      <c r="K118" s="2">
        <v>88.98</v>
      </c>
      <c r="L118" s="2">
        <f>+Tabla356[[#This Row],[BALANCE INICIAL]]*Tabla356[[#This Row],[PRECIO]]</f>
        <v>266.94</v>
      </c>
      <c r="M118" s="2">
        <f>+Tabla356[[#This Row],[ENTRADAS]]*Tabla356[[#This Row],[PRECIO]]</f>
        <v>0</v>
      </c>
      <c r="N118" s="2">
        <f>+Tabla356[[#This Row],[SALIDAS]]*Tabla356[[#This Row],[PRECIO]]</f>
        <v>0</v>
      </c>
      <c r="O118" s="2">
        <f>+Tabla356[[#This Row],[BALANCE INICIAL2]]+Tabla356[[#This Row],[ENTRADAS3]]-Tabla356[[#This Row],[SALIDAS4]]</f>
        <v>266.94</v>
      </c>
    </row>
    <row r="119" spans="1:15" x14ac:dyDescent="0.25">
      <c r="A119" s="9" t="s">
        <v>29</v>
      </c>
      <c r="B119" s="17" t="s">
        <v>878</v>
      </c>
      <c r="C119" t="s">
        <v>102</v>
      </c>
      <c r="D119" t="s">
        <v>583</v>
      </c>
      <c r="F119" s="9" t="s">
        <v>834</v>
      </c>
      <c r="G119">
        <v>4</v>
      </c>
      <c r="J119">
        <f>+Tabla356[[#This Row],[BALANCE INICIAL]]+Tabla356[[#This Row],[ENTRADAS]]-Tabla356[[#This Row],[SALIDAS]]</f>
        <v>4</v>
      </c>
      <c r="K119" s="2">
        <v>97</v>
      </c>
      <c r="L119" s="2">
        <f>+Tabla356[[#This Row],[BALANCE INICIAL]]*Tabla356[[#This Row],[PRECIO]]</f>
        <v>388</v>
      </c>
      <c r="M119" s="2">
        <f>+Tabla356[[#This Row],[ENTRADAS]]*Tabla356[[#This Row],[PRECIO]]</f>
        <v>0</v>
      </c>
      <c r="N119" s="2">
        <f>+Tabla356[[#This Row],[SALIDAS]]*Tabla356[[#This Row],[PRECIO]]</f>
        <v>0</v>
      </c>
      <c r="O119" s="2">
        <f>+Tabla356[[#This Row],[BALANCE INICIAL2]]+Tabla356[[#This Row],[ENTRADAS3]]-Tabla356[[#This Row],[SALIDAS4]]</f>
        <v>388</v>
      </c>
    </row>
    <row r="120" spans="1:15" x14ac:dyDescent="0.25">
      <c r="A120" s="9" t="s">
        <v>29</v>
      </c>
      <c r="B120" s="17" t="s">
        <v>878</v>
      </c>
      <c r="C120" t="s">
        <v>102</v>
      </c>
      <c r="D120" t="s">
        <v>584</v>
      </c>
      <c r="F120" s="9" t="s">
        <v>865</v>
      </c>
      <c r="G120">
        <v>1</v>
      </c>
      <c r="J120">
        <f>+Tabla356[[#This Row],[BALANCE INICIAL]]+Tabla356[[#This Row],[ENTRADAS]]-Tabla356[[#This Row],[SALIDAS]]</f>
        <v>1</v>
      </c>
      <c r="K120" s="2">
        <v>650</v>
      </c>
      <c r="L120" s="2">
        <f>+Tabla356[[#This Row],[BALANCE INICIAL]]*Tabla356[[#This Row],[PRECIO]]</f>
        <v>650</v>
      </c>
      <c r="M120" s="2">
        <f>+Tabla356[[#This Row],[ENTRADAS]]*Tabla356[[#This Row],[PRECIO]]</f>
        <v>0</v>
      </c>
      <c r="N120" s="2">
        <f>+Tabla356[[#This Row],[SALIDAS]]*Tabla356[[#This Row],[PRECIO]]</f>
        <v>0</v>
      </c>
      <c r="O120" s="2">
        <f>+Tabla356[[#This Row],[BALANCE INICIAL2]]+Tabla356[[#This Row],[ENTRADAS3]]-Tabla356[[#This Row],[SALIDAS4]]</f>
        <v>650</v>
      </c>
    </row>
    <row r="121" spans="1:15" x14ac:dyDescent="0.25">
      <c r="A121" s="9" t="s">
        <v>29</v>
      </c>
      <c r="B121" s="17" t="s">
        <v>878</v>
      </c>
      <c r="C121" t="s">
        <v>102</v>
      </c>
      <c r="D121" t="s">
        <v>585</v>
      </c>
      <c r="F121" s="9" t="s">
        <v>865</v>
      </c>
      <c r="G121">
        <v>1</v>
      </c>
      <c r="J121">
        <f>+Tabla356[[#This Row],[BALANCE INICIAL]]+Tabla356[[#This Row],[ENTRADAS]]-Tabla356[[#This Row],[SALIDAS]]</f>
        <v>1</v>
      </c>
      <c r="K121" s="2">
        <v>170.5</v>
      </c>
      <c r="L121" s="2">
        <f>+Tabla356[[#This Row],[BALANCE INICIAL]]*Tabla356[[#This Row],[PRECIO]]</f>
        <v>170.5</v>
      </c>
      <c r="M121" s="2">
        <f>+Tabla356[[#This Row],[ENTRADAS]]*Tabla356[[#This Row],[PRECIO]]</f>
        <v>0</v>
      </c>
      <c r="N121" s="2">
        <f>+Tabla356[[#This Row],[SALIDAS]]*Tabla356[[#This Row],[PRECIO]]</f>
        <v>0</v>
      </c>
      <c r="O121" s="2">
        <f>+Tabla356[[#This Row],[BALANCE INICIAL2]]+Tabla356[[#This Row],[ENTRADAS3]]-Tabla356[[#This Row],[SALIDAS4]]</f>
        <v>170.5</v>
      </c>
    </row>
    <row r="122" spans="1:15" x14ac:dyDescent="0.25">
      <c r="A122" s="9" t="s">
        <v>29</v>
      </c>
      <c r="B122" s="17" t="s">
        <v>878</v>
      </c>
      <c r="C122" t="s">
        <v>102</v>
      </c>
      <c r="D122" t="s">
        <v>586</v>
      </c>
      <c r="F122" s="9" t="s">
        <v>865</v>
      </c>
      <c r="G122">
        <v>2</v>
      </c>
      <c r="J122">
        <f>+Tabla356[[#This Row],[BALANCE INICIAL]]+Tabla356[[#This Row],[ENTRADAS]]-Tabla356[[#This Row],[SALIDAS]]</f>
        <v>2</v>
      </c>
      <c r="K122" s="2">
        <v>45</v>
      </c>
      <c r="L122" s="2">
        <f>+Tabla356[[#This Row],[BALANCE INICIAL]]*Tabla356[[#This Row],[PRECIO]]</f>
        <v>90</v>
      </c>
      <c r="M122" s="2">
        <f>+Tabla356[[#This Row],[ENTRADAS]]*Tabla356[[#This Row],[PRECIO]]</f>
        <v>0</v>
      </c>
      <c r="N122" s="2">
        <f>+Tabla356[[#This Row],[SALIDAS]]*Tabla356[[#This Row],[PRECIO]]</f>
        <v>0</v>
      </c>
      <c r="O122" s="2">
        <f>+Tabla356[[#This Row],[BALANCE INICIAL2]]+Tabla356[[#This Row],[ENTRADAS3]]-Tabla356[[#This Row],[SALIDAS4]]</f>
        <v>90</v>
      </c>
    </row>
    <row r="123" spans="1:15" x14ac:dyDescent="0.25">
      <c r="A123" s="9" t="s">
        <v>29</v>
      </c>
      <c r="B123" s="17" t="s">
        <v>878</v>
      </c>
      <c r="C123" t="s">
        <v>102</v>
      </c>
      <c r="D123" t="s">
        <v>587</v>
      </c>
      <c r="F123" s="9" t="s">
        <v>865</v>
      </c>
      <c r="G123">
        <v>1</v>
      </c>
      <c r="J123">
        <f>+Tabla356[[#This Row],[BALANCE INICIAL]]+Tabla356[[#This Row],[ENTRADAS]]-Tabla356[[#This Row],[SALIDAS]]</f>
        <v>1</v>
      </c>
      <c r="K123" s="2">
        <v>400</v>
      </c>
      <c r="L123" s="2">
        <f>+Tabla356[[#This Row],[BALANCE INICIAL]]*Tabla356[[#This Row],[PRECIO]]</f>
        <v>400</v>
      </c>
      <c r="M123" s="2">
        <f>+Tabla356[[#This Row],[ENTRADAS]]*Tabla356[[#This Row],[PRECIO]]</f>
        <v>0</v>
      </c>
      <c r="N123" s="2">
        <f>+Tabla356[[#This Row],[SALIDAS]]*Tabla356[[#This Row],[PRECIO]]</f>
        <v>0</v>
      </c>
      <c r="O123" s="2">
        <f>+Tabla356[[#This Row],[BALANCE INICIAL2]]+Tabla356[[#This Row],[ENTRADAS3]]-Tabla356[[#This Row],[SALIDAS4]]</f>
        <v>400</v>
      </c>
    </row>
    <row r="124" spans="1:15" x14ac:dyDescent="0.25">
      <c r="A124" s="9" t="s">
        <v>29</v>
      </c>
      <c r="B124" s="17" t="s">
        <v>878</v>
      </c>
      <c r="C124" t="s">
        <v>102</v>
      </c>
      <c r="D124" t="s">
        <v>588</v>
      </c>
      <c r="F124" s="9" t="s">
        <v>834</v>
      </c>
      <c r="G124">
        <v>27</v>
      </c>
      <c r="J124">
        <f>+Tabla356[[#This Row],[BALANCE INICIAL]]+Tabla356[[#This Row],[ENTRADAS]]-Tabla356[[#This Row],[SALIDAS]]</f>
        <v>27</v>
      </c>
      <c r="K124" s="2">
        <v>290.5</v>
      </c>
      <c r="L124" s="2">
        <f>+Tabla356[[#This Row],[BALANCE INICIAL]]*Tabla356[[#This Row],[PRECIO]]</f>
        <v>7843.5</v>
      </c>
      <c r="M124" s="2">
        <f>+Tabla356[[#This Row],[ENTRADAS]]*Tabla356[[#This Row],[PRECIO]]</f>
        <v>0</v>
      </c>
      <c r="N124" s="2">
        <f>+Tabla356[[#This Row],[SALIDAS]]*Tabla356[[#This Row],[PRECIO]]</f>
        <v>0</v>
      </c>
      <c r="O124" s="2">
        <f>+Tabla356[[#This Row],[BALANCE INICIAL2]]+Tabla356[[#This Row],[ENTRADAS3]]-Tabla356[[#This Row],[SALIDAS4]]</f>
        <v>7843.5</v>
      </c>
    </row>
    <row r="125" spans="1:15" x14ac:dyDescent="0.25">
      <c r="A125" s="9" t="s">
        <v>29</v>
      </c>
      <c r="B125" s="17" t="s">
        <v>878</v>
      </c>
      <c r="C125" t="s">
        <v>102</v>
      </c>
      <c r="D125" t="s">
        <v>589</v>
      </c>
      <c r="F125" s="9" t="s">
        <v>870</v>
      </c>
      <c r="G125">
        <v>1</v>
      </c>
      <c r="J125">
        <f>+Tabla356[[#This Row],[BALANCE INICIAL]]+Tabla356[[#This Row],[ENTRADAS]]-Tabla356[[#This Row],[SALIDAS]]</f>
        <v>1</v>
      </c>
      <c r="K125" s="2">
        <v>455</v>
      </c>
      <c r="L125" s="2">
        <f>+Tabla356[[#This Row],[BALANCE INICIAL]]*Tabla356[[#This Row],[PRECIO]]</f>
        <v>455</v>
      </c>
      <c r="M125" s="2">
        <f>+Tabla356[[#This Row],[ENTRADAS]]*Tabla356[[#This Row],[PRECIO]]</f>
        <v>0</v>
      </c>
      <c r="N125" s="2">
        <f>+Tabla356[[#This Row],[SALIDAS]]*Tabla356[[#This Row],[PRECIO]]</f>
        <v>0</v>
      </c>
      <c r="O125" s="2">
        <f>+Tabla356[[#This Row],[BALANCE INICIAL2]]+Tabla356[[#This Row],[ENTRADAS3]]-Tabla356[[#This Row],[SALIDAS4]]</f>
        <v>455</v>
      </c>
    </row>
    <row r="126" spans="1:15" x14ac:dyDescent="0.25">
      <c r="A126" s="9" t="s">
        <v>29</v>
      </c>
      <c r="B126" s="17" t="s">
        <v>878</v>
      </c>
      <c r="C126" t="s">
        <v>102</v>
      </c>
      <c r="D126" t="s">
        <v>590</v>
      </c>
      <c r="F126" s="9" t="s">
        <v>870</v>
      </c>
      <c r="G126">
        <v>1</v>
      </c>
      <c r="J126">
        <f>+Tabla356[[#This Row],[BALANCE INICIAL]]+Tabla356[[#This Row],[ENTRADAS]]-Tabla356[[#This Row],[SALIDAS]]</f>
        <v>1</v>
      </c>
      <c r="K126" s="2">
        <v>1299</v>
      </c>
      <c r="L126" s="2">
        <f>+Tabla356[[#This Row],[BALANCE INICIAL]]*Tabla356[[#This Row],[PRECIO]]</f>
        <v>1299</v>
      </c>
      <c r="M126" s="2">
        <f>+Tabla356[[#This Row],[ENTRADAS]]*Tabla356[[#This Row],[PRECIO]]</f>
        <v>0</v>
      </c>
      <c r="N126" s="2">
        <f>+Tabla356[[#This Row],[SALIDAS]]*Tabla356[[#This Row],[PRECIO]]</f>
        <v>0</v>
      </c>
      <c r="O126" s="2">
        <f>+Tabla356[[#This Row],[BALANCE INICIAL2]]+Tabla356[[#This Row],[ENTRADAS3]]-Tabla356[[#This Row],[SALIDAS4]]</f>
        <v>1299</v>
      </c>
    </row>
    <row r="127" spans="1:15" x14ac:dyDescent="0.25">
      <c r="A127" s="9" t="s">
        <v>29</v>
      </c>
      <c r="B127" s="17" t="s">
        <v>878</v>
      </c>
      <c r="C127" t="s">
        <v>102</v>
      </c>
      <c r="D127" t="s">
        <v>591</v>
      </c>
      <c r="F127" s="9" t="s">
        <v>869</v>
      </c>
      <c r="G127">
        <v>1</v>
      </c>
      <c r="J127">
        <f>+Tabla356[[#This Row],[BALANCE INICIAL]]+Tabla356[[#This Row],[ENTRADAS]]-Tabla356[[#This Row],[SALIDAS]]</f>
        <v>1</v>
      </c>
      <c r="K127" s="2">
        <v>950</v>
      </c>
      <c r="L127" s="2">
        <f>+Tabla356[[#This Row],[BALANCE INICIAL]]*Tabla356[[#This Row],[PRECIO]]</f>
        <v>950</v>
      </c>
      <c r="M127" s="2">
        <f>+Tabla356[[#This Row],[ENTRADAS]]*Tabla356[[#This Row],[PRECIO]]</f>
        <v>0</v>
      </c>
      <c r="N127" s="2">
        <f>+Tabla356[[#This Row],[SALIDAS]]*Tabla356[[#This Row],[PRECIO]]</f>
        <v>0</v>
      </c>
      <c r="O127" s="2">
        <f>+Tabla356[[#This Row],[BALANCE INICIAL2]]+Tabla356[[#This Row],[ENTRADAS3]]-Tabla356[[#This Row],[SALIDAS4]]</f>
        <v>950</v>
      </c>
    </row>
    <row r="128" spans="1:15" x14ac:dyDescent="0.25">
      <c r="A128" s="9" t="s">
        <v>29</v>
      </c>
      <c r="B128" s="17" t="s">
        <v>878</v>
      </c>
      <c r="C128" t="s">
        <v>102</v>
      </c>
      <c r="D128" t="s">
        <v>592</v>
      </c>
      <c r="F128" s="9" t="s">
        <v>834</v>
      </c>
      <c r="G128">
        <v>2</v>
      </c>
      <c r="J128">
        <f>+Tabla356[[#This Row],[BALANCE INICIAL]]+Tabla356[[#This Row],[ENTRADAS]]-Tabla356[[#This Row],[SALIDAS]]</f>
        <v>2</v>
      </c>
      <c r="K128" s="2">
        <v>198</v>
      </c>
      <c r="L128" s="2">
        <f>+Tabla356[[#This Row],[BALANCE INICIAL]]*Tabla356[[#This Row],[PRECIO]]</f>
        <v>396</v>
      </c>
      <c r="M128" s="2">
        <f>+Tabla356[[#This Row],[ENTRADAS]]*Tabla356[[#This Row],[PRECIO]]</f>
        <v>0</v>
      </c>
      <c r="N128" s="2">
        <f>+Tabla356[[#This Row],[SALIDAS]]*Tabla356[[#This Row],[PRECIO]]</f>
        <v>0</v>
      </c>
      <c r="O128" s="2">
        <f>+Tabla356[[#This Row],[BALANCE INICIAL2]]+Tabla356[[#This Row],[ENTRADAS3]]-Tabla356[[#This Row],[SALIDAS4]]</f>
        <v>396</v>
      </c>
    </row>
    <row r="129" spans="1:15" x14ac:dyDescent="0.25">
      <c r="A129" s="9" t="s">
        <v>29</v>
      </c>
      <c r="B129" s="17" t="s">
        <v>878</v>
      </c>
      <c r="C129" t="s">
        <v>102</v>
      </c>
      <c r="D129" t="s">
        <v>593</v>
      </c>
      <c r="F129" s="9" t="s">
        <v>834</v>
      </c>
      <c r="G129">
        <v>3</v>
      </c>
      <c r="J129">
        <f>+Tabla356[[#This Row],[BALANCE INICIAL]]+Tabla356[[#This Row],[ENTRADAS]]-Tabla356[[#This Row],[SALIDAS]]</f>
        <v>3</v>
      </c>
      <c r="K129" s="2">
        <v>258</v>
      </c>
      <c r="L129" s="2">
        <f>+Tabla356[[#This Row],[BALANCE INICIAL]]*Tabla356[[#This Row],[PRECIO]]</f>
        <v>774</v>
      </c>
      <c r="M129" s="2">
        <f>+Tabla356[[#This Row],[ENTRADAS]]*Tabla356[[#This Row],[PRECIO]]</f>
        <v>0</v>
      </c>
      <c r="N129" s="2">
        <f>+Tabla356[[#This Row],[SALIDAS]]*Tabla356[[#This Row],[PRECIO]]</f>
        <v>0</v>
      </c>
      <c r="O129" s="2">
        <f>+Tabla356[[#This Row],[BALANCE INICIAL2]]+Tabla356[[#This Row],[ENTRADAS3]]-Tabla356[[#This Row],[SALIDAS4]]</f>
        <v>774</v>
      </c>
    </row>
    <row r="130" spans="1:15" x14ac:dyDescent="0.25">
      <c r="A130" s="9" t="s">
        <v>29</v>
      </c>
      <c r="B130" s="17" t="s">
        <v>878</v>
      </c>
      <c r="C130" t="s">
        <v>102</v>
      </c>
      <c r="D130" t="s">
        <v>594</v>
      </c>
      <c r="F130" s="9" t="s">
        <v>869</v>
      </c>
      <c r="G130">
        <v>0</v>
      </c>
      <c r="J130">
        <f>+Tabla356[[#This Row],[BALANCE INICIAL]]+Tabla356[[#This Row],[ENTRADAS]]-Tabla356[[#This Row],[SALIDAS]]</f>
        <v>0</v>
      </c>
      <c r="K130" s="2">
        <v>261.01</v>
      </c>
      <c r="L130" s="2">
        <f>+Tabla356[[#This Row],[BALANCE INICIAL]]*Tabla356[[#This Row],[PRECIO]]</f>
        <v>0</v>
      </c>
      <c r="M130" s="2">
        <f>+Tabla356[[#This Row],[ENTRADAS]]*Tabla356[[#This Row],[PRECIO]]</f>
        <v>0</v>
      </c>
      <c r="N130" s="2">
        <f>+Tabla356[[#This Row],[SALIDAS]]*Tabla356[[#This Row],[PRECIO]]</f>
        <v>0</v>
      </c>
      <c r="O130" s="2">
        <f>+Tabla356[[#This Row],[BALANCE INICIAL2]]+Tabla356[[#This Row],[ENTRADAS3]]-Tabla356[[#This Row],[SALIDAS4]]</f>
        <v>0</v>
      </c>
    </row>
    <row r="131" spans="1:15" x14ac:dyDescent="0.25">
      <c r="A131" s="9" t="s">
        <v>29</v>
      </c>
      <c r="B131" s="17" t="s">
        <v>878</v>
      </c>
      <c r="C131" t="s">
        <v>102</v>
      </c>
      <c r="D131" t="s">
        <v>595</v>
      </c>
      <c r="F131" s="9" t="s">
        <v>869</v>
      </c>
      <c r="G131">
        <v>1</v>
      </c>
      <c r="J131">
        <f>+Tabla356[[#This Row],[BALANCE INICIAL]]+Tabla356[[#This Row],[ENTRADAS]]-Tabla356[[#This Row],[SALIDAS]]</f>
        <v>1</v>
      </c>
      <c r="K131" s="2">
        <v>250</v>
      </c>
      <c r="L131" s="2">
        <f>+Tabla356[[#This Row],[BALANCE INICIAL]]*Tabla356[[#This Row],[PRECIO]]</f>
        <v>250</v>
      </c>
      <c r="M131" s="2">
        <f>+Tabla356[[#This Row],[ENTRADAS]]*Tabla356[[#This Row],[PRECIO]]</f>
        <v>0</v>
      </c>
      <c r="N131" s="2">
        <f>+Tabla356[[#This Row],[SALIDAS]]*Tabla356[[#This Row],[PRECIO]]</f>
        <v>0</v>
      </c>
      <c r="O131" s="2">
        <f>+Tabla356[[#This Row],[BALANCE INICIAL2]]+Tabla356[[#This Row],[ENTRADAS3]]-Tabla356[[#This Row],[SALIDAS4]]</f>
        <v>250</v>
      </c>
    </row>
    <row r="132" spans="1:15" x14ac:dyDescent="0.25">
      <c r="A132" s="9" t="s">
        <v>29</v>
      </c>
      <c r="B132" s="17" t="s">
        <v>878</v>
      </c>
      <c r="C132" t="s">
        <v>102</v>
      </c>
      <c r="D132" t="s">
        <v>596</v>
      </c>
      <c r="F132" s="9" t="s">
        <v>834</v>
      </c>
      <c r="G132">
        <v>10</v>
      </c>
      <c r="J132">
        <f>+Tabla356[[#This Row],[BALANCE INICIAL]]+Tabla356[[#This Row],[ENTRADAS]]-Tabla356[[#This Row],[SALIDAS]]</f>
        <v>10</v>
      </c>
      <c r="K132" s="2">
        <v>94.92</v>
      </c>
      <c r="L132" s="2">
        <f>+Tabla356[[#This Row],[BALANCE INICIAL]]*Tabla356[[#This Row],[PRECIO]]</f>
        <v>949.2</v>
      </c>
      <c r="M132" s="2">
        <f>+Tabla356[[#This Row],[ENTRADAS]]*Tabla356[[#This Row],[PRECIO]]</f>
        <v>0</v>
      </c>
      <c r="N132" s="2">
        <f>+Tabla356[[#This Row],[SALIDAS]]*Tabla356[[#This Row],[PRECIO]]</f>
        <v>0</v>
      </c>
      <c r="O132" s="2">
        <f>+Tabla356[[#This Row],[BALANCE INICIAL2]]+Tabla356[[#This Row],[ENTRADAS3]]-Tabla356[[#This Row],[SALIDAS4]]</f>
        <v>949.2</v>
      </c>
    </row>
    <row r="133" spans="1:15" x14ac:dyDescent="0.25">
      <c r="A133" s="9" t="s">
        <v>29</v>
      </c>
      <c r="B133" s="17" t="s">
        <v>878</v>
      </c>
      <c r="C133" t="s">
        <v>102</v>
      </c>
      <c r="D133" t="s">
        <v>597</v>
      </c>
      <c r="F133" s="9" t="s">
        <v>825</v>
      </c>
      <c r="G133">
        <v>9</v>
      </c>
      <c r="J133">
        <f>+Tabla356[[#This Row],[BALANCE INICIAL]]+Tabla356[[#This Row],[ENTRADAS]]-Tabla356[[#This Row],[SALIDAS]]</f>
        <v>9</v>
      </c>
      <c r="K133" s="2">
        <v>364</v>
      </c>
      <c r="L133" s="2">
        <f>+Tabla356[[#This Row],[BALANCE INICIAL]]*Tabla356[[#This Row],[PRECIO]]</f>
        <v>3276</v>
      </c>
      <c r="M133" s="2">
        <f>+Tabla356[[#This Row],[ENTRADAS]]*Tabla356[[#This Row],[PRECIO]]</f>
        <v>0</v>
      </c>
      <c r="N133" s="2">
        <f>+Tabla356[[#This Row],[SALIDAS]]*Tabla356[[#This Row],[PRECIO]]</f>
        <v>0</v>
      </c>
      <c r="O133" s="2">
        <f>+Tabla356[[#This Row],[BALANCE INICIAL2]]+Tabla356[[#This Row],[ENTRADAS3]]-Tabla356[[#This Row],[SALIDAS4]]</f>
        <v>3276</v>
      </c>
    </row>
    <row r="134" spans="1:15" x14ac:dyDescent="0.25">
      <c r="A134" s="9" t="s">
        <v>29</v>
      </c>
      <c r="B134" s="17" t="s">
        <v>878</v>
      </c>
      <c r="C134" t="s">
        <v>102</v>
      </c>
      <c r="D134" t="s">
        <v>598</v>
      </c>
      <c r="F134" s="9" t="s">
        <v>869</v>
      </c>
      <c r="G134">
        <v>2</v>
      </c>
      <c r="J134">
        <f>+Tabla356[[#This Row],[BALANCE INICIAL]]+Tabla356[[#This Row],[ENTRADAS]]-Tabla356[[#This Row],[SALIDAS]]</f>
        <v>2</v>
      </c>
      <c r="K134" s="2">
        <v>310</v>
      </c>
      <c r="L134" s="2">
        <f>+Tabla356[[#This Row],[BALANCE INICIAL]]*Tabla356[[#This Row],[PRECIO]]</f>
        <v>620</v>
      </c>
      <c r="M134" s="2">
        <f>+Tabla356[[#This Row],[ENTRADAS]]*Tabla356[[#This Row],[PRECIO]]</f>
        <v>0</v>
      </c>
      <c r="N134" s="2">
        <f>+Tabla356[[#This Row],[SALIDAS]]*Tabla356[[#This Row],[PRECIO]]</f>
        <v>0</v>
      </c>
      <c r="O134" s="2">
        <f>+Tabla356[[#This Row],[BALANCE INICIAL2]]+Tabla356[[#This Row],[ENTRADAS3]]-Tabla356[[#This Row],[SALIDAS4]]</f>
        <v>620</v>
      </c>
    </row>
    <row r="135" spans="1:15" x14ac:dyDescent="0.25">
      <c r="A135" s="9" t="s">
        <v>29</v>
      </c>
      <c r="B135" s="17" t="s">
        <v>878</v>
      </c>
      <c r="C135" t="s">
        <v>102</v>
      </c>
      <c r="D135" t="s">
        <v>599</v>
      </c>
      <c r="F135" s="9" t="s">
        <v>869</v>
      </c>
      <c r="G135">
        <v>0</v>
      </c>
      <c r="J135">
        <f>+Tabla356[[#This Row],[BALANCE INICIAL]]+Tabla356[[#This Row],[ENTRADAS]]-Tabla356[[#This Row],[SALIDAS]]</f>
        <v>0</v>
      </c>
      <c r="K135" s="2">
        <v>311</v>
      </c>
      <c r="L135" s="2">
        <f>+Tabla356[[#This Row],[BALANCE INICIAL]]*Tabla356[[#This Row],[PRECIO]]</f>
        <v>0</v>
      </c>
      <c r="M135" s="2">
        <f>+Tabla356[[#This Row],[ENTRADAS]]*Tabla356[[#This Row],[PRECIO]]</f>
        <v>0</v>
      </c>
      <c r="N135" s="2">
        <f>+Tabla356[[#This Row],[SALIDAS]]*Tabla356[[#This Row],[PRECIO]]</f>
        <v>0</v>
      </c>
      <c r="O135" s="2">
        <f>+Tabla356[[#This Row],[BALANCE INICIAL2]]+Tabla356[[#This Row],[ENTRADAS3]]-Tabla356[[#This Row],[SALIDAS4]]</f>
        <v>0</v>
      </c>
    </row>
    <row r="136" spans="1:15" x14ac:dyDescent="0.25">
      <c r="A136" s="9" t="s">
        <v>29</v>
      </c>
      <c r="B136" s="17" t="s">
        <v>878</v>
      </c>
      <c r="C136" t="s">
        <v>102</v>
      </c>
      <c r="D136" t="s">
        <v>600</v>
      </c>
      <c r="F136" s="9" t="s">
        <v>834</v>
      </c>
      <c r="G136">
        <v>2</v>
      </c>
      <c r="J136">
        <f>+Tabla356[[#This Row],[BALANCE INICIAL]]+Tabla356[[#This Row],[ENTRADAS]]-Tabla356[[#This Row],[SALIDAS]]</f>
        <v>2</v>
      </c>
      <c r="K136" s="2">
        <v>40.5</v>
      </c>
      <c r="L136" s="2">
        <f>+Tabla356[[#This Row],[BALANCE INICIAL]]*Tabla356[[#This Row],[PRECIO]]</f>
        <v>81</v>
      </c>
      <c r="M136" s="2">
        <f>+Tabla356[[#This Row],[ENTRADAS]]*Tabla356[[#This Row],[PRECIO]]</f>
        <v>0</v>
      </c>
      <c r="N136" s="2">
        <f>+Tabla356[[#This Row],[SALIDAS]]*Tabla356[[#This Row],[PRECIO]]</f>
        <v>0</v>
      </c>
      <c r="O136" s="2">
        <f>+Tabla356[[#This Row],[BALANCE INICIAL2]]+Tabla356[[#This Row],[ENTRADAS3]]-Tabla356[[#This Row],[SALIDAS4]]</f>
        <v>81</v>
      </c>
    </row>
    <row r="137" spans="1:15" x14ac:dyDescent="0.25">
      <c r="A137" s="9" t="s">
        <v>29</v>
      </c>
      <c r="B137" s="17" t="s">
        <v>878</v>
      </c>
      <c r="C137" t="s">
        <v>102</v>
      </c>
      <c r="D137" t="s">
        <v>601</v>
      </c>
      <c r="F137" s="9" t="s">
        <v>870</v>
      </c>
      <c r="G137">
        <v>2</v>
      </c>
      <c r="J137">
        <f>+Tabla356[[#This Row],[BALANCE INICIAL]]+Tabla356[[#This Row],[ENTRADAS]]-Tabla356[[#This Row],[SALIDAS]]</f>
        <v>2</v>
      </c>
      <c r="K137" s="2">
        <v>780</v>
      </c>
      <c r="L137" s="2">
        <f>+Tabla356[[#This Row],[BALANCE INICIAL]]*Tabla356[[#This Row],[PRECIO]]</f>
        <v>1560</v>
      </c>
      <c r="M137" s="2">
        <f>+Tabla356[[#This Row],[ENTRADAS]]*Tabla356[[#This Row],[PRECIO]]</f>
        <v>0</v>
      </c>
      <c r="N137" s="2">
        <f>+Tabla356[[#This Row],[SALIDAS]]*Tabla356[[#This Row],[PRECIO]]</f>
        <v>0</v>
      </c>
      <c r="O137" s="2">
        <f>+Tabla356[[#This Row],[BALANCE INICIAL2]]+Tabla356[[#This Row],[ENTRADAS3]]-Tabla356[[#This Row],[SALIDAS4]]</f>
        <v>1560</v>
      </c>
    </row>
    <row r="138" spans="1:15" x14ac:dyDescent="0.25">
      <c r="A138" s="9" t="s">
        <v>29</v>
      </c>
      <c r="B138" s="17" t="s">
        <v>878</v>
      </c>
      <c r="C138" t="s">
        <v>102</v>
      </c>
      <c r="D138" t="s">
        <v>602</v>
      </c>
      <c r="F138" s="9" t="s">
        <v>834</v>
      </c>
      <c r="G138">
        <v>2</v>
      </c>
      <c r="J138">
        <f>+Tabla356[[#This Row],[BALANCE INICIAL]]+Tabla356[[#This Row],[ENTRADAS]]-Tabla356[[#This Row],[SALIDAS]]</f>
        <v>2</v>
      </c>
      <c r="K138" s="2">
        <v>270</v>
      </c>
      <c r="L138" s="2">
        <f>+Tabla356[[#This Row],[BALANCE INICIAL]]*Tabla356[[#This Row],[PRECIO]]</f>
        <v>540</v>
      </c>
      <c r="M138" s="2">
        <f>+Tabla356[[#This Row],[ENTRADAS]]*Tabla356[[#This Row],[PRECIO]]</f>
        <v>0</v>
      </c>
      <c r="N138" s="2">
        <f>+Tabla356[[#This Row],[SALIDAS]]*Tabla356[[#This Row],[PRECIO]]</f>
        <v>0</v>
      </c>
      <c r="O138" s="2">
        <f>+Tabla356[[#This Row],[BALANCE INICIAL2]]+Tabla356[[#This Row],[ENTRADAS3]]-Tabla356[[#This Row],[SALIDAS4]]</f>
        <v>540</v>
      </c>
    </row>
    <row r="139" spans="1:15" x14ac:dyDescent="0.25">
      <c r="A139" s="9" t="s">
        <v>29</v>
      </c>
      <c r="B139" s="17" t="s">
        <v>878</v>
      </c>
      <c r="C139" t="s">
        <v>102</v>
      </c>
      <c r="D139" t="s">
        <v>603</v>
      </c>
      <c r="F139" s="9" t="s">
        <v>869</v>
      </c>
      <c r="G139">
        <v>2</v>
      </c>
      <c r="J139">
        <f>+Tabla356[[#This Row],[BALANCE INICIAL]]+Tabla356[[#This Row],[ENTRADAS]]-Tabla356[[#This Row],[SALIDAS]]</f>
        <v>2</v>
      </c>
      <c r="K139" s="2">
        <v>314</v>
      </c>
      <c r="L139" s="2">
        <f>+Tabla356[[#This Row],[BALANCE INICIAL]]*Tabla356[[#This Row],[PRECIO]]</f>
        <v>628</v>
      </c>
      <c r="M139" s="2">
        <f>+Tabla356[[#This Row],[ENTRADAS]]*Tabla356[[#This Row],[PRECIO]]</f>
        <v>0</v>
      </c>
      <c r="N139" s="2">
        <f>+Tabla356[[#This Row],[SALIDAS]]*Tabla356[[#This Row],[PRECIO]]</f>
        <v>0</v>
      </c>
      <c r="O139" s="2">
        <f>+Tabla356[[#This Row],[BALANCE INICIAL2]]+Tabla356[[#This Row],[ENTRADAS3]]-Tabla356[[#This Row],[SALIDAS4]]</f>
        <v>628</v>
      </c>
    </row>
    <row r="140" spans="1:15" x14ac:dyDescent="0.25">
      <c r="A140" s="9" t="s">
        <v>29</v>
      </c>
      <c r="B140" s="17" t="s">
        <v>878</v>
      </c>
      <c r="C140" t="s">
        <v>102</v>
      </c>
      <c r="D140" t="s">
        <v>604</v>
      </c>
      <c r="F140" s="9" t="s">
        <v>834</v>
      </c>
      <c r="G140">
        <v>10</v>
      </c>
      <c r="J140">
        <f>+Tabla356[[#This Row],[BALANCE INICIAL]]+Tabla356[[#This Row],[ENTRADAS]]-Tabla356[[#This Row],[SALIDAS]]</f>
        <v>10</v>
      </c>
      <c r="K140" s="2">
        <v>138.6</v>
      </c>
      <c r="L140" s="2">
        <f>+Tabla356[[#This Row],[BALANCE INICIAL]]*Tabla356[[#This Row],[PRECIO]]</f>
        <v>1386</v>
      </c>
      <c r="M140" s="2">
        <f>+Tabla356[[#This Row],[ENTRADAS]]*Tabla356[[#This Row],[PRECIO]]</f>
        <v>0</v>
      </c>
      <c r="N140" s="2">
        <f>+Tabla356[[#This Row],[SALIDAS]]*Tabla356[[#This Row],[PRECIO]]</f>
        <v>0</v>
      </c>
      <c r="O140" s="2">
        <f>+Tabla356[[#This Row],[BALANCE INICIAL2]]+Tabla356[[#This Row],[ENTRADAS3]]-Tabla356[[#This Row],[SALIDAS4]]</f>
        <v>1386</v>
      </c>
    </row>
    <row r="141" spans="1:15" x14ac:dyDescent="0.25">
      <c r="A141" s="9" t="s">
        <v>29</v>
      </c>
      <c r="B141" s="17" t="s">
        <v>878</v>
      </c>
      <c r="C141" t="s">
        <v>102</v>
      </c>
      <c r="D141" t="s">
        <v>605</v>
      </c>
      <c r="F141" s="9" t="s">
        <v>834</v>
      </c>
      <c r="G141">
        <v>7</v>
      </c>
      <c r="J141">
        <f>+Tabla356[[#This Row],[BALANCE INICIAL]]+Tabla356[[#This Row],[ENTRADAS]]-Tabla356[[#This Row],[SALIDAS]]</f>
        <v>7</v>
      </c>
      <c r="K141" s="2">
        <v>47.46</v>
      </c>
      <c r="L141" s="2">
        <f>+Tabla356[[#This Row],[BALANCE INICIAL]]*Tabla356[[#This Row],[PRECIO]]</f>
        <v>332.22</v>
      </c>
      <c r="M141" s="2">
        <f>+Tabla356[[#This Row],[ENTRADAS]]*Tabla356[[#This Row],[PRECIO]]</f>
        <v>0</v>
      </c>
      <c r="N141" s="2">
        <f>+Tabla356[[#This Row],[SALIDAS]]*Tabla356[[#This Row],[PRECIO]]</f>
        <v>0</v>
      </c>
      <c r="O141" s="2">
        <f>+Tabla356[[#This Row],[BALANCE INICIAL2]]+Tabla356[[#This Row],[ENTRADAS3]]-Tabla356[[#This Row],[SALIDAS4]]</f>
        <v>332.22</v>
      </c>
    </row>
    <row r="142" spans="1:15" x14ac:dyDescent="0.25">
      <c r="A142" s="9" t="s">
        <v>29</v>
      </c>
      <c r="B142" s="17" t="s">
        <v>878</v>
      </c>
      <c r="C142" t="s">
        <v>102</v>
      </c>
      <c r="D142" t="s">
        <v>606</v>
      </c>
      <c r="F142" s="9" t="s">
        <v>834</v>
      </c>
      <c r="G142">
        <v>4</v>
      </c>
      <c r="J142">
        <f>+Tabla356[[#This Row],[BALANCE INICIAL]]+Tabla356[[#This Row],[ENTRADAS]]-Tabla356[[#This Row],[SALIDAS]]</f>
        <v>4</v>
      </c>
      <c r="K142" s="2">
        <v>38</v>
      </c>
      <c r="L142" s="2">
        <f>+Tabla356[[#This Row],[BALANCE INICIAL]]*Tabla356[[#This Row],[PRECIO]]</f>
        <v>152</v>
      </c>
      <c r="M142" s="2">
        <f>+Tabla356[[#This Row],[ENTRADAS]]*Tabla356[[#This Row],[PRECIO]]</f>
        <v>0</v>
      </c>
      <c r="N142" s="2">
        <f>+Tabla356[[#This Row],[SALIDAS]]*Tabla356[[#This Row],[PRECIO]]</f>
        <v>0</v>
      </c>
      <c r="O142" s="2">
        <f>+Tabla356[[#This Row],[BALANCE INICIAL2]]+Tabla356[[#This Row],[ENTRADAS3]]-Tabla356[[#This Row],[SALIDAS4]]</f>
        <v>152</v>
      </c>
    </row>
    <row r="143" spans="1:15" x14ac:dyDescent="0.25">
      <c r="A143" s="9" t="s">
        <v>29</v>
      </c>
      <c r="B143" s="17" t="s">
        <v>878</v>
      </c>
      <c r="C143" t="s">
        <v>102</v>
      </c>
      <c r="D143" t="s">
        <v>607</v>
      </c>
      <c r="F143" s="9" t="s">
        <v>834</v>
      </c>
      <c r="G143">
        <v>1</v>
      </c>
      <c r="J143">
        <f>+Tabla356[[#This Row],[BALANCE INICIAL]]+Tabla356[[#This Row],[ENTRADAS]]-Tabla356[[#This Row],[SALIDAS]]</f>
        <v>1</v>
      </c>
      <c r="K143" s="2">
        <v>56</v>
      </c>
      <c r="L143" s="2">
        <f>+Tabla356[[#This Row],[BALANCE INICIAL]]*Tabla356[[#This Row],[PRECIO]]</f>
        <v>56</v>
      </c>
      <c r="M143" s="2">
        <f>+Tabla356[[#This Row],[ENTRADAS]]*Tabla356[[#This Row],[PRECIO]]</f>
        <v>0</v>
      </c>
      <c r="N143" s="2">
        <f>+Tabla356[[#This Row],[SALIDAS]]*Tabla356[[#This Row],[PRECIO]]</f>
        <v>0</v>
      </c>
      <c r="O143" s="2">
        <f>+Tabla356[[#This Row],[BALANCE INICIAL2]]+Tabla356[[#This Row],[ENTRADAS3]]-Tabla356[[#This Row],[SALIDAS4]]</f>
        <v>56</v>
      </c>
    </row>
    <row r="144" spans="1:15" x14ac:dyDescent="0.25">
      <c r="A144" s="9" t="s">
        <v>29</v>
      </c>
      <c r="B144" s="17" t="s">
        <v>878</v>
      </c>
      <c r="C144" t="s">
        <v>102</v>
      </c>
      <c r="D144" t="s">
        <v>608</v>
      </c>
      <c r="F144" s="9" t="s">
        <v>869</v>
      </c>
      <c r="G144">
        <v>1</v>
      </c>
      <c r="J144">
        <f>+Tabla356[[#This Row],[BALANCE INICIAL]]+Tabla356[[#This Row],[ENTRADAS]]-Tabla356[[#This Row],[SALIDAS]]</f>
        <v>1</v>
      </c>
      <c r="K144" s="2">
        <v>33</v>
      </c>
      <c r="L144" s="2">
        <f>+Tabla356[[#This Row],[BALANCE INICIAL]]*Tabla356[[#This Row],[PRECIO]]</f>
        <v>33</v>
      </c>
      <c r="M144" s="2">
        <f>+Tabla356[[#This Row],[ENTRADAS]]*Tabla356[[#This Row],[PRECIO]]</f>
        <v>0</v>
      </c>
      <c r="N144" s="2">
        <f>+Tabla356[[#This Row],[SALIDAS]]*Tabla356[[#This Row],[PRECIO]]</f>
        <v>0</v>
      </c>
      <c r="O144" s="2">
        <f>+Tabla356[[#This Row],[BALANCE INICIAL2]]+Tabla356[[#This Row],[ENTRADAS3]]-Tabla356[[#This Row],[SALIDAS4]]</f>
        <v>33</v>
      </c>
    </row>
    <row r="145" spans="1:15" x14ac:dyDescent="0.25">
      <c r="A145" s="9" t="s">
        <v>29</v>
      </c>
      <c r="B145" s="17" t="s">
        <v>878</v>
      </c>
      <c r="C145" t="s">
        <v>102</v>
      </c>
      <c r="D145" t="s">
        <v>609</v>
      </c>
      <c r="F145" s="9" t="s">
        <v>834</v>
      </c>
      <c r="G145">
        <v>1</v>
      </c>
      <c r="J145">
        <f>+Tabla356[[#This Row],[BALANCE INICIAL]]+Tabla356[[#This Row],[ENTRADAS]]-Tabla356[[#This Row],[SALIDAS]]</f>
        <v>1</v>
      </c>
      <c r="K145" s="2">
        <v>138.94999999999999</v>
      </c>
      <c r="L145" s="2">
        <f>+Tabla356[[#This Row],[BALANCE INICIAL]]*Tabla356[[#This Row],[PRECIO]]</f>
        <v>138.94999999999999</v>
      </c>
      <c r="M145" s="2">
        <f>+Tabla356[[#This Row],[ENTRADAS]]*Tabla356[[#This Row],[PRECIO]]</f>
        <v>0</v>
      </c>
      <c r="N145" s="2">
        <f>+Tabla356[[#This Row],[SALIDAS]]*Tabla356[[#This Row],[PRECIO]]</f>
        <v>0</v>
      </c>
      <c r="O145" s="2">
        <f>+Tabla356[[#This Row],[BALANCE INICIAL2]]+Tabla356[[#This Row],[ENTRADAS3]]-Tabla356[[#This Row],[SALIDAS4]]</f>
        <v>138.94999999999999</v>
      </c>
    </row>
    <row r="146" spans="1:15" x14ac:dyDescent="0.25">
      <c r="A146" s="9" t="s">
        <v>29</v>
      </c>
      <c r="B146" s="17" t="s">
        <v>878</v>
      </c>
      <c r="C146" t="s">
        <v>102</v>
      </c>
      <c r="D146" t="s">
        <v>610</v>
      </c>
      <c r="F146" s="9" t="s">
        <v>869</v>
      </c>
      <c r="G146">
        <v>4</v>
      </c>
      <c r="J146">
        <f>+Tabla356[[#This Row],[BALANCE INICIAL]]+Tabla356[[#This Row],[ENTRADAS]]-Tabla356[[#This Row],[SALIDAS]]</f>
        <v>4</v>
      </c>
      <c r="K146" s="2">
        <v>195.76</v>
      </c>
      <c r="L146" s="2">
        <f>+Tabla356[[#This Row],[BALANCE INICIAL]]*Tabla356[[#This Row],[PRECIO]]</f>
        <v>783.04</v>
      </c>
      <c r="M146" s="2">
        <f>+Tabla356[[#This Row],[ENTRADAS]]*Tabla356[[#This Row],[PRECIO]]</f>
        <v>0</v>
      </c>
      <c r="N146" s="2">
        <f>+Tabla356[[#This Row],[SALIDAS]]*Tabla356[[#This Row],[PRECIO]]</f>
        <v>0</v>
      </c>
      <c r="O146" s="2">
        <f>+Tabla356[[#This Row],[BALANCE INICIAL2]]+Tabla356[[#This Row],[ENTRADAS3]]-Tabla356[[#This Row],[SALIDAS4]]</f>
        <v>783.04</v>
      </c>
    </row>
    <row r="147" spans="1:15" x14ac:dyDescent="0.25">
      <c r="A147" s="9" t="s">
        <v>29</v>
      </c>
      <c r="B147" s="17" t="s">
        <v>878</v>
      </c>
      <c r="C147" t="s">
        <v>102</v>
      </c>
      <c r="D147" t="s">
        <v>611</v>
      </c>
      <c r="F147" s="9" t="s">
        <v>865</v>
      </c>
      <c r="G147">
        <v>5</v>
      </c>
      <c r="J147">
        <f>+Tabla356[[#This Row],[BALANCE INICIAL]]+Tabla356[[#This Row],[ENTRADAS]]-Tabla356[[#This Row],[SALIDAS]]</f>
        <v>5</v>
      </c>
      <c r="K147" s="2">
        <v>900</v>
      </c>
      <c r="L147" s="2">
        <f>+Tabla356[[#This Row],[BALANCE INICIAL]]*Tabla356[[#This Row],[PRECIO]]</f>
        <v>4500</v>
      </c>
      <c r="M147" s="2">
        <f>+Tabla356[[#This Row],[ENTRADAS]]*Tabla356[[#This Row],[PRECIO]]</f>
        <v>0</v>
      </c>
      <c r="N147" s="2">
        <f>+Tabla356[[#This Row],[SALIDAS]]*Tabla356[[#This Row],[PRECIO]]</f>
        <v>0</v>
      </c>
      <c r="O147" s="2">
        <f>+Tabla356[[#This Row],[BALANCE INICIAL2]]+Tabla356[[#This Row],[ENTRADAS3]]-Tabla356[[#This Row],[SALIDAS4]]</f>
        <v>4500</v>
      </c>
    </row>
    <row r="148" spans="1:15" x14ac:dyDescent="0.25">
      <c r="A148" s="9" t="s">
        <v>29</v>
      </c>
      <c r="B148" s="17" t="s">
        <v>878</v>
      </c>
      <c r="C148" t="s">
        <v>102</v>
      </c>
      <c r="D148" t="s">
        <v>612</v>
      </c>
      <c r="F148" s="9" t="s">
        <v>865</v>
      </c>
      <c r="G148">
        <v>3</v>
      </c>
      <c r="J148">
        <f>+Tabla356[[#This Row],[BALANCE INICIAL]]+Tabla356[[#This Row],[ENTRADAS]]-Tabla356[[#This Row],[SALIDAS]]</f>
        <v>3</v>
      </c>
      <c r="K148" s="2">
        <v>840</v>
      </c>
      <c r="L148" s="2">
        <f>+Tabla356[[#This Row],[BALANCE INICIAL]]*Tabla356[[#This Row],[PRECIO]]</f>
        <v>2520</v>
      </c>
      <c r="M148" s="2">
        <f>+Tabla356[[#This Row],[ENTRADAS]]*Tabla356[[#This Row],[PRECIO]]</f>
        <v>0</v>
      </c>
      <c r="N148" s="2">
        <f>+Tabla356[[#This Row],[SALIDAS]]*Tabla356[[#This Row],[PRECIO]]</f>
        <v>0</v>
      </c>
      <c r="O148" s="2">
        <f>+Tabla356[[#This Row],[BALANCE INICIAL2]]+Tabla356[[#This Row],[ENTRADAS3]]-Tabla356[[#This Row],[SALIDAS4]]</f>
        <v>2520</v>
      </c>
    </row>
    <row r="149" spans="1:15" x14ac:dyDescent="0.25">
      <c r="A149" s="9" t="s">
        <v>29</v>
      </c>
      <c r="B149" s="17" t="s">
        <v>878</v>
      </c>
      <c r="C149" t="s">
        <v>102</v>
      </c>
      <c r="D149" t="s">
        <v>613</v>
      </c>
      <c r="F149" s="9" t="s">
        <v>865</v>
      </c>
      <c r="G149">
        <v>2</v>
      </c>
      <c r="J149">
        <f>+Tabla356[[#This Row],[BALANCE INICIAL]]+Tabla356[[#This Row],[ENTRADAS]]-Tabla356[[#This Row],[SALIDAS]]</f>
        <v>2</v>
      </c>
      <c r="K149" s="2">
        <v>840</v>
      </c>
      <c r="L149" s="2">
        <f>+Tabla356[[#This Row],[BALANCE INICIAL]]*Tabla356[[#This Row],[PRECIO]]</f>
        <v>1680</v>
      </c>
      <c r="M149" s="2">
        <f>+Tabla356[[#This Row],[ENTRADAS]]*Tabla356[[#This Row],[PRECIO]]</f>
        <v>0</v>
      </c>
      <c r="N149" s="2">
        <f>+Tabla356[[#This Row],[SALIDAS]]*Tabla356[[#This Row],[PRECIO]]</f>
        <v>0</v>
      </c>
      <c r="O149" s="2">
        <f>+Tabla356[[#This Row],[BALANCE INICIAL2]]+Tabla356[[#This Row],[ENTRADAS3]]-Tabla356[[#This Row],[SALIDAS4]]</f>
        <v>1680</v>
      </c>
    </row>
    <row r="150" spans="1:15" x14ac:dyDescent="0.25">
      <c r="A150" s="9" t="s">
        <v>29</v>
      </c>
      <c r="B150" s="17" t="s">
        <v>878</v>
      </c>
      <c r="C150" t="s">
        <v>102</v>
      </c>
      <c r="D150" t="s">
        <v>614</v>
      </c>
      <c r="F150" s="9" t="s">
        <v>865</v>
      </c>
      <c r="G150">
        <v>5</v>
      </c>
      <c r="J150">
        <f>+Tabla356[[#This Row],[BALANCE INICIAL]]+Tabla356[[#This Row],[ENTRADAS]]-Tabla356[[#This Row],[SALIDAS]]</f>
        <v>5</v>
      </c>
      <c r="K150" s="2">
        <v>855</v>
      </c>
      <c r="L150" s="2">
        <f>+Tabla356[[#This Row],[BALANCE INICIAL]]*Tabla356[[#This Row],[PRECIO]]</f>
        <v>4275</v>
      </c>
      <c r="M150" s="2">
        <f>+Tabla356[[#This Row],[ENTRADAS]]*Tabla356[[#This Row],[PRECIO]]</f>
        <v>0</v>
      </c>
      <c r="N150" s="2">
        <f>+Tabla356[[#This Row],[SALIDAS]]*Tabla356[[#This Row],[PRECIO]]</f>
        <v>0</v>
      </c>
      <c r="O150" s="2">
        <f>+Tabla356[[#This Row],[BALANCE INICIAL2]]+Tabla356[[#This Row],[ENTRADAS3]]-Tabla356[[#This Row],[SALIDAS4]]</f>
        <v>4275</v>
      </c>
    </row>
    <row r="151" spans="1:15" x14ac:dyDescent="0.25">
      <c r="A151" s="9" t="s">
        <v>29</v>
      </c>
      <c r="B151" s="17" t="s">
        <v>878</v>
      </c>
      <c r="C151" t="s">
        <v>102</v>
      </c>
      <c r="D151" t="s">
        <v>615</v>
      </c>
      <c r="F151" s="9" t="s">
        <v>865</v>
      </c>
      <c r="G151">
        <v>5</v>
      </c>
      <c r="J151">
        <f>+Tabla356[[#This Row],[BALANCE INICIAL]]+Tabla356[[#This Row],[ENTRADAS]]-Tabla356[[#This Row],[SALIDAS]]</f>
        <v>5</v>
      </c>
      <c r="K151" s="2">
        <v>840</v>
      </c>
      <c r="L151" s="2">
        <f>+Tabla356[[#This Row],[BALANCE INICIAL]]*Tabla356[[#This Row],[PRECIO]]</f>
        <v>4200</v>
      </c>
      <c r="M151" s="2">
        <f>+Tabla356[[#This Row],[ENTRADAS]]*Tabla356[[#This Row],[PRECIO]]</f>
        <v>0</v>
      </c>
      <c r="N151" s="2">
        <f>+Tabla356[[#This Row],[SALIDAS]]*Tabla356[[#This Row],[PRECIO]]</f>
        <v>0</v>
      </c>
      <c r="O151" s="2">
        <f>+Tabla356[[#This Row],[BALANCE INICIAL2]]+Tabla356[[#This Row],[ENTRADAS3]]-Tabla356[[#This Row],[SALIDAS4]]</f>
        <v>4200</v>
      </c>
    </row>
    <row r="152" spans="1:15" x14ac:dyDescent="0.25">
      <c r="A152" s="9" t="s">
        <v>29</v>
      </c>
      <c r="B152" s="17" t="s">
        <v>878</v>
      </c>
      <c r="C152" t="s">
        <v>102</v>
      </c>
      <c r="D152" t="s">
        <v>616</v>
      </c>
      <c r="F152" s="9" t="s">
        <v>869</v>
      </c>
      <c r="G152">
        <v>242</v>
      </c>
      <c r="I152">
        <v>4</v>
      </c>
      <c r="J152">
        <f>+Tabla356[[#This Row],[BALANCE INICIAL]]+Tabla356[[#This Row],[ENTRADAS]]-Tabla356[[#This Row],[SALIDAS]]</f>
        <v>238</v>
      </c>
      <c r="K152" s="2">
        <v>53</v>
      </c>
      <c r="L152" s="2">
        <f>+Tabla356[[#This Row],[BALANCE INICIAL]]*Tabla356[[#This Row],[PRECIO]]</f>
        <v>12826</v>
      </c>
      <c r="M152" s="2">
        <f>+Tabla356[[#This Row],[ENTRADAS]]*Tabla356[[#This Row],[PRECIO]]</f>
        <v>0</v>
      </c>
      <c r="N152" s="2">
        <f>+Tabla356[[#This Row],[SALIDAS]]*Tabla356[[#This Row],[PRECIO]]</f>
        <v>212</v>
      </c>
      <c r="O152" s="2">
        <f>+Tabla356[[#This Row],[BALANCE INICIAL2]]+Tabla356[[#This Row],[ENTRADAS3]]-Tabla356[[#This Row],[SALIDAS4]]</f>
        <v>12614</v>
      </c>
    </row>
    <row r="153" spans="1:15" x14ac:dyDescent="0.25">
      <c r="A153" s="9" t="s">
        <v>29</v>
      </c>
      <c r="B153" s="17" t="s">
        <v>878</v>
      </c>
      <c r="C153" t="s">
        <v>102</v>
      </c>
      <c r="D153" t="s">
        <v>617</v>
      </c>
      <c r="F153" s="9" t="s">
        <v>865</v>
      </c>
      <c r="G153">
        <v>1</v>
      </c>
      <c r="J153">
        <f>+Tabla356[[#This Row],[BALANCE INICIAL]]+Tabla356[[#This Row],[ENTRADAS]]-Tabla356[[#This Row],[SALIDAS]]</f>
        <v>1</v>
      </c>
      <c r="K153" s="2">
        <v>1100</v>
      </c>
      <c r="L153" s="2">
        <f>+Tabla356[[#This Row],[BALANCE INICIAL]]*Tabla356[[#This Row],[PRECIO]]</f>
        <v>1100</v>
      </c>
      <c r="M153" s="2">
        <f>+Tabla356[[#This Row],[ENTRADAS]]*Tabla356[[#This Row],[PRECIO]]</f>
        <v>0</v>
      </c>
      <c r="N153" s="2">
        <f>+Tabla356[[#This Row],[SALIDAS]]*Tabla356[[#This Row],[PRECIO]]</f>
        <v>0</v>
      </c>
      <c r="O153" s="2">
        <f>+Tabla356[[#This Row],[BALANCE INICIAL2]]+Tabla356[[#This Row],[ENTRADAS3]]-Tabla356[[#This Row],[SALIDAS4]]</f>
        <v>1100</v>
      </c>
    </row>
    <row r="154" spans="1:15" x14ac:dyDescent="0.25">
      <c r="A154" s="9" t="s">
        <v>29</v>
      </c>
      <c r="B154" s="17" t="s">
        <v>878</v>
      </c>
      <c r="C154" t="s">
        <v>102</v>
      </c>
      <c r="D154" t="s">
        <v>618</v>
      </c>
      <c r="F154" s="9" t="s">
        <v>865</v>
      </c>
      <c r="G154">
        <v>0</v>
      </c>
      <c r="J154">
        <f>+Tabla356[[#This Row],[BALANCE INICIAL]]+Tabla356[[#This Row],[ENTRADAS]]-Tabla356[[#This Row],[SALIDAS]]</f>
        <v>0</v>
      </c>
      <c r="K154" s="2">
        <v>350</v>
      </c>
      <c r="L154" s="2">
        <f>+Tabla356[[#This Row],[BALANCE INICIAL]]*Tabla356[[#This Row],[PRECIO]]</f>
        <v>0</v>
      </c>
      <c r="M154" s="2">
        <f>+Tabla356[[#This Row],[ENTRADAS]]*Tabla356[[#This Row],[PRECIO]]</f>
        <v>0</v>
      </c>
      <c r="N154" s="2">
        <f>+Tabla356[[#This Row],[SALIDAS]]*Tabla356[[#This Row],[PRECIO]]</f>
        <v>0</v>
      </c>
      <c r="O154" s="2">
        <f>+Tabla356[[#This Row],[BALANCE INICIAL2]]+Tabla356[[#This Row],[ENTRADAS3]]-Tabla356[[#This Row],[SALIDAS4]]</f>
        <v>0</v>
      </c>
    </row>
    <row r="155" spans="1:15" x14ac:dyDescent="0.25">
      <c r="A155" s="9" t="s">
        <v>29</v>
      </c>
      <c r="B155" s="17" t="s">
        <v>878</v>
      </c>
      <c r="C155" t="s">
        <v>102</v>
      </c>
      <c r="D155" t="s">
        <v>619</v>
      </c>
      <c r="F155" s="9" t="s">
        <v>865</v>
      </c>
      <c r="G155">
        <v>6</v>
      </c>
      <c r="J155">
        <f>+Tabla356[[#This Row],[BALANCE INICIAL]]+Tabla356[[#This Row],[ENTRADAS]]-Tabla356[[#This Row],[SALIDAS]]</f>
        <v>6</v>
      </c>
      <c r="K155" s="2">
        <v>154.24</v>
      </c>
      <c r="L155" s="2">
        <f>+Tabla356[[#This Row],[BALANCE INICIAL]]*Tabla356[[#This Row],[PRECIO]]</f>
        <v>925.44</v>
      </c>
      <c r="M155" s="2">
        <f>+Tabla356[[#This Row],[ENTRADAS]]*Tabla356[[#This Row],[PRECIO]]</f>
        <v>0</v>
      </c>
      <c r="N155" s="2">
        <f>+Tabla356[[#This Row],[SALIDAS]]*Tabla356[[#This Row],[PRECIO]]</f>
        <v>0</v>
      </c>
      <c r="O155" s="2">
        <f>+Tabla356[[#This Row],[BALANCE INICIAL2]]+Tabla356[[#This Row],[ENTRADAS3]]-Tabla356[[#This Row],[SALIDAS4]]</f>
        <v>925.44</v>
      </c>
    </row>
    <row r="156" spans="1:15" x14ac:dyDescent="0.25">
      <c r="A156" s="9" t="s">
        <v>29</v>
      </c>
      <c r="B156" s="17" t="s">
        <v>878</v>
      </c>
      <c r="C156" t="s">
        <v>102</v>
      </c>
      <c r="D156" t="s">
        <v>620</v>
      </c>
      <c r="F156" s="9" t="s">
        <v>834</v>
      </c>
      <c r="G156">
        <v>2</v>
      </c>
      <c r="J156">
        <f>+Tabla356[[#This Row],[BALANCE INICIAL]]+Tabla356[[#This Row],[ENTRADAS]]-Tabla356[[#This Row],[SALIDAS]]</f>
        <v>2</v>
      </c>
      <c r="K156" s="2">
        <v>120</v>
      </c>
      <c r="L156" s="2">
        <f>+Tabla356[[#This Row],[BALANCE INICIAL]]*Tabla356[[#This Row],[PRECIO]]</f>
        <v>240</v>
      </c>
      <c r="M156" s="2">
        <f>+Tabla356[[#This Row],[ENTRADAS]]*Tabla356[[#This Row],[PRECIO]]</f>
        <v>0</v>
      </c>
      <c r="N156" s="2">
        <f>+Tabla356[[#This Row],[SALIDAS]]*Tabla356[[#This Row],[PRECIO]]</f>
        <v>0</v>
      </c>
      <c r="O156" s="2">
        <f>+Tabla356[[#This Row],[BALANCE INICIAL2]]+Tabla356[[#This Row],[ENTRADAS3]]-Tabla356[[#This Row],[SALIDAS4]]</f>
        <v>240</v>
      </c>
    </row>
    <row r="157" spans="1:15" x14ac:dyDescent="0.25">
      <c r="A157" s="9" t="s">
        <v>29</v>
      </c>
      <c r="B157" s="17" t="s">
        <v>878</v>
      </c>
      <c r="C157" t="s">
        <v>102</v>
      </c>
      <c r="D157" t="s">
        <v>621</v>
      </c>
      <c r="F157" s="9" t="s">
        <v>871</v>
      </c>
      <c r="G157">
        <v>9</v>
      </c>
      <c r="J157">
        <f>+Tabla356[[#This Row],[BALANCE INICIAL]]+Tabla356[[#This Row],[ENTRADAS]]-Tabla356[[#This Row],[SALIDAS]]</f>
        <v>9</v>
      </c>
      <c r="K157" s="2">
        <v>195</v>
      </c>
      <c r="L157" s="2">
        <f>+Tabla356[[#This Row],[BALANCE INICIAL]]*Tabla356[[#This Row],[PRECIO]]</f>
        <v>1755</v>
      </c>
      <c r="M157" s="2">
        <f>+Tabla356[[#This Row],[ENTRADAS]]*Tabla356[[#This Row],[PRECIO]]</f>
        <v>0</v>
      </c>
      <c r="N157" s="2">
        <f>+Tabla356[[#This Row],[SALIDAS]]*Tabla356[[#This Row],[PRECIO]]</f>
        <v>0</v>
      </c>
      <c r="O157" s="2">
        <f>+Tabla356[[#This Row],[BALANCE INICIAL2]]+Tabla356[[#This Row],[ENTRADAS3]]-Tabla356[[#This Row],[SALIDAS4]]</f>
        <v>1755</v>
      </c>
    </row>
    <row r="158" spans="1:15" x14ac:dyDescent="0.25">
      <c r="A158" s="9" t="s">
        <v>29</v>
      </c>
      <c r="B158" s="17" t="s">
        <v>878</v>
      </c>
      <c r="C158" t="s">
        <v>102</v>
      </c>
      <c r="D158" t="s">
        <v>622</v>
      </c>
      <c r="F158" s="9" t="s">
        <v>865</v>
      </c>
      <c r="G158">
        <v>1</v>
      </c>
      <c r="J158">
        <f>+Tabla356[[#This Row],[BALANCE INICIAL]]+Tabla356[[#This Row],[ENTRADAS]]-Tabla356[[#This Row],[SALIDAS]]</f>
        <v>1</v>
      </c>
      <c r="K158" s="2">
        <v>42</v>
      </c>
      <c r="L158" s="2">
        <f>+Tabla356[[#This Row],[BALANCE INICIAL]]*Tabla356[[#This Row],[PRECIO]]</f>
        <v>42</v>
      </c>
      <c r="M158" s="2">
        <f>+Tabla356[[#This Row],[ENTRADAS]]*Tabla356[[#This Row],[PRECIO]]</f>
        <v>0</v>
      </c>
      <c r="N158" s="2">
        <f>+Tabla356[[#This Row],[SALIDAS]]*Tabla356[[#This Row],[PRECIO]]</f>
        <v>0</v>
      </c>
      <c r="O158" s="2">
        <f>+Tabla356[[#This Row],[BALANCE INICIAL2]]+Tabla356[[#This Row],[ENTRADAS3]]-Tabla356[[#This Row],[SALIDAS4]]</f>
        <v>42</v>
      </c>
    </row>
    <row r="159" spans="1:15" x14ac:dyDescent="0.25">
      <c r="A159" s="9" t="s">
        <v>29</v>
      </c>
      <c r="B159" s="17" t="s">
        <v>878</v>
      </c>
      <c r="C159" t="s">
        <v>102</v>
      </c>
      <c r="D159" t="s">
        <v>623</v>
      </c>
      <c r="F159" s="9" t="s">
        <v>865</v>
      </c>
      <c r="G159">
        <v>1</v>
      </c>
      <c r="J159">
        <f>+Tabla356[[#This Row],[BALANCE INICIAL]]+Tabla356[[#This Row],[ENTRADAS]]-Tabla356[[#This Row],[SALIDAS]]</f>
        <v>1</v>
      </c>
      <c r="K159" s="2">
        <v>340</v>
      </c>
      <c r="L159" s="2">
        <f>+Tabla356[[#This Row],[BALANCE INICIAL]]*Tabla356[[#This Row],[PRECIO]]</f>
        <v>340</v>
      </c>
      <c r="M159" s="2">
        <f>+Tabla356[[#This Row],[ENTRADAS]]*Tabla356[[#This Row],[PRECIO]]</f>
        <v>0</v>
      </c>
      <c r="N159" s="2">
        <f>+Tabla356[[#This Row],[SALIDAS]]*Tabla356[[#This Row],[PRECIO]]</f>
        <v>0</v>
      </c>
      <c r="O159" s="2">
        <f>+Tabla356[[#This Row],[BALANCE INICIAL2]]+Tabla356[[#This Row],[ENTRADAS3]]-Tabla356[[#This Row],[SALIDAS4]]</f>
        <v>340</v>
      </c>
    </row>
    <row r="160" spans="1:15" x14ac:dyDescent="0.25">
      <c r="A160" s="9" t="s">
        <v>29</v>
      </c>
      <c r="B160" s="17" t="s">
        <v>878</v>
      </c>
      <c r="C160" t="s">
        <v>102</v>
      </c>
      <c r="D160" t="s">
        <v>624</v>
      </c>
      <c r="F160" s="9" t="s">
        <v>825</v>
      </c>
      <c r="G160">
        <v>1</v>
      </c>
      <c r="J160">
        <f>+Tabla356[[#This Row],[BALANCE INICIAL]]+Tabla356[[#This Row],[ENTRADAS]]-Tabla356[[#This Row],[SALIDAS]]</f>
        <v>1</v>
      </c>
      <c r="K160" s="2">
        <v>297.95</v>
      </c>
      <c r="L160" s="2">
        <f>+Tabla356[[#This Row],[BALANCE INICIAL]]*Tabla356[[#This Row],[PRECIO]]</f>
        <v>297.95</v>
      </c>
      <c r="M160" s="2">
        <f>+Tabla356[[#This Row],[ENTRADAS]]*Tabla356[[#This Row],[PRECIO]]</f>
        <v>0</v>
      </c>
      <c r="N160" s="2">
        <f>+Tabla356[[#This Row],[SALIDAS]]*Tabla356[[#This Row],[PRECIO]]</f>
        <v>0</v>
      </c>
      <c r="O160" s="2">
        <f>+Tabla356[[#This Row],[BALANCE INICIAL2]]+Tabla356[[#This Row],[ENTRADAS3]]-Tabla356[[#This Row],[SALIDAS4]]</f>
        <v>297.95</v>
      </c>
    </row>
    <row r="161" spans="1:15" x14ac:dyDescent="0.25">
      <c r="A161" s="9" t="s">
        <v>29</v>
      </c>
      <c r="B161" s="17" t="s">
        <v>878</v>
      </c>
      <c r="C161" t="s">
        <v>102</v>
      </c>
      <c r="D161" t="s">
        <v>625</v>
      </c>
      <c r="F161" s="9" t="s">
        <v>865</v>
      </c>
      <c r="G161">
        <v>6</v>
      </c>
      <c r="J161">
        <f>+Tabla356[[#This Row],[BALANCE INICIAL]]+Tabla356[[#This Row],[ENTRADAS]]-Tabla356[[#This Row],[SALIDAS]]</f>
        <v>6</v>
      </c>
      <c r="K161" s="2">
        <v>312</v>
      </c>
      <c r="L161" s="2">
        <f>+Tabla356[[#This Row],[BALANCE INICIAL]]*Tabla356[[#This Row],[PRECIO]]</f>
        <v>1872</v>
      </c>
      <c r="M161" s="2">
        <f>+Tabla356[[#This Row],[ENTRADAS]]*Tabla356[[#This Row],[PRECIO]]</f>
        <v>0</v>
      </c>
      <c r="N161" s="2">
        <f>+Tabla356[[#This Row],[SALIDAS]]*Tabla356[[#This Row],[PRECIO]]</f>
        <v>0</v>
      </c>
      <c r="O161" s="2">
        <f>+Tabla356[[#This Row],[BALANCE INICIAL2]]+Tabla356[[#This Row],[ENTRADAS3]]-Tabla356[[#This Row],[SALIDAS4]]</f>
        <v>1872</v>
      </c>
    </row>
    <row r="162" spans="1:15" x14ac:dyDescent="0.25">
      <c r="A162" s="9" t="s">
        <v>29</v>
      </c>
      <c r="B162" s="17" t="s">
        <v>878</v>
      </c>
      <c r="C162" t="s">
        <v>102</v>
      </c>
      <c r="D162" t="s">
        <v>626</v>
      </c>
      <c r="F162" s="9" t="s">
        <v>865</v>
      </c>
      <c r="G162">
        <v>1</v>
      </c>
      <c r="J162">
        <f>+Tabla356[[#This Row],[BALANCE INICIAL]]+Tabla356[[#This Row],[ENTRADAS]]-Tabla356[[#This Row],[SALIDAS]]</f>
        <v>1</v>
      </c>
      <c r="K162" s="2">
        <v>275</v>
      </c>
      <c r="L162" s="2">
        <f>+Tabla356[[#This Row],[BALANCE INICIAL]]*Tabla356[[#This Row],[PRECIO]]</f>
        <v>275</v>
      </c>
      <c r="M162" s="2">
        <f>+Tabla356[[#This Row],[ENTRADAS]]*Tabla356[[#This Row],[PRECIO]]</f>
        <v>0</v>
      </c>
      <c r="N162" s="2">
        <f>+Tabla356[[#This Row],[SALIDAS]]*Tabla356[[#This Row],[PRECIO]]</f>
        <v>0</v>
      </c>
      <c r="O162" s="2">
        <f>+Tabla356[[#This Row],[BALANCE INICIAL2]]+Tabla356[[#This Row],[ENTRADAS3]]-Tabla356[[#This Row],[SALIDAS4]]</f>
        <v>275</v>
      </c>
    </row>
    <row r="163" spans="1:15" x14ac:dyDescent="0.25">
      <c r="A163" s="9" t="s">
        <v>29</v>
      </c>
      <c r="B163" s="17" t="s">
        <v>878</v>
      </c>
      <c r="C163" t="s">
        <v>102</v>
      </c>
      <c r="D163" t="s">
        <v>627</v>
      </c>
      <c r="F163" s="9" t="s">
        <v>865</v>
      </c>
      <c r="G163">
        <v>4</v>
      </c>
      <c r="J163">
        <f>+Tabla356[[#This Row],[BALANCE INICIAL]]+Tabla356[[#This Row],[ENTRADAS]]-Tabla356[[#This Row],[SALIDAS]]</f>
        <v>4</v>
      </c>
      <c r="K163" s="2">
        <v>277</v>
      </c>
      <c r="L163" s="2">
        <f>+Tabla356[[#This Row],[BALANCE INICIAL]]*Tabla356[[#This Row],[PRECIO]]</f>
        <v>1108</v>
      </c>
      <c r="M163" s="2">
        <f>+Tabla356[[#This Row],[ENTRADAS]]*Tabla356[[#This Row],[PRECIO]]</f>
        <v>0</v>
      </c>
      <c r="N163" s="2">
        <f>+Tabla356[[#This Row],[SALIDAS]]*Tabla356[[#This Row],[PRECIO]]</f>
        <v>0</v>
      </c>
      <c r="O163" s="2">
        <f>+Tabla356[[#This Row],[BALANCE INICIAL2]]+Tabla356[[#This Row],[ENTRADAS3]]-Tabla356[[#This Row],[SALIDAS4]]</f>
        <v>1108</v>
      </c>
    </row>
    <row r="164" spans="1:15" x14ac:dyDescent="0.25">
      <c r="A164" s="9" t="s">
        <v>29</v>
      </c>
      <c r="B164" s="17" t="s">
        <v>878</v>
      </c>
      <c r="C164" t="s">
        <v>102</v>
      </c>
      <c r="D164" t="s">
        <v>628</v>
      </c>
      <c r="F164" s="9" t="s">
        <v>865</v>
      </c>
      <c r="G164">
        <v>3</v>
      </c>
      <c r="J164">
        <f>+Tabla356[[#This Row],[BALANCE INICIAL]]+Tabla356[[#This Row],[ENTRADAS]]-Tabla356[[#This Row],[SALIDAS]]</f>
        <v>3</v>
      </c>
      <c r="K164" s="2">
        <v>200</v>
      </c>
      <c r="L164" s="2">
        <f>+Tabla356[[#This Row],[BALANCE INICIAL]]*Tabla356[[#This Row],[PRECIO]]</f>
        <v>600</v>
      </c>
      <c r="M164" s="2">
        <f>+Tabla356[[#This Row],[ENTRADAS]]*Tabla356[[#This Row],[PRECIO]]</f>
        <v>0</v>
      </c>
      <c r="N164" s="2">
        <f>+Tabla356[[#This Row],[SALIDAS]]*Tabla356[[#This Row],[PRECIO]]</f>
        <v>0</v>
      </c>
      <c r="O164" s="2">
        <f>+Tabla356[[#This Row],[BALANCE INICIAL2]]+Tabla356[[#This Row],[ENTRADAS3]]-Tabla356[[#This Row],[SALIDAS4]]</f>
        <v>600</v>
      </c>
    </row>
    <row r="165" spans="1:15" x14ac:dyDescent="0.25">
      <c r="A165" s="9" t="s">
        <v>29</v>
      </c>
      <c r="B165" s="17" t="s">
        <v>878</v>
      </c>
      <c r="C165" t="s">
        <v>102</v>
      </c>
      <c r="D165" t="s">
        <v>629</v>
      </c>
      <c r="F165" s="9" t="s">
        <v>865</v>
      </c>
      <c r="G165">
        <v>1</v>
      </c>
      <c r="J165">
        <f>+Tabla356[[#This Row],[BALANCE INICIAL]]+Tabla356[[#This Row],[ENTRADAS]]-Tabla356[[#This Row],[SALIDAS]]</f>
        <v>1</v>
      </c>
      <c r="K165" s="2">
        <v>220</v>
      </c>
      <c r="L165" s="2">
        <f>+Tabla356[[#This Row],[BALANCE INICIAL]]*Tabla356[[#This Row],[PRECIO]]</f>
        <v>220</v>
      </c>
      <c r="M165" s="2">
        <f>+Tabla356[[#This Row],[ENTRADAS]]*Tabla356[[#This Row],[PRECIO]]</f>
        <v>0</v>
      </c>
      <c r="N165" s="2">
        <f>+Tabla356[[#This Row],[SALIDAS]]*Tabla356[[#This Row],[PRECIO]]</f>
        <v>0</v>
      </c>
      <c r="O165" s="2">
        <f>+Tabla356[[#This Row],[BALANCE INICIAL2]]+Tabla356[[#This Row],[ENTRADAS3]]-Tabla356[[#This Row],[SALIDAS4]]</f>
        <v>220</v>
      </c>
    </row>
    <row r="166" spans="1:15" x14ac:dyDescent="0.25">
      <c r="A166" s="9" t="s">
        <v>29</v>
      </c>
      <c r="B166" s="17" t="s">
        <v>878</v>
      </c>
      <c r="C166" t="s">
        <v>102</v>
      </c>
      <c r="D166" t="s">
        <v>630</v>
      </c>
      <c r="F166" s="9" t="s">
        <v>865</v>
      </c>
      <c r="G166">
        <v>1</v>
      </c>
      <c r="J166">
        <f>+Tabla356[[#This Row],[BALANCE INICIAL]]+Tabla356[[#This Row],[ENTRADAS]]-Tabla356[[#This Row],[SALIDAS]]</f>
        <v>1</v>
      </c>
      <c r="K166" s="2">
        <v>225</v>
      </c>
      <c r="L166" s="2">
        <f>+Tabla356[[#This Row],[BALANCE INICIAL]]*Tabla356[[#This Row],[PRECIO]]</f>
        <v>225</v>
      </c>
      <c r="M166" s="2">
        <f>+Tabla356[[#This Row],[ENTRADAS]]*Tabla356[[#This Row],[PRECIO]]</f>
        <v>0</v>
      </c>
      <c r="N166" s="2">
        <f>+Tabla356[[#This Row],[SALIDAS]]*Tabla356[[#This Row],[PRECIO]]</f>
        <v>0</v>
      </c>
      <c r="O166" s="2">
        <f>+Tabla356[[#This Row],[BALANCE INICIAL2]]+Tabla356[[#This Row],[ENTRADAS3]]-Tabla356[[#This Row],[SALIDAS4]]</f>
        <v>225</v>
      </c>
    </row>
    <row r="167" spans="1:15" x14ac:dyDescent="0.25">
      <c r="A167" s="9" t="s">
        <v>29</v>
      </c>
      <c r="B167" s="17" t="s">
        <v>878</v>
      </c>
      <c r="C167" t="s">
        <v>102</v>
      </c>
      <c r="D167" t="s">
        <v>631</v>
      </c>
      <c r="F167" s="9" t="s">
        <v>865</v>
      </c>
      <c r="G167">
        <v>2</v>
      </c>
      <c r="J167">
        <f>+Tabla356[[#This Row],[BALANCE INICIAL]]+Tabla356[[#This Row],[ENTRADAS]]-Tabla356[[#This Row],[SALIDAS]]</f>
        <v>2</v>
      </c>
      <c r="K167" s="2">
        <v>195</v>
      </c>
      <c r="L167" s="2">
        <f>+Tabla356[[#This Row],[BALANCE INICIAL]]*Tabla356[[#This Row],[PRECIO]]</f>
        <v>390</v>
      </c>
      <c r="M167" s="2">
        <f>+Tabla356[[#This Row],[ENTRADAS]]*Tabla356[[#This Row],[PRECIO]]</f>
        <v>0</v>
      </c>
      <c r="N167" s="2">
        <f>+Tabla356[[#This Row],[SALIDAS]]*Tabla356[[#This Row],[PRECIO]]</f>
        <v>0</v>
      </c>
      <c r="O167" s="2">
        <f>+Tabla356[[#This Row],[BALANCE INICIAL2]]+Tabla356[[#This Row],[ENTRADAS3]]-Tabla356[[#This Row],[SALIDAS4]]</f>
        <v>390</v>
      </c>
    </row>
    <row r="168" spans="1:15" x14ac:dyDescent="0.25">
      <c r="A168" s="9" t="s">
        <v>29</v>
      </c>
      <c r="B168" s="17" t="s">
        <v>878</v>
      </c>
      <c r="C168" t="s">
        <v>102</v>
      </c>
      <c r="D168" t="s">
        <v>632</v>
      </c>
      <c r="F168" s="9" t="s">
        <v>865</v>
      </c>
      <c r="G168">
        <v>14</v>
      </c>
      <c r="J168">
        <f>+Tabla356[[#This Row],[BALANCE INICIAL]]+Tabla356[[#This Row],[ENTRADAS]]-Tabla356[[#This Row],[SALIDAS]]</f>
        <v>14</v>
      </c>
      <c r="K168" s="2">
        <v>162</v>
      </c>
      <c r="L168" s="2">
        <f>+Tabla356[[#This Row],[BALANCE INICIAL]]*Tabla356[[#This Row],[PRECIO]]</f>
        <v>2268</v>
      </c>
      <c r="M168" s="2">
        <f>+Tabla356[[#This Row],[ENTRADAS]]*Tabla356[[#This Row],[PRECIO]]</f>
        <v>0</v>
      </c>
      <c r="N168" s="2">
        <f>+Tabla356[[#This Row],[SALIDAS]]*Tabla356[[#This Row],[PRECIO]]</f>
        <v>0</v>
      </c>
      <c r="O168" s="2">
        <f>+Tabla356[[#This Row],[BALANCE INICIAL2]]+Tabla356[[#This Row],[ENTRADAS3]]-Tabla356[[#This Row],[SALIDAS4]]</f>
        <v>2268</v>
      </c>
    </row>
    <row r="169" spans="1:15" x14ac:dyDescent="0.25">
      <c r="A169" s="9" t="s">
        <v>29</v>
      </c>
      <c r="B169" s="17" t="s">
        <v>878</v>
      </c>
      <c r="C169" t="s">
        <v>102</v>
      </c>
      <c r="D169" t="s">
        <v>633</v>
      </c>
      <c r="F169" s="9" t="s">
        <v>865</v>
      </c>
      <c r="G169">
        <v>3</v>
      </c>
      <c r="J169">
        <f>+Tabla356[[#This Row],[BALANCE INICIAL]]+Tabla356[[#This Row],[ENTRADAS]]-Tabla356[[#This Row],[SALIDAS]]</f>
        <v>3</v>
      </c>
      <c r="K169" s="2">
        <v>160</v>
      </c>
      <c r="L169" s="2">
        <f>+Tabla356[[#This Row],[BALANCE INICIAL]]*Tabla356[[#This Row],[PRECIO]]</f>
        <v>480</v>
      </c>
      <c r="M169" s="2">
        <f>+Tabla356[[#This Row],[ENTRADAS]]*Tabla356[[#This Row],[PRECIO]]</f>
        <v>0</v>
      </c>
      <c r="N169" s="2">
        <f>+Tabla356[[#This Row],[SALIDAS]]*Tabla356[[#This Row],[PRECIO]]</f>
        <v>0</v>
      </c>
      <c r="O169" s="2">
        <f>+Tabla356[[#This Row],[BALANCE INICIAL2]]+Tabla356[[#This Row],[ENTRADAS3]]-Tabla356[[#This Row],[SALIDAS4]]</f>
        <v>480</v>
      </c>
    </row>
    <row r="170" spans="1:15" x14ac:dyDescent="0.25">
      <c r="A170" s="9" t="s">
        <v>29</v>
      </c>
      <c r="B170" s="17" t="s">
        <v>878</v>
      </c>
      <c r="C170" t="s">
        <v>102</v>
      </c>
      <c r="D170" t="s">
        <v>634</v>
      </c>
      <c r="F170" s="9" t="s">
        <v>865</v>
      </c>
      <c r="G170">
        <v>3</v>
      </c>
      <c r="J170">
        <f>+Tabla356[[#This Row],[BALANCE INICIAL]]+Tabla356[[#This Row],[ENTRADAS]]-Tabla356[[#This Row],[SALIDAS]]</f>
        <v>3</v>
      </c>
      <c r="K170" s="2">
        <v>159</v>
      </c>
      <c r="L170" s="2">
        <f>+Tabla356[[#This Row],[BALANCE INICIAL]]*Tabla356[[#This Row],[PRECIO]]</f>
        <v>477</v>
      </c>
      <c r="M170" s="2">
        <f>+Tabla356[[#This Row],[ENTRADAS]]*Tabla356[[#This Row],[PRECIO]]</f>
        <v>0</v>
      </c>
      <c r="N170" s="2">
        <f>+Tabla356[[#This Row],[SALIDAS]]*Tabla356[[#This Row],[PRECIO]]</f>
        <v>0</v>
      </c>
      <c r="O170" s="2">
        <f>+Tabla356[[#This Row],[BALANCE INICIAL2]]+Tabla356[[#This Row],[ENTRADAS3]]-Tabla356[[#This Row],[SALIDAS4]]</f>
        <v>477</v>
      </c>
    </row>
    <row r="171" spans="1:15" x14ac:dyDescent="0.25">
      <c r="A171" s="9" t="s">
        <v>29</v>
      </c>
      <c r="B171" s="17" t="s">
        <v>878</v>
      </c>
      <c r="C171" t="s">
        <v>102</v>
      </c>
      <c r="D171" t="s">
        <v>635</v>
      </c>
      <c r="F171" s="9" t="s">
        <v>865</v>
      </c>
      <c r="G171">
        <v>13</v>
      </c>
      <c r="J171">
        <f>+Tabla356[[#This Row],[BALANCE INICIAL]]+Tabla356[[#This Row],[ENTRADAS]]-Tabla356[[#This Row],[SALIDAS]]</f>
        <v>13</v>
      </c>
      <c r="K171" s="2">
        <v>880</v>
      </c>
      <c r="L171" s="2">
        <f>+Tabla356[[#This Row],[BALANCE INICIAL]]*Tabla356[[#This Row],[PRECIO]]</f>
        <v>11440</v>
      </c>
      <c r="M171" s="2">
        <f>+Tabla356[[#This Row],[ENTRADAS]]*Tabla356[[#This Row],[PRECIO]]</f>
        <v>0</v>
      </c>
      <c r="N171" s="2">
        <f>+Tabla356[[#This Row],[SALIDAS]]*Tabla356[[#This Row],[PRECIO]]</f>
        <v>0</v>
      </c>
      <c r="O171" s="2">
        <f>+Tabla356[[#This Row],[BALANCE INICIAL2]]+Tabla356[[#This Row],[ENTRADAS3]]-Tabla356[[#This Row],[SALIDAS4]]</f>
        <v>11440</v>
      </c>
    </row>
    <row r="172" spans="1:15" x14ac:dyDescent="0.25">
      <c r="A172" s="9" t="s">
        <v>29</v>
      </c>
      <c r="B172" s="17" t="s">
        <v>878</v>
      </c>
      <c r="C172" t="s">
        <v>102</v>
      </c>
      <c r="D172" t="s">
        <v>636</v>
      </c>
      <c r="F172" s="9" t="s">
        <v>834</v>
      </c>
      <c r="G172">
        <v>10</v>
      </c>
      <c r="J172">
        <f>+Tabla356[[#This Row],[BALANCE INICIAL]]+Tabla356[[#This Row],[ENTRADAS]]-Tabla356[[#This Row],[SALIDAS]]</f>
        <v>10</v>
      </c>
      <c r="K172" s="2">
        <v>73</v>
      </c>
      <c r="L172" s="2">
        <f>+Tabla356[[#This Row],[BALANCE INICIAL]]*Tabla356[[#This Row],[PRECIO]]</f>
        <v>730</v>
      </c>
      <c r="M172" s="2">
        <f>+Tabla356[[#This Row],[ENTRADAS]]*Tabla356[[#This Row],[PRECIO]]</f>
        <v>0</v>
      </c>
      <c r="N172" s="2">
        <f>+Tabla356[[#This Row],[SALIDAS]]*Tabla356[[#This Row],[PRECIO]]</f>
        <v>0</v>
      </c>
      <c r="O172" s="2">
        <f>+Tabla356[[#This Row],[BALANCE INICIAL2]]+Tabla356[[#This Row],[ENTRADAS3]]-Tabla356[[#This Row],[SALIDAS4]]</f>
        <v>730</v>
      </c>
    </row>
    <row r="173" spans="1:15" x14ac:dyDescent="0.25">
      <c r="A173" s="9" t="s">
        <v>29</v>
      </c>
      <c r="B173" s="17" t="s">
        <v>878</v>
      </c>
      <c r="C173" t="s">
        <v>102</v>
      </c>
      <c r="D173" t="s">
        <v>637</v>
      </c>
      <c r="F173" s="9" t="s">
        <v>872</v>
      </c>
      <c r="G173">
        <v>5</v>
      </c>
      <c r="J173">
        <f>+Tabla356[[#This Row],[BALANCE INICIAL]]+Tabla356[[#This Row],[ENTRADAS]]-Tabla356[[#This Row],[SALIDAS]]</f>
        <v>5</v>
      </c>
      <c r="K173" s="2">
        <v>290</v>
      </c>
      <c r="L173" s="2">
        <f>+Tabla356[[#This Row],[BALANCE INICIAL]]*Tabla356[[#This Row],[PRECIO]]</f>
        <v>1450</v>
      </c>
      <c r="M173" s="2">
        <f>+Tabla356[[#This Row],[ENTRADAS]]*Tabla356[[#This Row],[PRECIO]]</f>
        <v>0</v>
      </c>
      <c r="N173" s="2">
        <f>+Tabla356[[#This Row],[SALIDAS]]*Tabla356[[#This Row],[PRECIO]]</f>
        <v>0</v>
      </c>
      <c r="O173" s="2">
        <f>+Tabla356[[#This Row],[BALANCE INICIAL2]]+Tabla356[[#This Row],[ENTRADAS3]]-Tabla356[[#This Row],[SALIDAS4]]</f>
        <v>1450</v>
      </c>
    </row>
    <row r="174" spans="1:15" x14ac:dyDescent="0.25">
      <c r="A174" s="9" t="s">
        <v>29</v>
      </c>
      <c r="B174" s="17" t="s">
        <v>878</v>
      </c>
      <c r="C174" t="s">
        <v>102</v>
      </c>
      <c r="D174" t="s">
        <v>638</v>
      </c>
      <c r="F174" s="9" t="s">
        <v>872</v>
      </c>
      <c r="G174">
        <v>2</v>
      </c>
      <c r="J174">
        <f>+Tabla356[[#This Row],[BALANCE INICIAL]]+Tabla356[[#This Row],[ENTRADAS]]-Tabla356[[#This Row],[SALIDAS]]</f>
        <v>2</v>
      </c>
      <c r="K174" s="2">
        <v>500</v>
      </c>
      <c r="L174" s="2">
        <f>+Tabla356[[#This Row],[BALANCE INICIAL]]*Tabla356[[#This Row],[PRECIO]]</f>
        <v>1000</v>
      </c>
      <c r="M174" s="2">
        <f>+Tabla356[[#This Row],[ENTRADAS]]*Tabla356[[#This Row],[PRECIO]]</f>
        <v>0</v>
      </c>
      <c r="N174" s="2">
        <f>+Tabla356[[#This Row],[SALIDAS]]*Tabla356[[#This Row],[PRECIO]]</f>
        <v>0</v>
      </c>
      <c r="O174" s="2">
        <f>+Tabla356[[#This Row],[BALANCE INICIAL2]]+Tabla356[[#This Row],[ENTRADAS3]]-Tabla356[[#This Row],[SALIDAS4]]</f>
        <v>1000</v>
      </c>
    </row>
    <row r="175" spans="1:15" x14ac:dyDescent="0.25">
      <c r="A175" s="9" t="s">
        <v>29</v>
      </c>
      <c r="B175" s="17" t="s">
        <v>878</v>
      </c>
      <c r="C175" t="s">
        <v>102</v>
      </c>
      <c r="D175" t="s">
        <v>639</v>
      </c>
      <c r="F175" s="9" t="s">
        <v>870</v>
      </c>
      <c r="G175">
        <v>10</v>
      </c>
      <c r="J175">
        <f>+Tabla356[[#This Row],[BALANCE INICIAL]]+Tabla356[[#This Row],[ENTRADAS]]-Tabla356[[#This Row],[SALIDAS]]</f>
        <v>10</v>
      </c>
      <c r="K175" s="2">
        <v>750</v>
      </c>
      <c r="L175" s="2">
        <f>+Tabla356[[#This Row],[BALANCE INICIAL]]*Tabla356[[#This Row],[PRECIO]]</f>
        <v>7500</v>
      </c>
      <c r="M175" s="2">
        <f>+Tabla356[[#This Row],[ENTRADAS]]*Tabla356[[#This Row],[PRECIO]]</f>
        <v>0</v>
      </c>
      <c r="N175" s="2">
        <f>+Tabla356[[#This Row],[SALIDAS]]*Tabla356[[#This Row],[PRECIO]]</f>
        <v>0</v>
      </c>
      <c r="O175" s="2">
        <f>+Tabla356[[#This Row],[BALANCE INICIAL2]]+Tabla356[[#This Row],[ENTRADAS3]]-Tabla356[[#This Row],[SALIDAS4]]</f>
        <v>7500</v>
      </c>
    </row>
    <row r="176" spans="1:15" x14ac:dyDescent="0.25">
      <c r="A176" s="9" t="s">
        <v>29</v>
      </c>
      <c r="B176" s="17" t="s">
        <v>878</v>
      </c>
      <c r="C176" t="s">
        <v>102</v>
      </c>
      <c r="D176" t="s">
        <v>640</v>
      </c>
      <c r="F176" s="9" t="s">
        <v>872</v>
      </c>
      <c r="G176">
        <v>1</v>
      </c>
      <c r="J176">
        <f>+Tabla356[[#This Row],[BALANCE INICIAL]]+Tabla356[[#This Row],[ENTRADAS]]-Tabla356[[#This Row],[SALIDAS]]</f>
        <v>1</v>
      </c>
      <c r="K176" s="2">
        <v>186</v>
      </c>
      <c r="L176" s="2">
        <f>+Tabla356[[#This Row],[BALANCE INICIAL]]*Tabla356[[#This Row],[PRECIO]]</f>
        <v>186</v>
      </c>
      <c r="M176" s="2">
        <f>+Tabla356[[#This Row],[ENTRADAS]]*Tabla356[[#This Row],[PRECIO]]</f>
        <v>0</v>
      </c>
      <c r="N176" s="2">
        <f>+Tabla356[[#This Row],[SALIDAS]]*Tabla356[[#This Row],[PRECIO]]</f>
        <v>0</v>
      </c>
      <c r="O176" s="2">
        <f>+Tabla356[[#This Row],[BALANCE INICIAL2]]+Tabla356[[#This Row],[ENTRADAS3]]-Tabla356[[#This Row],[SALIDAS4]]</f>
        <v>186</v>
      </c>
    </row>
    <row r="177" spans="1:15" x14ac:dyDescent="0.25">
      <c r="A177" s="9" t="s">
        <v>29</v>
      </c>
      <c r="B177" s="17" t="s">
        <v>878</v>
      </c>
      <c r="C177" t="s">
        <v>102</v>
      </c>
      <c r="D177" t="s">
        <v>641</v>
      </c>
      <c r="F177" s="9" t="s">
        <v>870</v>
      </c>
      <c r="G177">
        <v>39</v>
      </c>
      <c r="J177">
        <f>+Tabla356[[#This Row],[BALANCE INICIAL]]+Tabla356[[#This Row],[ENTRADAS]]-Tabla356[[#This Row],[SALIDAS]]</f>
        <v>39</v>
      </c>
      <c r="K177" s="2">
        <v>200</v>
      </c>
      <c r="L177" s="2">
        <f>+Tabla356[[#This Row],[BALANCE INICIAL]]*Tabla356[[#This Row],[PRECIO]]</f>
        <v>7800</v>
      </c>
      <c r="M177" s="2">
        <f>+Tabla356[[#This Row],[ENTRADAS]]*Tabla356[[#This Row],[PRECIO]]</f>
        <v>0</v>
      </c>
      <c r="N177" s="2">
        <f>+Tabla356[[#This Row],[SALIDAS]]*Tabla356[[#This Row],[PRECIO]]</f>
        <v>0</v>
      </c>
      <c r="O177" s="2">
        <f>+Tabla356[[#This Row],[BALANCE INICIAL2]]+Tabla356[[#This Row],[ENTRADAS3]]-Tabla356[[#This Row],[SALIDAS4]]</f>
        <v>7800</v>
      </c>
    </row>
    <row r="178" spans="1:15" x14ac:dyDescent="0.25">
      <c r="A178" s="9" t="s">
        <v>29</v>
      </c>
      <c r="B178" s="17" t="s">
        <v>878</v>
      </c>
      <c r="C178" t="s">
        <v>102</v>
      </c>
      <c r="D178" t="s">
        <v>642</v>
      </c>
      <c r="F178" s="9" t="s">
        <v>870</v>
      </c>
      <c r="G178">
        <v>10</v>
      </c>
      <c r="J178">
        <f>+Tabla356[[#This Row],[BALANCE INICIAL]]+Tabla356[[#This Row],[ENTRADAS]]-Tabla356[[#This Row],[SALIDAS]]</f>
        <v>10</v>
      </c>
      <c r="K178" s="2">
        <v>200</v>
      </c>
      <c r="L178" s="2">
        <f>+Tabla356[[#This Row],[BALANCE INICIAL]]*Tabla356[[#This Row],[PRECIO]]</f>
        <v>2000</v>
      </c>
      <c r="M178" s="2">
        <f>+Tabla356[[#This Row],[ENTRADAS]]*Tabla356[[#This Row],[PRECIO]]</f>
        <v>0</v>
      </c>
      <c r="N178" s="2">
        <f>+Tabla356[[#This Row],[SALIDAS]]*Tabla356[[#This Row],[PRECIO]]</f>
        <v>0</v>
      </c>
      <c r="O178" s="2">
        <f>+Tabla356[[#This Row],[BALANCE INICIAL2]]+Tabla356[[#This Row],[ENTRADAS3]]-Tabla356[[#This Row],[SALIDAS4]]</f>
        <v>2000</v>
      </c>
    </row>
    <row r="179" spans="1:15" x14ac:dyDescent="0.25">
      <c r="A179" s="9" t="s">
        <v>54</v>
      </c>
      <c r="B179" s="17" t="s">
        <v>878</v>
      </c>
      <c r="C179" t="s">
        <v>102</v>
      </c>
      <c r="D179" t="s">
        <v>755</v>
      </c>
      <c r="F179" s="9" t="s">
        <v>834</v>
      </c>
      <c r="G179">
        <v>0</v>
      </c>
      <c r="J179">
        <f>+Tabla356[[#This Row],[BALANCE INICIAL]]+Tabla356[[#This Row],[ENTRADAS]]-Tabla356[[#This Row],[SALIDAS]]</f>
        <v>0</v>
      </c>
      <c r="K179" s="2">
        <v>74.989999999999995</v>
      </c>
      <c r="L179" s="2">
        <f>+Tabla356[[#This Row],[BALANCE INICIAL]]*Tabla356[[#This Row],[PRECIO]]</f>
        <v>0</v>
      </c>
      <c r="M179" s="2">
        <f>+Tabla356[[#This Row],[ENTRADAS]]*Tabla356[[#This Row],[PRECIO]]</f>
        <v>0</v>
      </c>
      <c r="N179" s="2">
        <f>+Tabla356[[#This Row],[SALIDAS]]*Tabla356[[#This Row],[PRECIO]]</f>
        <v>0</v>
      </c>
      <c r="O179" s="2">
        <f>+Tabla356[[#This Row],[BALANCE INICIAL2]]+Tabla356[[#This Row],[ENTRADAS3]]-Tabla356[[#This Row],[SALIDAS4]]</f>
        <v>0</v>
      </c>
    </row>
    <row r="180" spans="1:15" x14ac:dyDescent="0.25">
      <c r="A180" s="9" t="s">
        <v>59</v>
      </c>
      <c r="B180" s="17" t="s">
        <v>878</v>
      </c>
      <c r="C180" t="s">
        <v>102</v>
      </c>
      <c r="D180" t="s">
        <v>786</v>
      </c>
      <c r="F180" s="9" t="s">
        <v>865</v>
      </c>
      <c r="G180">
        <v>0</v>
      </c>
      <c r="J180">
        <f>+Tabla356[[#This Row],[BALANCE INICIAL]]+Tabla356[[#This Row],[ENTRADAS]]-Tabla356[[#This Row],[SALIDAS]]</f>
        <v>0</v>
      </c>
      <c r="K180" s="2">
        <v>170</v>
      </c>
      <c r="L180" s="2">
        <f>+Tabla356[[#This Row],[BALANCE INICIAL]]*Tabla356[[#This Row],[PRECIO]]</f>
        <v>0</v>
      </c>
      <c r="M180" s="2">
        <f>+Tabla356[[#This Row],[ENTRADAS]]*Tabla356[[#This Row],[PRECIO]]</f>
        <v>0</v>
      </c>
      <c r="N180" s="2">
        <f>+Tabla356[[#This Row],[SALIDAS]]*Tabla356[[#This Row],[PRECIO]]</f>
        <v>0</v>
      </c>
      <c r="O180" s="2">
        <f>+Tabla356[[#This Row],[BALANCE INICIAL2]]+Tabla356[[#This Row],[ENTRADAS3]]-Tabla356[[#This Row],[SALIDAS4]]</f>
        <v>0</v>
      </c>
    </row>
    <row r="181" spans="1:15" x14ac:dyDescent="0.25">
      <c r="A181" s="9" t="s">
        <v>54</v>
      </c>
      <c r="B181" s="17" t="s">
        <v>878</v>
      </c>
      <c r="C181" t="s">
        <v>102</v>
      </c>
      <c r="D181" t="s">
        <v>812</v>
      </c>
      <c r="F181" s="9" t="s">
        <v>820</v>
      </c>
      <c r="G181">
        <v>5</v>
      </c>
      <c r="J181">
        <f>+Tabla356[[#This Row],[BALANCE INICIAL]]+Tabla356[[#This Row],[ENTRADAS]]-Tabla356[[#This Row],[SALIDAS]]</f>
        <v>5</v>
      </c>
      <c r="K181" s="2">
        <v>95</v>
      </c>
      <c r="L181" s="2">
        <f>+Tabla356[[#This Row],[BALANCE INICIAL]]*Tabla356[[#This Row],[PRECIO]]</f>
        <v>475</v>
      </c>
      <c r="M181" s="2">
        <f>+Tabla356[[#This Row],[ENTRADAS]]*Tabla356[[#This Row],[PRECIO]]</f>
        <v>0</v>
      </c>
      <c r="N181" s="2">
        <f>+Tabla356[[#This Row],[SALIDAS]]*Tabla356[[#This Row],[PRECIO]]</f>
        <v>0</v>
      </c>
      <c r="O181" s="2">
        <f>+Tabla356[[#This Row],[BALANCE INICIAL2]]+Tabla356[[#This Row],[ENTRADAS3]]-Tabla356[[#This Row],[SALIDAS4]]</f>
        <v>475</v>
      </c>
    </row>
    <row r="182" spans="1:15" x14ac:dyDescent="0.25">
      <c r="A182" s="9" t="s">
        <v>29</v>
      </c>
      <c r="B182" s="17" t="s">
        <v>878</v>
      </c>
      <c r="C182" t="s">
        <v>72</v>
      </c>
      <c r="D182" t="s">
        <v>128</v>
      </c>
      <c r="F182" s="9" t="s">
        <v>827</v>
      </c>
      <c r="G182">
        <v>85</v>
      </c>
      <c r="H182">
        <v>234</v>
      </c>
      <c r="I182">
        <v>83</v>
      </c>
      <c r="J182">
        <f>+Tabla356[[#This Row],[BALANCE INICIAL]]+Tabla356[[#This Row],[ENTRADAS]]-Tabla356[[#This Row],[SALIDAS]]</f>
        <v>236</v>
      </c>
      <c r="K182" s="2">
        <v>125</v>
      </c>
      <c r="L182" s="2">
        <f>+Tabla356[[#This Row],[BALANCE INICIAL]]*Tabla356[[#This Row],[PRECIO]]</f>
        <v>10625</v>
      </c>
      <c r="M182" s="2">
        <f>+Tabla356[[#This Row],[ENTRADAS]]*Tabla356[[#This Row],[PRECIO]]</f>
        <v>29250</v>
      </c>
      <c r="N182" s="2">
        <f>+Tabla356[[#This Row],[SALIDAS]]*Tabla356[[#This Row],[PRECIO]]</f>
        <v>10375</v>
      </c>
      <c r="O182" s="2">
        <f>+Tabla356[[#This Row],[BALANCE INICIAL2]]+Tabla356[[#This Row],[ENTRADAS3]]-Tabla356[[#This Row],[SALIDAS4]]</f>
        <v>29500</v>
      </c>
    </row>
    <row r="183" spans="1:15" x14ac:dyDescent="0.25">
      <c r="A183" s="9" t="s">
        <v>29</v>
      </c>
      <c r="B183" s="17" t="s">
        <v>878</v>
      </c>
      <c r="C183" t="s">
        <v>79</v>
      </c>
      <c r="D183" t="s">
        <v>168</v>
      </c>
      <c r="F183" s="9" t="s">
        <v>827</v>
      </c>
      <c r="G183">
        <v>300</v>
      </c>
      <c r="H183">
        <v>440</v>
      </c>
      <c r="I183" s="27">
        <v>160</v>
      </c>
      <c r="J183">
        <f>+Tabla356[[#This Row],[BALANCE INICIAL]]+Tabla356[[#This Row],[ENTRADAS]]-Tabla356[[#This Row],[SALIDAS]]</f>
        <v>580</v>
      </c>
      <c r="K183" s="2">
        <v>250</v>
      </c>
      <c r="L183" s="2">
        <f>+Tabla356[[#This Row],[BALANCE INICIAL]]*Tabla356[[#This Row],[PRECIO]]</f>
        <v>75000</v>
      </c>
      <c r="M183" s="2">
        <f>+Tabla356[[#This Row],[ENTRADAS]]*Tabla356[[#This Row],[PRECIO]]</f>
        <v>110000</v>
      </c>
      <c r="N183" s="2">
        <f>+Tabla356[[#This Row],[SALIDAS]]*Tabla356[[#This Row],[PRECIO]]</f>
        <v>40000</v>
      </c>
      <c r="O183" s="2">
        <f>+Tabla356[[#This Row],[BALANCE INICIAL2]]+Tabla356[[#This Row],[ENTRADAS3]]-Tabla356[[#This Row],[SALIDAS4]]</f>
        <v>145000</v>
      </c>
    </row>
    <row r="184" spans="1:15" x14ac:dyDescent="0.25">
      <c r="A184" s="9" t="s">
        <v>982</v>
      </c>
      <c r="B184" s="10" t="s">
        <v>983</v>
      </c>
      <c r="C184" t="s">
        <v>981</v>
      </c>
      <c r="D184" t="s">
        <v>980</v>
      </c>
      <c r="E184" t="s">
        <v>984</v>
      </c>
      <c r="F184" s="9" t="s">
        <v>988</v>
      </c>
      <c r="G184">
        <v>0</v>
      </c>
      <c r="H184">
        <v>200</v>
      </c>
      <c r="I184">
        <v>0</v>
      </c>
      <c r="J184">
        <f>+Tabla356[[#This Row],[BALANCE INICIAL]]+Tabla356[[#This Row],[ENTRADAS]]-Tabla356[[#This Row],[SALIDAS]]</f>
        <v>200</v>
      </c>
      <c r="K184" s="2">
        <v>1600</v>
      </c>
      <c r="L184" s="2">
        <f>+Tabla356[[#This Row],[BALANCE INICIAL]]*Tabla356[[#This Row],[PRECIO]]</f>
        <v>0</v>
      </c>
      <c r="M184" s="2">
        <f>+Tabla356[[#This Row],[ENTRADAS]]*Tabla356[[#This Row],[PRECIO]]</f>
        <v>320000</v>
      </c>
      <c r="N184" s="2">
        <f>+Tabla356[[#This Row],[SALIDAS]]*Tabla356[[#This Row],[PRECIO]]</f>
        <v>0</v>
      </c>
      <c r="O184" s="2">
        <f>+Tabla356[[#This Row],[BALANCE INICIAL2]]+Tabla356[[#This Row],[ENTRADAS3]]-Tabla356[[#This Row],[SALIDAS4]]</f>
        <v>320000</v>
      </c>
    </row>
    <row r="185" spans="1:15" x14ac:dyDescent="0.25">
      <c r="A185" s="9" t="s">
        <v>29</v>
      </c>
      <c r="B185" s="17" t="s">
        <v>878</v>
      </c>
      <c r="C185" t="s">
        <v>79</v>
      </c>
      <c r="D185" t="s">
        <v>169</v>
      </c>
      <c r="F185" s="9" t="s">
        <v>834</v>
      </c>
      <c r="G185">
        <v>348</v>
      </c>
      <c r="I185">
        <v>348</v>
      </c>
      <c r="J185">
        <f>+Tabla356[[#This Row],[BALANCE INICIAL]]+Tabla356[[#This Row],[ENTRADAS]]-Tabla356[[#This Row],[SALIDAS]]</f>
        <v>0</v>
      </c>
      <c r="K185" s="2">
        <v>341</v>
      </c>
      <c r="L185" s="2">
        <f>+Tabla356[[#This Row],[BALANCE INICIAL]]*Tabla356[[#This Row],[PRECIO]]</f>
        <v>118668</v>
      </c>
      <c r="M185" s="2">
        <f>+Tabla356[[#This Row],[ENTRADAS]]*Tabla356[[#This Row],[PRECIO]]</f>
        <v>0</v>
      </c>
      <c r="N185" s="2">
        <f>+Tabla356[[#This Row],[SALIDAS]]*Tabla356[[#This Row],[PRECIO]]</f>
        <v>118668</v>
      </c>
      <c r="O185" s="2">
        <f>+Tabla356[[#This Row],[BALANCE INICIAL2]]+Tabla356[[#This Row],[ENTRADAS3]]-Tabla356[[#This Row],[SALIDAS4]]</f>
        <v>0</v>
      </c>
    </row>
    <row r="186" spans="1:15" x14ac:dyDescent="0.25">
      <c r="A186" s="9" t="s">
        <v>29</v>
      </c>
      <c r="B186" s="17" t="s">
        <v>878</v>
      </c>
      <c r="C186" t="s">
        <v>79</v>
      </c>
      <c r="D186" t="s">
        <v>170</v>
      </c>
      <c r="F186" s="9" t="s">
        <v>826</v>
      </c>
      <c r="H186">
        <v>20</v>
      </c>
      <c r="I186">
        <v>6</v>
      </c>
      <c r="J186">
        <f>+Tabla356[[#This Row],[BALANCE INICIAL]]+Tabla356[[#This Row],[ENTRADAS]]-Tabla356[[#This Row],[SALIDAS]]</f>
        <v>14</v>
      </c>
      <c r="K186" s="2"/>
      <c r="L186" s="2">
        <f>+Tabla356[[#This Row],[BALANCE INICIAL]]*Tabla356[[#This Row],[PRECIO]]</f>
        <v>0</v>
      </c>
      <c r="M186" s="2">
        <f>+Tabla356[[#This Row],[ENTRADAS]]*Tabla356[[#This Row],[PRECIO]]</f>
        <v>0</v>
      </c>
      <c r="N186" s="2">
        <f>+Tabla356[[#This Row],[SALIDAS]]*Tabla356[[#This Row],[PRECIO]]</f>
        <v>0</v>
      </c>
      <c r="O186" s="2">
        <f>+Tabla356[[#This Row],[BALANCE INICIAL2]]+Tabla356[[#This Row],[ENTRADAS3]]-Tabla356[[#This Row],[SALIDAS4]]</f>
        <v>0</v>
      </c>
    </row>
    <row r="187" spans="1:15" x14ac:dyDescent="0.25">
      <c r="A187" s="9" t="s">
        <v>34</v>
      </c>
      <c r="B187" t="s">
        <v>877</v>
      </c>
      <c r="C187" t="s">
        <v>80</v>
      </c>
      <c r="D187" t="s">
        <v>179</v>
      </c>
      <c r="F187" s="9" t="s">
        <v>833</v>
      </c>
      <c r="G187">
        <v>500</v>
      </c>
      <c r="J187">
        <f>+Tabla356[[#This Row],[BALANCE INICIAL]]+Tabla356[[#This Row],[ENTRADAS]]-Tabla356[[#This Row],[SALIDAS]]</f>
        <v>500</v>
      </c>
      <c r="K187" s="2">
        <v>12.672000000000001</v>
      </c>
      <c r="L187" s="2">
        <f>+Tabla356[[#This Row],[BALANCE INICIAL]]*Tabla356[[#This Row],[PRECIO]]</f>
        <v>6336</v>
      </c>
      <c r="M187" s="2">
        <f>+Tabla356[[#This Row],[ENTRADAS]]*Tabla356[[#This Row],[PRECIO]]</f>
        <v>0</v>
      </c>
      <c r="N187" s="2">
        <f>+Tabla356[[#This Row],[SALIDAS]]*Tabla356[[#This Row],[PRECIO]]</f>
        <v>0</v>
      </c>
      <c r="O187" s="2">
        <f>+Tabla356[[#This Row],[BALANCE INICIAL2]]+Tabla356[[#This Row],[ENTRADAS3]]-Tabla356[[#This Row],[SALIDAS4]]</f>
        <v>6336</v>
      </c>
    </row>
    <row r="188" spans="1:15" ht="19.5" customHeight="1" x14ac:dyDescent="0.25">
      <c r="A188" s="26" t="s">
        <v>42</v>
      </c>
      <c r="B188" s="25" t="s">
        <v>886</v>
      </c>
      <c r="C188" s="25" t="s">
        <v>88</v>
      </c>
      <c r="D188" t="s">
        <v>977</v>
      </c>
      <c r="E188" t="s">
        <v>979</v>
      </c>
      <c r="F188" s="9" t="s">
        <v>833</v>
      </c>
      <c r="G188">
        <v>0</v>
      </c>
      <c r="H188">
        <v>10</v>
      </c>
      <c r="J188">
        <f>+Tabla356[[#This Row],[BALANCE INICIAL]]+Tabla356[[#This Row],[ENTRADAS]]-Tabla356[[#This Row],[SALIDAS]]</f>
        <v>10</v>
      </c>
      <c r="K188" s="2">
        <v>4491.53</v>
      </c>
      <c r="L188" s="2">
        <f>+Tabla356[[#This Row],[BALANCE INICIAL]]*Tabla356[[#This Row],[PRECIO]]</f>
        <v>0</v>
      </c>
      <c r="M188" s="2">
        <f>+Tabla356[[#This Row],[ENTRADAS]]*Tabla356[[#This Row],[PRECIO]]</f>
        <v>44915.299999999996</v>
      </c>
      <c r="N188" s="2">
        <f>+Tabla356[[#This Row],[SALIDAS]]*Tabla356[[#This Row],[PRECIO]]</f>
        <v>0</v>
      </c>
      <c r="O188" s="2">
        <f>+Tabla356[[#This Row],[BALANCE INICIAL2]]+Tabla356[[#This Row],[ENTRADAS3]]-Tabla356[[#This Row],[SALIDAS4]]</f>
        <v>44915.299999999996</v>
      </c>
    </row>
    <row r="189" spans="1:15" ht="16.5" customHeight="1" x14ac:dyDescent="0.25">
      <c r="A189" s="26" t="s">
        <v>42</v>
      </c>
      <c r="B189" s="25" t="s">
        <v>886</v>
      </c>
      <c r="C189" s="25" t="s">
        <v>88</v>
      </c>
      <c r="D189" t="s">
        <v>978</v>
      </c>
      <c r="E189" t="s">
        <v>979</v>
      </c>
      <c r="F189" s="9" t="s">
        <v>833</v>
      </c>
      <c r="G189">
        <v>0</v>
      </c>
      <c r="H189">
        <v>3</v>
      </c>
      <c r="J189">
        <f>+Tabla356[[#This Row],[BALANCE INICIAL]]+Tabla356[[#This Row],[ENTRADAS]]-Tabla356[[#This Row],[SALIDAS]]</f>
        <v>3</v>
      </c>
      <c r="K189" s="2">
        <v>4152.54</v>
      </c>
      <c r="L189" s="2">
        <f>+Tabla356[[#This Row],[BALANCE INICIAL]]*Tabla356[[#This Row],[PRECIO]]</f>
        <v>0</v>
      </c>
      <c r="M189" s="2">
        <f>+Tabla356[[#This Row],[ENTRADAS]]*Tabla356[[#This Row],[PRECIO]]</f>
        <v>12457.619999999999</v>
      </c>
      <c r="N189" s="2">
        <f>+Tabla356[[#This Row],[SALIDAS]]*Tabla356[[#This Row],[PRECIO]]</f>
        <v>0</v>
      </c>
      <c r="O189" s="2">
        <f>+Tabla356[[#This Row],[BALANCE INICIAL2]]+Tabla356[[#This Row],[ENTRADAS3]]-Tabla356[[#This Row],[SALIDAS4]]</f>
        <v>12457.619999999999</v>
      </c>
    </row>
    <row r="190" spans="1:15" x14ac:dyDescent="0.25">
      <c r="A190" s="9" t="s">
        <v>34</v>
      </c>
      <c r="B190" t="s">
        <v>877</v>
      </c>
      <c r="C190" t="s">
        <v>80</v>
      </c>
      <c r="D190" t="s">
        <v>190</v>
      </c>
      <c r="F190" s="9" t="s">
        <v>820</v>
      </c>
      <c r="G190">
        <v>25</v>
      </c>
      <c r="I190">
        <v>1</v>
      </c>
      <c r="J190">
        <f>+Tabla356[[#This Row],[BALANCE INICIAL]]+Tabla356[[#This Row],[ENTRADAS]]-Tabla356[[#This Row],[SALIDAS]]</f>
        <v>24</v>
      </c>
      <c r="K190" s="2">
        <v>132.41999999999999</v>
      </c>
      <c r="L190" s="2">
        <f>+Tabla356[[#This Row],[BALANCE INICIAL]]*Tabla356[[#This Row],[PRECIO]]</f>
        <v>3310.4999999999995</v>
      </c>
      <c r="M190" s="2">
        <f>+Tabla356[[#This Row],[ENTRADAS]]*Tabla356[[#This Row],[PRECIO]]</f>
        <v>0</v>
      </c>
      <c r="N190" s="2">
        <f>+Tabla356[[#This Row],[SALIDAS]]*Tabla356[[#This Row],[PRECIO]]</f>
        <v>132.41999999999999</v>
      </c>
      <c r="O190" s="2">
        <f>+Tabla356[[#This Row],[BALANCE INICIAL2]]+Tabla356[[#This Row],[ENTRADAS3]]-Tabla356[[#This Row],[SALIDAS4]]</f>
        <v>3178.0799999999995</v>
      </c>
    </row>
    <row r="191" spans="1:15" x14ac:dyDescent="0.25">
      <c r="A191" s="9" t="s">
        <v>34</v>
      </c>
      <c r="B191" t="s">
        <v>877</v>
      </c>
      <c r="C191" t="s">
        <v>80</v>
      </c>
      <c r="D191" t="s">
        <v>191</v>
      </c>
      <c r="F191" s="9" t="s">
        <v>820</v>
      </c>
      <c r="G191">
        <v>30</v>
      </c>
      <c r="J191">
        <f>+Tabla356[[#This Row],[BALANCE INICIAL]]+Tabla356[[#This Row],[ENTRADAS]]-Tabla356[[#This Row],[SALIDAS]]</f>
        <v>30</v>
      </c>
      <c r="K191" s="2">
        <v>215.04</v>
      </c>
      <c r="L191" s="2">
        <f>+Tabla356[[#This Row],[BALANCE INICIAL]]*Tabla356[[#This Row],[PRECIO]]</f>
        <v>6451.2</v>
      </c>
      <c r="M191" s="2">
        <f>+Tabla356[[#This Row],[ENTRADAS]]*Tabla356[[#This Row],[PRECIO]]</f>
        <v>0</v>
      </c>
      <c r="N191" s="2">
        <f>+Tabla356[[#This Row],[SALIDAS]]*Tabla356[[#This Row],[PRECIO]]</f>
        <v>0</v>
      </c>
      <c r="O191" s="2">
        <f>+Tabla356[[#This Row],[BALANCE INICIAL2]]+Tabla356[[#This Row],[ENTRADAS3]]-Tabla356[[#This Row],[SALIDAS4]]</f>
        <v>6451.2</v>
      </c>
    </row>
    <row r="192" spans="1:15" x14ac:dyDescent="0.25">
      <c r="A192" s="9" t="s">
        <v>34</v>
      </c>
      <c r="B192" t="s">
        <v>877</v>
      </c>
      <c r="C192" t="s">
        <v>80</v>
      </c>
      <c r="D192" t="s">
        <v>255</v>
      </c>
      <c r="F192" s="9" t="s">
        <v>820</v>
      </c>
      <c r="G192">
        <v>83</v>
      </c>
      <c r="J192">
        <f>+Tabla356[[#This Row],[BALANCE INICIAL]]+Tabla356[[#This Row],[ENTRADAS]]-Tabla356[[#This Row],[SALIDAS]]</f>
        <v>83</v>
      </c>
      <c r="K192" s="2">
        <v>245</v>
      </c>
      <c r="L192" s="2">
        <f>+Tabla356[[#This Row],[BALANCE INICIAL]]*Tabla356[[#This Row],[PRECIO]]</f>
        <v>20335</v>
      </c>
      <c r="M192" s="2">
        <f>+Tabla356[[#This Row],[ENTRADAS]]*Tabla356[[#This Row],[PRECIO]]</f>
        <v>0</v>
      </c>
      <c r="N192" s="2">
        <f>+Tabla356[[#This Row],[SALIDAS]]*Tabla356[[#This Row],[PRECIO]]</f>
        <v>0</v>
      </c>
      <c r="O192" s="2">
        <f>+Tabla356[[#This Row],[BALANCE INICIAL2]]+Tabla356[[#This Row],[ENTRADAS3]]-Tabla356[[#This Row],[SALIDAS4]]</f>
        <v>20335</v>
      </c>
    </row>
    <row r="193" spans="1:15" x14ac:dyDescent="0.25">
      <c r="A193" s="9" t="s">
        <v>34</v>
      </c>
      <c r="B193" t="s">
        <v>877</v>
      </c>
      <c r="C193" t="s">
        <v>80</v>
      </c>
      <c r="D193" t="s">
        <v>361</v>
      </c>
      <c r="F193" s="9" t="s">
        <v>820</v>
      </c>
      <c r="G193">
        <v>12</v>
      </c>
      <c r="J193">
        <f>+Tabla356[[#This Row],[BALANCE INICIAL]]+Tabla356[[#This Row],[ENTRADAS]]-Tabla356[[#This Row],[SALIDAS]]</f>
        <v>12</v>
      </c>
      <c r="K193" s="2">
        <v>25.37</v>
      </c>
      <c r="L193" s="2">
        <f>+Tabla356[[#This Row],[BALANCE INICIAL]]*Tabla356[[#This Row],[PRECIO]]</f>
        <v>304.44</v>
      </c>
      <c r="M193" s="2">
        <f>+Tabla356[[#This Row],[ENTRADAS]]*Tabla356[[#This Row],[PRECIO]]</f>
        <v>0</v>
      </c>
      <c r="N193" s="2">
        <f>+Tabla356[[#This Row],[SALIDAS]]*Tabla356[[#This Row],[PRECIO]]</f>
        <v>0</v>
      </c>
      <c r="O193" s="2">
        <f>+Tabla356[[#This Row],[BALANCE INICIAL2]]+Tabla356[[#This Row],[ENTRADAS3]]-Tabla356[[#This Row],[SALIDAS4]]</f>
        <v>304.44</v>
      </c>
    </row>
    <row r="194" spans="1:15" x14ac:dyDescent="0.25">
      <c r="A194" s="9" t="s">
        <v>34</v>
      </c>
      <c r="B194" t="s">
        <v>877</v>
      </c>
      <c r="C194" t="s">
        <v>80</v>
      </c>
      <c r="D194" t="s">
        <v>362</v>
      </c>
      <c r="F194" s="9" t="s">
        <v>820</v>
      </c>
      <c r="G194">
        <v>12</v>
      </c>
      <c r="J194">
        <f>+Tabla356[[#This Row],[BALANCE INICIAL]]+Tabla356[[#This Row],[ENTRADAS]]-Tabla356[[#This Row],[SALIDAS]]</f>
        <v>12</v>
      </c>
      <c r="K194" s="2">
        <v>227.75</v>
      </c>
      <c r="L194" s="2">
        <f>+Tabla356[[#This Row],[BALANCE INICIAL]]*Tabla356[[#This Row],[PRECIO]]</f>
        <v>2733</v>
      </c>
      <c r="M194" s="2">
        <f>+Tabla356[[#This Row],[ENTRADAS]]*Tabla356[[#This Row],[PRECIO]]</f>
        <v>0</v>
      </c>
      <c r="N194" s="2">
        <f>+Tabla356[[#This Row],[SALIDAS]]*Tabla356[[#This Row],[PRECIO]]</f>
        <v>0</v>
      </c>
      <c r="O194" s="2">
        <f>+Tabla356[[#This Row],[BALANCE INICIAL2]]+Tabla356[[#This Row],[ENTRADAS3]]-Tabla356[[#This Row],[SALIDAS4]]</f>
        <v>2733</v>
      </c>
    </row>
    <row r="195" spans="1:15" x14ac:dyDescent="0.25">
      <c r="A195" s="9" t="s">
        <v>34</v>
      </c>
      <c r="B195" s="17" t="s">
        <v>877</v>
      </c>
      <c r="C195" t="s">
        <v>80</v>
      </c>
      <c r="D195" t="s">
        <v>386</v>
      </c>
      <c r="F195" s="9" t="s">
        <v>846</v>
      </c>
      <c r="G195">
        <v>130</v>
      </c>
      <c r="I195">
        <v>45</v>
      </c>
      <c r="J195">
        <f>+Tabla356[[#This Row],[BALANCE INICIAL]]+Tabla356[[#This Row],[ENTRADAS]]-Tabla356[[#This Row],[SALIDAS]]</f>
        <v>85</v>
      </c>
      <c r="K195" s="2">
        <v>290</v>
      </c>
      <c r="L195" s="2">
        <f>+Tabla356[[#This Row],[BALANCE INICIAL]]*Tabla356[[#This Row],[PRECIO]]</f>
        <v>37700</v>
      </c>
      <c r="M195" s="2">
        <f>+Tabla356[[#This Row],[ENTRADAS]]*Tabla356[[#This Row],[PRECIO]]</f>
        <v>0</v>
      </c>
      <c r="N195" s="2">
        <f>+Tabla356[[#This Row],[SALIDAS]]*Tabla356[[#This Row],[PRECIO]]</f>
        <v>13050</v>
      </c>
      <c r="O195" s="2">
        <f>+Tabla356[[#This Row],[BALANCE INICIAL2]]+Tabla356[[#This Row],[ENTRADAS3]]-Tabla356[[#This Row],[SALIDAS4]]</f>
        <v>24650</v>
      </c>
    </row>
    <row r="196" spans="1:15" x14ac:dyDescent="0.25">
      <c r="A196" s="9" t="s">
        <v>34</v>
      </c>
      <c r="B196" s="17" t="s">
        <v>877</v>
      </c>
      <c r="C196" t="s">
        <v>80</v>
      </c>
      <c r="D196" t="s">
        <v>386</v>
      </c>
      <c r="F196" s="9" t="s">
        <v>820</v>
      </c>
      <c r="G196">
        <v>135</v>
      </c>
      <c r="I196">
        <v>35</v>
      </c>
      <c r="J196">
        <f>+Tabla356[[#This Row],[BALANCE INICIAL]]+Tabla356[[#This Row],[ENTRADAS]]-Tabla356[[#This Row],[SALIDAS]]</f>
        <v>100</v>
      </c>
      <c r="K196" s="2">
        <v>420</v>
      </c>
      <c r="L196" s="2">
        <f>+Tabla356[[#This Row],[BALANCE INICIAL]]*Tabla356[[#This Row],[PRECIO]]</f>
        <v>56700</v>
      </c>
      <c r="M196" s="2">
        <f>+Tabla356[[#This Row],[ENTRADAS]]*Tabla356[[#This Row],[PRECIO]]</f>
        <v>0</v>
      </c>
      <c r="N196" s="2">
        <f>+Tabla356[[#This Row],[SALIDAS]]*Tabla356[[#This Row],[PRECIO]]</f>
        <v>14700</v>
      </c>
      <c r="O196" s="2">
        <f>+Tabla356[[#This Row],[BALANCE INICIAL2]]+Tabla356[[#This Row],[ENTRADAS3]]-Tabla356[[#This Row],[SALIDAS4]]</f>
        <v>42000</v>
      </c>
    </row>
    <row r="197" spans="1:15" x14ac:dyDescent="0.25">
      <c r="A197" s="9" t="s">
        <v>34</v>
      </c>
      <c r="B197" s="17" t="s">
        <v>877</v>
      </c>
      <c r="C197" t="s">
        <v>80</v>
      </c>
      <c r="D197" t="s">
        <v>439</v>
      </c>
      <c r="F197" s="9" t="s">
        <v>820</v>
      </c>
      <c r="G197">
        <v>10</v>
      </c>
      <c r="I197">
        <v>1</v>
      </c>
      <c r="J197">
        <f>+Tabla356[[#This Row],[BALANCE INICIAL]]+Tabla356[[#This Row],[ENTRADAS]]-Tabla356[[#This Row],[SALIDAS]]</f>
        <v>9</v>
      </c>
      <c r="K197" s="2">
        <v>128</v>
      </c>
      <c r="L197" s="2">
        <f>+Tabla356[[#This Row],[BALANCE INICIAL]]*Tabla356[[#This Row],[PRECIO]]</f>
        <v>1280</v>
      </c>
      <c r="M197" s="2">
        <f>+Tabla356[[#This Row],[ENTRADAS]]*Tabla356[[#This Row],[PRECIO]]</f>
        <v>0</v>
      </c>
      <c r="N197" s="2">
        <f>+Tabla356[[#This Row],[SALIDAS]]*Tabla356[[#This Row],[PRECIO]]</f>
        <v>128</v>
      </c>
      <c r="O197" s="2">
        <f>+Tabla356[[#This Row],[BALANCE INICIAL2]]+Tabla356[[#This Row],[ENTRADAS3]]-Tabla356[[#This Row],[SALIDAS4]]</f>
        <v>1152</v>
      </c>
    </row>
    <row r="198" spans="1:15" x14ac:dyDescent="0.25">
      <c r="A198" s="9" t="s">
        <v>34</v>
      </c>
      <c r="B198" s="17" t="s">
        <v>877</v>
      </c>
      <c r="C198" t="s">
        <v>80</v>
      </c>
      <c r="D198" t="s">
        <v>440</v>
      </c>
      <c r="F198" s="9" t="s">
        <v>820</v>
      </c>
      <c r="G198">
        <v>14</v>
      </c>
      <c r="I198">
        <v>1</v>
      </c>
      <c r="J198">
        <f>+Tabla356[[#This Row],[BALANCE INICIAL]]+Tabla356[[#This Row],[ENTRADAS]]-Tabla356[[#This Row],[SALIDAS]]</f>
        <v>13</v>
      </c>
      <c r="K198" s="2">
        <v>13.93</v>
      </c>
      <c r="L198" s="2">
        <f>+Tabla356[[#This Row],[BALANCE INICIAL]]*Tabla356[[#This Row],[PRECIO]]</f>
        <v>195.01999999999998</v>
      </c>
      <c r="M198" s="2">
        <f>+Tabla356[[#This Row],[ENTRADAS]]*Tabla356[[#This Row],[PRECIO]]</f>
        <v>0</v>
      </c>
      <c r="N198" s="2">
        <f>+Tabla356[[#This Row],[SALIDAS]]*Tabla356[[#This Row],[PRECIO]]</f>
        <v>13.93</v>
      </c>
      <c r="O198" s="2">
        <f>+Tabla356[[#This Row],[BALANCE INICIAL2]]+Tabla356[[#This Row],[ENTRADAS3]]-Tabla356[[#This Row],[SALIDAS4]]</f>
        <v>181.08999999999997</v>
      </c>
    </row>
    <row r="199" spans="1:15" x14ac:dyDescent="0.25">
      <c r="A199" s="9" t="s">
        <v>34</v>
      </c>
      <c r="B199" s="17" t="s">
        <v>877</v>
      </c>
      <c r="C199" t="s">
        <v>80</v>
      </c>
      <c r="D199" t="s">
        <v>441</v>
      </c>
      <c r="F199" s="9" t="s">
        <v>826</v>
      </c>
      <c r="G199">
        <v>13</v>
      </c>
      <c r="J199">
        <f>+Tabla356[[#This Row],[BALANCE INICIAL]]+Tabla356[[#This Row],[ENTRADAS]]-Tabla356[[#This Row],[SALIDAS]]</f>
        <v>13</v>
      </c>
      <c r="K199" s="2">
        <v>13.93</v>
      </c>
      <c r="L199" s="2">
        <f>+Tabla356[[#This Row],[BALANCE INICIAL]]*Tabla356[[#This Row],[PRECIO]]</f>
        <v>181.09</v>
      </c>
      <c r="M199" s="2">
        <f>+Tabla356[[#This Row],[ENTRADAS]]*Tabla356[[#This Row],[PRECIO]]</f>
        <v>0</v>
      </c>
      <c r="N199" s="2">
        <f>+Tabla356[[#This Row],[SALIDAS]]*Tabla356[[#This Row],[PRECIO]]</f>
        <v>0</v>
      </c>
      <c r="O199" s="2">
        <f>+Tabla356[[#This Row],[BALANCE INICIAL2]]+Tabla356[[#This Row],[ENTRADAS3]]-Tabla356[[#This Row],[SALIDAS4]]</f>
        <v>181.09</v>
      </c>
    </row>
    <row r="200" spans="1:15" x14ac:dyDescent="0.25">
      <c r="A200" s="9" t="s">
        <v>34</v>
      </c>
      <c r="B200" s="17" t="s">
        <v>877</v>
      </c>
      <c r="C200" t="s">
        <v>80</v>
      </c>
      <c r="D200" t="s">
        <v>442</v>
      </c>
      <c r="F200" s="9" t="s">
        <v>820</v>
      </c>
      <c r="G200">
        <v>14</v>
      </c>
      <c r="J200">
        <f>+Tabla356[[#This Row],[BALANCE INICIAL]]+Tabla356[[#This Row],[ENTRADAS]]-Tabla356[[#This Row],[SALIDAS]]</f>
        <v>14</v>
      </c>
      <c r="K200" s="2">
        <v>9.76</v>
      </c>
      <c r="L200" s="2">
        <f>+Tabla356[[#This Row],[BALANCE INICIAL]]*Tabla356[[#This Row],[PRECIO]]</f>
        <v>136.63999999999999</v>
      </c>
      <c r="M200" s="2">
        <f>+Tabla356[[#This Row],[ENTRADAS]]*Tabla356[[#This Row],[PRECIO]]</f>
        <v>0</v>
      </c>
      <c r="N200" s="2">
        <f>+Tabla356[[#This Row],[SALIDAS]]*Tabla356[[#This Row],[PRECIO]]</f>
        <v>0</v>
      </c>
      <c r="O200" s="2">
        <f>+Tabla356[[#This Row],[BALANCE INICIAL2]]+Tabla356[[#This Row],[ENTRADAS3]]-Tabla356[[#This Row],[SALIDAS4]]</f>
        <v>136.63999999999999</v>
      </c>
    </row>
    <row r="201" spans="1:15" x14ac:dyDescent="0.25">
      <c r="A201" s="9" t="s">
        <v>34</v>
      </c>
      <c r="B201" s="17" t="s">
        <v>877</v>
      </c>
      <c r="C201" t="s">
        <v>80</v>
      </c>
      <c r="D201" t="s">
        <v>443</v>
      </c>
      <c r="F201" s="9" t="s">
        <v>826</v>
      </c>
      <c r="G201">
        <v>19</v>
      </c>
      <c r="J201">
        <f>+Tabla356[[#This Row],[BALANCE INICIAL]]+Tabla356[[#This Row],[ENTRADAS]]-Tabla356[[#This Row],[SALIDAS]]</f>
        <v>19</v>
      </c>
      <c r="K201" s="2">
        <v>14.1</v>
      </c>
      <c r="L201" s="2">
        <f>+Tabla356[[#This Row],[BALANCE INICIAL]]*Tabla356[[#This Row],[PRECIO]]</f>
        <v>267.89999999999998</v>
      </c>
      <c r="M201" s="2">
        <f>+Tabla356[[#This Row],[ENTRADAS]]*Tabla356[[#This Row],[PRECIO]]</f>
        <v>0</v>
      </c>
      <c r="N201" s="2">
        <f>+Tabla356[[#This Row],[SALIDAS]]*Tabla356[[#This Row],[PRECIO]]</f>
        <v>0</v>
      </c>
      <c r="O201" s="2">
        <f>+Tabla356[[#This Row],[BALANCE INICIAL2]]+Tabla356[[#This Row],[ENTRADAS3]]-Tabla356[[#This Row],[SALIDAS4]]</f>
        <v>267.89999999999998</v>
      </c>
    </row>
    <row r="202" spans="1:15" x14ac:dyDescent="0.25">
      <c r="A202" s="9" t="s">
        <v>34</v>
      </c>
      <c r="B202" s="17" t="s">
        <v>877</v>
      </c>
      <c r="C202" t="s">
        <v>80</v>
      </c>
      <c r="D202" t="s">
        <v>444</v>
      </c>
      <c r="F202" s="9" t="s">
        <v>820</v>
      </c>
      <c r="G202">
        <v>10</v>
      </c>
      <c r="J202">
        <f>+Tabla356[[#This Row],[BALANCE INICIAL]]+Tabla356[[#This Row],[ENTRADAS]]-Tabla356[[#This Row],[SALIDAS]]</f>
        <v>10</v>
      </c>
      <c r="K202" s="2">
        <v>9.98</v>
      </c>
      <c r="L202" s="2">
        <f>+Tabla356[[#This Row],[BALANCE INICIAL]]*Tabla356[[#This Row],[PRECIO]]</f>
        <v>99.800000000000011</v>
      </c>
      <c r="M202" s="2">
        <f>+Tabla356[[#This Row],[ENTRADAS]]*Tabla356[[#This Row],[PRECIO]]</f>
        <v>0</v>
      </c>
      <c r="N202" s="2">
        <f>+Tabla356[[#This Row],[SALIDAS]]*Tabla356[[#This Row],[PRECIO]]</f>
        <v>0</v>
      </c>
      <c r="O202" s="2">
        <f>+Tabla356[[#This Row],[BALANCE INICIAL2]]+Tabla356[[#This Row],[ENTRADAS3]]-Tabla356[[#This Row],[SALIDAS4]]</f>
        <v>99.800000000000011</v>
      </c>
    </row>
    <row r="203" spans="1:15" x14ac:dyDescent="0.25">
      <c r="A203" s="9" t="s">
        <v>34</v>
      </c>
      <c r="B203" s="17" t="s">
        <v>877</v>
      </c>
      <c r="C203" t="s">
        <v>80</v>
      </c>
      <c r="D203" t="s">
        <v>445</v>
      </c>
      <c r="F203" s="9" t="s">
        <v>820</v>
      </c>
      <c r="G203">
        <v>50</v>
      </c>
      <c r="J203">
        <f>+Tabla356[[#This Row],[BALANCE INICIAL]]+Tabla356[[#This Row],[ENTRADAS]]-Tabla356[[#This Row],[SALIDAS]]</f>
        <v>50</v>
      </c>
      <c r="K203" s="2">
        <v>196.34</v>
      </c>
      <c r="L203" s="2">
        <f>+Tabla356[[#This Row],[BALANCE INICIAL]]*Tabla356[[#This Row],[PRECIO]]</f>
        <v>9817</v>
      </c>
      <c r="M203" s="2">
        <f>+Tabla356[[#This Row],[ENTRADAS]]*Tabla356[[#This Row],[PRECIO]]</f>
        <v>0</v>
      </c>
      <c r="N203" s="2">
        <f>+Tabla356[[#This Row],[SALIDAS]]*Tabla356[[#This Row],[PRECIO]]</f>
        <v>0</v>
      </c>
      <c r="O203" s="2">
        <f>+Tabla356[[#This Row],[BALANCE INICIAL2]]+Tabla356[[#This Row],[ENTRADAS3]]-Tabla356[[#This Row],[SALIDAS4]]</f>
        <v>9817</v>
      </c>
    </row>
    <row r="204" spans="1:15" x14ac:dyDescent="0.25">
      <c r="A204" s="9" t="s">
        <v>34</v>
      </c>
      <c r="B204" s="17" t="s">
        <v>877</v>
      </c>
      <c r="C204" t="s">
        <v>80</v>
      </c>
      <c r="D204" t="s">
        <v>446</v>
      </c>
      <c r="F204" s="9" t="s">
        <v>820</v>
      </c>
      <c r="G204">
        <v>7</v>
      </c>
      <c r="J204">
        <f>+Tabla356[[#This Row],[BALANCE INICIAL]]+Tabla356[[#This Row],[ENTRADAS]]-Tabla356[[#This Row],[SALIDAS]]</f>
        <v>7</v>
      </c>
      <c r="K204" s="2">
        <v>190</v>
      </c>
      <c r="L204" s="2">
        <f>+Tabla356[[#This Row],[BALANCE INICIAL]]*Tabla356[[#This Row],[PRECIO]]</f>
        <v>1330</v>
      </c>
      <c r="M204" s="2">
        <f>+Tabla356[[#This Row],[ENTRADAS]]*Tabla356[[#This Row],[PRECIO]]</f>
        <v>0</v>
      </c>
      <c r="N204" s="2">
        <f>+Tabla356[[#This Row],[SALIDAS]]*Tabla356[[#This Row],[PRECIO]]</f>
        <v>0</v>
      </c>
      <c r="O204" s="2">
        <f>+Tabla356[[#This Row],[BALANCE INICIAL2]]+Tabla356[[#This Row],[ENTRADAS3]]-Tabla356[[#This Row],[SALIDAS4]]</f>
        <v>1330</v>
      </c>
    </row>
    <row r="205" spans="1:15" x14ac:dyDescent="0.25">
      <c r="A205" s="9" t="s">
        <v>34</v>
      </c>
      <c r="B205" s="17" t="s">
        <v>877</v>
      </c>
      <c r="C205" t="s">
        <v>80</v>
      </c>
      <c r="D205" t="s">
        <v>447</v>
      </c>
      <c r="F205" s="9" t="s">
        <v>820</v>
      </c>
      <c r="G205">
        <v>3</v>
      </c>
      <c r="J205">
        <f>+Tabla356[[#This Row],[BALANCE INICIAL]]+Tabla356[[#This Row],[ENTRADAS]]-Tabla356[[#This Row],[SALIDAS]]</f>
        <v>3</v>
      </c>
      <c r="K205" s="2">
        <v>1348</v>
      </c>
      <c r="L205" s="2">
        <f>+Tabla356[[#This Row],[BALANCE INICIAL]]*Tabla356[[#This Row],[PRECIO]]</f>
        <v>4044</v>
      </c>
      <c r="M205" s="2">
        <f>+Tabla356[[#This Row],[ENTRADAS]]*Tabla356[[#This Row],[PRECIO]]</f>
        <v>0</v>
      </c>
      <c r="N205" s="2">
        <f>+Tabla356[[#This Row],[SALIDAS]]*Tabla356[[#This Row],[PRECIO]]</f>
        <v>0</v>
      </c>
      <c r="O205" s="2">
        <f>+Tabla356[[#This Row],[BALANCE INICIAL2]]+Tabla356[[#This Row],[ENTRADAS3]]-Tabla356[[#This Row],[SALIDAS4]]</f>
        <v>4044</v>
      </c>
    </row>
    <row r="206" spans="1:15" x14ac:dyDescent="0.25">
      <c r="A206" s="9" t="s">
        <v>34</v>
      </c>
      <c r="B206" s="17" t="s">
        <v>877</v>
      </c>
      <c r="C206" t="s">
        <v>80</v>
      </c>
      <c r="D206" t="s">
        <v>448</v>
      </c>
      <c r="F206" s="9" t="s">
        <v>820</v>
      </c>
      <c r="G206">
        <v>9</v>
      </c>
      <c r="J206">
        <f>+Tabla356[[#This Row],[BALANCE INICIAL]]+Tabla356[[#This Row],[ENTRADAS]]-Tabla356[[#This Row],[SALIDAS]]</f>
        <v>9</v>
      </c>
      <c r="K206" s="2">
        <v>3655</v>
      </c>
      <c r="L206" s="2">
        <f>+Tabla356[[#This Row],[BALANCE INICIAL]]*Tabla356[[#This Row],[PRECIO]]</f>
        <v>32895</v>
      </c>
      <c r="M206" s="2">
        <f>+Tabla356[[#This Row],[ENTRADAS]]*Tabla356[[#This Row],[PRECIO]]</f>
        <v>0</v>
      </c>
      <c r="N206" s="2">
        <f>+Tabla356[[#This Row],[SALIDAS]]*Tabla356[[#This Row],[PRECIO]]</f>
        <v>0</v>
      </c>
      <c r="O206" s="2">
        <f>+Tabla356[[#This Row],[BALANCE INICIAL2]]+Tabla356[[#This Row],[ENTRADAS3]]-Tabla356[[#This Row],[SALIDAS4]]</f>
        <v>32895</v>
      </c>
    </row>
    <row r="207" spans="1:15" x14ac:dyDescent="0.25">
      <c r="A207" s="9" t="s">
        <v>34</v>
      </c>
      <c r="B207" s="17" t="s">
        <v>877</v>
      </c>
      <c r="C207" t="s">
        <v>80</v>
      </c>
      <c r="D207" t="s">
        <v>449</v>
      </c>
      <c r="F207" s="9" t="s">
        <v>861</v>
      </c>
      <c r="G207">
        <v>373</v>
      </c>
      <c r="J207">
        <f>+Tabla356[[#This Row],[BALANCE INICIAL]]+Tabla356[[#This Row],[ENTRADAS]]-Tabla356[[#This Row],[SALIDAS]]</f>
        <v>373</v>
      </c>
      <c r="K207" s="2">
        <v>949</v>
      </c>
      <c r="L207" s="2">
        <f>+Tabla356[[#This Row],[BALANCE INICIAL]]*Tabla356[[#This Row],[PRECIO]]</f>
        <v>353977</v>
      </c>
      <c r="M207" s="2">
        <f>+Tabla356[[#This Row],[ENTRADAS]]*Tabla356[[#This Row],[PRECIO]]</f>
        <v>0</v>
      </c>
      <c r="N207" s="2">
        <f>+Tabla356[[#This Row],[SALIDAS]]*Tabla356[[#This Row],[PRECIO]]</f>
        <v>0</v>
      </c>
      <c r="O207" s="2">
        <f>+Tabla356[[#This Row],[BALANCE INICIAL2]]+Tabla356[[#This Row],[ENTRADAS3]]-Tabla356[[#This Row],[SALIDAS4]]</f>
        <v>353977</v>
      </c>
    </row>
    <row r="208" spans="1:15" x14ac:dyDescent="0.25">
      <c r="A208" s="9" t="s">
        <v>34</v>
      </c>
      <c r="B208" s="17" t="s">
        <v>877</v>
      </c>
      <c r="C208" t="s">
        <v>80</v>
      </c>
      <c r="D208" t="s">
        <v>450</v>
      </c>
      <c r="F208" s="9" t="s">
        <v>820</v>
      </c>
      <c r="G208">
        <v>3</v>
      </c>
      <c r="J208">
        <f>+Tabla356[[#This Row],[BALANCE INICIAL]]+Tabla356[[#This Row],[ENTRADAS]]-Tabla356[[#This Row],[SALIDAS]]</f>
        <v>3</v>
      </c>
      <c r="K208" s="2">
        <v>426.17</v>
      </c>
      <c r="L208" s="2">
        <f>+Tabla356[[#This Row],[BALANCE INICIAL]]*Tabla356[[#This Row],[PRECIO]]</f>
        <v>1278.51</v>
      </c>
      <c r="M208" s="2">
        <f>+Tabla356[[#This Row],[ENTRADAS]]*Tabla356[[#This Row],[PRECIO]]</f>
        <v>0</v>
      </c>
      <c r="N208" s="2">
        <f>+Tabla356[[#This Row],[SALIDAS]]*Tabla356[[#This Row],[PRECIO]]</f>
        <v>0</v>
      </c>
      <c r="O208" s="2">
        <f>+Tabla356[[#This Row],[BALANCE INICIAL2]]+Tabla356[[#This Row],[ENTRADAS3]]-Tabla356[[#This Row],[SALIDAS4]]</f>
        <v>1278.51</v>
      </c>
    </row>
    <row r="209" spans="1:15" x14ac:dyDescent="0.25">
      <c r="A209" s="9" t="s">
        <v>34</v>
      </c>
      <c r="B209" s="17" t="s">
        <v>877</v>
      </c>
      <c r="C209" t="s">
        <v>80</v>
      </c>
      <c r="D209" t="s">
        <v>451</v>
      </c>
      <c r="F209" s="9" t="s">
        <v>820</v>
      </c>
      <c r="G209">
        <v>6</v>
      </c>
      <c r="J209">
        <f>+Tabla356[[#This Row],[BALANCE INICIAL]]+Tabla356[[#This Row],[ENTRADAS]]-Tabla356[[#This Row],[SALIDAS]]</f>
        <v>6</v>
      </c>
      <c r="K209" s="2">
        <v>230</v>
      </c>
      <c r="L209" s="2">
        <f>+Tabla356[[#This Row],[BALANCE INICIAL]]*Tabla356[[#This Row],[PRECIO]]</f>
        <v>1380</v>
      </c>
      <c r="M209" s="2">
        <f>+Tabla356[[#This Row],[ENTRADAS]]*Tabla356[[#This Row],[PRECIO]]</f>
        <v>0</v>
      </c>
      <c r="N209" s="2">
        <f>+Tabla356[[#This Row],[SALIDAS]]*Tabla356[[#This Row],[PRECIO]]</f>
        <v>0</v>
      </c>
      <c r="O209" s="2">
        <f>+Tabla356[[#This Row],[BALANCE INICIAL2]]+Tabla356[[#This Row],[ENTRADAS3]]-Tabla356[[#This Row],[SALIDAS4]]</f>
        <v>1380</v>
      </c>
    </row>
    <row r="210" spans="1:15" x14ac:dyDescent="0.25">
      <c r="A210" s="9" t="s">
        <v>34</v>
      </c>
      <c r="B210" s="17" t="s">
        <v>877</v>
      </c>
      <c r="C210" t="s">
        <v>80</v>
      </c>
      <c r="D210" t="s">
        <v>452</v>
      </c>
      <c r="F210" s="9" t="s">
        <v>862</v>
      </c>
      <c r="G210">
        <v>200</v>
      </c>
      <c r="J210">
        <f>+Tabla356[[#This Row],[BALANCE INICIAL]]+Tabla356[[#This Row],[ENTRADAS]]-Tabla356[[#This Row],[SALIDAS]]</f>
        <v>200</v>
      </c>
      <c r="K210" s="2">
        <v>890</v>
      </c>
      <c r="L210" s="2">
        <f>+Tabla356[[#This Row],[BALANCE INICIAL]]*Tabla356[[#This Row],[PRECIO]]</f>
        <v>178000</v>
      </c>
      <c r="M210" s="2">
        <f>+Tabla356[[#This Row],[ENTRADAS]]*Tabla356[[#This Row],[PRECIO]]</f>
        <v>0</v>
      </c>
      <c r="N210" s="2">
        <f>+Tabla356[[#This Row],[SALIDAS]]*Tabla356[[#This Row],[PRECIO]]</f>
        <v>0</v>
      </c>
      <c r="O210" s="2">
        <f>+Tabla356[[#This Row],[BALANCE INICIAL2]]+Tabla356[[#This Row],[ENTRADAS3]]-Tabla356[[#This Row],[SALIDAS4]]</f>
        <v>178000</v>
      </c>
    </row>
    <row r="211" spans="1:15" x14ac:dyDescent="0.25">
      <c r="A211" s="9" t="s">
        <v>34</v>
      </c>
      <c r="B211" s="17" t="s">
        <v>877</v>
      </c>
      <c r="C211" t="s">
        <v>80</v>
      </c>
      <c r="D211" t="s">
        <v>453</v>
      </c>
      <c r="F211" s="9" t="s">
        <v>820</v>
      </c>
      <c r="G211">
        <v>15</v>
      </c>
      <c r="J211">
        <f>+Tabla356[[#This Row],[BALANCE INICIAL]]+Tabla356[[#This Row],[ENTRADAS]]-Tabla356[[#This Row],[SALIDAS]]</f>
        <v>15</v>
      </c>
      <c r="K211" s="2">
        <v>15</v>
      </c>
      <c r="L211" s="2">
        <f>+Tabla356[[#This Row],[BALANCE INICIAL]]*Tabla356[[#This Row],[PRECIO]]</f>
        <v>225</v>
      </c>
      <c r="M211" s="2">
        <f>+Tabla356[[#This Row],[ENTRADAS]]*Tabla356[[#This Row],[PRECIO]]</f>
        <v>0</v>
      </c>
      <c r="N211" s="2">
        <f>+Tabla356[[#This Row],[SALIDAS]]*Tabla356[[#This Row],[PRECIO]]</f>
        <v>0</v>
      </c>
      <c r="O211" s="2">
        <f>+Tabla356[[#This Row],[BALANCE INICIAL2]]+Tabla356[[#This Row],[ENTRADAS3]]-Tabla356[[#This Row],[SALIDAS4]]</f>
        <v>225</v>
      </c>
    </row>
    <row r="212" spans="1:15" x14ac:dyDescent="0.25">
      <c r="A212" s="9" t="s">
        <v>34</v>
      </c>
      <c r="B212" s="17" t="s">
        <v>877</v>
      </c>
      <c r="C212" t="s">
        <v>80</v>
      </c>
      <c r="D212" t="s">
        <v>454</v>
      </c>
      <c r="F212" s="9" t="s">
        <v>820</v>
      </c>
      <c r="H212">
        <v>20</v>
      </c>
      <c r="I212">
        <v>2</v>
      </c>
      <c r="J212">
        <f>+Tabla356[[#This Row],[BALANCE INICIAL]]+Tabla356[[#This Row],[ENTRADAS]]-Tabla356[[#This Row],[SALIDAS]]</f>
        <v>18</v>
      </c>
      <c r="K212" s="2">
        <v>109</v>
      </c>
      <c r="L212" s="2">
        <f>+Tabla356[[#This Row],[BALANCE INICIAL]]*Tabla356[[#This Row],[PRECIO]]</f>
        <v>0</v>
      </c>
      <c r="M212" s="2">
        <f>+Tabla356[[#This Row],[ENTRADAS]]*Tabla356[[#This Row],[PRECIO]]</f>
        <v>2180</v>
      </c>
      <c r="N212" s="2">
        <f>+Tabla356[[#This Row],[SALIDAS]]*Tabla356[[#This Row],[PRECIO]]</f>
        <v>218</v>
      </c>
      <c r="O212" s="2">
        <f>+Tabla356[[#This Row],[BALANCE INICIAL2]]+Tabla356[[#This Row],[ENTRADAS3]]-Tabla356[[#This Row],[SALIDAS4]]</f>
        <v>1962</v>
      </c>
    </row>
    <row r="213" spans="1:15" x14ac:dyDescent="0.25">
      <c r="A213" s="9" t="s">
        <v>34</v>
      </c>
      <c r="B213" s="17" t="s">
        <v>877</v>
      </c>
      <c r="C213" t="s">
        <v>80</v>
      </c>
      <c r="D213" t="s">
        <v>455</v>
      </c>
      <c r="F213" s="9" t="s">
        <v>820</v>
      </c>
      <c r="H213">
        <v>20</v>
      </c>
      <c r="J213">
        <f>+Tabla356[[#This Row],[BALANCE INICIAL]]+Tabla356[[#This Row],[ENTRADAS]]-Tabla356[[#This Row],[SALIDAS]]</f>
        <v>20</v>
      </c>
      <c r="K213" s="2">
        <v>6.3</v>
      </c>
      <c r="L213" s="2">
        <f>+Tabla356[[#This Row],[BALANCE INICIAL]]*Tabla356[[#This Row],[PRECIO]]</f>
        <v>0</v>
      </c>
      <c r="M213" s="2">
        <f>+Tabla356[[#This Row],[ENTRADAS]]*Tabla356[[#This Row],[PRECIO]]</f>
        <v>126</v>
      </c>
      <c r="N213" s="2">
        <f>+Tabla356[[#This Row],[SALIDAS]]*Tabla356[[#This Row],[PRECIO]]</f>
        <v>0</v>
      </c>
      <c r="O213" s="2">
        <f>+Tabla356[[#This Row],[BALANCE INICIAL2]]+Tabla356[[#This Row],[ENTRADAS3]]-Tabla356[[#This Row],[SALIDAS4]]</f>
        <v>126</v>
      </c>
    </row>
    <row r="214" spans="1:15" x14ac:dyDescent="0.25">
      <c r="A214" s="9" t="s">
        <v>34</v>
      </c>
      <c r="B214" s="17" t="s">
        <v>877</v>
      </c>
      <c r="C214" t="s">
        <v>80</v>
      </c>
      <c r="D214" t="s">
        <v>456</v>
      </c>
      <c r="F214" s="9" t="s">
        <v>820</v>
      </c>
      <c r="H214">
        <v>50</v>
      </c>
      <c r="J214">
        <f>+Tabla356[[#This Row],[BALANCE INICIAL]]+Tabla356[[#This Row],[ENTRADAS]]-Tabla356[[#This Row],[SALIDAS]]</f>
        <v>50</v>
      </c>
      <c r="K214" s="2">
        <v>6.2</v>
      </c>
      <c r="L214" s="2">
        <f>+Tabla356[[#This Row],[BALANCE INICIAL]]*Tabla356[[#This Row],[PRECIO]]</f>
        <v>0</v>
      </c>
      <c r="M214" s="2">
        <f>+Tabla356[[#This Row],[ENTRADAS]]*Tabla356[[#This Row],[PRECIO]]</f>
        <v>310</v>
      </c>
      <c r="N214" s="2">
        <f>+Tabla356[[#This Row],[SALIDAS]]*Tabla356[[#This Row],[PRECIO]]</f>
        <v>0</v>
      </c>
      <c r="O214" s="2">
        <f>+Tabla356[[#This Row],[BALANCE INICIAL2]]+Tabla356[[#This Row],[ENTRADAS3]]-Tabla356[[#This Row],[SALIDAS4]]</f>
        <v>310</v>
      </c>
    </row>
    <row r="215" spans="1:15" x14ac:dyDescent="0.25">
      <c r="A215" s="9" t="s">
        <v>34</v>
      </c>
      <c r="B215" s="17" t="s">
        <v>877</v>
      </c>
      <c r="C215" t="s">
        <v>80</v>
      </c>
      <c r="D215" t="s">
        <v>457</v>
      </c>
      <c r="F215" s="9" t="s">
        <v>820</v>
      </c>
      <c r="H215">
        <v>4</v>
      </c>
      <c r="J215">
        <f>+Tabla356[[#This Row],[BALANCE INICIAL]]+Tabla356[[#This Row],[ENTRADAS]]-Tabla356[[#This Row],[SALIDAS]]</f>
        <v>4</v>
      </c>
      <c r="K215" s="2">
        <v>126</v>
      </c>
      <c r="L215" s="2">
        <f>+Tabla356[[#This Row],[BALANCE INICIAL]]*Tabla356[[#This Row],[PRECIO]]</f>
        <v>0</v>
      </c>
      <c r="M215" s="2">
        <f>+Tabla356[[#This Row],[ENTRADAS]]*Tabla356[[#This Row],[PRECIO]]</f>
        <v>504</v>
      </c>
      <c r="N215" s="2">
        <f>+Tabla356[[#This Row],[SALIDAS]]*Tabla356[[#This Row],[PRECIO]]</f>
        <v>0</v>
      </c>
      <c r="O215" s="2">
        <f>+Tabla356[[#This Row],[BALANCE INICIAL2]]+Tabla356[[#This Row],[ENTRADAS3]]-Tabla356[[#This Row],[SALIDAS4]]</f>
        <v>504</v>
      </c>
    </row>
    <row r="216" spans="1:15" x14ac:dyDescent="0.25">
      <c r="A216" s="9" t="s">
        <v>34</v>
      </c>
      <c r="B216" s="17" t="s">
        <v>877</v>
      </c>
      <c r="C216" t="s">
        <v>80</v>
      </c>
      <c r="D216" t="s">
        <v>458</v>
      </c>
      <c r="F216" s="9" t="s">
        <v>820</v>
      </c>
      <c r="H216">
        <v>20</v>
      </c>
      <c r="J216">
        <f>+Tabla356[[#This Row],[BALANCE INICIAL]]+Tabla356[[#This Row],[ENTRADAS]]-Tabla356[[#This Row],[SALIDAS]]</f>
        <v>20</v>
      </c>
      <c r="K216" s="2">
        <v>428</v>
      </c>
      <c r="L216" s="2">
        <f>+Tabla356[[#This Row],[BALANCE INICIAL]]*Tabla356[[#This Row],[PRECIO]]</f>
        <v>0</v>
      </c>
      <c r="M216" s="2">
        <f>+Tabla356[[#This Row],[ENTRADAS]]*Tabla356[[#This Row],[PRECIO]]</f>
        <v>8560</v>
      </c>
      <c r="N216" s="2">
        <f>+Tabla356[[#This Row],[SALIDAS]]*Tabla356[[#This Row],[PRECIO]]</f>
        <v>0</v>
      </c>
      <c r="O216" s="2">
        <f>+Tabla356[[#This Row],[BALANCE INICIAL2]]+Tabla356[[#This Row],[ENTRADAS3]]-Tabla356[[#This Row],[SALIDAS4]]</f>
        <v>8560</v>
      </c>
    </row>
    <row r="217" spans="1:15" x14ac:dyDescent="0.25">
      <c r="A217" s="9" t="s">
        <v>34</v>
      </c>
      <c r="B217" s="17" t="s">
        <v>877</v>
      </c>
      <c r="C217" t="s">
        <v>80</v>
      </c>
      <c r="D217" t="s">
        <v>459</v>
      </c>
      <c r="F217" s="9" t="s">
        <v>820</v>
      </c>
      <c r="H217">
        <v>20</v>
      </c>
      <c r="J217">
        <f>+Tabla356[[#This Row],[BALANCE INICIAL]]+Tabla356[[#This Row],[ENTRADAS]]-Tabla356[[#This Row],[SALIDAS]]</f>
        <v>20</v>
      </c>
      <c r="K217" s="2">
        <v>23</v>
      </c>
      <c r="L217" s="2">
        <f>+Tabla356[[#This Row],[BALANCE INICIAL]]*Tabla356[[#This Row],[PRECIO]]</f>
        <v>0</v>
      </c>
      <c r="M217" s="2">
        <f>+Tabla356[[#This Row],[ENTRADAS]]*Tabla356[[#This Row],[PRECIO]]</f>
        <v>460</v>
      </c>
      <c r="N217" s="2">
        <f>+Tabla356[[#This Row],[SALIDAS]]*Tabla356[[#This Row],[PRECIO]]</f>
        <v>0</v>
      </c>
      <c r="O217" s="2">
        <f>+Tabla356[[#This Row],[BALANCE INICIAL2]]+Tabla356[[#This Row],[ENTRADAS3]]-Tabla356[[#This Row],[SALIDAS4]]</f>
        <v>460</v>
      </c>
    </row>
    <row r="218" spans="1:15" x14ac:dyDescent="0.25">
      <c r="A218" s="9" t="s">
        <v>34</v>
      </c>
      <c r="B218" s="17" t="s">
        <v>877</v>
      </c>
      <c r="C218" t="s">
        <v>80</v>
      </c>
      <c r="D218" t="s">
        <v>460</v>
      </c>
      <c r="F218" s="9" t="s">
        <v>820</v>
      </c>
      <c r="H218">
        <v>10</v>
      </c>
      <c r="J218">
        <f>+Tabla356[[#This Row],[BALANCE INICIAL]]+Tabla356[[#This Row],[ENTRADAS]]-Tabla356[[#This Row],[SALIDAS]]</f>
        <v>10</v>
      </c>
      <c r="K218" s="2">
        <v>297</v>
      </c>
      <c r="L218" s="2">
        <f>+Tabla356[[#This Row],[BALANCE INICIAL]]*Tabla356[[#This Row],[PRECIO]]</f>
        <v>0</v>
      </c>
      <c r="M218" s="2">
        <f>+Tabla356[[#This Row],[ENTRADAS]]*Tabla356[[#This Row],[PRECIO]]</f>
        <v>2970</v>
      </c>
      <c r="N218" s="2">
        <f>+Tabla356[[#This Row],[SALIDAS]]*Tabla356[[#This Row],[PRECIO]]</f>
        <v>0</v>
      </c>
      <c r="O218" s="2">
        <f>+Tabla356[[#This Row],[BALANCE INICIAL2]]+Tabla356[[#This Row],[ENTRADAS3]]-Tabla356[[#This Row],[SALIDAS4]]</f>
        <v>2970</v>
      </c>
    </row>
    <row r="219" spans="1:15" x14ac:dyDescent="0.25">
      <c r="A219" s="9" t="s">
        <v>34</v>
      </c>
      <c r="B219" s="17" t="s">
        <v>877</v>
      </c>
      <c r="C219" t="s">
        <v>80</v>
      </c>
      <c r="D219" t="s">
        <v>461</v>
      </c>
      <c r="F219" s="9" t="s">
        <v>820</v>
      </c>
      <c r="H219">
        <v>1</v>
      </c>
      <c r="J219">
        <f>+Tabla356[[#This Row],[BALANCE INICIAL]]+Tabla356[[#This Row],[ENTRADAS]]-Tabla356[[#This Row],[SALIDAS]]</f>
        <v>1</v>
      </c>
      <c r="K219" s="2">
        <v>335</v>
      </c>
      <c r="L219" s="2">
        <f>+Tabla356[[#This Row],[BALANCE INICIAL]]*Tabla356[[#This Row],[PRECIO]]</f>
        <v>0</v>
      </c>
      <c r="M219" s="2">
        <f>+Tabla356[[#This Row],[ENTRADAS]]*Tabla356[[#This Row],[PRECIO]]</f>
        <v>335</v>
      </c>
      <c r="N219" s="2">
        <f>+Tabla356[[#This Row],[SALIDAS]]*Tabla356[[#This Row],[PRECIO]]</f>
        <v>0</v>
      </c>
      <c r="O219" s="2">
        <f>+Tabla356[[#This Row],[BALANCE INICIAL2]]+Tabla356[[#This Row],[ENTRADAS3]]-Tabla356[[#This Row],[SALIDAS4]]</f>
        <v>335</v>
      </c>
    </row>
    <row r="220" spans="1:15" x14ac:dyDescent="0.25">
      <c r="A220" s="9" t="s">
        <v>34</v>
      </c>
      <c r="B220" s="17" t="s">
        <v>877</v>
      </c>
      <c r="C220" t="s">
        <v>80</v>
      </c>
      <c r="D220" t="s">
        <v>462</v>
      </c>
      <c r="F220" s="9" t="s">
        <v>820</v>
      </c>
      <c r="H220">
        <v>3</v>
      </c>
      <c r="J220">
        <f>+Tabla356[[#This Row],[BALANCE INICIAL]]+Tabla356[[#This Row],[ENTRADAS]]-Tabla356[[#This Row],[SALIDAS]]</f>
        <v>3</v>
      </c>
      <c r="K220" s="2">
        <v>4626</v>
      </c>
      <c r="L220" s="2">
        <f>+Tabla356[[#This Row],[BALANCE INICIAL]]*Tabla356[[#This Row],[PRECIO]]</f>
        <v>0</v>
      </c>
      <c r="M220" s="2">
        <f>+Tabla356[[#This Row],[ENTRADAS]]*Tabla356[[#This Row],[PRECIO]]</f>
        <v>13878</v>
      </c>
      <c r="N220" s="2">
        <f>+Tabla356[[#This Row],[SALIDAS]]*Tabla356[[#This Row],[PRECIO]]</f>
        <v>0</v>
      </c>
      <c r="O220" s="2">
        <f>+Tabla356[[#This Row],[BALANCE INICIAL2]]+Tabla356[[#This Row],[ENTRADAS3]]-Tabla356[[#This Row],[SALIDAS4]]</f>
        <v>13878</v>
      </c>
    </row>
    <row r="221" spans="1:15" x14ac:dyDescent="0.25">
      <c r="A221" s="9" t="s">
        <v>34</v>
      </c>
      <c r="B221" s="17" t="s">
        <v>877</v>
      </c>
      <c r="C221" t="s">
        <v>80</v>
      </c>
      <c r="D221" t="s">
        <v>463</v>
      </c>
      <c r="F221" s="9" t="s">
        <v>820</v>
      </c>
      <c r="H221">
        <v>10</v>
      </c>
      <c r="J221">
        <f>+Tabla356[[#This Row],[BALANCE INICIAL]]+Tabla356[[#This Row],[ENTRADAS]]-Tabla356[[#This Row],[SALIDAS]]</f>
        <v>10</v>
      </c>
      <c r="K221" s="2">
        <v>416</v>
      </c>
      <c r="L221" s="2">
        <f>+Tabla356[[#This Row],[BALANCE INICIAL]]*Tabla356[[#This Row],[PRECIO]]</f>
        <v>0</v>
      </c>
      <c r="M221" s="2">
        <f>+Tabla356[[#This Row],[ENTRADAS]]*Tabla356[[#This Row],[PRECIO]]</f>
        <v>4160</v>
      </c>
      <c r="N221" s="2">
        <f>+Tabla356[[#This Row],[SALIDAS]]*Tabla356[[#This Row],[PRECIO]]</f>
        <v>0</v>
      </c>
      <c r="O221" s="2">
        <f>+Tabla356[[#This Row],[BALANCE INICIAL2]]+Tabla356[[#This Row],[ENTRADAS3]]-Tabla356[[#This Row],[SALIDAS4]]</f>
        <v>4160</v>
      </c>
    </row>
    <row r="222" spans="1:15" x14ac:dyDescent="0.25">
      <c r="A222" s="30" t="s">
        <v>24</v>
      </c>
      <c r="B222" s="28" t="s">
        <v>875</v>
      </c>
      <c r="C222" s="29" t="s">
        <v>64</v>
      </c>
      <c r="D222" t="s">
        <v>991</v>
      </c>
      <c r="E222" t="s">
        <v>993</v>
      </c>
      <c r="F222" s="9" t="s">
        <v>820</v>
      </c>
      <c r="H222">
        <v>12</v>
      </c>
      <c r="I222">
        <v>1</v>
      </c>
      <c r="J222">
        <f>+Tabla356[[#This Row],[BALANCE INICIAL]]+Tabla356[[#This Row],[ENTRADAS]]-Tabla356[[#This Row],[SALIDAS]]</f>
        <v>11</v>
      </c>
      <c r="K222" s="2">
        <v>281.36</v>
      </c>
      <c r="L222" s="2">
        <f>+Tabla356[[#This Row],[BALANCE INICIAL]]*Tabla356[[#This Row],[PRECIO]]</f>
        <v>0</v>
      </c>
      <c r="M222" s="2">
        <f>+Tabla356[[#This Row],[ENTRADAS]]*Tabla356[[#This Row],[PRECIO]]</f>
        <v>3376.32</v>
      </c>
      <c r="N222" s="2">
        <f>+Tabla356[[#This Row],[SALIDAS]]*Tabla356[[#This Row],[PRECIO]]</f>
        <v>281.36</v>
      </c>
      <c r="O222" s="2">
        <f>+Tabla356[[#This Row],[BALANCE INICIAL2]]+Tabla356[[#This Row],[ENTRADAS3]]-Tabla356[[#This Row],[SALIDAS4]]</f>
        <v>3094.96</v>
      </c>
    </row>
    <row r="223" spans="1:15" x14ac:dyDescent="0.25">
      <c r="A223" s="30" t="s">
        <v>24</v>
      </c>
      <c r="B223" s="28" t="s">
        <v>875</v>
      </c>
      <c r="C223" s="29" t="s">
        <v>64</v>
      </c>
      <c r="D223" t="s">
        <v>992</v>
      </c>
      <c r="E223" t="s">
        <v>993</v>
      </c>
      <c r="F223" s="9" t="s">
        <v>820</v>
      </c>
      <c r="H223">
        <v>18</v>
      </c>
      <c r="I223">
        <v>6</v>
      </c>
      <c r="J223">
        <f>+Tabla356[[#This Row],[BALANCE INICIAL]]+Tabla356[[#This Row],[ENTRADAS]]-Tabla356[[#This Row],[SALIDAS]]</f>
        <v>12</v>
      </c>
      <c r="K223" s="2">
        <v>1494.07</v>
      </c>
      <c r="L223" s="2">
        <f>+Tabla356[[#This Row],[BALANCE INICIAL]]*Tabla356[[#This Row],[PRECIO]]</f>
        <v>0</v>
      </c>
      <c r="M223" s="2">
        <f>+Tabla356[[#This Row],[ENTRADAS]]*Tabla356[[#This Row],[PRECIO]]</f>
        <v>26893.26</v>
      </c>
      <c r="N223" s="2">
        <f>+Tabla356[[#This Row],[SALIDAS]]*Tabla356[[#This Row],[PRECIO]]</f>
        <v>8964.42</v>
      </c>
      <c r="O223" s="2">
        <f>+Tabla356[[#This Row],[BALANCE INICIAL2]]+Tabla356[[#This Row],[ENTRADAS3]]-Tabla356[[#This Row],[SALIDAS4]]</f>
        <v>17928.839999999997</v>
      </c>
    </row>
    <row r="224" spans="1:15" x14ac:dyDescent="0.25">
      <c r="A224" s="9" t="s">
        <v>34</v>
      </c>
      <c r="B224" s="17" t="s">
        <v>877</v>
      </c>
      <c r="C224" t="s">
        <v>80</v>
      </c>
      <c r="D224" t="s">
        <v>465</v>
      </c>
      <c r="F224" s="9" t="s">
        <v>820</v>
      </c>
      <c r="G224">
        <v>11</v>
      </c>
      <c r="I224">
        <v>1</v>
      </c>
      <c r="J224">
        <f>+Tabla356[[#This Row],[BALANCE INICIAL]]+Tabla356[[#This Row],[ENTRADAS]]-Tabla356[[#This Row],[SALIDAS]]</f>
        <v>10</v>
      </c>
      <c r="K224" s="2">
        <v>310.39999999999998</v>
      </c>
      <c r="L224" s="2">
        <f>+Tabla356[[#This Row],[BALANCE INICIAL]]*Tabla356[[#This Row],[PRECIO]]</f>
        <v>3414.3999999999996</v>
      </c>
      <c r="M224" s="2">
        <f>+Tabla356[[#This Row],[ENTRADAS]]*Tabla356[[#This Row],[PRECIO]]</f>
        <v>0</v>
      </c>
      <c r="N224" s="2">
        <f>+Tabla356[[#This Row],[SALIDAS]]*Tabla356[[#This Row],[PRECIO]]</f>
        <v>310.39999999999998</v>
      </c>
      <c r="O224" s="2">
        <f>+Tabla356[[#This Row],[BALANCE INICIAL2]]+Tabla356[[#This Row],[ENTRADAS3]]-Tabla356[[#This Row],[SALIDAS4]]</f>
        <v>3103.9999999999995</v>
      </c>
    </row>
    <row r="225" spans="1:15" x14ac:dyDescent="0.25">
      <c r="A225" s="9" t="s">
        <v>34</v>
      </c>
      <c r="B225" s="17" t="s">
        <v>877</v>
      </c>
      <c r="C225" t="s">
        <v>80</v>
      </c>
      <c r="D225" t="s">
        <v>466</v>
      </c>
      <c r="F225" s="9" t="s">
        <v>820</v>
      </c>
      <c r="G225">
        <v>8</v>
      </c>
      <c r="J225">
        <f>+Tabla356[[#This Row],[BALANCE INICIAL]]+Tabla356[[#This Row],[ENTRADAS]]-Tabla356[[#This Row],[SALIDAS]]</f>
        <v>8</v>
      </c>
      <c r="K225" s="2">
        <v>310.39999999999998</v>
      </c>
      <c r="L225" s="2">
        <f>+Tabla356[[#This Row],[BALANCE INICIAL]]*Tabla356[[#This Row],[PRECIO]]</f>
        <v>2483.1999999999998</v>
      </c>
      <c r="M225" s="2">
        <f>+Tabla356[[#This Row],[ENTRADAS]]*Tabla356[[#This Row],[PRECIO]]</f>
        <v>0</v>
      </c>
      <c r="N225" s="2">
        <f>+Tabla356[[#This Row],[SALIDAS]]*Tabla356[[#This Row],[PRECIO]]</f>
        <v>0</v>
      </c>
      <c r="O225" s="2">
        <f>+Tabla356[[#This Row],[BALANCE INICIAL2]]+Tabla356[[#This Row],[ENTRADAS3]]-Tabla356[[#This Row],[SALIDAS4]]</f>
        <v>2483.1999999999998</v>
      </c>
    </row>
    <row r="226" spans="1:15" x14ac:dyDescent="0.25">
      <c r="A226" s="9" t="s">
        <v>34</v>
      </c>
      <c r="B226" s="17" t="s">
        <v>877</v>
      </c>
      <c r="C226" t="s">
        <v>80</v>
      </c>
      <c r="D226" t="s">
        <v>467</v>
      </c>
      <c r="F226" s="9" t="s">
        <v>820</v>
      </c>
      <c r="G226">
        <v>2</v>
      </c>
      <c r="J226">
        <f>+Tabla356[[#This Row],[BALANCE INICIAL]]+Tabla356[[#This Row],[ENTRADAS]]-Tabla356[[#This Row],[SALIDAS]]</f>
        <v>2</v>
      </c>
      <c r="K226" s="2">
        <v>675</v>
      </c>
      <c r="L226" s="2">
        <f>+Tabla356[[#This Row],[BALANCE INICIAL]]*Tabla356[[#This Row],[PRECIO]]</f>
        <v>1350</v>
      </c>
      <c r="M226" s="2">
        <f>+Tabla356[[#This Row],[ENTRADAS]]*Tabla356[[#This Row],[PRECIO]]</f>
        <v>0</v>
      </c>
      <c r="N226" s="2">
        <f>+Tabla356[[#This Row],[SALIDAS]]*Tabla356[[#This Row],[PRECIO]]</f>
        <v>0</v>
      </c>
      <c r="O226" s="2">
        <f>+Tabla356[[#This Row],[BALANCE INICIAL2]]+Tabla356[[#This Row],[ENTRADAS3]]-Tabla356[[#This Row],[SALIDAS4]]</f>
        <v>1350</v>
      </c>
    </row>
    <row r="227" spans="1:15" x14ac:dyDescent="0.25">
      <c r="A227" s="9" t="s">
        <v>34</v>
      </c>
      <c r="B227" s="17" t="s">
        <v>877</v>
      </c>
      <c r="C227" t="s">
        <v>80</v>
      </c>
      <c r="D227" t="s">
        <v>468</v>
      </c>
      <c r="F227" s="9" t="s">
        <v>826</v>
      </c>
      <c r="G227">
        <v>50</v>
      </c>
      <c r="J227">
        <f>+Tabla356[[#This Row],[BALANCE INICIAL]]+Tabla356[[#This Row],[ENTRADAS]]-Tabla356[[#This Row],[SALIDAS]]</f>
        <v>50</v>
      </c>
      <c r="K227" s="2">
        <v>70.510000000000005</v>
      </c>
      <c r="L227" s="2">
        <f>+Tabla356[[#This Row],[BALANCE INICIAL]]*Tabla356[[#This Row],[PRECIO]]</f>
        <v>3525.5000000000005</v>
      </c>
      <c r="M227" s="2">
        <f>+Tabla356[[#This Row],[ENTRADAS]]*Tabla356[[#This Row],[PRECIO]]</f>
        <v>0</v>
      </c>
      <c r="N227" s="2">
        <f>+Tabla356[[#This Row],[SALIDAS]]*Tabla356[[#This Row],[PRECIO]]</f>
        <v>0</v>
      </c>
      <c r="O227" s="2">
        <f>+Tabla356[[#This Row],[BALANCE INICIAL2]]+Tabla356[[#This Row],[ENTRADAS3]]-Tabla356[[#This Row],[SALIDAS4]]</f>
        <v>3525.5000000000005</v>
      </c>
    </row>
    <row r="228" spans="1:15" x14ac:dyDescent="0.25">
      <c r="A228" s="9" t="s">
        <v>34</v>
      </c>
      <c r="B228" s="17" t="s">
        <v>877</v>
      </c>
      <c r="C228" t="s">
        <v>80</v>
      </c>
      <c r="D228" t="s">
        <v>469</v>
      </c>
      <c r="F228" s="9" t="s">
        <v>820</v>
      </c>
      <c r="G228">
        <v>30</v>
      </c>
      <c r="I228">
        <v>2</v>
      </c>
      <c r="J228">
        <f>+Tabla356[[#This Row],[BALANCE INICIAL]]+Tabla356[[#This Row],[ENTRADAS]]-Tabla356[[#This Row],[SALIDAS]]</f>
        <v>28</v>
      </c>
      <c r="K228" s="2">
        <v>336.37</v>
      </c>
      <c r="L228" s="2">
        <f>+Tabla356[[#This Row],[BALANCE INICIAL]]*Tabla356[[#This Row],[PRECIO]]</f>
        <v>10091.1</v>
      </c>
      <c r="M228" s="2">
        <f>+Tabla356[[#This Row],[ENTRADAS]]*Tabla356[[#This Row],[PRECIO]]</f>
        <v>0</v>
      </c>
      <c r="N228" s="2">
        <f>+Tabla356[[#This Row],[SALIDAS]]*Tabla356[[#This Row],[PRECIO]]</f>
        <v>672.74</v>
      </c>
      <c r="O228" s="2">
        <f>+Tabla356[[#This Row],[BALANCE INICIAL2]]+Tabla356[[#This Row],[ENTRADAS3]]-Tabla356[[#This Row],[SALIDAS4]]</f>
        <v>9418.36</v>
      </c>
    </row>
    <row r="229" spans="1:15" x14ac:dyDescent="0.25">
      <c r="A229" s="9" t="s">
        <v>34</v>
      </c>
      <c r="B229" s="17" t="s">
        <v>877</v>
      </c>
      <c r="C229" t="s">
        <v>80</v>
      </c>
      <c r="D229" t="s">
        <v>470</v>
      </c>
      <c r="F229" s="9" t="s">
        <v>826</v>
      </c>
      <c r="G229">
        <v>23</v>
      </c>
      <c r="J229">
        <f>+Tabla356[[#This Row],[BALANCE INICIAL]]+Tabla356[[#This Row],[ENTRADAS]]-Tabla356[[#This Row],[SALIDAS]]</f>
        <v>23</v>
      </c>
      <c r="K229" s="2">
        <v>142.38</v>
      </c>
      <c r="L229" s="2">
        <f>+Tabla356[[#This Row],[BALANCE INICIAL]]*Tabla356[[#This Row],[PRECIO]]</f>
        <v>3274.74</v>
      </c>
      <c r="M229" s="2">
        <f>+Tabla356[[#This Row],[ENTRADAS]]*Tabla356[[#This Row],[PRECIO]]</f>
        <v>0</v>
      </c>
      <c r="N229" s="2">
        <f>+Tabla356[[#This Row],[SALIDAS]]*Tabla356[[#This Row],[PRECIO]]</f>
        <v>0</v>
      </c>
      <c r="O229" s="2">
        <f>+Tabla356[[#This Row],[BALANCE INICIAL2]]+Tabla356[[#This Row],[ENTRADAS3]]-Tabla356[[#This Row],[SALIDAS4]]</f>
        <v>3274.74</v>
      </c>
    </row>
    <row r="230" spans="1:15" x14ac:dyDescent="0.25">
      <c r="A230" s="9" t="s">
        <v>34</v>
      </c>
      <c r="B230" s="17" t="s">
        <v>877</v>
      </c>
      <c r="C230" t="s">
        <v>104</v>
      </c>
      <c r="D230" t="s">
        <v>497</v>
      </c>
      <c r="F230" s="9" t="s">
        <v>826</v>
      </c>
      <c r="G230">
        <v>0</v>
      </c>
      <c r="J230">
        <f>+Tabla356[[#This Row],[BALANCE INICIAL]]+Tabla356[[#This Row],[ENTRADAS]]-Tabla356[[#This Row],[SALIDAS]]</f>
        <v>0</v>
      </c>
      <c r="K230" s="2">
        <v>8</v>
      </c>
      <c r="L230" s="2">
        <f>+Tabla356[[#This Row],[BALANCE INICIAL]]*Tabla356[[#This Row],[PRECIO]]</f>
        <v>0</v>
      </c>
      <c r="M230" s="2">
        <f>+Tabla356[[#This Row],[ENTRADAS]]*Tabla356[[#This Row],[PRECIO]]</f>
        <v>0</v>
      </c>
      <c r="N230" s="2">
        <f>+Tabla356[[#This Row],[SALIDAS]]*Tabla356[[#This Row],[PRECIO]]</f>
        <v>0</v>
      </c>
      <c r="O230" s="2">
        <f>+Tabla356[[#This Row],[BALANCE INICIAL2]]+Tabla356[[#This Row],[ENTRADAS3]]-Tabla356[[#This Row],[SALIDAS4]]</f>
        <v>0</v>
      </c>
    </row>
    <row r="231" spans="1:15" x14ac:dyDescent="0.25">
      <c r="A231" s="9" t="s">
        <v>29</v>
      </c>
      <c r="B231" t="s">
        <v>878</v>
      </c>
      <c r="C231" t="s">
        <v>104</v>
      </c>
      <c r="D231" t="s">
        <v>504</v>
      </c>
      <c r="F231" s="9" t="s">
        <v>826</v>
      </c>
      <c r="G231">
        <v>0</v>
      </c>
      <c r="J231">
        <f>+Tabla356[[#This Row],[BALANCE INICIAL]]+Tabla356[[#This Row],[ENTRADAS]]-Tabla356[[#This Row],[SALIDAS]]</f>
        <v>0</v>
      </c>
      <c r="K231" s="2">
        <v>18</v>
      </c>
      <c r="L231" s="2">
        <f>+Tabla356[[#This Row],[BALANCE INICIAL]]*Tabla356[[#This Row],[PRECIO]]</f>
        <v>0</v>
      </c>
      <c r="M231" s="2">
        <f>+Tabla356[[#This Row],[ENTRADAS]]*Tabla356[[#This Row],[PRECIO]]</f>
        <v>0</v>
      </c>
      <c r="N231" s="2">
        <f>+Tabla356[[#This Row],[SALIDAS]]*Tabla356[[#This Row],[PRECIO]]</f>
        <v>0</v>
      </c>
      <c r="O231" s="2">
        <f>+Tabla356[[#This Row],[BALANCE INICIAL2]]+Tabla356[[#This Row],[ENTRADAS3]]-Tabla356[[#This Row],[SALIDAS4]]</f>
        <v>0</v>
      </c>
    </row>
    <row r="232" spans="1:15" x14ac:dyDescent="0.25">
      <c r="A232" s="9" t="s">
        <v>34</v>
      </c>
      <c r="B232" t="s">
        <v>877</v>
      </c>
      <c r="C232" t="s">
        <v>104</v>
      </c>
      <c r="D232" t="s">
        <v>531</v>
      </c>
      <c r="F232" s="9" t="s">
        <v>826</v>
      </c>
      <c r="G232">
        <v>0</v>
      </c>
      <c r="J232">
        <f>+Tabla356[[#This Row],[BALANCE INICIAL]]+Tabla356[[#This Row],[ENTRADAS]]-Tabla356[[#This Row],[SALIDAS]]</f>
        <v>0</v>
      </c>
      <c r="K232" s="2">
        <v>138</v>
      </c>
      <c r="L232" s="2">
        <f>+Tabla356[[#This Row],[BALANCE INICIAL]]*Tabla356[[#This Row],[PRECIO]]</f>
        <v>0</v>
      </c>
      <c r="M232" s="2">
        <f>+Tabla356[[#This Row],[ENTRADAS]]*Tabla356[[#This Row],[PRECIO]]</f>
        <v>0</v>
      </c>
      <c r="N232" s="2">
        <f>+Tabla356[[#This Row],[SALIDAS]]*Tabla356[[#This Row],[PRECIO]]</f>
        <v>0</v>
      </c>
      <c r="O232" s="2">
        <f>+Tabla356[[#This Row],[BALANCE INICIAL2]]+Tabla356[[#This Row],[ENTRADAS3]]-Tabla356[[#This Row],[SALIDAS4]]</f>
        <v>0</v>
      </c>
    </row>
    <row r="233" spans="1:15" x14ac:dyDescent="0.25">
      <c r="A233" s="9" t="s">
        <v>34</v>
      </c>
      <c r="B233" t="s">
        <v>877</v>
      </c>
      <c r="C233" t="s">
        <v>104</v>
      </c>
      <c r="D233" t="s">
        <v>532</v>
      </c>
      <c r="F233" s="9" t="s">
        <v>826</v>
      </c>
      <c r="G233">
        <v>0</v>
      </c>
      <c r="J233">
        <f>+Tabla356[[#This Row],[BALANCE INICIAL]]+Tabla356[[#This Row],[ENTRADAS]]-Tabla356[[#This Row],[SALIDAS]]</f>
        <v>0</v>
      </c>
      <c r="K233" s="2">
        <v>74</v>
      </c>
      <c r="L233" s="2">
        <f>+Tabla356[[#This Row],[BALANCE INICIAL]]*Tabla356[[#This Row],[PRECIO]]</f>
        <v>0</v>
      </c>
      <c r="M233" s="2">
        <f>+Tabla356[[#This Row],[ENTRADAS]]*Tabla356[[#This Row],[PRECIO]]</f>
        <v>0</v>
      </c>
      <c r="N233" s="2">
        <f>+Tabla356[[#This Row],[SALIDAS]]*Tabla356[[#This Row],[PRECIO]]</f>
        <v>0</v>
      </c>
      <c r="O233" s="2">
        <f>+Tabla356[[#This Row],[BALANCE INICIAL2]]+Tabla356[[#This Row],[ENTRADAS3]]-Tabla356[[#This Row],[SALIDAS4]]</f>
        <v>0</v>
      </c>
    </row>
    <row r="234" spans="1:15" x14ac:dyDescent="0.25">
      <c r="A234" s="15" t="s">
        <v>34</v>
      </c>
      <c r="B234" s="17" t="s">
        <v>877</v>
      </c>
      <c r="C234" s="18" t="s">
        <v>80</v>
      </c>
      <c r="D234" t="s">
        <v>544</v>
      </c>
      <c r="F234" s="9" t="s">
        <v>834</v>
      </c>
      <c r="G234">
        <v>1</v>
      </c>
      <c r="J234">
        <f>+Tabla356[[#This Row],[BALANCE INICIAL]]+Tabla356[[#This Row],[ENTRADAS]]-Tabla356[[#This Row],[SALIDAS]]</f>
        <v>1</v>
      </c>
      <c r="K234" s="2">
        <v>225</v>
      </c>
      <c r="L234" s="2">
        <f>+Tabla356[[#This Row],[BALANCE INICIAL]]*Tabla356[[#This Row],[PRECIO]]</f>
        <v>225</v>
      </c>
      <c r="M234" s="2">
        <f>+Tabla356[[#This Row],[ENTRADAS]]*Tabla356[[#This Row],[PRECIO]]</f>
        <v>0</v>
      </c>
      <c r="N234" s="2">
        <f>+Tabla356[[#This Row],[SALIDAS]]*Tabla356[[#This Row],[PRECIO]]</f>
        <v>0</v>
      </c>
      <c r="O234" s="2">
        <f>+Tabla356[[#This Row],[BALANCE INICIAL2]]+Tabla356[[#This Row],[ENTRADAS3]]-Tabla356[[#This Row],[SALIDAS4]]</f>
        <v>225</v>
      </c>
    </row>
    <row r="235" spans="1:15" x14ac:dyDescent="0.25">
      <c r="A235" s="9" t="s">
        <v>35</v>
      </c>
      <c r="B235" s="10" t="s">
        <v>883</v>
      </c>
      <c r="C235" t="s">
        <v>81</v>
      </c>
      <c r="D235" t="s">
        <v>181</v>
      </c>
      <c r="F235" s="9" t="s">
        <v>820</v>
      </c>
      <c r="G235">
        <v>22</v>
      </c>
      <c r="J235">
        <f>+Tabla356[[#This Row],[BALANCE INICIAL]]+Tabla356[[#This Row],[ENTRADAS]]-Tabla356[[#This Row],[SALIDAS]]</f>
        <v>22</v>
      </c>
      <c r="K235" s="2">
        <v>50</v>
      </c>
      <c r="L235" s="2">
        <f>+Tabla356[[#This Row],[BALANCE INICIAL]]*Tabla356[[#This Row],[PRECIO]]</f>
        <v>1100</v>
      </c>
      <c r="M235" s="2">
        <f>+Tabla356[[#This Row],[ENTRADAS]]*Tabla356[[#This Row],[PRECIO]]</f>
        <v>0</v>
      </c>
      <c r="N235" s="2">
        <f>+Tabla356[[#This Row],[SALIDAS]]*Tabla356[[#This Row],[PRECIO]]</f>
        <v>0</v>
      </c>
      <c r="O235" s="2">
        <f>+Tabla356[[#This Row],[BALANCE INICIAL2]]+Tabla356[[#This Row],[ENTRADAS3]]-Tabla356[[#This Row],[SALIDAS4]]</f>
        <v>1100</v>
      </c>
    </row>
    <row r="236" spans="1:15" x14ac:dyDescent="0.25">
      <c r="A236" s="9" t="s">
        <v>35</v>
      </c>
      <c r="B236" s="10" t="s">
        <v>883</v>
      </c>
      <c r="C236" t="s">
        <v>81</v>
      </c>
      <c r="D236" t="s">
        <v>433</v>
      </c>
      <c r="F236" s="9" t="s">
        <v>826</v>
      </c>
      <c r="G236">
        <v>48</v>
      </c>
      <c r="J236">
        <f>+Tabla356[[#This Row],[BALANCE INICIAL]]+Tabla356[[#This Row],[ENTRADAS]]-Tabla356[[#This Row],[SALIDAS]]</f>
        <v>48</v>
      </c>
      <c r="K236" s="2">
        <v>813.56</v>
      </c>
      <c r="L236" s="2">
        <f>+Tabla356[[#This Row],[BALANCE INICIAL]]*Tabla356[[#This Row],[PRECIO]]</f>
        <v>39050.879999999997</v>
      </c>
      <c r="M236" s="2">
        <f>+Tabla356[[#This Row],[ENTRADAS]]*Tabla356[[#This Row],[PRECIO]]</f>
        <v>0</v>
      </c>
      <c r="N236" s="2">
        <f>+Tabla356[[#This Row],[SALIDAS]]*Tabla356[[#This Row],[PRECIO]]</f>
        <v>0</v>
      </c>
      <c r="O236" s="2">
        <f>+Tabla356[[#This Row],[BALANCE INICIAL2]]+Tabla356[[#This Row],[ENTRADAS3]]-Tabla356[[#This Row],[SALIDAS4]]</f>
        <v>39050.879999999997</v>
      </c>
    </row>
    <row r="237" spans="1:15" x14ac:dyDescent="0.25">
      <c r="A237" s="9" t="s">
        <v>35</v>
      </c>
      <c r="B237" s="10" t="s">
        <v>883</v>
      </c>
      <c r="C237" t="s">
        <v>81</v>
      </c>
      <c r="D237" t="s">
        <v>434</v>
      </c>
      <c r="F237" s="9" t="s">
        <v>820</v>
      </c>
      <c r="G237">
        <v>30</v>
      </c>
      <c r="J237">
        <f>+Tabla356[[#This Row],[BALANCE INICIAL]]+Tabla356[[#This Row],[ENTRADAS]]-Tabla356[[#This Row],[SALIDAS]]</f>
        <v>30</v>
      </c>
      <c r="K237" s="2">
        <v>80.930000000000007</v>
      </c>
      <c r="L237" s="2">
        <f>+Tabla356[[#This Row],[BALANCE INICIAL]]*Tabla356[[#This Row],[PRECIO]]</f>
        <v>2427.9</v>
      </c>
      <c r="M237" s="2">
        <f>+Tabla356[[#This Row],[ENTRADAS]]*Tabla356[[#This Row],[PRECIO]]</f>
        <v>0</v>
      </c>
      <c r="N237" s="2">
        <f>+Tabla356[[#This Row],[SALIDAS]]*Tabla356[[#This Row],[PRECIO]]</f>
        <v>0</v>
      </c>
      <c r="O237" s="2">
        <f>+Tabla356[[#This Row],[BALANCE INICIAL2]]+Tabla356[[#This Row],[ENTRADAS3]]-Tabla356[[#This Row],[SALIDAS4]]</f>
        <v>2427.9</v>
      </c>
    </row>
    <row r="238" spans="1:15" x14ac:dyDescent="0.25">
      <c r="A238" s="9" t="s">
        <v>35</v>
      </c>
      <c r="B238" s="10" t="s">
        <v>883</v>
      </c>
      <c r="C238" t="s">
        <v>81</v>
      </c>
      <c r="D238" t="s">
        <v>435</v>
      </c>
      <c r="F238" s="9" t="s">
        <v>826</v>
      </c>
      <c r="G238">
        <v>1</v>
      </c>
      <c r="J238">
        <f>+Tabla356[[#This Row],[BALANCE INICIAL]]+Tabla356[[#This Row],[ENTRADAS]]-Tabla356[[#This Row],[SALIDAS]]</f>
        <v>1</v>
      </c>
      <c r="K238" s="2">
        <v>466.44</v>
      </c>
      <c r="L238" s="2">
        <f>+Tabla356[[#This Row],[BALANCE INICIAL]]*Tabla356[[#This Row],[PRECIO]]</f>
        <v>466.44</v>
      </c>
      <c r="M238" s="2">
        <f>+Tabla356[[#This Row],[ENTRADAS]]*Tabla356[[#This Row],[PRECIO]]</f>
        <v>0</v>
      </c>
      <c r="N238" s="2">
        <f>+Tabla356[[#This Row],[SALIDAS]]*Tabla356[[#This Row],[PRECIO]]</f>
        <v>0</v>
      </c>
      <c r="O238" s="2">
        <f>+Tabla356[[#This Row],[BALANCE INICIAL2]]+Tabla356[[#This Row],[ENTRADAS3]]-Tabla356[[#This Row],[SALIDAS4]]</f>
        <v>466.44</v>
      </c>
    </row>
    <row r="239" spans="1:15" x14ac:dyDescent="0.25">
      <c r="A239" s="9" t="s">
        <v>35</v>
      </c>
      <c r="B239" s="10" t="s">
        <v>883</v>
      </c>
      <c r="C239" t="s">
        <v>81</v>
      </c>
      <c r="D239" t="s">
        <v>436</v>
      </c>
      <c r="F239" s="9" t="s">
        <v>820</v>
      </c>
      <c r="G239">
        <v>8</v>
      </c>
      <c r="J239">
        <f>+Tabla356[[#This Row],[BALANCE INICIAL]]+Tabla356[[#This Row],[ENTRADAS]]-Tabla356[[#This Row],[SALIDAS]]</f>
        <v>8</v>
      </c>
      <c r="K239" s="2">
        <v>103.05</v>
      </c>
      <c r="L239" s="2">
        <f>+Tabla356[[#This Row],[BALANCE INICIAL]]*Tabla356[[#This Row],[PRECIO]]</f>
        <v>824.4</v>
      </c>
      <c r="M239" s="2">
        <f>+Tabla356[[#This Row],[ENTRADAS]]*Tabla356[[#This Row],[PRECIO]]</f>
        <v>0</v>
      </c>
      <c r="N239" s="2">
        <f>+Tabla356[[#This Row],[SALIDAS]]*Tabla356[[#This Row],[PRECIO]]</f>
        <v>0</v>
      </c>
      <c r="O239" s="2">
        <f>+Tabla356[[#This Row],[BALANCE INICIAL2]]+Tabla356[[#This Row],[ENTRADAS3]]-Tabla356[[#This Row],[SALIDAS4]]</f>
        <v>824.4</v>
      </c>
    </row>
    <row r="240" spans="1:15" x14ac:dyDescent="0.25">
      <c r="A240" s="9" t="s">
        <v>35</v>
      </c>
      <c r="B240" s="10" t="s">
        <v>883</v>
      </c>
      <c r="C240" t="s">
        <v>81</v>
      </c>
      <c r="D240" t="s">
        <v>437</v>
      </c>
      <c r="F240" s="9" t="s">
        <v>820</v>
      </c>
      <c r="G240">
        <v>22</v>
      </c>
      <c r="J240">
        <f>+Tabla356[[#This Row],[BALANCE INICIAL]]+Tabla356[[#This Row],[ENTRADAS]]-Tabla356[[#This Row],[SALIDAS]]</f>
        <v>22</v>
      </c>
      <c r="K240" s="2">
        <v>19.53</v>
      </c>
      <c r="L240" s="2">
        <f>+Tabla356[[#This Row],[BALANCE INICIAL]]*Tabla356[[#This Row],[PRECIO]]</f>
        <v>429.66</v>
      </c>
      <c r="M240" s="2">
        <f>+Tabla356[[#This Row],[ENTRADAS]]*Tabla356[[#This Row],[PRECIO]]</f>
        <v>0</v>
      </c>
      <c r="N240" s="2">
        <f>+Tabla356[[#This Row],[SALIDAS]]*Tabla356[[#This Row],[PRECIO]]</f>
        <v>0</v>
      </c>
      <c r="O240" s="2">
        <f>+Tabla356[[#This Row],[BALANCE INICIAL2]]+Tabla356[[#This Row],[ENTRADAS3]]-Tabla356[[#This Row],[SALIDAS4]]</f>
        <v>429.66</v>
      </c>
    </row>
    <row r="241" spans="1:15" x14ac:dyDescent="0.25">
      <c r="A241" s="9" t="s">
        <v>35</v>
      </c>
      <c r="B241" s="10" t="s">
        <v>883</v>
      </c>
      <c r="C241" t="s">
        <v>81</v>
      </c>
      <c r="D241" t="s">
        <v>438</v>
      </c>
      <c r="F241" s="9" t="s">
        <v>826</v>
      </c>
      <c r="G241">
        <v>6</v>
      </c>
      <c r="J241">
        <f>+Tabla356[[#This Row],[BALANCE INICIAL]]+Tabla356[[#This Row],[ENTRADAS]]-Tabla356[[#This Row],[SALIDAS]]</f>
        <v>6</v>
      </c>
      <c r="K241" s="2">
        <v>151.86000000000001</v>
      </c>
      <c r="L241" s="2">
        <f>+Tabla356[[#This Row],[BALANCE INICIAL]]*Tabla356[[#This Row],[PRECIO]]</f>
        <v>911.16000000000008</v>
      </c>
      <c r="M241" s="2">
        <f>+Tabla356[[#This Row],[ENTRADAS]]*Tabla356[[#This Row],[PRECIO]]</f>
        <v>0</v>
      </c>
      <c r="N241" s="2">
        <f>+Tabla356[[#This Row],[SALIDAS]]*Tabla356[[#This Row],[PRECIO]]</f>
        <v>0</v>
      </c>
      <c r="O241" s="2">
        <f>+Tabla356[[#This Row],[BALANCE INICIAL2]]+Tabla356[[#This Row],[ENTRADAS3]]-Tabla356[[#This Row],[SALIDAS4]]</f>
        <v>911.16000000000008</v>
      </c>
    </row>
    <row r="242" spans="1:15" x14ac:dyDescent="0.25">
      <c r="A242" s="9" t="s">
        <v>60</v>
      </c>
      <c r="B242" s="10" t="s">
        <v>885</v>
      </c>
      <c r="C242" t="s">
        <v>108</v>
      </c>
      <c r="D242" t="s">
        <v>652</v>
      </c>
      <c r="F242" s="9" t="s">
        <v>820</v>
      </c>
      <c r="G242">
        <v>1</v>
      </c>
      <c r="J242">
        <f>+Tabla356[[#This Row],[BALANCE INICIAL]]+Tabla356[[#This Row],[ENTRADAS]]-Tabla356[[#This Row],[SALIDAS]]</f>
        <v>1</v>
      </c>
      <c r="K242" s="2">
        <v>18500</v>
      </c>
      <c r="L242" s="2">
        <f>+Tabla356[[#This Row],[BALANCE INICIAL]]*Tabla356[[#This Row],[PRECIO]]</f>
        <v>18500</v>
      </c>
      <c r="M242" s="2">
        <f>+Tabla356[[#This Row],[ENTRADAS]]*Tabla356[[#This Row],[PRECIO]]</f>
        <v>0</v>
      </c>
      <c r="N242" s="2">
        <f>+Tabla356[[#This Row],[SALIDAS]]*Tabla356[[#This Row],[PRECIO]]</f>
        <v>0</v>
      </c>
      <c r="O242" s="2">
        <f>+Tabla356[[#This Row],[BALANCE INICIAL2]]+Tabla356[[#This Row],[ENTRADAS3]]-Tabla356[[#This Row],[SALIDAS4]]</f>
        <v>18500</v>
      </c>
    </row>
    <row r="243" spans="1:15" x14ac:dyDescent="0.25">
      <c r="A243" s="9" t="s">
        <v>60</v>
      </c>
      <c r="B243" s="10" t="s">
        <v>885</v>
      </c>
      <c r="C243" t="s">
        <v>108</v>
      </c>
      <c r="D243" t="s">
        <v>703</v>
      </c>
      <c r="F243" s="9" t="s">
        <v>820</v>
      </c>
      <c r="G243">
        <v>1</v>
      </c>
      <c r="J243">
        <f>+Tabla356[[#This Row],[BALANCE INICIAL]]+Tabla356[[#This Row],[ENTRADAS]]-Tabla356[[#This Row],[SALIDAS]]</f>
        <v>1</v>
      </c>
      <c r="K243" s="2">
        <v>3499.99</v>
      </c>
      <c r="L243" s="2">
        <f>+Tabla356[[#This Row],[BALANCE INICIAL]]*Tabla356[[#This Row],[PRECIO]]</f>
        <v>3499.99</v>
      </c>
      <c r="M243" s="2">
        <f>+Tabla356[[#This Row],[ENTRADAS]]*Tabla356[[#This Row],[PRECIO]]</f>
        <v>0</v>
      </c>
      <c r="N243" s="2">
        <f>+Tabla356[[#This Row],[SALIDAS]]*Tabla356[[#This Row],[PRECIO]]</f>
        <v>0</v>
      </c>
      <c r="O243" s="2">
        <f>+Tabla356[[#This Row],[BALANCE INICIAL2]]+Tabla356[[#This Row],[ENTRADAS3]]-Tabla356[[#This Row],[SALIDAS4]]</f>
        <v>3499.99</v>
      </c>
    </row>
    <row r="244" spans="1:15" x14ac:dyDescent="0.25">
      <c r="A244" s="9" t="s">
        <v>60</v>
      </c>
      <c r="B244" s="10" t="s">
        <v>885</v>
      </c>
      <c r="C244" t="s">
        <v>108</v>
      </c>
      <c r="D244" t="s">
        <v>706</v>
      </c>
      <c r="F244" s="9" t="s">
        <v>820</v>
      </c>
      <c r="G244">
        <v>1</v>
      </c>
      <c r="J244">
        <f>+Tabla356[[#This Row],[BALANCE INICIAL]]+Tabla356[[#This Row],[ENTRADAS]]-Tabla356[[#This Row],[SALIDAS]]</f>
        <v>1</v>
      </c>
      <c r="K244" s="2">
        <v>8544</v>
      </c>
      <c r="L244" s="2">
        <f>+Tabla356[[#This Row],[BALANCE INICIAL]]*Tabla356[[#This Row],[PRECIO]]</f>
        <v>8544</v>
      </c>
      <c r="M244" s="2">
        <f>+Tabla356[[#This Row],[ENTRADAS]]*Tabla356[[#This Row],[PRECIO]]</f>
        <v>0</v>
      </c>
      <c r="N244" s="2">
        <f>+Tabla356[[#This Row],[SALIDAS]]*Tabla356[[#This Row],[PRECIO]]</f>
        <v>0</v>
      </c>
      <c r="O244" s="2">
        <f>+Tabla356[[#This Row],[BALANCE INICIAL2]]+Tabla356[[#This Row],[ENTRADAS3]]-Tabla356[[#This Row],[SALIDAS4]]</f>
        <v>8544</v>
      </c>
    </row>
    <row r="245" spans="1:15" x14ac:dyDescent="0.25">
      <c r="A245" s="9" t="s">
        <v>60</v>
      </c>
      <c r="B245" s="10" t="s">
        <v>885</v>
      </c>
      <c r="C245" t="s">
        <v>108</v>
      </c>
      <c r="D245" t="s">
        <v>720</v>
      </c>
      <c r="F245" s="9" t="s">
        <v>820</v>
      </c>
      <c r="G245">
        <v>1</v>
      </c>
      <c r="J245">
        <f>+Tabla356[[#This Row],[BALANCE INICIAL]]+Tabla356[[#This Row],[ENTRADAS]]-Tabla356[[#This Row],[SALIDAS]]</f>
        <v>1</v>
      </c>
      <c r="K245" s="2">
        <v>9450</v>
      </c>
      <c r="L245" s="2">
        <f>+Tabla356[[#This Row],[BALANCE INICIAL]]*Tabla356[[#This Row],[PRECIO]]</f>
        <v>9450</v>
      </c>
      <c r="M245" s="2">
        <f>+Tabla356[[#This Row],[ENTRADAS]]*Tabla356[[#This Row],[PRECIO]]</f>
        <v>0</v>
      </c>
      <c r="N245" s="2">
        <f>+Tabla356[[#This Row],[SALIDAS]]*Tabla356[[#This Row],[PRECIO]]</f>
        <v>0</v>
      </c>
      <c r="O245" s="2">
        <f>+Tabla356[[#This Row],[BALANCE INICIAL2]]+Tabla356[[#This Row],[ENTRADAS3]]-Tabla356[[#This Row],[SALIDAS4]]</f>
        <v>9450</v>
      </c>
    </row>
    <row r="246" spans="1:15" x14ac:dyDescent="0.25">
      <c r="A246" s="9" t="s">
        <v>60</v>
      </c>
      <c r="B246" s="10" t="s">
        <v>885</v>
      </c>
      <c r="C246" t="s">
        <v>108</v>
      </c>
      <c r="D246" t="s">
        <v>808</v>
      </c>
      <c r="F246" s="9" t="s">
        <v>820</v>
      </c>
      <c r="G246">
        <v>1</v>
      </c>
      <c r="J246">
        <f>+Tabla356[[#This Row],[BALANCE INICIAL]]+Tabla356[[#This Row],[ENTRADAS]]-Tabla356[[#This Row],[SALIDAS]]</f>
        <v>1</v>
      </c>
      <c r="K246" s="2">
        <v>645</v>
      </c>
      <c r="L246" s="2">
        <f>+Tabla356[[#This Row],[BALANCE INICIAL]]*Tabla356[[#This Row],[PRECIO]]</f>
        <v>645</v>
      </c>
      <c r="M246" s="2">
        <f>+Tabla356[[#This Row],[ENTRADAS]]*Tabla356[[#This Row],[PRECIO]]</f>
        <v>0</v>
      </c>
      <c r="N246" s="2">
        <f>+Tabla356[[#This Row],[SALIDAS]]*Tabla356[[#This Row],[PRECIO]]</f>
        <v>0</v>
      </c>
      <c r="O246" s="2">
        <f>+Tabla356[[#This Row],[BALANCE INICIAL2]]+Tabla356[[#This Row],[ENTRADAS3]]-Tabla356[[#This Row],[SALIDAS4]]</f>
        <v>645</v>
      </c>
    </row>
    <row r="247" spans="1:15" x14ac:dyDescent="0.25">
      <c r="A247" s="9" t="s">
        <v>37</v>
      </c>
      <c r="B247" s="10" t="s">
        <v>886</v>
      </c>
      <c r="C247" t="s">
        <v>83</v>
      </c>
      <c r="D247" t="s">
        <v>192</v>
      </c>
      <c r="F247" s="9" t="s">
        <v>820</v>
      </c>
      <c r="G247">
        <v>10</v>
      </c>
      <c r="J247">
        <f>+Tabla356[[#This Row],[BALANCE INICIAL]]+Tabla356[[#This Row],[ENTRADAS]]-Tabla356[[#This Row],[SALIDAS]]</f>
        <v>10</v>
      </c>
      <c r="K247" s="2">
        <v>105.93</v>
      </c>
      <c r="L247" s="2">
        <f>+Tabla356[[#This Row],[BALANCE INICIAL]]*Tabla356[[#This Row],[PRECIO]]</f>
        <v>1059.3000000000002</v>
      </c>
      <c r="M247" s="2">
        <f>+Tabla356[[#This Row],[ENTRADAS]]*Tabla356[[#This Row],[PRECIO]]</f>
        <v>0</v>
      </c>
      <c r="N247" s="2">
        <f>+Tabla356[[#This Row],[SALIDAS]]*Tabla356[[#This Row],[PRECIO]]</f>
        <v>0</v>
      </c>
      <c r="O247" s="2">
        <f>+Tabla356[[#This Row],[BALANCE INICIAL2]]+Tabla356[[#This Row],[ENTRADAS3]]-Tabla356[[#This Row],[SALIDAS4]]</f>
        <v>1059.3000000000002</v>
      </c>
    </row>
    <row r="248" spans="1:15" x14ac:dyDescent="0.25">
      <c r="A248" s="9" t="s">
        <v>37</v>
      </c>
      <c r="B248" s="10" t="s">
        <v>886</v>
      </c>
      <c r="C248" t="s">
        <v>83</v>
      </c>
      <c r="D248" t="s">
        <v>193</v>
      </c>
      <c r="F248" s="9" t="s">
        <v>820</v>
      </c>
      <c r="G248">
        <v>10</v>
      </c>
      <c r="J248">
        <f>+Tabla356[[#This Row],[BALANCE INICIAL]]+Tabla356[[#This Row],[ENTRADAS]]-Tabla356[[#This Row],[SALIDAS]]</f>
        <v>10</v>
      </c>
      <c r="K248" s="2">
        <v>132.41999999999999</v>
      </c>
      <c r="L248" s="2">
        <f>+Tabla356[[#This Row],[BALANCE INICIAL]]*Tabla356[[#This Row],[PRECIO]]</f>
        <v>1324.1999999999998</v>
      </c>
      <c r="M248" s="2">
        <f>+Tabla356[[#This Row],[ENTRADAS]]*Tabla356[[#This Row],[PRECIO]]</f>
        <v>0</v>
      </c>
      <c r="N248" s="2">
        <f>+Tabla356[[#This Row],[SALIDAS]]*Tabla356[[#This Row],[PRECIO]]</f>
        <v>0</v>
      </c>
      <c r="O248" s="2">
        <f>+Tabla356[[#This Row],[BALANCE INICIAL2]]+Tabla356[[#This Row],[ENTRADAS3]]-Tabla356[[#This Row],[SALIDAS4]]</f>
        <v>1324.1999999999998</v>
      </c>
    </row>
    <row r="249" spans="1:15" x14ac:dyDescent="0.25">
      <c r="A249" s="9" t="s">
        <v>37</v>
      </c>
      <c r="B249" s="10" t="s">
        <v>886</v>
      </c>
      <c r="C249" t="s">
        <v>83</v>
      </c>
      <c r="D249" t="s">
        <v>289</v>
      </c>
      <c r="F249" s="9" t="s">
        <v>820</v>
      </c>
      <c r="G249">
        <v>84</v>
      </c>
      <c r="I249">
        <v>4</v>
      </c>
      <c r="J249">
        <f>+Tabla356[[#This Row],[BALANCE INICIAL]]+Tabla356[[#This Row],[ENTRADAS]]-Tabla356[[#This Row],[SALIDAS]]</f>
        <v>80</v>
      </c>
      <c r="K249" s="2">
        <v>99</v>
      </c>
      <c r="L249" s="2">
        <f>+Tabla356[[#This Row],[BALANCE INICIAL]]*Tabla356[[#This Row],[PRECIO]]</f>
        <v>8316</v>
      </c>
      <c r="M249" s="2">
        <f>+Tabla356[[#This Row],[ENTRADAS]]*Tabla356[[#This Row],[PRECIO]]</f>
        <v>0</v>
      </c>
      <c r="N249" s="2">
        <f>+Tabla356[[#This Row],[SALIDAS]]*Tabla356[[#This Row],[PRECIO]]</f>
        <v>396</v>
      </c>
      <c r="O249" s="2">
        <f>+Tabla356[[#This Row],[BALANCE INICIAL2]]+Tabla356[[#This Row],[ENTRADAS3]]-Tabla356[[#This Row],[SALIDAS4]]</f>
        <v>7920</v>
      </c>
    </row>
    <row r="250" spans="1:15" x14ac:dyDescent="0.25">
      <c r="A250" s="9" t="s">
        <v>37</v>
      </c>
      <c r="B250" s="10" t="s">
        <v>886</v>
      </c>
      <c r="C250" t="s">
        <v>83</v>
      </c>
      <c r="D250" t="s">
        <v>295</v>
      </c>
      <c r="F250" s="9" t="s">
        <v>826</v>
      </c>
      <c r="G250">
        <v>40</v>
      </c>
      <c r="I250">
        <v>16</v>
      </c>
      <c r="J250">
        <f>+Tabla356[[#This Row],[BALANCE INICIAL]]+Tabla356[[#This Row],[ENTRADAS]]-Tabla356[[#This Row],[SALIDAS]]</f>
        <v>24</v>
      </c>
      <c r="K250" s="2">
        <v>106</v>
      </c>
      <c r="L250" s="2">
        <f>+Tabla356[[#This Row],[BALANCE INICIAL]]*Tabla356[[#This Row],[PRECIO]]</f>
        <v>4240</v>
      </c>
      <c r="M250" s="2">
        <f>+Tabla356[[#This Row],[ENTRADAS]]*Tabla356[[#This Row],[PRECIO]]</f>
        <v>0</v>
      </c>
      <c r="N250" s="2">
        <f>+Tabla356[[#This Row],[SALIDAS]]*Tabla356[[#This Row],[PRECIO]]</f>
        <v>1696</v>
      </c>
      <c r="O250" s="2">
        <f>+Tabla356[[#This Row],[BALANCE INICIAL2]]+Tabla356[[#This Row],[ENTRADAS3]]-Tabla356[[#This Row],[SALIDAS4]]</f>
        <v>2544</v>
      </c>
    </row>
    <row r="251" spans="1:15" x14ac:dyDescent="0.25">
      <c r="A251" s="9" t="s">
        <v>37</v>
      </c>
      <c r="B251" s="10" t="s">
        <v>886</v>
      </c>
      <c r="C251" t="s">
        <v>83</v>
      </c>
      <c r="D251" t="s">
        <v>296</v>
      </c>
      <c r="F251" s="9" t="s">
        <v>826</v>
      </c>
      <c r="G251">
        <v>92</v>
      </c>
      <c r="I251">
        <v>12</v>
      </c>
      <c r="J251">
        <f>+Tabla356[[#This Row],[BALANCE INICIAL]]+Tabla356[[#This Row],[ENTRADAS]]-Tabla356[[#This Row],[SALIDAS]]</f>
        <v>80</v>
      </c>
      <c r="K251" s="2">
        <v>162.54</v>
      </c>
      <c r="L251" s="2">
        <f>+Tabla356[[#This Row],[BALANCE INICIAL]]*Tabla356[[#This Row],[PRECIO]]</f>
        <v>14953.679999999998</v>
      </c>
      <c r="M251" s="2">
        <f>+Tabla356[[#This Row],[ENTRADAS]]*Tabla356[[#This Row],[PRECIO]]</f>
        <v>0</v>
      </c>
      <c r="N251" s="2">
        <f>+Tabla356[[#This Row],[SALIDAS]]*Tabla356[[#This Row],[PRECIO]]</f>
        <v>1950.48</v>
      </c>
      <c r="O251" s="2">
        <f>+Tabla356[[#This Row],[BALANCE INICIAL2]]+Tabla356[[#This Row],[ENTRADAS3]]-Tabla356[[#This Row],[SALIDAS4]]</f>
        <v>13003.199999999999</v>
      </c>
    </row>
    <row r="252" spans="1:15" x14ac:dyDescent="0.25">
      <c r="A252" s="9" t="s">
        <v>37</v>
      </c>
      <c r="B252" s="10" t="s">
        <v>886</v>
      </c>
      <c r="C252" t="s">
        <v>83</v>
      </c>
      <c r="D252" t="s">
        <v>297</v>
      </c>
      <c r="F252" s="9" t="s">
        <v>826</v>
      </c>
      <c r="G252">
        <v>10</v>
      </c>
      <c r="J252">
        <f>+Tabla356[[#This Row],[BALANCE INICIAL]]+Tabla356[[#This Row],[ENTRADAS]]-Tabla356[[#This Row],[SALIDAS]]</f>
        <v>10</v>
      </c>
      <c r="K252" s="2">
        <v>193.22</v>
      </c>
      <c r="L252" s="2">
        <f>+Tabla356[[#This Row],[BALANCE INICIAL]]*Tabla356[[#This Row],[PRECIO]]</f>
        <v>1932.2</v>
      </c>
      <c r="M252" s="2">
        <f>+Tabla356[[#This Row],[ENTRADAS]]*Tabla356[[#This Row],[PRECIO]]</f>
        <v>0</v>
      </c>
      <c r="N252" s="2">
        <f>+Tabla356[[#This Row],[SALIDAS]]*Tabla356[[#This Row],[PRECIO]]</f>
        <v>0</v>
      </c>
      <c r="O252" s="2">
        <f>+Tabla356[[#This Row],[BALANCE INICIAL2]]+Tabla356[[#This Row],[ENTRADAS3]]-Tabla356[[#This Row],[SALIDAS4]]</f>
        <v>1932.2</v>
      </c>
    </row>
    <row r="253" spans="1:15" x14ac:dyDescent="0.25">
      <c r="A253" s="9" t="s">
        <v>37</v>
      </c>
      <c r="B253" s="10" t="s">
        <v>886</v>
      </c>
      <c r="C253" t="s">
        <v>83</v>
      </c>
      <c r="D253" t="s">
        <v>315</v>
      </c>
      <c r="F253" s="9" t="s">
        <v>857</v>
      </c>
      <c r="G253">
        <v>6</v>
      </c>
      <c r="J253">
        <f>+Tabla356[[#This Row],[BALANCE INICIAL]]+Tabla356[[#This Row],[ENTRADAS]]-Tabla356[[#This Row],[SALIDAS]]</f>
        <v>6</v>
      </c>
      <c r="K253" s="2">
        <v>200</v>
      </c>
      <c r="L253" s="2">
        <f>+Tabla356[[#This Row],[BALANCE INICIAL]]*Tabla356[[#This Row],[PRECIO]]</f>
        <v>1200</v>
      </c>
      <c r="M253" s="2">
        <f>+Tabla356[[#This Row],[ENTRADAS]]*Tabla356[[#This Row],[PRECIO]]</f>
        <v>0</v>
      </c>
      <c r="N253" s="2">
        <f>+Tabla356[[#This Row],[SALIDAS]]*Tabla356[[#This Row],[PRECIO]]</f>
        <v>0</v>
      </c>
      <c r="O253" s="2">
        <f>+Tabla356[[#This Row],[BALANCE INICIAL2]]+Tabla356[[#This Row],[ENTRADAS3]]-Tabla356[[#This Row],[SALIDAS4]]</f>
        <v>1200</v>
      </c>
    </row>
    <row r="254" spans="1:15" x14ac:dyDescent="0.25">
      <c r="A254" s="9" t="s">
        <v>37</v>
      </c>
      <c r="B254" s="10" t="s">
        <v>886</v>
      </c>
      <c r="C254" t="s">
        <v>83</v>
      </c>
      <c r="D254" t="s">
        <v>316</v>
      </c>
      <c r="F254" s="9" t="s">
        <v>821</v>
      </c>
      <c r="G254">
        <v>6</v>
      </c>
      <c r="J254">
        <f>+Tabla356[[#This Row],[BALANCE INICIAL]]+Tabla356[[#This Row],[ENTRADAS]]-Tabla356[[#This Row],[SALIDAS]]</f>
        <v>6</v>
      </c>
      <c r="K254" s="2">
        <v>520</v>
      </c>
      <c r="L254" s="2">
        <f>+Tabla356[[#This Row],[BALANCE INICIAL]]*Tabla356[[#This Row],[PRECIO]]</f>
        <v>3120</v>
      </c>
      <c r="M254" s="2">
        <f>+Tabla356[[#This Row],[ENTRADAS]]*Tabla356[[#This Row],[PRECIO]]</f>
        <v>0</v>
      </c>
      <c r="N254" s="2">
        <f>+Tabla356[[#This Row],[SALIDAS]]*Tabla356[[#This Row],[PRECIO]]</f>
        <v>0</v>
      </c>
      <c r="O254" s="2">
        <f>+Tabla356[[#This Row],[BALANCE INICIAL2]]+Tabla356[[#This Row],[ENTRADAS3]]-Tabla356[[#This Row],[SALIDAS4]]</f>
        <v>3120</v>
      </c>
    </row>
    <row r="255" spans="1:15" x14ac:dyDescent="0.25">
      <c r="A255" s="9" t="s">
        <v>37</v>
      </c>
      <c r="B255" s="10" t="s">
        <v>886</v>
      </c>
      <c r="C255" t="s">
        <v>83</v>
      </c>
      <c r="D255" t="s">
        <v>318</v>
      </c>
      <c r="F255" s="9" t="s">
        <v>821</v>
      </c>
      <c r="G255">
        <v>1</v>
      </c>
      <c r="J255">
        <f>+Tabla356[[#This Row],[BALANCE INICIAL]]+Tabla356[[#This Row],[ENTRADAS]]-Tabla356[[#This Row],[SALIDAS]]</f>
        <v>1</v>
      </c>
      <c r="K255" s="2">
        <v>510</v>
      </c>
      <c r="L255" s="2">
        <f>+Tabla356[[#This Row],[BALANCE INICIAL]]*Tabla356[[#This Row],[PRECIO]]</f>
        <v>510</v>
      </c>
      <c r="M255" s="2">
        <f>+Tabla356[[#This Row],[ENTRADAS]]*Tabla356[[#This Row],[PRECIO]]</f>
        <v>0</v>
      </c>
      <c r="N255" s="2">
        <f>+Tabla356[[#This Row],[SALIDAS]]*Tabla356[[#This Row],[PRECIO]]</f>
        <v>0</v>
      </c>
      <c r="O255" s="2">
        <f>+Tabla356[[#This Row],[BALANCE INICIAL2]]+Tabla356[[#This Row],[ENTRADAS3]]-Tabla356[[#This Row],[SALIDAS4]]</f>
        <v>510</v>
      </c>
    </row>
    <row r="256" spans="1:15" x14ac:dyDescent="0.25">
      <c r="A256" s="9" t="s">
        <v>37</v>
      </c>
      <c r="B256" s="10" t="s">
        <v>886</v>
      </c>
      <c r="C256" t="s">
        <v>83</v>
      </c>
      <c r="D256" t="s">
        <v>321</v>
      </c>
      <c r="F256" s="9" t="s">
        <v>820</v>
      </c>
      <c r="G256">
        <v>4</v>
      </c>
      <c r="J256">
        <f>+Tabla356[[#This Row],[BALANCE INICIAL]]+Tabla356[[#This Row],[ENTRADAS]]-Tabla356[[#This Row],[SALIDAS]]</f>
        <v>4</v>
      </c>
      <c r="K256" s="2">
        <v>485.17</v>
      </c>
      <c r="L256" s="2">
        <f>+Tabla356[[#This Row],[BALANCE INICIAL]]*Tabla356[[#This Row],[PRECIO]]</f>
        <v>1940.68</v>
      </c>
      <c r="M256" s="2">
        <f>+Tabla356[[#This Row],[ENTRADAS]]*Tabla356[[#This Row],[PRECIO]]</f>
        <v>0</v>
      </c>
      <c r="N256" s="2">
        <f>+Tabla356[[#This Row],[SALIDAS]]*Tabla356[[#This Row],[PRECIO]]</f>
        <v>0</v>
      </c>
      <c r="O256" s="2">
        <f>+Tabla356[[#This Row],[BALANCE INICIAL2]]+Tabla356[[#This Row],[ENTRADAS3]]-Tabla356[[#This Row],[SALIDAS4]]</f>
        <v>1940.68</v>
      </c>
    </row>
    <row r="257" spans="1:15" x14ac:dyDescent="0.25">
      <c r="A257" s="9" t="s">
        <v>37</v>
      </c>
      <c r="B257" s="10" t="s">
        <v>886</v>
      </c>
      <c r="C257" t="s">
        <v>83</v>
      </c>
      <c r="D257" t="s">
        <v>322</v>
      </c>
      <c r="F257" s="9" t="s">
        <v>820</v>
      </c>
      <c r="G257">
        <v>5</v>
      </c>
      <c r="I257">
        <v>3</v>
      </c>
      <c r="J257">
        <f>+Tabla356[[#This Row],[BALANCE INICIAL]]+Tabla356[[#This Row],[ENTRADAS]]-Tabla356[[#This Row],[SALIDAS]]</f>
        <v>2</v>
      </c>
      <c r="K257" s="2">
        <v>325</v>
      </c>
      <c r="L257" s="2">
        <f>+Tabla356[[#This Row],[BALANCE INICIAL]]*Tabla356[[#This Row],[PRECIO]]</f>
        <v>1625</v>
      </c>
      <c r="M257" s="2">
        <f>+Tabla356[[#This Row],[ENTRADAS]]*Tabla356[[#This Row],[PRECIO]]</f>
        <v>0</v>
      </c>
      <c r="N257" s="2">
        <f>+Tabla356[[#This Row],[SALIDAS]]*Tabla356[[#This Row],[PRECIO]]</f>
        <v>975</v>
      </c>
      <c r="O257" s="2">
        <f>+Tabla356[[#This Row],[BALANCE INICIAL2]]+Tabla356[[#This Row],[ENTRADAS3]]-Tabla356[[#This Row],[SALIDAS4]]</f>
        <v>650</v>
      </c>
    </row>
    <row r="258" spans="1:15" x14ac:dyDescent="0.25">
      <c r="A258" s="9" t="s">
        <v>26</v>
      </c>
      <c r="B258" s="16" t="s">
        <v>887</v>
      </c>
      <c r="C258" t="s">
        <v>77</v>
      </c>
      <c r="D258" t="s">
        <v>164</v>
      </c>
      <c r="F258" s="9" t="s">
        <v>826</v>
      </c>
      <c r="G258">
        <v>1</v>
      </c>
      <c r="J258">
        <f>+Tabla356[[#This Row],[BALANCE INICIAL]]+Tabla356[[#This Row],[ENTRADAS]]-Tabla356[[#This Row],[SALIDAS]]</f>
        <v>1</v>
      </c>
      <c r="K258" s="2">
        <v>39000</v>
      </c>
      <c r="L258" s="2">
        <f>+Tabla356[[#This Row],[BALANCE INICIAL]]*Tabla356[[#This Row],[PRECIO]]</f>
        <v>39000</v>
      </c>
      <c r="M258" s="2">
        <f>+Tabla356[[#This Row],[ENTRADAS]]*Tabla356[[#This Row],[PRECIO]]</f>
        <v>0</v>
      </c>
      <c r="N258" s="2">
        <f>+Tabla356[[#This Row],[SALIDAS]]*Tabla356[[#This Row],[PRECIO]]</f>
        <v>0</v>
      </c>
      <c r="O258" s="2">
        <f>+Tabla356[[#This Row],[BALANCE INICIAL2]]+Tabla356[[#This Row],[ENTRADAS3]]-Tabla356[[#This Row],[SALIDAS4]]</f>
        <v>39000</v>
      </c>
    </row>
    <row r="259" spans="1:15" x14ac:dyDescent="0.25">
      <c r="A259" s="9" t="s">
        <v>26</v>
      </c>
      <c r="B259" s="16" t="s">
        <v>887</v>
      </c>
      <c r="C259" t="s">
        <v>70</v>
      </c>
      <c r="D259" t="s">
        <v>166</v>
      </c>
      <c r="F259" s="9" t="s">
        <v>833</v>
      </c>
      <c r="G259">
        <v>2</v>
      </c>
      <c r="J259">
        <f>+Tabla356[[#This Row],[BALANCE INICIAL]]+Tabla356[[#This Row],[ENTRADAS]]-Tabla356[[#This Row],[SALIDAS]]</f>
        <v>2</v>
      </c>
      <c r="K259" s="2">
        <v>6000</v>
      </c>
      <c r="L259" s="2">
        <f>+Tabla356[[#This Row],[BALANCE INICIAL]]*Tabla356[[#This Row],[PRECIO]]</f>
        <v>12000</v>
      </c>
      <c r="M259" s="2">
        <f>+Tabla356[[#This Row],[ENTRADAS]]*Tabla356[[#This Row],[PRECIO]]</f>
        <v>0</v>
      </c>
      <c r="N259" s="2">
        <f>+Tabla356[[#This Row],[SALIDAS]]*Tabla356[[#This Row],[PRECIO]]</f>
        <v>0</v>
      </c>
      <c r="O259" s="2">
        <f>+Tabla356[[#This Row],[BALANCE INICIAL2]]+Tabla356[[#This Row],[ENTRADAS3]]-Tabla356[[#This Row],[SALIDAS4]]</f>
        <v>12000</v>
      </c>
    </row>
    <row r="260" spans="1:15" x14ac:dyDescent="0.25">
      <c r="A260" s="9" t="s">
        <v>26</v>
      </c>
      <c r="B260" s="16" t="s">
        <v>887</v>
      </c>
      <c r="C260" t="s">
        <v>70</v>
      </c>
      <c r="D260" t="s">
        <v>217</v>
      </c>
      <c r="F260" s="9" t="s">
        <v>826</v>
      </c>
      <c r="G260">
        <v>4</v>
      </c>
      <c r="I260">
        <v>1</v>
      </c>
      <c r="J260">
        <f>+Tabla356[[#This Row],[BALANCE INICIAL]]+Tabla356[[#This Row],[ENTRADAS]]-Tabla356[[#This Row],[SALIDAS]]</f>
        <v>3</v>
      </c>
      <c r="K260" s="2">
        <v>900</v>
      </c>
      <c r="L260" s="2">
        <f>+Tabla356[[#This Row],[BALANCE INICIAL]]*Tabla356[[#This Row],[PRECIO]]</f>
        <v>3600</v>
      </c>
      <c r="M260" s="2">
        <f>+Tabla356[[#This Row],[ENTRADAS]]*Tabla356[[#This Row],[PRECIO]]</f>
        <v>0</v>
      </c>
      <c r="N260" s="2">
        <f>+Tabla356[[#This Row],[SALIDAS]]*Tabla356[[#This Row],[PRECIO]]</f>
        <v>900</v>
      </c>
      <c r="O260" s="2">
        <f>+Tabla356[[#This Row],[BALANCE INICIAL2]]+Tabla356[[#This Row],[ENTRADAS3]]-Tabla356[[#This Row],[SALIDAS4]]</f>
        <v>2700</v>
      </c>
    </row>
    <row r="261" spans="1:15" x14ac:dyDescent="0.25">
      <c r="A261" s="9" t="s">
        <v>26</v>
      </c>
      <c r="B261" s="16" t="s">
        <v>887</v>
      </c>
      <c r="C261" t="s">
        <v>70</v>
      </c>
      <c r="D261" t="s">
        <v>220</v>
      </c>
      <c r="F261" s="9" t="s">
        <v>820</v>
      </c>
      <c r="G261">
        <v>16</v>
      </c>
      <c r="J261">
        <f>+Tabla356[[#This Row],[BALANCE INICIAL]]+Tabla356[[#This Row],[ENTRADAS]]-Tabla356[[#This Row],[SALIDAS]]</f>
        <v>16</v>
      </c>
      <c r="K261" s="2">
        <v>380</v>
      </c>
      <c r="L261" s="2">
        <f>+Tabla356[[#This Row],[BALANCE INICIAL]]*Tabla356[[#This Row],[PRECIO]]</f>
        <v>6080</v>
      </c>
      <c r="M261" s="2">
        <f>+Tabla356[[#This Row],[ENTRADAS]]*Tabla356[[#This Row],[PRECIO]]</f>
        <v>0</v>
      </c>
      <c r="N261" s="2">
        <f>+Tabla356[[#This Row],[SALIDAS]]*Tabla356[[#This Row],[PRECIO]]</f>
        <v>0</v>
      </c>
      <c r="O261" s="2">
        <f>+Tabla356[[#This Row],[BALANCE INICIAL2]]+Tabla356[[#This Row],[ENTRADAS3]]-Tabla356[[#This Row],[SALIDAS4]]</f>
        <v>6080</v>
      </c>
    </row>
    <row r="262" spans="1:15" x14ac:dyDescent="0.25">
      <c r="A262" s="9" t="s">
        <v>26</v>
      </c>
      <c r="B262" s="16" t="s">
        <v>887</v>
      </c>
      <c r="C262" t="s">
        <v>70</v>
      </c>
      <c r="D262" t="s">
        <v>221</v>
      </c>
      <c r="F262" s="9" t="s">
        <v>820</v>
      </c>
      <c r="G262">
        <v>3</v>
      </c>
      <c r="J262">
        <f>+Tabla356[[#This Row],[BALANCE INICIAL]]+Tabla356[[#This Row],[ENTRADAS]]-Tabla356[[#This Row],[SALIDAS]]</f>
        <v>3</v>
      </c>
      <c r="K262" s="2">
        <v>350</v>
      </c>
      <c r="L262" s="2">
        <f>+Tabla356[[#This Row],[BALANCE INICIAL]]*Tabla356[[#This Row],[PRECIO]]</f>
        <v>1050</v>
      </c>
      <c r="M262" s="2">
        <f>+Tabla356[[#This Row],[ENTRADAS]]*Tabla356[[#This Row],[PRECIO]]</f>
        <v>0</v>
      </c>
      <c r="N262" s="2">
        <f>+Tabla356[[#This Row],[SALIDAS]]*Tabla356[[#This Row],[PRECIO]]</f>
        <v>0</v>
      </c>
      <c r="O262" s="2">
        <f>+Tabla356[[#This Row],[BALANCE INICIAL2]]+Tabla356[[#This Row],[ENTRADAS3]]-Tabla356[[#This Row],[SALIDAS4]]</f>
        <v>1050</v>
      </c>
    </row>
    <row r="263" spans="1:15" x14ac:dyDescent="0.25">
      <c r="A263" s="9" t="s">
        <v>26</v>
      </c>
      <c r="B263" s="16" t="s">
        <v>887</v>
      </c>
      <c r="C263" t="s">
        <v>70</v>
      </c>
      <c r="D263" t="s">
        <v>245</v>
      </c>
      <c r="F263" s="9" t="s">
        <v>821</v>
      </c>
      <c r="G263">
        <v>1</v>
      </c>
      <c r="J263">
        <f>+Tabla356[[#This Row],[BALANCE INICIAL]]+Tabla356[[#This Row],[ENTRADAS]]-Tabla356[[#This Row],[SALIDAS]]</f>
        <v>1</v>
      </c>
      <c r="K263" s="2">
        <v>5800</v>
      </c>
      <c r="L263" s="2">
        <f>+Tabla356[[#This Row],[BALANCE INICIAL]]*Tabla356[[#This Row],[PRECIO]]</f>
        <v>5800</v>
      </c>
      <c r="M263" s="2">
        <f>+Tabla356[[#This Row],[ENTRADAS]]*Tabla356[[#This Row],[PRECIO]]</f>
        <v>0</v>
      </c>
      <c r="N263" s="2">
        <f>+Tabla356[[#This Row],[SALIDAS]]*Tabla356[[#This Row],[PRECIO]]</f>
        <v>0</v>
      </c>
      <c r="O263" s="2">
        <f>+Tabla356[[#This Row],[BALANCE INICIAL2]]+Tabla356[[#This Row],[ENTRADAS3]]-Tabla356[[#This Row],[SALIDAS4]]</f>
        <v>5800</v>
      </c>
    </row>
    <row r="264" spans="1:15" x14ac:dyDescent="0.25">
      <c r="A264" s="9" t="s">
        <v>26</v>
      </c>
      <c r="B264" s="16" t="s">
        <v>887</v>
      </c>
      <c r="C264" t="s">
        <v>70</v>
      </c>
      <c r="D264" t="s">
        <v>246</v>
      </c>
      <c r="F264" s="9" t="s">
        <v>821</v>
      </c>
      <c r="G264">
        <v>1</v>
      </c>
      <c r="J264">
        <f>+Tabla356[[#This Row],[BALANCE INICIAL]]+Tabla356[[#This Row],[ENTRADAS]]-Tabla356[[#This Row],[SALIDAS]]</f>
        <v>1</v>
      </c>
      <c r="K264" s="2">
        <v>20300</v>
      </c>
      <c r="L264" s="2">
        <f>+Tabla356[[#This Row],[BALANCE INICIAL]]*Tabla356[[#This Row],[PRECIO]]</f>
        <v>20300</v>
      </c>
      <c r="M264" s="2">
        <f>+Tabla356[[#This Row],[ENTRADAS]]*Tabla356[[#This Row],[PRECIO]]</f>
        <v>0</v>
      </c>
      <c r="N264" s="2">
        <f>+Tabla356[[#This Row],[SALIDAS]]*Tabla356[[#This Row],[PRECIO]]</f>
        <v>0</v>
      </c>
      <c r="O264" s="2">
        <f>+Tabla356[[#This Row],[BALANCE INICIAL2]]+Tabla356[[#This Row],[ENTRADAS3]]-Tabla356[[#This Row],[SALIDAS4]]</f>
        <v>20300</v>
      </c>
    </row>
    <row r="265" spans="1:15" x14ac:dyDescent="0.25">
      <c r="A265" s="9" t="s">
        <v>26</v>
      </c>
      <c r="B265" s="16" t="s">
        <v>887</v>
      </c>
      <c r="C265" t="s">
        <v>70</v>
      </c>
      <c r="D265" t="s">
        <v>247</v>
      </c>
      <c r="F265" s="9" t="s">
        <v>821</v>
      </c>
      <c r="G265">
        <v>1</v>
      </c>
      <c r="J265">
        <f>+Tabla356[[#This Row],[BALANCE INICIAL]]+Tabla356[[#This Row],[ENTRADAS]]-Tabla356[[#This Row],[SALIDAS]]</f>
        <v>1</v>
      </c>
      <c r="K265" s="2">
        <v>2150</v>
      </c>
      <c r="L265" s="2">
        <f>+Tabla356[[#This Row],[BALANCE INICIAL]]*Tabla356[[#This Row],[PRECIO]]</f>
        <v>2150</v>
      </c>
      <c r="M265" s="2">
        <f>+Tabla356[[#This Row],[ENTRADAS]]*Tabla356[[#This Row],[PRECIO]]</f>
        <v>0</v>
      </c>
      <c r="N265" s="2">
        <f>+Tabla356[[#This Row],[SALIDAS]]*Tabla356[[#This Row],[PRECIO]]</f>
        <v>0</v>
      </c>
      <c r="O265" s="2">
        <f>+Tabla356[[#This Row],[BALANCE INICIAL2]]+Tabla356[[#This Row],[ENTRADAS3]]-Tabla356[[#This Row],[SALIDAS4]]</f>
        <v>2150</v>
      </c>
    </row>
    <row r="266" spans="1:15" x14ac:dyDescent="0.25">
      <c r="A266" s="9" t="s">
        <v>26</v>
      </c>
      <c r="B266" s="16" t="s">
        <v>887</v>
      </c>
      <c r="C266" t="s">
        <v>70</v>
      </c>
      <c r="D266" t="s">
        <v>248</v>
      </c>
      <c r="F266" s="9" t="s">
        <v>821</v>
      </c>
      <c r="G266">
        <v>1</v>
      </c>
      <c r="J266">
        <f>+Tabla356[[#This Row],[BALANCE INICIAL]]+Tabla356[[#This Row],[ENTRADAS]]-Tabla356[[#This Row],[SALIDAS]]</f>
        <v>1</v>
      </c>
      <c r="K266" s="2">
        <v>2750</v>
      </c>
      <c r="L266" s="2">
        <f>+Tabla356[[#This Row],[BALANCE INICIAL]]*Tabla356[[#This Row],[PRECIO]]</f>
        <v>2750</v>
      </c>
      <c r="M266" s="2">
        <f>+Tabla356[[#This Row],[ENTRADAS]]*Tabla356[[#This Row],[PRECIO]]</f>
        <v>0</v>
      </c>
      <c r="N266" s="2">
        <f>+Tabla356[[#This Row],[SALIDAS]]*Tabla356[[#This Row],[PRECIO]]</f>
        <v>0</v>
      </c>
      <c r="O266" s="2">
        <f>+Tabla356[[#This Row],[BALANCE INICIAL2]]+Tabla356[[#This Row],[ENTRADAS3]]-Tabla356[[#This Row],[SALIDAS4]]</f>
        <v>2750</v>
      </c>
    </row>
    <row r="267" spans="1:15" x14ac:dyDescent="0.25">
      <c r="A267" s="9" t="s">
        <v>26</v>
      </c>
      <c r="B267" s="16" t="s">
        <v>887</v>
      </c>
      <c r="C267" t="s">
        <v>70</v>
      </c>
      <c r="D267" t="s">
        <v>249</v>
      </c>
      <c r="F267" s="9" t="s">
        <v>821</v>
      </c>
      <c r="G267">
        <v>4</v>
      </c>
      <c r="J267">
        <f>+Tabla356[[#This Row],[BALANCE INICIAL]]+Tabla356[[#This Row],[ENTRADAS]]-Tabla356[[#This Row],[SALIDAS]]</f>
        <v>4</v>
      </c>
      <c r="K267" s="2">
        <v>1885</v>
      </c>
      <c r="L267" s="2">
        <f>+Tabla356[[#This Row],[BALANCE INICIAL]]*Tabla356[[#This Row],[PRECIO]]</f>
        <v>7540</v>
      </c>
      <c r="M267" s="2">
        <f>+Tabla356[[#This Row],[ENTRADAS]]*Tabla356[[#This Row],[PRECIO]]</f>
        <v>0</v>
      </c>
      <c r="N267" s="2">
        <f>+Tabla356[[#This Row],[SALIDAS]]*Tabla356[[#This Row],[PRECIO]]</f>
        <v>0</v>
      </c>
      <c r="O267" s="2">
        <f>+Tabla356[[#This Row],[BALANCE INICIAL2]]+Tabla356[[#This Row],[ENTRADAS3]]-Tabla356[[#This Row],[SALIDAS4]]</f>
        <v>7540</v>
      </c>
    </row>
    <row r="268" spans="1:15" x14ac:dyDescent="0.25">
      <c r="A268" s="9" t="s">
        <v>26</v>
      </c>
      <c r="B268" s="16" t="s">
        <v>887</v>
      </c>
      <c r="C268" t="s">
        <v>70</v>
      </c>
      <c r="D268" t="s">
        <v>250</v>
      </c>
      <c r="F268" s="9" t="s">
        <v>821</v>
      </c>
      <c r="G268">
        <v>4</v>
      </c>
      <c r="J268">
        <f>+Tabla356[[#This Row],[BALANCE INICIAL]]+Tabla356[[#This Row],[ENTRADAS]]-Tabla356[[#This Row],[SALIDAS]]</f>
        <v>4</v>
      </c>
      <c r="K268" s="2">
        <v>1350</v>
      </c>
      <c r="L268" s="2">
        <f>+Tabla356[[#This Row],[BALANCE INICIAL]]*Tabla356[[#This Row],[PRECIO]]</f>
        <v>5400</v>
      </c>
      <c r="M268" s="2">
        <f>+Tabla356[[#This Row],[ENTRADAS]]*Tabla356[[#This Row],[PRECIO]]</f>
        <v>0</v>
      </c>
      <c r="N268" s="2">
        <f>+Tabla356[[#This Row],[SALIDAS]]*Tabla356[[#This Row],[PRECIO]]</f>
        <v>0</v>
      </c>
      <c r="O268" s="2">
        <f>+Tabla356[[#This Row],[BALANCE INICIAL2]]+Tabla356[[#This Row],[ENTRADAS3]]-Tabla356[[#This Row],[SALIDAS4]]</f>
        <v>5400</v>
      </c>
    </row>
    <row r="269" spans="1:15" x14ac:dyDescent="0.25">
      <c r="A269" s="9" t="s">
        <v>26</v>
      </c>
      <c r="B269" s="16" t="s">
        <v>887</v>
      </c>
      <c r="C269" t="s">
        <v>70</v>
      </c>
      <c r="D269" t="s">
        <v>251</v>
      </c>
      <c r="F269" s="9" t="s">
        <v>821</v>
      </c>
      <c r="G269">
        <v>4</v>
      </c>
      <c r="J269">
        <f>+Tabla356[[#This Row],[BALANCE INICIAL]]+Tabla356[[#This Row],[ENTRADAS]]-Tabla356[[#This Row],[SALIDAS]]</f>
        <v>4</v>
      </c>
      <c r="K269" s="2">
        <v>1450</v>
      </c>
      <c r="L269" s="2">
        <f>+Tabla356[[#This Row],[BALANCE INICIAL]]*Tabla356[[#This Row],[PRECIO]]</f>
        <v>5800</v>
      </c>
      <c r="M269" s="2">
        <f>+Tabla356[[#This Row],[ENTRADAS]]*Tabla356[[#This Row],[PRECIO]]</f>
        <v>0</v>
      </c>
      <c r="N269" s="2">
        <f>+Tabla356[[#This Row],[SALIDAS]]*Tabla356[[#This Row],[PRECIO]]</f>
        <v>0</v>
      </c>
      <c r="O269" s="2">
        <f>+Tabla356[[#This Row],[BALANCE INICIAL2]]+Tabla356[[#This Row],[ENTRADAS3]]-Tabla356[[#This Row],[SALIDAS4]]</f>
        <v>5800</v>
      </c>
    </row>
    <row r="270" spans="1:15" x14ac:dyDescent="0.25">
      <c r="A270" s="9" t="s">
        <v>38</v>
      </c>
      <c r="B270" s="16" t="s">
        <v>904</v>
      </c>
      <c r="C270" t="s">
        <v>84</v>
      </c>
      <c r="D270" t="s">
        <v>226</v>
      </c>
      <c r="F270" s="9" t="s">
        <v>839</v>
      </c>
      <c r="G270">
        <v>4</v>
      </c>
      <c r="J270">
        <f>+Tabla356[[#This Row],[BALANCE INICIAL]]+Tabla356[[#This Row],[ENTRADAS]]-Tabla356[[#This Row],[SALIDAS]]</f>
        <v>4</v>
      </c>
      <c r="K270" s="2">
        <v>12500</v>
      </c>
      <c r="L270" s="2">
        <f>+Tabla356[[#This Row],[BALANCE INICIAL]]*Tabla356[[#This Row],[PRECIO]]</f>
        <v>50000</v>
      </c>
      <c r="M270" s="2">
        <f>+Tabla356[[#This Row],[ENTRADAS]]*Tabla356[[#This Row],[PRECIO]]</f>
        <v>0</v>
      </c>
      <c r="N270" s="2">
        <f>+Tabla356[[#This Row],[SALIDAS]]*Tabla356[[#This Row],[PRECIO]]</f>
        <v>0</v>
      </c>
      <c r="O270" s="2">
        <f>+Tabla356[[#This Row],[BALANCE INICIAL2]]+Tabla356[[#This Row],[ENTRADAS3]]-Tabla356[[#This Row],[SALIDAS4]]</f>
        <v>50000</v>
      </c>
    </row>
    <row r="271" spans="1:15" x14ac:dyDescent="0.25">
      <c r="A271" s="9" t="s">
        <v>55</v>
      </c>
      <c r="B271" s="16" t="s">
        <v>905</v>
      </c>
      <c r="C271" t="s">
        <v>103</v>
      </c>
      <c r="D271" t="s">
        <v>464</v>
      </c>
      <c r="F271" s="9" t="s">
        <v>861</v>
      </c>
      <c r="G271">
        <v>500</v>
      </c>
      <c r="J271">
        <f>+Tabla356[[#This Row],[BALANCE INICIAL]]+Tabla356[[#This Row],[ENTRADAS]]-Tabla356[[#This Row],[SALIDAS]]</f>
        <v>500</v>
      </c>
      <c r="K271" s="2">
        <v>2.4</v>
      </c>
      <c r="L271" s="2">
        <f>+Tabla356[[#This Row],[BALANCE INICIAL]]*Tabla356[[#This Row],[PRECIO]]</f>
        <v>1200</v>
      </c>
      <c r="M271" s="2">
        <f>+Tabla356[[#This Row],[ENTRADAS]]*Tabla356[[#This Row],[PRECIO]]</f>
        <v>0</v>
      </c>
      <c r="N271" s="2">
        <f>+Tabla356[[#This Row],[SALIDAS]]*Tabla356[[#This Row],[PRECIO]]</f>
        <v>0</v>
      </c>
      <c r="O271" s="2">
        <f>+Tabla356[[#This Row],[BALANCE INICIAL2]]+Tabla356[[#This Row],[ENTRADAS3]]-Tabla356[[#This Row],[SALIDAS4]]</f>
        <v>1200</v>
      </c>
    </row>
    <row r="272" spans="1:15" x14ac:dyDescent="0.25">
      <c r="A272" s="11" t="s">
        <v>912</v>
      </c>
      <c r="B272" s="10" t="s">
        <v>913</v>
      </c>
      <c r="C272" s="12" t="s">
        <v>914</v>
      </c>
      <c r="D272" t="s">
        <v>906</v>
      </c>
      <c r="F272" s="9" t="s">
        <v>820</v>
      </c>
      <c r="G272">
        <v>1</v>
      </c>
      <c r="J272">
        <f>+Tabla356[[#This Row],[BALANCE INICIAL]]+Tabla356[[#This Row],[ENTRADAS]]-Tabla356[[#This Row],[SALIDAS]]</f>
        <v>1</v>
      </c>
      <c r="K272" s="2">
        <v>259.52999999999997</v>
      </c>
      <c r="L272" s="2">
        <f>+Tabla356[[#This Row],[BALANCE INICIAL]]*Tabla356[[#This Row],[PRECIO]]</f>
        <v>259.52999999999997</v>
      </c>
      <c r="M272" s="2">
        <f>+Tabla356[[#This Row],[ENTRADAS]]*Tabla356[[#This Row],[PRECIO]]</f>
        <v>0</v>
      </c>
      <c r="N272" s="2">
        <f>+Tabla356[[#This Row],[SALIDAS]]*Tabla356[[#This Row],[PRECIO]]</f>
        <v>0</v>
      </c>
      <c r="O272" s="2">
        <f>+Tabla356[[#This Row],[BALANCE INICIAL2]]+Tabla356[[#This Row],[ENTRADAS3]]-Tabla356[[#This Row],[SALIDAS4]]</f>
        <v>259.52999999999997</v>
      </c>
    </row>
    <row r="273" spans="1:15" x14ac:dyDescent="0.25">
      <c r="A273" s="9" t="s">
        <v>40</v>
      </c>
      <c r="B273" s="16" t="s">
        <v>900</v>
      </c>
      <c r="C273" t="s">
        <v>86</v>
      </c>
      <c r="D273" t="s">
        <v>260</v>
      </c>
      <c r="F273" s="9" t="s">
        <v>820</v>
      </c>
      <c r="G273">
        <v>21</v>
      </c>
      <c r="H273">
        <v>100</v>
      </c>
      <c r="I273">
        <v>36</v>
      </c>
      <c r="J273">
        <f>+Tabla356[[#This Row],[BALANCE INICIAL]]+Tabla356[[#This Row],[ENTRADAS]]-Tabla356[[#This Row],[SALIDAS]]</f>
        <v>85</v>
      </c>
      <c r="K273" s="2">
        <v>98</v>
      </c>
      <c r="L273" s="2">
        <f>+Tabla356[[#This Row],[BALANCE INICIAL]]*Tabla356[[#This Row],[PRECIO]]</f>
        <v>2058</v>
      </c>
      <c r="M273" s="2">
        <f>+Tabla356[[#This Row],[ENTRADAS]]*Tabla356[[#This Row],[PRECIO]]</f>
        <v>9800</v>
      </c>
      <c r="N273" s="2">
        <f>+Tabla356[[#This Row],[SALIDAS]]*Tabla356[[#This Row],[PRECIO]]</f>
        <v>3528</v>
      </c>
      <c r="O273" s="2">
        <f>+Tabla356[[#This Row],[BALANCE INICIAL2]]+Tabla356[[#This Row],[ENTRADAS3]]-Tabla356[[#This Row],[SALIDAS4]]</f>
        <v>8330</v>
      </c>
    </row>
    <row r="274" spans="1:15" x14ac:dyDescent="0.25">
      <c r="A274" s="9" t="s">
        <v>40</v>
      </c>
      <c r="B274" s="16" t="s">
        <v>900</v>
      </c>
      <c r="C274" t="s">
        <v>86</v>
      </c>
      <c r="D274" t="s">
        <v>990</v>
      </c>
      <c r="F274" s="9" t="s">
        <v>820</v>
      </c>
      <c r="G274">
        <v>70</v>
      </c>
      <c r="J274">
        <f>+Tabla356[[#This Row],[BALANCE INICIAL]]+Tabla356[[#This Row],[ENTRADAS]]-Tabla356[[#This Row],[SALIDAS]]</f>
        <v>70</v>
      </c>
      <c r="K274" s="2">
        <v>81.63</v>
      </c>
      <c r="L274" s="2">
        <f>+Tabla356[[#This Row],[BALANCE INICIAL]]*Tabla356[[#This Row],[PRECIO]]</f>
        <v>5714.0999999999995</v>
      </c>
      <c r="M274" s="2">
        <f>+Tabla356[[#This Row],[ENTRADAS]]*Tabla356[[#This Row],[PRECIO]]</f>
        <v>0</v>
      </c>
      <c r="N274" s="2">
        <f>+Tabla356[[#This Row],[SALIDAS]]*Tabla356[[#This Row],[PRECIO]]</f>
        <v>0</v>
      </c>
      <c r="O274" s="2">
        <f>+Tabla356[[#This Row],[BALANCE INICIAL2]]+Tabla356[[#This Row],[ENTRADAS3]]-Tabla356[[#This Row],[SALIDAS4]]</f>
        <v>5714.0999999999995</v>
      </c>
    </row>
    <row r="275" spans="1:15" x14ac:dyDescent="0.25">
      <c r="A275" s="9" t="s">
        <v>40</v>
      </c>
      <c r="B275" s="16" t="s">
        <v>900</v>
      </c>
      <c r="C275" t="s">
        <v>86</v>
      </c>
      <c r="D275" t="s">
        <v>271</v>
      </c>
      <c r="F275" s="9" t="s">
        <v>820</v>
      </c>
      <c r="G275">
        <v>8</v>
      </c>
      <c r="J275">
        <f>+Tabla356[[#This Row],[BALANCE INICIAL]]+Tabla356[[#This Row],[ENTRADAS]]-Tabla356[[#This Row],[SALIDAS]]</f>
        <v>8</v>
      </c>
      <c r="K275" s="2">
        <v>34.5</v>
      </c>
      <c r="L275" s="2">
        <f>+Tabla356[[#This Row],[BALANCE INICIAL]]*Tabla356[[#This Row],[PRECIO]]</f>
        <v>276</v>
      </c>
      <c r="M275" s="2">
        <f>+Tabla356[[#This Row],[ENTRADAS]]*Tabla356[[#This Row],[PRECIO]]</f>
        <v>0</v>
      </c>
      <c r="N275" s="2">
        <f>+Tabla356[[#This Row],[SALIDAS]]*Tabla356[[#This Row],[PRECIO]]</f>
        <v>0</v>
      </c>
      <c r="O275" s="2">
        <f>+Tabla356[[#This Row],[BALANCE INICIAL2]]+Tabla356[[#This Row],[ENTRADAS3]]-Tabla356[[#This Row],[SALIDAS4]]</f>
        <v>276</v>
      </c>
    </row>
    <row r="276" spans="1:15" x14ac:dyDescent="0.25">
      <c r="A276" s="9" t="s">
        <v>40</v>
      </c>
      <c r="B276" s="16" t="s">
        <v>900</v>
      </c>
      <c r="C276" t="s">
        <v>86</v>
      </c>
      <c r="D276" t="s">
        <v>298</v>
      </c>
      <c r="F276" s="9" t="s">
        <v>826</v>
      </c>
      <c r="G276">
        <v>3</v>
      </c>
      <c r="J276">
        <f>+Tabla356[[#This Row],[BALANCE INICIAL]]+Tabla356[[#This Row],[ENTRADAS]]-Tabla356[[#This Row],[SALIDAS]]</f>
        <v>3</v>
      </c>
      <c r="K276" s="2">
        <v>650.5</v>
      </c>
      <c r="L276" s="2">
        <f>+Tabla356[[#This Row],[BALANCE INICIAL]]*Tabla356[[#This Row],[PRECIO]]</f>
        <v>1951.5</v>
      </c>
      <c r="M276" s="2">
        <f>+Tabla356[[#This Row],[ENTRADAS]]*Tabla356[[#This Row],[PRECIO]]</f>
        <v>0</v>
      </c>
      <c r="N276" s="2">
        <f>+Tabla356[[#This Row],[SALIDAS]]*Tabla356[[#This Row],[PRECIO]]</f>
        <v>0</v>
      </c>
      <c r="O276" s="2">
        <f>+Tabla356[[#This Row],[BALANCE INICIAL2]]+Tabla356[[#This Row],[ENTRADAS3]]-Tabla356[[#This Row],[SALIDAS4]]</f>
        <v>1951.5</v>
      </c>
    </row>
    <row r="277" spans="1:15" x14ac:dyDescent="0.25">
      <c r="A277" s="9" t="s">
        <v>49</v>
      </c>
      <c r="B277" t="s">
        <v>899</v>
      </c>
      <c r="C277" t="s">
        <v>98</v>
      </c>
      <c r="D277" t="s">
        <v>387</v>
      </c>
      <c r="F277" s="9" t="s">
        <v>820</v>
      </c>
      <c r="G277">
        <v>2</v>
      </c>
      <c r="J277">
        <f>+Tabla356[[#This Row],[BALANCE INICIAL]]+Tabla356[[#This Row],[ENTRADAS]]-Tabla356[[#This Row],[SALIDAS]]</f>
        <v>2</v>
      </c>
      <c r="K277" s="2">
        <v>9157</v>
      </c>
      <c r="L277" s="2">
        <f>+Tabla356[[#This Row],[BALANCE INICIAL]]*Tabla356[[#This Row],[PRECIO]]</f>
        <v>18314</v>
      </c>
      <c r="M277" s="2">
        <f>+Tabla356[[#This Row],[ENTRADAS]]*Tabla356[[#This Row],[PRECIO]]</f>
        <v>0</v>
      </c>
      <c r="N277" s="2">
        <f>+Tabla356[[#This Row],[SALIDAS]]*Tabla356[[#This Row],[PRECIO]]</f>
        <v>0</v>
      </c>
      <c r="O277" s="2">
        <f>+Tabla356[[#This Row],[BALANCE INICIAL2]]+Tabla356[[#This Row],[ENTRADAS3]]-Tabla356[[#This Row],[SALIDAS4]]</f>
        <v>18314</v>
      </c>
    </row>
    <row r="278" spans="1:15" x14ac:dyDescent="0.25">
      <c r="A278" s="9" t="s">
        <v>49</v>
      </c>
      <c r="B278" t="s">
        <v>899</v>
      </c>
      <c r="C278" t="s">
        <v>98</v>
      </c>
      <c r="D278" t="s">
        <v>388</v>
      </c>
      <c r="F278" s="9" t="s">
        <v>820</v>
      </c>
      <c r="G278">
        <v>4</v>
      </c>
      <c r="J278">
        <f>+Tabla356[[#This Row],[BALANCE INICIAL]]+Tabla356[[#This Row],[ENTRADAS]]-Tabla356[[#This Row],[SALIDAS]]</f>
        <v>4</v>
      </c>
      <c r="K278" s="2">
        <v>6750</v>
      </c>
      <c r="L278" s="2">
        <f>+Tabla356[[#This Row],[BALANCE INICIAL]]*Tabla356[[#This Row],[PRECIO]]</f>
        <v>27000</v>
      </c>
      <c r="M278" s="2">
        <f>+Tabla356[[#This Row],[ENTRADAS]]*Tabla356[[#This Row],[PRECIO]]</f>
        <v>0</v>
      </c>
      <c r="N278" s="2">
        <f>+Tabla356[[#This Row],[SALIDAS]]*Tabla356[[#This Row],[PRECIO]]</f>
        <v>0</v>
      </c>
      <c r="O278" s="2">
        <f>+Tabla356[[#This Row],[BALANCE INICIAL2]]+Tabla356[[#This Row],[ENTRADAS3]]-Tabla356[[#This Row],[SALIDAS4]]</f>
        <v>27000</v>
      </c>
    </row>
    <row r="279" spans="1:15" x14ac:dyDescent="0.25">
      <c r="A279" s="9" t="s">
        <v>49</v>
      </c>
      <c r="B279" t="s">
        <v>899</v>
      </c>
      <c r="C279" t="s">
        <v>98</v>
      </c>
      <c r="D279" t="s">
        <v>389</v>
      </c>
      <c r="F279" s="9" t="s">
        <v>820</v>
      </c>
      <c r="G279">
        <v>6</v>
      </c>
      <c r="J279">
        <f>+Tabla356[[#This Row],[BALANCE INICIAL]]+Tabla356[[#This Row],[ENTRADAS]]-Tabla356[[#This Row],[SALIDAS]]</f>
        <v>6</v>
      </c>
      <c r="K279" s="2">
        <v>8430</v>
      </c>
      <c r="L279" s="2">
        <f>+Tabla356[[#This Row],[BALANCE INICIAL]]*Tabla356[[#This Row],[PRECIO]]</f>
        <v>50580</v>
      </c>
      <c r="M279" s="2">
        <f>+Tabla356[[#This Row],[ENTRADAS]]*Tabla356[[#This Row],[PRECIO]]</f>
        <v>0</v>
      </c>
      <c r="N279" s="2">
        <f>+Tabla356[[#This Row],[SALIDAS]]*Tabla356[[#This Row],[PRECIO]]</f>
        <v>0</v>
      </c>
      <c r="O279" s="2">
        <f>+Tabla356[[#This Row],[BALANCE INICIAL2]]+Tabla356[[#This Row],[ENTRADAS3]]-Tabla356[[#This Row],[SALIDAS4]]</f>
        <v>50580</v>
      </c>
    </row>
    <row r="280" spans="1:15" x14ac:dyDescent="0.25">
      <c r="A280" s="9" t="s">
        <v>53</v>
      </c>
      <c r="B280" s="16" t="s">
        <v>898</v>
      </c>
      <c r="C280" t="s">
        <v>101</v>
      </c>
      <c r="D280" t="s">
        <v>392</v>
      </c>
      <c r="F280" s="9" t="s">
        <v>826</v>
      </c>
      <c r="G280">
        <v>5</v>
      </c>
      <c r="J280">
        <f>+Tabla356[[#This Row],[BALANCE INICIAL]]+Tabla356[[#This Row],[ENTRADAS]]-Tabla356[[#This Row],[SALIDAS]]</f>
        <v>5</v>
      </c>
      <c r="K280" s="2">
        <v>380</v>
      </c>
      <c r="L280" s="2">
        <f>+Tabla356[[#This Row],[BALANCE INICIAL]]*Tabla356[[#This Row],[PRECIO]]</f>
        <v>1900</v>
      </c>
      <c r="M280" s="2">
        <f>+Tabla356[[#This Row],[ENTRADAS]]*Tabla356[[#This Row],[PRECIO]]</f>
        <v>0</v>
      </c>
      <c r="N280" s="2">
        <f>+Tabla356[[#This Row],[SALIDAS]]*Tabla356[[#This Row],[PRECIO]]</f>
        <v>0</v>
      </c>
      <c r="O280" s="2">
        <f>+Tabla356[[#This Row],[BALANCE INICIAL2]]+Tabla356[[#This Row],[ENTRADAS3]]-Tabla356[[#This Row],[SALIDAS4]]</f>
        <v>1900</v>
      </c>
    </row>
    <row r="281" spans="1:15" x14ac:dyDescent="0.25">
      <c r="A281" s="9" t="s">
        <v>48</v>
      </c>
      <c r="B281" s="16" t="s">
        <v>886</v>
      </c>
      <c r="C281" t="s">
        <v>95</v>
      </c>
      <c r="D281" t="s">
        <v>360</v>
      </c>
      <c r="F281" s="9" t="s">
        <v>826</v>
      </c>
      <c r="G281">
        <v>1</v>
      </c>
      <c r="I281">
        <v>1</v>
      </c>
      <c r="J281">
        <f>+Tabla356[[#This Row],[BALANCE INICIAL]]+Tabla356[[#This Row],[ENTRADAS]]-Tabla356[[#This Row],[SALIDAS]]</f>
        <v>0</v>
      </c>
      <c r="K281" s="2">
        <v>2616.63</v>
      </c>
      <c r="L281" s="2">
        <f>+Tabla356[[#This Row],[BALANCE INICIAL]]*Tabla356[[#This Row],[PRECIO]]</f>
        <v>2616.63</v>
      </c>
      <c r="M281" s="2">
        <f>+Tabla356[[#This Row],[ENTRADAS]]*Tabla356[[#This Row],[PRECIO]]</f>
        <v>0</v>
      </c>
      <c r="N281" s="2">
        <f>+Tabla356[[#This Row],[SALIDAS]]*Tabla356[[#This Row],[PRECIO]]</f>
        <v>2616.63</v>
      </c>
      <c r="O281" s="2">
        <f>+Tabla356[[#This Row],[BALANCE INICIAL2]]+Tabla356[[#This Row],[ENTRADAS3]]-Tabla356[[#This Row],[SALIDAS4]]</f>
        <v>0</v>
      </c>
    </row>
    <row r="282" spans="1:15" x14ac:dyDescent="0.25">
      <c r="A282" s="9" t="s">
        <v>48</v>
      </c>
      <c r="B282" s="16" t="s">
        <v>886</v>
      </c>
      <c r="C282" t="s">
        <v>95</v>
      </c>
      <c r="D282" t="s">
        <v>719</v>
      </c>
      <c r="F282" s="9" t="s">
        <v>820</v>
      </c>
      <c r="G282">
        <v>2</v>
      </c>
      <c r="J282">
        <f>+Tabla356[[#This Row],[BALANCE INICIAL]]+Tabla356[[#This Row],[ENTRADAS]]-Tabla356[[#This Row],[SALIDAS]]</f>
        <v>2</v>
      </c>
      <c r="K282" s="2">
        <v>3399</v>
      </c>
      <c r="L282" s="2">
        <f>+Tabla356[[#This Row],[BALANCE INICIAL]]*Tabla356[[#This Row],[PRECIO]]</f>
        <v>6798</v>
      </c>
      <c r="M282" s="2">
        <f>+Tabla356[[#This Row],[ENTRADAS]]*Tabla356[[#This Row],[PRECIO]]</f>
        <v>0</v>
      </c>
      <c r="N282" s="2">
        <f>+Tabla356[[#This Row],[SALIDAS]]*Tabla356[[#This Row],[PRECIO]]</f>
        <v>0</v>
      </c>
      <c r="O282" s="2">
        <f>+Tabla356[[#This Row],[BALANCE INICIAL2]]+Tabla356[[#This Row],[ENTRADAS3]]-Tabla356[[#This Row],[SALIDAS4]]</f>
        <v>6798</v>
      </c>
    </row>
    <row r="283" spans="1:15" x14ac:dyDescent="0.25">
      <c r="A283" s="9" t="s">
        <v>31</v>
      </c>
      <c r="B283" t="s">
        <v>897</v>
      </c>
      <c r="C283" t="s">
        <v>69</v>
      </c>
      <c r="D283" t="s">
        <v>123</v>
      </c>
      <c r="F283" s="9" t="s">
        <v>825</v>
      </c>
      <c r="G283">
        <v>61</v>
      </c>
      <c r="I283">
        <v>4</v>
      </c>
      <c r="J283">
        <f>+Tabla356[[#This Row],[BALANCE INICIAL]]+Tabla356[[#This Row],[ENTRADAS]]-Tabla356[[#This Row],[SALIDAS]]</f>
        <v>57</v>
      </c>
      <c r="K283" s="2">
        <v>125</v>
      </c>
      <c r="L283" s="2">
        <f>+Tabla356[[#This Row],[BALANCE INICIAL]]*Tabla356[[#This Row],[PRECIO]]</f>
        <v>7625</v>
      </c>
      <c r="M283" s="2">
        <f>+Tabla356[[#This Row],[ENTRADAS]]*Tabla356[[#This Row],[PRECIO]]</f>
        <v>0</v>
      </c>
      <c r="N283" s="2">
        <f>+Tabla356[[#This Row],[SALIDAS]]*Tabla356[[#This Row],[PRECIO]]</f>
        <v>500</v>
      </c>
      <c r="O283" s="2">
        <f>+Tabla356[[#This Row],[BALANCE INICIAL2]]+Tabla356[[#This Row],[ENTRADAS3]]-Tabla356[[#This Row],[SALIDAS4]]</f>
        <v>7125</v>
      </c>
    </row>
    <row r="284" spans="1:15" x14ac:dyDescent="0.25">
      <c r="A284" s="9" t="s">
        <v>31</v>
      </c>
      <c r="B284" t="s">
        <v>897</v>
      </c>
      <c r="C284" t="s">
        <v>69</v>
      </c>
      <c r="D284" t="s">
        <v>124</v>
      </c>
      <c r="F284" s="9" t="s">
        <v>820</v>
      </c>
      <c r="G284">
        <v>17</v>
      </c>
      <c r="H284">
        <v>0</v>
      </c>
      <c r="I284">
        <v>17</v>
      </c>
      <c r="J284">
        <f>+Tabla356[[#This Row],[BALANCE INICIAL]]+Tabla356[[#This Row],[ENTRADAS]]-Tabla356[[#This Row],[SALIDAS]]</f>
        <v>0</v>
      </c>
      <c r="K284" s="2">
        <v>85</v>
      </c>
      <c r="L284" s="2">
        <f>+Tabla356[[#This Row],[BALANCE INICIAL]]*Tabla356[[#This Row],[PRECIO]]</f>
        <v>1445</v>
      </c>
      <c r="M284" s="2">
        <f>+Tabla356[[#This Row],[ENTRADAS]]*Tabla356[[#This Row],[PRECIO]]</f>
        <v>0</v>
      </c>
      <c r="N284" s="2">
        <f>+Tabla356[[#This Row],[SALIDAS]]*Tabla356[[#This Row],[PRECIO]]</f>
        <v>1445</v>
      </c>
      <c r="O284" s="2">
        <f>+Tabla356[[#This Row],[BALANCE INICIAL2]]+Tabla356[[#This Row],[ENTRADAS3]]-Tabla356[[#This Row],[SALIDAS4]]</f>
        <v>0</v>
      </c>
    </row>
    <row r="285" spans="1:15" x14ac:dyDescent="0.25">
      <c r="A285" s="9" t="s">
        <v>31</v>
      </c>
      <c r="B285" t="s">
        <v>897</v>
      </c>
      <c r="C285" t="s">
        <v>75</v>
      </c>
      <c r="D285" t="s">
        <v>159</v>
      </c>
      <c r="F285" s="9" t="s">
        <v>820</v>
      </c>
      <c r="G285">
        <v>70</v>
      </c>
      <c r="H285">
        <v>125</v>
      </c>
      <c r="I285">
        <v>50</v>
      </c>
      <c r="J285">
        <f>+Tabla356[[#This Row],[BALANCE INICIAL]]+Tabla356[[#This Row],[ENTRADAS]]-Tabla356[[#This Row],[SALIDAS]]</f>
        <v>145</v>
      </c>
      <c r="K285" s="2">
        <v>13.18</v>
      </c>
      <c r="L285" s="2">
        <f>+Tabla356[[#This Row],[BALANCE INICIAL]]*Tabla356[[#This Row],[PRECIO]]</f>
        <v>922.6</v>
      </c>
      <c r="M285" s="2">
        <f>+Tabla356[[#This Row],[ENTRADAS]]*Tabla356[[#This Row],[PRECIO]]</f>
        <v>1647.5</v>
      </c>
      <c r="N285" s="2">
        <f>+Tabla356[[#This Row],[SALIDAS]]*Tabla356[[#This Row],[PRECIO]]</f>
        <v>659</v>
      </c>
      <c r="O285" s="2">
        <f>+Tabla356[[#This Row],[BALANCE INICIAL2]]+Tabla356[[#This Row],[ENTRADAS3]]-Tabla356[[#This Row],[SALIDAS4]]</f>
        <v>1911.1</v>
      </c>
    </row>
    <row r="286" spans="1:15" x14ac:dyDescent="0.25">
      <c r="A286" s="9" t="s">
        <v>31</v>
      </c>
      <c r="B286" t="s">
        <v>897</v>
      </c>
      <c r="C286" t="s">
        <v>75</v>
      </c>
      <c r="D286" t="s">
        <v>160</v>
      </c>
      <c r="F286" s="9" t="s">
        <v>820</v>
      </c>
      <c r="G286">
        <v>40</v>
      </c>
      <c r="H286">
        <v>125</v>
      </c>
      <c r="I286">
        <v>20</v>
      </c>
      <c r="J286">
        <f>+Tabla356[[#This Row],[BALANCE INICIAL]]+Tabla356[[#This Row],[ENTRADAS]]-Tabla356[[#This Row],[SALIDAS]]</f>
        <v>145</v>
      </c>
      <c r="K286" s="2">
        <v>10</v>
      </c>
      <c r="L286" s="2">
        <f>+Tabla356[[#This Row],[BALANCE INICIAL]]*Tabla356[[#This Row],[PRECIO]]</f>
        <v>400</v>
      </c>
      <c r="M286" s="2">
        <f>+Tabla356[[#This Row],[ENTRADAS]]*Tabla356[[#This Row],[PRECIO]]</f>
        <v>1250</v>
      </c>
      <c r="N286" s="2">
        <f>+Tabla356[[#This Row],[SALIDAS]]*Tabla356[[#This Row],[PRECIO]]</f>
        <v>200</v>
      </c>
      <c r="O286" s="2">
        <f>+Tabla356[[#This Row],[BALANCE INICIAL2]]+Tabla356[[#This Row],[ENTRADAS3]]-Tabla356[[#This Row],[SALIDAS4]]</f>
        <v>1450</v>
      </c>
    </row>
    <row r="287" spans="1:15" x14ac:dyDescent="0.25">
      <c r="A287" s="9" t="s">
        <v>31</v>
      </c>
      <c r="B287" t="s">
        <v>897</v>
      </c>
      <c r="C287" t="s">
        <v>75</v>
      </c>
      <c r="D287" t="s">
        <v>161</v>
      </c>
      <c r="F287" s="9" t="s">
        <v>820</v>
      </c>
      <c r="G287">
        <v>106</v>
      </c>
      <c r="H287">
        <v>100</v>
      </c>
      <c r="I287">
        <v>50</v>
      </c>
      <c r="J287">
        <f>+Tabla356[[#This Row],[BALANCE INICIAL]]+Tabla356[[#This Row],[ENTRADAS]]-Tabla356[[#This Row],[SALIDAS]]</f>
        <v>156</v>
      </c>
      <c r="K287" s="2">
        <v>17.62</v>
      </c>
      <c r="L287" s="2">
        <f>+Tabla356[[#This Row],[BALANCE INICIAL]]*Tabla356[[#This Row],[PRECIO]]</f>
        <v>1867.72</v>
      </c>
      <c r="M287" s="2">
        <f>+Tabla356[[#This Row],[ENTRADAS]]*Tabla356[[#This Row],[PRECIO]]</f>
        <v>1762</v>
      </c>
      <c r="N287" s="2">
        <f>+Tabla356[[#This Row],[SALIDAS]]*Tabla356[[#This Row],[PRECIO]]</f>
        <v>881</v>
      </c>
      <c r="O287" s="2">
        <f>+Tabla356[[#This Row],[BALANCE INICIAL2]]+Tabla356[[#This Row],[ENTRADAS3]]-Tabla356[[#This Row],[SALIDAS4]]</f>
        <v>2748.7200000000003</v>
      </c>
    </row>
    <row r="288" spans="1:15" x14ac:dyDescent="0.25">
      <c r="A288" s="9" t="s">
        <v>31</v>
      </c>
      <c r="B288" t="s">
        <v>897</v>
      </c>
      <c r="C288" t="s">
        <v>75</v>
      </c>
      <c r="D288" t="s">
        <v>189</v>
      </c>
      <c r="F288" s="9" t="s">
        <v>825</v>
      </c>
      <c r="G288">
        <v>78</v>
      </c>
      <c r="H288">
        <v>200</v>
      </c>
      <c r="I288">
        <v>96</v>
      </c>
      <c r="J288">
        <f>+Tabla356[[#This Row],[BALANCE INICIAL]]+Tabla356[[#This Row],[ENTRADAS]]-Tabla356[[#This Row],[SALIDAS]]</f>
        <v>182</v>
      </c>
      <c r="K288" s="2">
        <v>52</v>
      </c>
      <c r="L288" s="2">
        <f>+Tabla356[[#This Row],[BALANCE INICIAL]]*Tabla356[[#This Row],[PRECIO]]</f>
        <v>4056</v>
      </c>
      <c r="M288" s="2">
        <f>+Tabla356[[#This Row],[ENTRADAS]]*Tabla356[[#This Row],[PRECIO]]</f>
        <v>10400</v>
      </c>
      <c r="N288" s="2">
        <f>+Tabla356[[#This Row],[SALIDAS]]*Tabla356[[#This Row],[PRECIO]]</f>
        <v>4992</v>
      </c>
      <c r="O288" s="2">
        <f>+Tabla356[[#This Row],[BALANCE INICIAL2]]+Tabla356[[#This Row],[ENTRADAS3]]-Tabla356[[#This Row],[SALIDAS4]]</f>
        <v>9464</v>
      </c>
    </row>
    <row r="289" spans="1:15" x14ac:dyDescent="0.25">
      <c r="A289" s="9" t="s">
        <v>31</v>
      </c>
      <c r="B289" t="s">
        <v>897</v>
      </c>
      <c r="C289" t="s">
        <v>75</v>
      </c>
      <c r="D289" t="s">
        <v>987</v>
      </c>
      <c r="F289" s="9" t="s">
        <v>820</v>
      </c>
      <c r="G289">
        <v>16</v>
      </c>
      <c r="I289">
        <v>2</v>
      </c>
      <c r="J289">
        <f>+Tabla356[[#This Row],[BALANCE INICIAL]]+Tabla356[[#This Row],[ENTRADAS]]-Tabla356[[#This Row],[SALIDAS]]</f>
        <v>14</v>
      </c>
      <c r="K289" s="2">
        <v>2261.25</v>
      </c>
      <c r="L289" s="2">
        <f>+Tabla356[[#This Row],[BALANCE INICIAL]]*Tabla356[[#This Row],[PRECIO]]</f>
        <v>36180</v>
      </c>
      <c r="M289" s="2">
        <f>+Tabla356[[#This Row],[ENTRADAS]]*Tabla356[[#This Row],[PRECIO]]</f>
        <v>0</v>
      </c>
      <c r="N289" s="2">
        <f>+Tabla356[[#This Row],[SALIDAS]]*Tabla356[[#This Row],[PRECIO]]</f>
        <v>4522.5</v>
      </c>
      <c r="O289" s="2">
        <f>+Tabla356[[#This Row],[BALANCE INICIAL2]]+Tabla356[[#This Row],[ENTRADAS3]]-Tabla356[[#This Row],[SALIDAS4]]</f>
        <v>31657.5</v>
      </c>
    </row>
    <row r="290" spans="1:15" x14ac:dyDescent="0.25">
      <c r="A290" s="9" t="s">
        <v>31</v>
      </c>
      <c r="B290" t="s">
        <v>897</v>
      </c>
      <c r="C290" t="s">
        <v>75</v>
      </c>
      <c r="D290" t="s">
        <v>194</v>
      </c>
      <c r="F290" s="9" t="s">
        <v>824</v>
      </c>
      <c r="G290">
        <v>7</v>
      </c>
      <c r="J290">
        <f>+Tabla356[[#This Row],[BALANCE INICIAL]]+Tabla356[[#This Row],[ENTRADAS]]-Tabla356[[#This Row],[SALIDAS]]</f>
        <v>7</v>
      </c>
      <c r="K290" s="2">
        <v>270</v>
      </c>
      <c r="L290" s="2">
        <f>+Tabla356[[#This Row],[BALANCE INICIAL]]*Tabla356[[#This Row],[PRECIO]]</f>
        <v>1890</v>
      </c>
      <c r="M290" s="2">
        <f>+Tabla356[[#This Row],[ENTRADAS]]*Tabla356[[#This Row],[PRECIO]]</f>
        <v>0</v>
      </c>
      <c r="N290" s="2">
        <f>+Tabla356[[#This Row],[SALIDAS]]*Tabla356[[#This Row],[PRECIO]]</f>
        <v>0</v>
      </c>
      <c r="O290" s="2">
        <f>+Tabla356[[#This Row],[BALANCE INICIAL2]]+Tabla356[[#This Row],[ENTRADAS3]]-Tabla356[[#This Row],[SALIDAS4]]</f>
        <v>1890</v>
      </c>
    </row>
    <row r="291" spans="1:15" x14ac:dyDescent="0.25">
      <c r="A291" s="9" t="s">
        <v>31</v>
      </c>
      <c r="B291" t="s">
        <v>897</v>
      </c>
      <c r="C291" t="s">
        <v>75</v>
      </c>
      <c r="D291" t="s">
        <v>195</v>
      </c>
      <c r="F291" s="9" t="s">
        <v>840</v>
      </c>
      <c r="G291">
        <v>193</v>
      </c>
      <c r="H291">
        <v>150</v>
      </c>
      <c r="I291">
        <v>193</v>
      </c>
      <c r="J291">
        <f>+Tabla356[[#This Row],[BALANCE INICIAL]]+Tabla356[[#This Row],[ENTRADAS]]-Tabla356[[#This Row],[SALIDAS]]</f>
        <v>150</v>
      </c>
      <c r="K291" s="2">
        <v>74</v>
      </c>
      <c r="L291" s="2">
        <f>+Tabla356[[#This Row],[BALANCE INICIAL]]*Tabla356[[#This Row],[PRECIO]]</f>
        <v>14282</v>
      </c>
      <c r="M291" s="2">
        <f>+Tabla356[[#This Row],[ENTRADAS]]*Tabla356[[#This Row],[PRECIO]]</f>
        <v>11100</v>
      </c>
      <c r="N291" s="2">
        <f>+Tabla356[[#This Row],[SALIDAS]]*Tabla356[[#This Row],[PRECIO]]</f>
        <v>14282</v>
      </c>
      <c r="O291" s="2">
        <f>+Tabla356[[#This Row],[BALANCE INICIAL2]]+Tabla356[[#This Row],[ENTRADAS3]]-Tabla356[[#This Row],[SALIDAS4]]</f>
        <v>11100</v>
      </c>
    </row>
    <row r="292" spans="1:15" x14ac:dyDescent="0.25">
      <c r="A292" s="9" t="s">
        <v>31</v>
      </c>
      <c r="B292" t="s">
        <v>897</v>
      </c>
      <c r="C292" t="s">
        <v>75</v>
      </c>
      <c r="D292" t="s">
        <v>196</v>
      </c>
      <c r="F292" s="9" t="s">
        <v>841</v>
      </c>
      <c r="G292">
        <v>10</v>
      </c>
      <c r="I292">
        <v>1</v>
      </c>
      <c r="J292">
        <f>+Tabla356[[#This Row],[BALANCE INICIAL]]+Tabla356[[#This Row],[ENTRADAS]]-Tabla356[[#This Row],[SALIDAS]]</f>
        <v>9</v>
      </c>
      <c r="K292" s="2">
        <v>810</v>
      </c>
      <c r="L292" s="2">
        <f>+Tabla356[[#This Row],[BALANCE INICIAL]]*Tabla356[[#This Row],[PRECIO]]</f>
        <v>8100</v>
      </c>
      <c r="M292" s="2">
        <f>+Tabla356[[#This Row],[ENTRADAS]]*Tabla356[[#This Row],[PRECIO]]</f>
        <v>0</v>
      </c>
      <c r="N292" s="2">
        <f>+Tabla356[[#This Row],[SALIDAS]]*Tabla356[[#This Row],[PRECIO]]</f>
        <v>810</v>
      </c>
      <c r="O292" s="2">
        <f>+Tabla356[[#This Row],[BALANCE INICIAL2]]+Tabla356[[#This Row],[ENTRADAS3]]-Tabla356[[#This Row],[SALIDAS4]]</f>
        <v>7290</v>
      </c>
    </row>
    <row r="293" spans="1:15" x14ac:dyDescent="0.25">
      <c r="A293" s="9" t="s">
        <v>31</v>
      </c>
      <c r="B293" t="s">
        <v>897</v>
      </c>
      <c r="C293" t="s">
        <v>75</v>
      </c>
      <c r="D293" t="s">
        <v>197</v>
      </c>
      <c r="F293" s="9" t="s">
        <v>820</v>
      </c>
      <c r="G293">
        <v>100</v>
      </c>
      <c r="I293">
        <v>10</v>
      </c>
      <c r="J293">
        <f>+Tabla356[[#This Row],[BALANCE INICIAL]]+Tabla356[[#This Row],[ENTRADAS]]-Tabla356[[#This Row],[SALIDAS]]</f>
        <v>90</v>
      </c>
      <c r="K293" s="2">
        <v>170</v>
      </c>
      <c r="L293" s="2">
        <f>+Tabla356[[#This Row],[BALANCE INICIAL]]*Tabla356[[#This Row],[PRECIO]]</f>
        <v>17000</v>
      </c>
      <c r="M293" s="2">
        <f>+Tabla356[[#This Row],[ENTRADAS]]*Tabla356[[#This Row],[PRECIO]]</f>
        <v>0</v>
      </c>
      <c r="N293" s="2">
        <f>+Tabla356[[#This Row],[SALIDAS]]*Tabla356[[#This Row],[PRECIO]]</f>
        <v>1700</v>
      </c>
      <c r="O293" s="2">
        <f>+Tabla356[[#This Row],[BALANCE INICIAL2]]+Tabla356[[#This Row],[ENTRADAS3]]-Tabla356[[#This Row],[SALIDAS4]]</f>
        <v>15300</v>
      </c>
    </row>
    <row r="294" spans="1:15" x14ac:dyDescent="0.25">
      <c r="A294" s="9" t="s">
        <v>31</v>
      </c>
      <c r="B294" t="s">
        <v>897</v>
      </c>
      <c r="C294" t="s">
        <v>75</v>
      </c>
      <c r="D294" t="s">
        <v>198</v>
      </c>
      <c r="F294" s="9" t="s">
        <v>820</v>
      </c>
      <c r="G294">
        <v>73</v>
      </c>
      <c r="J294">
        <f>+Tabla356[[#This Row],[BALANCE INICIAL]]+Tabla356[[#This Row],[ENTRADAS]]-Tabla356[[#This Row],[SALIDAS]]</f>
        <v>73</v>
      </c>
      <c r="K294" s="2">
        <v>189.61</v>
      </c>
      <c r="L294" s="2">
        <f>+Tabla356[[#This Row],[BALANCE INICIAL]]*Tabla356[[#This Row],[PRECIO]]</f>
        <v>13841.53</v>
      </c>
      <c r="M294" s="2">
        <f>+Tabla356[[#This Row],[ENTRADAS]]*Tabla356[[#This Row],[PRECIO]]</f>
        <v>0</v>
      </c>
      <c r="N294" s="2">
        <f>+Tabla356[[#This Row],[SALIDAS]]*Tabla356[[#This Row],[PRECIO]]</f>
        <v>0</v>
      </c>
      <c r="O294" s="2">
        <f>+Tabla356[[#This Row],[BALANCE INICIAL2]]+Tabla356[[#This Row],[ENTRADAS3]]-Tabla356[[#This Row],[SALIDAS4]]</f>
        <v>13841.53</v>
      </c>
    </row>
    <row r="295" spans="1:15" x14ac:dyDescent="0.25">
      <c r="A295" s="9" t="s">
        <v>31</v>
      </c>
      <c r="B295" t="s">
        <v>897</v>
      </c>
      <c r="C295" t="s">
        <v>75</v>
      </c>
      <c r="D295" t="s">
        <v>199</v>
      </c>
      <c r="F295" s="9" t="s">
        <v>820</v>
      </c>
      <c r="G295">
        <v>8</v>
      </c>
      <c r="I295">
        <v>8</v>
      </c>
      <c r="J295">
        <f>+Tabla356[[#This Row],[BALANCE INICIAL]]+Tabla356[[#This Row],[ENTRADAS]]-Tabla356[[#This Row],[SALIDAS]]</f>
        <v>0</v>
      </c>
      <c r="K295" s="2">
        <v>850</v>
      </c>
      <c r="L295" s="2">
        <f>+Tabla356[[#This Row],[BALANCE INICIAL]]*Tabla356[[#This Row],[PRECIO]]</f>
        <v>6800</v>
      </c>
      <c r="M295" s="2">
        <f>+Tabla356[[#This Row],[ENTRADAS]]*Tabla356[[#This Row],[PRECIO]]</f>
        <v>0</v>
      </c>
      <c r="N295" s="2">
        <f>+Tabla356[[#This Row],[SALIDAS]]*Tabla356[[#This Row],[PRECIO]]</f>
        <v>6800</v>
      </c>
      <c r="O295" s="2">
        <f>+Tabla356[[#This Row],[BALANCE INICIAL2]]+Tabla356[[#This Row],[ENTRADAS3]]-Tabla356[[#This Row],[SALIDAS4]]</f>
        <v>0</v>
      </c>
    </row>
    <row r="296" spans="1:15" x14ac:dyDescent="0.25">
      <c r="A296" s="9" t="s">
        <v>31</v>
      </c>
      <c r="B296" t="s">
        <v>897</v>
      </c>
      <c r="C296" t="s">
        <v>75</v>
      </c>
      <c r="D296" t="s">
        <v>202</v>
      </c>
      <c r="F296" s="9" t="s">
        <v>820</v>
      </c>
      <c r="G296">
        <v>46</v>
      </c>
      <c r="H296">
        <v>125</v>
      </c>
      <c r="I296">
        <v>30</v>
      </c>
      <c r="J296">
        <f>+Tabla356[[#This Row],[BALANCE INICIAL]]+Tabla356[[#This Row],[ENTRADAS]]-Tabla356[[#This Row],[SALIDAS]]</f>
        <v>141</v>
      </c>
      <c r="K296" s="2">
        <v>129.80000000000001</v>
      </c>
      <c r="L296" s="2">
        <f>+Tabla356[[#This Row],[BALANCE INICIAL]]*Tabla356[[#This Row],[PRECIO]]</f>
        <v>5970.8</v>
      </c>
      <c r="M296" s="2">
        <f>+Tabla356[[#This Row],[ENTRADAS]]*Tabla356[[#This Row],[PRECIO]]</f>
        <v>16225.000000000002</v>
      </c>
      <c r="N296" s="2">
        <f>+Tabla356[[#This Row],[SALIDAS]]*Tabla356[[#This Row],[PRECIO]]</f>
        <v>3894.0000000000005</v>
      </c>
      <c r="O296" s="2">
        <f>+Tabla356[[#This Row],[BALANCE INICIAL2]]+Tabla356[[#This Row],[ENTRADAS3]]-Tabla356[[#This Row],[SALIDAS4]]</f>
        <v>18301.800000000003</v>
      </c>
    </row>
    <row r="297" spans="1:15" x14ac:dyDescent="0.25">
      <c r="A297" s="9" t="s">
        <v>31</v>
      </c>
      <c r="B297" t="s">
        <v>897</v>
      </c>
      <c r="C297" t="s">
        <v>75</v>
      </c>
      <c r="D297" t="s">
        <v>203</v>
      </c>
      <c r="F297" s="9" t="s">
        <v>842</v>
      </c>
      <c r="G297">
        <v>115</v>
      </c>
      <c r="J297">
        <f>+Tabla356[[#This Row],[BALANCE INICIAL]]+Tabla356[[#This Row],[ENTRADAS]]-Tabla356[[#This Row],[SALIDAS]]</f>
        <v>115</v>
      </c>
      <c r="K297" s="2">
        <v>71.5</v>
      </c>
      <c r="L297" s="2">
        <f>+Tabla356[[#This Row],[BALANCE INICIAL]]*Tabla356[[#This Row],[PRECIO]]</f>
        <v>8222.5</v>
      </c>
      <c r="M297" s="2">
        <f>+Tabla356[[#This Row],[ENTRADAS]]*Tabla356[[#This Row],[PRECIO]]</f>
        <v>0</v>
      </c>
      <c r="N297" s="2">
        <f>+Tabla356[[#This Row],[SALIDAS]]*Tabla356[[#This Row],[PRECIO]]</f>
        <v>0</v>
      </c>
      <c r="O297" s="2">
        <f>+Tabla356[[#This Row],[BALANCE INICIAL2]]+Tabla356[[#This Row],[ENTRADAS3]]-Tabla356[[#This Row],[SALIDAS4]]</f>
        <v>8222.5</v>
      </c>
    </row>
    <row r="298" spans="1:15" x14ac:dyDescent="0.25">
      <c r="A298" s="9" t="s">
        <v>31</v>
      </c>
      <c r="B298" t="s">
        <v>897</v>
      </c>
      <c r="C298" t="s">
        <v>75</v>
      </c>
      <c r="D298" t="s">
        <v>204</v>
      </c>
      <c r="F298" s="9" t="s">
        <v>820</v>
      </c>
      <c r="G298">
        <v>6</v>
      </c>
      <c r="J298">
        <f>+Tabla356[[#This Row],[BALANCE INICIAL]]+Tabla356[[#This Row],[ENTRADAS]]-Tabla356[[#This Row],[SALIDAS]]</f>
        <v>6</v>
      </c>
      <c r="K298" s="2">
        <v>500</v>
      </c>
      <c r="L298" s="2">
        <f>+Tabla356[[#This Row],[BALANCE INICIAL]]*Tabla356[[#This Row],[PRECIO]]</f>
        <v>3000</v>
      </c>
      <c r="M298" s="2">
        <f>+Tabla356[[#This Row],[ENTRADAS]]*Tabla356[[#This Row],[PRECIO]]</f>
        <v>0</v>
      </c>
      <c r="N298" s="2">
        <f>+Tabla356[[#This Row],[SALIDAS]]*Tabla356[[#This Row],[PRECIO]]</f>
        <v>0</v>
      </c>
      <c r="O298" s="2">
        <f>+Tabla356[[#This Row],[BALANCE INICIAL2]]+Tabla356[[#This Row],[ENTRADAS3]]-Tabla356[[#This Row],[SALIDAS4]]</f>
        <v>3000</v>
      </c>
    </row>
    <row r="299" spans="1:15" x14ac:dyDescent="0.25">
      <c r="A299" s="9" t="s">
        <v>31</v>
      </c>
      <c r="B299" t="s">
        <v>897</v>
      </c>
      <c r="C299" t="s">
        <v>75</v>
      </c>
      <c r="D299" t="s">
        <v>215</v>
      </c>
      <c r="F299" s="9" t="s">
        <v>844</v>
      </c>
      <c r="G299">
        <v>8</v>
      </c>
      <c r="J299">
        <f>+Tabla356[[#This Row],[BALANCE INICIAL]]+Tabla356[[#This Row],[ENTRADAS]]-Tabla356[[#This Row],[SALIDAS]]</f>
        <v>8</v>
      </c>
      <c r="K299" s="2">
        <v>345</v>
      </c>
      <c r="L299" s="2">
        <f>+Tabla356[[#This Row],[BALANCE INICIAL]]*Tabla356[[#This Row],[PRECIO]]</f>
        <v>2760</v>
      </c>
      <c r="M299" s="2">
        <f>+Tabla356[[#This Row],[ENTRADAS]]*Tabla356[[#This Row],[PRECIO]]</f>
        <v>0</v>
      </c>
      <c r="N299" s="2">
        <f>+Tabla356[[#This Row],[SALIDAS]]*Tabla356[[#This Row],[PRECIO]]</f>
        <v>0</v>
      </c>
      <c r="O299" s="2">
        <f>+Tabla356[[#This Row],[BALANCE INICIAL2]]+Tabla356[[#This Row],[ENTRADAS3]]-Tabla356[[#This Row],[SALIDAS4]]</f>
        <v>2760</v>
      </c>
    </row>
    <row r="300" spans="1:15" x14ac:dyDescent="0.25">
      <c r="A300" s="9" t="s">
        <v>31</v>
      </c>
      <c r="B300" t="s">
        <v>897</v>
      </c>
      <c r="C300" t="s">
        <v>75</v>
      </c>
      <c r="D300" t="s">
        <v>228</v>
      </c>
      <c r="F300" s="9" t="s">
        <v>820</v>
      </c>
      <c r="G300">
        <v>46</v>
      </c>
      <c r="J300">
        <f>+Tabla356[[#This Row],[BALANCE INICIAL]]+Tabla356[[#This Row],[ENTRADAS]]-Tabla356[[#This Row],[SALIDAS]]</f>
        <v>46</v>
      </c>
      <c r="K300" s="2">
        <v>170</v>
      </c>
      <c r="L300" s="2">
        <f>+Tabla356[[#This Row],[BALANCE INICIAL]]*Tabla356[[#This Row],[PRECIO]]</f>
        <v>7820</v>
      </c>
      <c r="M300" s="2">
        <f>+Tabla356[[#This Row],[ENTRADAS]]*Tabla356[[#This Row],[PRECIO]]</f>
        <v>0</v>
      </c>
      <c r="N300" s="2">
        <f>+Tabla356[[#This Row],[SALIDAS]]*Tabla356[[#This Row],[PRECIO]]</f>
        <v>0</v>
      </c>
      <c r="O300" s="2">
        <f>+Tabla356[[#This Row],[BALANCE INICIAL2]]+Tabla356[[#This Row],[ENTRADAS3]]-Tabla356[[#This Row],[SALIDAS4]]</f>
        <v>7820</v>
      </c>
    </row>
    <row r="301" spans="1:15" x14ac:dyDescent="0.25">
      <c r="A301" s="9" t="s">
        <v>31</v>
      </c>
      <c r="B301" t="s">
        <v>897</v>
      </c>
      <c r="C301" t="s">
        <v>75</v>
      </c>
      <c r="D301" t="s">
        <v>234</v>
      </c>
      <c r="F301" s="9" t="s">
        <v>848</v>
      </c>
      <c r="G301">
        <v>48</v>
      </c>
      <c r="I301">
        <v>24</v>
      </c>
      <c r="J301">
        <f>+Tabla356[[#This Row],[BALANCE INICIAL]]+Tabla356[[#This Row],[ENTRADAS]]-Tabla356[[#This Row],[SALIDAS]]</f>
        <v>24</v>
      </c>
      <c r="K301" s="2">
        <v>546</v>
      </c>
      <c r="L301" s="2">
        <f>+Tabla356[[#This Row],[BALANCE INICIAL]]*Tabla356[[#This Row],[PRECIO]]</f>
        <v>26208</v>
      </c>
      <c r="M301" s="2">
        <f>+Tabla356[[#This Row],[ENTRADAS]]*Tabla356[[#This Row],[PRECIO]]</f>
        <v>0</v>
      </c>
      <c r="N301" s="2">
        <f>+Tabla356[[#This Row],[SALIDAS]]*Tabla356[[#This Row],[PRECIO]]</f>
        <v>13104</v>
      </c>
      <c r="O301" s="2">
        <f>+Tabla356[[#This Row],[BALANCE INICIAL2]]+Tabla356[[#This Row],[ENTRADAS3]]-Tabla356[[#This Row],[SALIDAS4]]</f>
        <v>13104</v>
      </c>
    </row>
    <row r="302" spans="1:15" x14ac:dyDescent="0.25">
      <c r="A302" s="9" t="s">
        <v>31</v>
      </c>
      <c r="B302" t="s">
        <v>897</v>
      </c>
      <c r="C302" t="s">
        <v>75</v>
      </c>
      <c r="D302" t="s">
        <v>236</v>
      </c>
      <c r="F302" s="9" t="s">
        <v>848</v>
      </c>
      <c r="G302">
        <v>36</v>
      </c>
      <c r="I302">
        <v>12</v>
      </c>
      <c r="J302">
        <f>+Tabla356[[#This Row],[BALANCE INICIAL]]+Tabla356[[#This Row],[ENTRADAS]]-Tabla356[[#This Row],[SALIDAS]]</f>
        <v>24</v>
      </c>
      <c r="K302" s="2">
        <v>175</v>
      </c>
      <c r="L302" s="2">
        <f>+Tabla356[[#This Row],[BALANCE INICIAL]]*Tabla356[[#This Row],[PRECIO]]</f>
        <v>6300</v>
      </c>
      <c r="M302" s="2">
        <f>+Tabla356[[#This Row],[ENTRADAS]]*Tabla356[[#This Row],[PRECIO]]</f>
        <v>0</v>
      </c>
      <c r="N302" s="2">
        <f>+Tabla356[[#This Row],[SALIDAS]]*Tabla356[[#This Row],[PRECIO]]</f>
        <v>2100</v>
      </c>
      <c r="O302" s="2">
        <f>+Tabla356[[#This Row],[BALANCE INICIAL2]]+Tabla356[[#This Row],[ENTRADAS3]]-Tabla356[[#This Row],[SALIDAS4]]</f>
        <v>4200</v>
      </c>
    </row>
    <row r="303" spans="1:15" x14ac:dyDescent="0.25">
      <c r="A303" s="9" t="s">
        <v>31</v>
      </c>
      <c r="B303" t="s">
        <v>897</v>
      </c>
      <c r="C303" t="s">
        <v>75</v>
      </c>
      <c r="D303" t="s">
        <v>237</v>
      </c>
      <c r="F303" s="9" t="s">
        <v>837</v>
      </c>
      <c r="G303">
        <v>1</v>
      </c>
      <c r="J303">
        <f>+Tabla356[[#This Row],[BALANCE INICIAL]]+Tabla356[[#This Row],[ENTRADAS]]-Tabla356[[#This Row],[SALIDAS]]</f>
        <v>1</v>
      </c>
      <c r="K303" s="2">
        <v>400</v>
      </c>
      <c r="L303" s="2">
        <f>+Tabla356[[#This Row],[BALANCE INICIAL]]*Tabla356[[#This Row],[PRECIO]]</f>
        <v>400</v>
      </c>
      <c r="M303" s="2">
        <f>+Tabla356[[#This Row],[ENTRADAS]]*Tabla356[[#This Row],[PRECIO]]</f>
        <v>0</v>
      </c>
      <c r="N303" s="2">
        <f>+Tabla356[[#This Row],[SALIDAS]]*Tabla356[[#This Row],[PRECIO]]</f>
        <v>0</v>
      </c>
      <c r="O303" s="2">
        <f>+Tabla356[[#This Row],[BALANCE INICIAL2]]+Tabla356[[#This Row],[ENTRADAS3]]-Tabla356[[#This Row],[SALIDAS4]]</f>
        <v>400</v>
      </c>
    </row>
    <row r="304" spans="1:15" x14ac:dyDescent="0.25">
      <c r="A304" s="9" t="s">
        <v>31</v>
      </c>
      <c r="B304" t="s">
        <v>897</v>
      </c>
      <c r="C304" t="s">
        <v>75</v>
      </c>
      <c r="D304" t="s">
        <v>241</v>
      </c>
      <c r="F304" s="9" t="s">
        <v>840</v>
      </c>
      <c r="G304">
        <v>156</v>
      </c>
      <c r="H304">
        <v>140</v>
      </c>
      <c r="I304">
        <v>57</v>
      </c>
      <c r="J304">
        <f>+Tabla356[[#This Row],[BALANCE INICIAL]]+Tabla356[[#This Row],[ENTRADAS]]-Tabla356[[#This Row],[SALIDAS]]</f>
        <v>239</v>
      </c>
      <c r="K304" s="2">
        <v>93</v>
      </c>
      <c r="L304" s="2">
        <f>+Tabla356[[#This Row],[BALANCE INICIAL]]*Tabla356[[#This Row],[PRECIO]]</f>
        <v>14508</v>
      </c>
      <c r="M304" s="2">
        <f>+Tabla356[[#This Row],[ENTRADAS]]*Tabla356[[#This Row],[PRECIO]]</f>
        <v>13020</v>
      </c>
      <c r="N304" s="2">
        <f>+Tabla356[[#This Row],[SALIDAS]]*Tabla356[[#This Row],[PRECIO]]</f>
        <v>5301</v>
      </c>
      <c r="O304" s="2">
        <f>+Tabla356[[#This Row],[BALANCE INICIAL2]]+Tabla356[[#This Row],[ENTRADAS3]]-Tabla356[[#This Row],[SALIDAS4]]</f>
        <v>22227</v>
      </c>
    </row>
    <row r="305" spans="1:15" x14ac:dyDescent="0.25">
      <c r="A305" s="9" t="s">
        <v>31</v>
      </c>
      <c r="B305" t="s">
        <v>897</v>
      </c>
      <c r="C305" t="s">
        <v>75</v>
      </c>
      <c r="D305" t="s">
        <v>242</v>
      </c>
      <c r="F305" s="9" t="s">
        <v>825</v>
      </c>
      <c r="G305">
        <v>350</v>
      </c>
      <c r="I305">
        <v>163</v>
      </c>
      <c r="J305">
        <f>+Tabla356[[#This Row],[BALANCE INICIAL]]+Tabla356[[#This Row],[ENTRADAS]]-Tabla356[[#This Row],[SALIDAS]]</f>
        <v>187</v>
      </c>
      <c r="K305" s="2">
        <v>93</v>
      </c>
      <c r="L305" s="2">
        <f>+Tabla356[[#This Row],[BALANCE INICIAL]]*Tabla356[[#This Row],[PRECIO]]</f>
        <v>32550</v>
      </c>
      <c r="M305" s="2">
        <f>+Tabla356[[#This Row],[ENTRADAS]]*Tabla356[[#This Row],[PRECIO]]</f>
        <v>0</v>
      </c>
      <c r="N305" s="2">
        <f>+Tabla356[[#This Row],[SALIDAS]]*Tabla356[[#This Row],[PRECIO]]</f>
        <v>15159</v>
      </c>
      <c r="O305" s="2">
        <f>+Tabla356[[#This Row],[BALANCE INICIAL2]]+Tabla356[[#This Row],[ENTRADAS3]]-Tabla356[[#This Row],[SALIDAS4]]</f>
        <v>17391</v>
      </c>
    </row>
    <row r="306" spans="1:15" x14ac:dyDescent="0.25">
      <c r="A306" s="9" t="s">
        <v>31</v>
      </c>
      <c r="B306" t="s">
        <v>897</v>
      </c>
      <c r="C306" t="s">
        <v>75</v>
      </c>
      <c r="D306" t="s">
        <v>243</v>
      </c>
      <c r="F306" s="9" t="s">
        <v>821</v>
      </c>
      <c r="G306">
        <v>11</v>
      </c>
      <c r="I306">
        <v>2</v>
      </c>
      <c r="J306">
        <f>+Tabla356[[#This Row],[BALANCE INICIAL]]+Tabla356[[#This Row],[ENTRADAS]]-Tabla356[[#This Row],[SALIDAS]]</f>
        <v>9</v>
      </c>
      <c r="K306" s="2">
        <v>1950</v>
      </c>
      <c r="L306" s="2">
        <f>+Tabla356[[#This Row],[BALANCE INICIAL]]*Tabla356[[#This Row],[PRECIO]]</f>
        <v>21450</v>
      </c>
      <c r="M306" s="2">
        <f>+Tabla356[[#This Row],[ENTRADAS]]*Tabla356[[#This Row],[PRECIO]]</f>
        <v>0</v>
      </c>
      <c r="N306" s="2">
        <f>+Tabla356[[#This Row],[SALIDAS]]*Tabla356[[#This Row],[PRECIO]]</f>
        <v>3900</v>
      </c>
      <c r="O306" s="2">
        <f>+Tabla356[[#This Row],[BALANCE INICIAL2]]+Tabla356[[#This Row],[ENTRADAS3]]-Tabla356[[#This Row],[SALIDAS4]]</f>
        <v>17550</v>
      </c>
    </row>
    <row r="307" spans="1:15" x14ac:dyDescent="0.25">
      <c r="A307" s="9" t="s">
        <v>31</v>
      </c>
      <c r="B307" t="s">
        <v>897</v>
      </c>
      <c r="C307" t="s">
        <v>75</v>
      </c>
      <c r="D307" t="s">
        <v>256</v>
      </c>
      <c r="F307" s="9" t="s">
        <v>825</v>
      </c>
      <c r="G307">
        <v>153</v>
      </c>
      <c r="J307">
        <f>+Tabla356[[#This Row],[BALANCE INICIAL]]+Tabla356[[#This Row],[ENTRADAS]]-Tabla356[[#This Row],[SALIDAS]]</f>
        <v>153</v>
      </c>
      <c r="K307" s="2">
        <v>188.24</v>
      </c>
      <c r="L307" s="2">
        <f>+Tabla356[[#This Row],[BALANCE INICIAL]]*Tabla356[[#This Row],[PRECIO]]</f>
        <v>28800.720000000001</v>
      </c>
      <c r="M307" s="2">
        <f>+Tabla356[[#This Row],[ENTRADAS]]*Tabla356[[#This Row],[PRECIO]]</f>
        <v>0</v>
      </c>
      <c r="N307" s="2">
        <f>+Tabla356[[#This Row],[SALIDAS]]*Tabla356[[#This Row],[PRECIO]]</f>
        <v>0</v>
      </c>
      <c r="O307" s="2">
        <f>+Tabla356[[#This Row],[BALANCE INICIAL2]]+Tabla356[[#This Row],[ENTRADAS3]]-Tabla356[[#This Row],[SALIDAS4]]</f>
        <v>28800.720000000001</v>
      </c>
    </row>
    <row r="308" spans="1:15" x14ac:dyDescent="0.25">
      <c r="A308" s="9" t="s">
        <v>31</v>
      </c>
      <c r="B308" t="s">
        <v>897</v>
      </c>
      <c r="C308" t="s">
        <v>75</v>
      </c>
      <c r="D308" t="s">
        <v>257</v>
      </c>
      <c r="F308" s="9" t="s">
        <v>851</v>
      </c>
      <c r="G308">
        <v>60</v>
      </c>
      <c r="J308">
        <f>+Tabla356[[#This Row],[BALANCE INICIAL]]+Tabla356[[#This Row],[ENTRADAS]]-Tabla356[[#This Row],[SALIDAS]]</f>
        <v>60</v>
      </c>
      <c r="K308" s="2">
        <v>95.8</v>
      </c>
      <c r="L308" s="2">
        <f>+Tabla356[[#This Row],[BALANCE INICIAL]]*Tabla356[[#This Row],[PRECIO]]</f>
        <v>5748</v>
      </c>
      <c r="M308" s="2">
        <f>+Tabla356[[#This Row],[ENTRADAS]]*Tabla356[[#This Row],[PRECIO]]</f>
        <v>0</v>
      </c>
      <c r="N308" s="2">
        <f>+Tabla356[[#This Row],[SALIDAS]]*Tabla356[[#This Row],[PRECIO]]</f>
        <v>0</v>
      </c>
      <c r="O308" s="2">
        <f>+Tabla356[[#This Row],[BALANCE INICIAL2]]+Tabla356[[#This Row],[ENTRADAS3]]-Tabla356[[#This Row],[SALIDAS4]]</f>
        <v>5748</v>
      </c>
    </row>
    <row r="309" spans="1:15" x14ac:dyDescent="0.25">
      <c r="A309" s="9" t="s">
        <v>31</v>
      </c>
      <c r="B309" t="s">
        <v>897</v>
      </c>
      <c r="C309" t="s">
        <v>111</v>
      </c>
      <c r="D309" t="s">
        <v>718</v>
      </c>
      <c r="F309" s="9" t="s">
        <v>820</v>
      </c>
      <c r="G309">
        <v>4</v>
      </c>
      <c r="J309">
        <f>+Tabla356[[#This Row],[BALANCE INICIAL]]+Tabla356[[#This Row],[ENTRADAS]]-Tabla356[[#This Row],[SALIDAS]]</f>
        <v>4</v>
      </c>
      <c r="K309" s="2">
        <v>85</v>
      </c>
      <c r="L309" s="2">
        <f>+Tabla356[[#This Row],[BALANCE INICIAL]]*Tabla356[[#This Row],[PRECIO]]</f>
        <v>340</v>
      </c>
      <c r="M309" s="2">
        <f>+Tabla356[[#This Row],[ENTRADAS]]*Tabla356[[#This Row],[PRECIO]]</f>
        <v>0</v>
      </c>
      <c r="N309" s="2">
        <f>+Tabla356[[#This Row],[SALIDAS]]*Tabla356[[#This Row],[PRECIO]]</f>
        <v>0</v>
      </c>
      <c r="O309" s="2">
        <f>+Tabla356[[#This Row],[BALANCE INICIAL2]]+Tabla356[[#This Row],[ENTRADAS3]]-Tabla356[[#This Row],[SALIDAS4]]</f>
        <v>340</v>
      </c>
    </row>
    <row r="310" spans="1:15" x14ac:dyDescent="0.25">
      <c r="A310" s="9" t="s">
        <v>39</v>
      </c>
      <c r="B310" t="s">
        <v>896</v>
      </c>
      <c r="C310" t="s">
        <v>85</v>
      </c>
      <c r="D310" t="s">
        <v>230</v>
      </c>
      <c r="F310" s="9" t="s">
        <v>820</v>
      </c>
      <c r="G310">
        <v>2</v>
      </c>
      <c r="I310">
        <v>7</v>
      </c>
      <c r="J310">
        <f>+Tabla356[[#This Row],[BALANCE INICIAL]]+Tabla356[[#This Row],[ENTRADAS]]-Tabla356[[#This Row],[SALIDAS]]</f>
        <v>-5</v>
      </c>
      <c r="K310" s="2">
        <v>512</v>
      </c>
      <c r="L310" s="2">
        <f>+Tabla356[[#This Row],[BALANCE INICIAL]]*Tabla356[[#This Row],[PRECIO]]</f>
        <v>1024</v>
      </c>
      <c r="M310" s="2">
        <f>+Tabla356[[#This Row],[ENTRADAS]]*Tabla356[[#This Row],[PRECIO]]</f>
        <v>0</v>
      </c>
      <c r="N310" s="2">
        <f>+Tabla356[[#This Row],[SALIDAS]]*Tabla356[[#This Row],[PRECIO]]</f>
        <v>3584</v>
      </c>
      <c r="O310" s="2">
        <f>+Tabla356[[#This Row],[BALANCE INICIAL2]]+Tabla356[[#This Row],[ENTRADAS3]]-Tabla356[[#This Row],[SALIDAS4]]</f>
        <v>-2560</v>
      </c>
    </row>
    <row r="311" spans="1:15" x14ac:dyDescent="0.25">
      <c r="A311" s="9" t="s">
        <v>33</v>
      </c>
      <c r="B311" s="10" t="s">
        <v>879</v>
      </c>
      <c r="C311" t="s">
        <v>78</v>
      </c>
      <c r="D311" t="s">
        <v>165</v>
      </c>
      <c r="F311" s="9" t="s">
        <v>832</v>
      </c>
      <c r="G311">
        <v>15</v>
      </c>
      <c r="J311">
        <f>+Tabla356[[#This Row],[BALANCE INICIAL]]+Tabla356[[#This Row],[ENTRADAS]]-Tabla356[[#This Row],[SALIDAS]]</f>
        <v>15</v>
      </c>
      <c r="K311" s="2">
        <v>1600</v>
      </c>
      <c r="L311" s="2">
        <f>+Tabla356[[#This Row],[BALANCE INICIAL]]*Tabla356[[#This Row],[PRECIO]]</f>
        <v>24000</v>
      </c>
      <c r="M311" s="2">
        <f>+Tabla356[[#This Row],[ENTRADAS]]*Tabla356[[#This Row],[PRECIO]]</f>
        <v>0</v>
      </c>
      <c r="N311" s="2">
        <f>+Tabla356[[#This Row],[SALIDAS]]*Tabla356[[#This Row],[PRECIO]]</f>
        <v>0</v>
      </c>
      <c r="O311" s="2">
        <f>+Tabla356[[#This Row],[BALANCE INICIAL2]]+Tabla356[[#This Row],[ENTRADAS3]]-Tabla356[[#This Row],[SALIDAS4]]</f>
        <v>24000</v>
      </c>
    </row>
    <row r="312" spans="1:15" x14ac:dyDescent="0.25">
      <c r="A312" s="9" t="s">
        <v>33</v>
      </c>
      <c r="B312" s="10" t="s">
        <v>879</v>
      </c>
      <c r="C312" t="s">
        <v>78</v>
      </c>
      <c r="D312" t="s">
        <v>173</v>
      </c>
      <c r="F312" s="9" t="s">
        <v>835</v>
      </c>
      <c r="G312">
        <v>2</v>
      </c>
      <c r="J312">
        <f>+Tabla356[[#This Row],[BALANCE INICIAL]]+Tabla356[[#This Row],[ENTRADAS]]-Tabla356[[#This Row],[SALIDAS]]</f>
        <v>2</v>
      </c>
      <c r="K312" s="2">
        <v>199</v>
      </c>
      <c r="L312" s="2">
        <f>+Tabla356[[#This Row],[BALANCE INICIAL]]*Tabla356[[#This Row],[PRECIO]]</f>
        <v>398</v>
      </c>
      <c r="M312" s="2">
        <f>+Tabla356[[#This Row],[ENTRADAS]]*Tabla356[[#This Row],[PRECIO]]</f>
        <v>0</v>
      </c>
      <c r="N312" s="2">
        <f>+Tabla356[[#This Row],[SALIDAS]]*Tabla356[[#This Row],[PRECIO]]</f>
        <v>0</v>
      </c>
      <c r="O312" s="2">
        <f>+Tabla356[[#This Row],[BALANCE INICIAL2]]+Tabla356[[#This Row],[ENTRADAS3]]-Tabla356[[#This Row],[SALIDAS4]]</f>
        <v>398</v>
      </c>
    </row>
    <row r="313" spans="1:15" x14ac:dyDescent="0.25">
      <c r="A313" s="9" t="s">
        <v>33</v>
      </c>
      <c r="B313" s="10" t="s">
        <v>879</v>
      </c>
      <c r="C313" t="s">
        <v>78</v>
      </c>
      <c r="D313" t="s">
        <v>306</v>
      </c>
      <c r="F313" s="9" t="s">
        <v>823</v>
      </c>
      <c r="G313">
        <v>94</v>
      </c>
      <c r="J313">
        <f>+Tabla356[[#This Row],[BALANCE INICIAL]]+Tabla356[[#This Row],[ENTRADAS]]-Tabla356[[#This Row],[SALIDAS]]</f>
        <v>94</v>
      </c>
      <c r="K313" s="2">
        <v>25</v>
      </c>
      <c r="L313" s="2">
        <f>+Tabla356[[#This Row],[BALANCE INICIAL]]*Tabla356[[#This Row],[PRECIO]]</f>
        <v>2350</v>
      </c>
      <c r="M313" s="2">
        <f>+Tabla356[[#This Row],[ENTRADAS]]*Tabla356[[#This Row],[PRECIO]]</f>
        <v>0</v>
      </c>
      <c r="N313" s="2">
        <f>+Tabla356[[#This Row],[SALIDAS]]*Tabla356[[#This Row],[PRECIO]]</f>
        <v>0</v>
      </c>
      <c r="O313" s="2">
        <f>+Tabla356[[#This Row],[BALANCE INICIAL2]]+Tabla356[[#This Row],[ENTRADAS3]]-Tabla356[[#This Row],[SALIDAS4]]</f>
        <v>2350</v>
      </c>
    </row>
    <row r="314" spans="1:15" x14ac:dyDescent="0.25">
      <c r="A314" s="9" t="s">
        <v>33</v>
      </c>
      <c r="B314" s="10" t="s">
        <v>879</v>
      </c>
      <c r="C314" t="s">
        <v>78</v>
      </c>
      <c r="D314" t="s">
        <v>323</v>
      </c>
      <c r="F314" s="9" t="s">
        <v>820</v>
      </c>
      <c r="G314">
        <v>35</v>
      </c>
      <c r="J314">
        <f>+Tabla356[[#This Row],[BALANCE INICIAL]]+Tabla356[[#This Row],[ENTRADAS]]-Tabla356[[#This Row],[SALIDAS]]</f>
        <v>35</v>
      </c>
      <c r="K314" s="2">
        <v>2440</v>
      </c>
      <c r="L314" s="2">
        <f>+Tabla356[[#This Row],[BALANCE INICIAL]]*Tabla356[[#This Row],[PRECIO]]</f>
        <v>85400</v>
      </c>
      <c r="M314" s="2">
        <f>+Tabla356[[#This Row],[ENTRADAS]]*Tabla356[[#This Row],[PRECIO]]</f>
        <v>0</v>
      </c>
      <c r="N314" s="2">
        <f>+Tabla356[[#This Row],[SALIDAS]]*Tabla356[[#This Row],[PRECIO]]</f>
        <v>0</v>
      </c>
      <c r="O314" s="2">
        <f>+Tabla356[[#This Row],[BALANCE INICIAL2]]+Tabla356[[#This Row],[ENTRADAS3]]-Tabla356[[#This Row],[SALIDAS4]]</f>
        <v>85400</v>
      </c>
    </row>
    <row r="315" spans="1:15" x14ac:dyDescent="0.25">
      <c r="A315" s="9" t="s">
        <v>33</v>
      </c>
      <c r="B315" s="10" t="s">
        <v>879</v>
      </c>
      <c r="C315" t="s">
        <v>78</v>
      </c>
      <c r="D315" t="s">
        <v>324</v>
      </c>
      <c r="F315" s="9" t="s">
        <v>826</v>
      </c>
      <c r="G315">
        <v>6</v>
      </c>
      <c r="J315">
        <f>+Tabla356[[#This Row],[BALANCE INICIAL]]+Tabla356[[#This Row],[ENTRADAS]]-Tabla356[[#This Row],[SALIDAS]]</f>
        <v>6</v>
      </c>
      <c r="K315" s="2">
        <v>1650</v>
      </c>
      <c r="L315" s="2">
        <f>+Tabla356[[#This Row],[BALANCE INICIAL]]*Tabla356[[#This Row],[PRECIO]]</f>
        <v>9900</v>
      </c>
      <c r="M315" s="2">
        <f>+Tabla356[[#This Row],[ENTRADAS]]*Tabla356[[#This Row],[PRECIO]]</f>
        <v>0</v>
      </c>
      <c r="N315" s="2">
        <f>+Tabla356[[#This Row],[SALIDAS]]*Tabla356[[#This Row],[PRECIO]]</f>
        <v>0</v>
      </c>
      <c r="O315" s="2">
        <f>+Tabla356[[#This Row],[BALANCE INICIAL2]]+Tabla356[[#This Row],[ENTRADAS3]]-Tabla356[[#This Row],[SALIDAS4]]</f>
        <v>9900</v>
      </c>
    </row>
    <row r="316" spans="1:15" x14ac:dyDescent="0.25">
      <c r="A316" s="9" t="s">
        <v>33</v>
      </c>
      <c r="B316" s="10" t="s">
        <v>879</v>
      </c>
      <c r="C316" t="s">
        <v>78</v>
      </c>
      <c r="D316" t="s">
        <v>325</v>
      </c>
      <c r="F316" s="9" t="s">
        <v>833</v>
      </c>
      <c r="G316">
        <v>5</v>
      </c>
      <c r="I316">
        <v>2</v>
      </c>
      <c r="J316">
        <f>+Tabla356[[#This Row],[BALANCE INICIAL]]+Tabla356[[#This Row],[ENTRADAS]]-Tabla356[[#This Row],[SALIDAS]]</f>
        <v>3</v>
      </c>
      <c r="K316" s="2">
        <v>3311.77</v>
      </c>
      <c r="L316" s="2">
        <f>+Tabla356[[#This Row],[BALANCE INICIAL]]*Tabla356[[#This Row],[PRECIO]]</f>
        <v>16558.849999999999</v>
      </c>
      <c r="M316" s="2">
        <f>+Tabla356[[#This Row],[ENTRADAS]]*Tabla356[[#This Row],[PRECIO]]</f>
        <v>0</v>
      </c>
      <c r="N316" s="2">
        <f>+Tabla356[[#This Row],[SALIDAS]]*Tabla356[[#This Row],[PRECIO]]</f>
        <v>6623.54</v>
      </c>
      <c r="O316" s="2">
        <f>+Tabla356[[#This Row],[BALANCE INICIAL2]]+Tabla356[[#This Row],[ENTRADAS3]]-Tabla356[[#This Row],[SALIDAS4]]</f>
        <v>9935.3099999999977</v>
      </c>
    </row>
    <row r="317" spans="1:15" x14ac:dyDescent="0.25">
      <c r="A317" s="9" t="s">
        <v>33</v>
      </c>
      <c r="B317" s="10" t="s">
        <v>879</v>
      </c>
      <c r="C317" t="s">
        <v>78</v>
      </c>
      <c r="D317" t="s">
        <v>326</v>
      </c>
      <c r="F317" s="9" t="s">
        <v>833</v>
      </c>
      <c r="G317">
        <v>6</v>
      </c>
      <c r="I317">
        <v>2</v>
      </c>
      <c r="J317">
        <f>+Tabla356[[#This Row],[BALANCE INICIAL]]+Tabla356[[#This Row],[ENTRADAS]]-Tabla356[[#This Row],[SALIDAS]]</f>
        <v>4</v>
      </c>
      <c r="K317" s="2">
        <v>3875.46</v>
      </c>
      <c r="L317" s="2">
        <f>+Tabla356[[#This Row],[BALANCE INICIAL]]*Tabla356[[#This Row],[PRECIO]]</f>
        <v>23252.760000000002</v>
      </c>
      <c r="M317" s="2">
        <f>+Tabla356[[#This Row],[ENTRADAS]]*Tabla356[[#This Row],[PRECIO]]</f>
        <v>0</v>
      </c>
      <c r="N317" s="2">
        <f>+Tabla356[[#This Row],[SALIDAS]]*Tabla356[[#This Row],[PRECIO]]</f>
        <v>7750.92</v>
      </c>
      <c r="O317" s="2">
        <f>+Tabla356[[#This Row],[BALANCE INICIAL2]]+Tabla356[[#This Row],[ENTRADAS3]]-Tabla356[[#This Row],[SALIDAS4]]</f>
        <v>15501.840000000002</v>
      </c>
    </row>
    <row r="318" spans="1:15" x14ac:dyDescent="0.25">
      <c r="A318" s="9" t="s">
        <v>33</v>
      </c>
      <c r="B318" s="10" t="s">
        <v>879</v>
      </c>
      <c r="C318" t="s">
        <v>78</v>
      </c>
      <c r="D318" t="s">
        <v>327</v>
      </c>
      <c r="F318" s="9" t="s">
        <v>833</v>
      </c>
      <c r="G318">
        <v>6</v>
      </c>
      <c r="I318">
        <v>2</v>
      </c>
      <c r="J318">
        <f>+Tabla356[[#This Row],[BALANCE INICIAL]]+Tabla356[[#This Row],[ENTRADAS]]-Tabla356[[#This Row],[SALIDAS]]</f>
        <v>4</v>
      </c>
      <c r="K318" s="2">
        <v>3875.46</v>
      </c>
      <c r="L318" s="2">
        <f>+Tabla356[[#This Row],[BALANCE INICIAL]]*Tabla356[[#This Row],[PRECIO]]</f>
        <v>23252.760000000002</v>
      </c>
      <c r="M318" s="2">
        <f>+Tabla356[[#This Row],[ENTRADAS]]*Tabla356[[#This Row],[PRECIO]]</f>
        <v>0</v>
      </c>
      <c r="N318" s="2">
        <f>+Tabla356[[#This Row],[SALIDAS]]*Tabla356[[#This Row],[PRECIO]]</f>
        <v>7750.92</v>
      </c>
      <c r="O318" s="2">
        <f>+Tabla356[[#This Row],[BALANCE INICIAL2]]+Tabla356[[#This Row],[ENTRADAS3]]-Tabla356[[#This Row],[SALIDAS4]]</f>
        <v>15501.840000000002</v>
      </c>
    </row>
    <row r="319" spans="1:15" x14ac:dyDescent="0.25">
      <c r="A319" s="9" t="s">
        <v>33</v>
      </c>
      <c r="B319" s="10" t="s">
        <v>879</v>
      </c>
      <c r="C319" t="s">
        <v>78</v>
      </c>
      <c r="D319" t="s">
        <v>328</v>
      </c>
      <c r="F319" s="9" t="s">
        <v>833</v>
      </c>
      <c r="G319">
        <v>0</v>
      </c>
      <c r="H319">
        <v>7</v>
      </c>
      <c r="J319">
        <f>+Tabla356[[#This Row],[BALANCE INICIAL]]+Tabla356[[#This Row],[ENTRADAS]]-Tabla356[[#This Row],[SALIDAS]]</f>
        <v>7</v>
      </c>
      <c r="K319" s="2">
        <v>5302</v>
      </c>
      <c r="L319" s="2">
        <f>+Tabla356[[#This Row],[BALANCE INICIAL]]*Tabla356[[#This Row],[PRECIO]]</f>
        <v>0</v>
      </c>
      <c r="M319" s="2">
        <f>+Tabla356[[#This Row],[ENTRADAS]]*Tabla356[[#This Row],[PRECIO]]</f>
        <v>37114</v>
      </c>
      <c r="N319" s="2">
        <f>+Tabla356[[#This Row],[SALIDAS]]*Tabla356[[#This Row],[PRECIO]]</f>
        <v>0</v>
      </c>
      <c r="O319" s="2">
        <f>+Tabla356[[#This Row],[BALANCE INICIAL2]]+Tabla356[[#This Row],[ENTRADAS3]]-Tabla356[[#This Row],[SALIDAS4]]</f>
        <v>37114</v>
      </c>
    </row>
    <row r="320" spans="1:15" x14ac:dyDescent="0.25">
      <c r="A320" s="9" t="s">
        <v>33</v>
      </c>
      <c r="B320" s="10" t="s">
        <v>879</v>
      </c>
      <c r="C320" t="s">
        <v>78</v>
      </c>
      <c r="D320" t="s">
        <v>329</v>
      </c>
      <c r="F320" s="9" t="s">
        <v>833</v>
      </c>
      <c r="G320">
        <v>0</v>
      </c>
      <c r="H320">
        <v>7</v>
      </c>
      <c r="J320">
        <f>+Tabla356[[#This Row],[BALANCE INICIAL]]+Tabla356[[#This Row],[ENTRADAS]]-Tabla356[[#This Row],[SALIDAS]]</f>
        <v>7</v>
      </c>
      <c r="K320" s="2">
        <v>6848</v>
      </c>
      <c r="L320" s="2">
        <f>+Tabla356[[#This Row],[BALANCE INICIAL]]*Tabla356[[#This Row],[PRECIO]]</f>
        <v>0</v>
      </c>
      <c r="M320" s="2">
        <f>+Tabla356[[#This Row],[ENTRADAS]]*Tabla356[[#This Row],[PRECIO]]</f>
        <v>47936</v>
      </c>
      <c r="N320" s="2">
        <f>+Tabla356[[#This Row],[SALIDAS]]*Tabla356[[#This Row],[PRECIO]]</f>
        <v>0</v>
      </c>
      <c r="O320" s="2">
        <f>+Tabla356[[#This Row],[BALANCE INICIAL2]]+Tabla356[[#This Row],[ENTRADAS3]]-Tabla356[[#This Row],[SALIDAS4]]</f>
        <v>47936</v>
      </c>
    </row>
    <row r="321" spans="1:15" x14ac:dyDescent="0.25">
      <c r="A321" s="9" t="s">
        <v>33</v>
      </c>
      <c r="B321" s="10" t="s">
        <v>879</v>
      </c>
      <c r="C321" t="s">
        <v>78</v>
      </c>
      <c r="D321" t="s">
        <v>330</v>
      </c>
      <c r="F321" s="9" t="s">
        <v>833</v>
      </c>
      <c r="G321">
        <v>0</v>
      </c>
      <c r="H321">
        <v>7</v>
      </c>
      <c r="J321">
        <f>+Tabla356[[#This Row],[BALANCE INICIAL]]+Tabla356[[#This Row],[ENTRADAS]]-Tabla356[[#This Row],[SALIDAS]]</f>
        <v>7</v>
      </c>
      <c r="K321" s="2">
        <v>6848</v>
      </c>
      <c r="L321" s="2">
        <f>+Tabla356[[#This Row],[BALANCE INICIAL]]*Tabla356[[#This Row],[PRECIO]]</f>
        <v>0</v>
      </c>
      <c r="M321" s="2">
        <f>+Tabla356[[#This Row],[ENTRADAS]]*Tabla356[[#This Row],[PRECIO]]</f>
        <v>47936</v>
      </c>
      <c r="N321" s="2">
        <f>+Tabla356[[#This Row],[SALIDAS]]*Tabla356[[#This Row],[PRECIO]]</f>
        <v>0</v>
      </c>
      <c r="O321" s="2">
        <f>+Tabla356[[#This Row],[BALANCE INICIAL2]]+Tabla356[[#This Row],[ENTRADAS3]]-Tabla356[[#This Row],[SALIDAS4]]</f>
        <v>47936</v>
      </c>
    </row>
    <row r="322" spans="1:15" x14ac:dyDescent="0.25">
      <c r="A322" s="9" t="s">
        <v>33</v>
      </c>
      <c r="B322" s="10" t="s">
        <v>879</v>
      </c>
      <c r="C322" t="s">
        <v>78</v>
      </c>
      <c r="D322" t="s">
        <v>331</v>
      </c>
      <c r="F322" s="9" t="s">
        <v>833</v>
      </c>
      <c r="G322">
        <v>0</v>
      </c>
      <c r="H322">
        <v>7</v>
      </c>
      <c r="J322">
        <f>+Tabla356[[#This Row],[BALANCE INICIAL]]+Tabla356[[#This Row],[ENTRADAS]]-Tabla356[[#This Row],[SALIDAS]]</f>
        <v>7</v>
      </c>
      <c r="K322" s="2">
        <v>6848</v>
      </c>
      <c r="L322" s="2">
        <f>+Tabla356[[#This Row],[BALANCE INICIAL]]*Tabla356[[#This Row],[PRECIO]]</f>
        <v>0</v>
      </c>
      <c r="M322" s="2">
        <f>+Tabla356[[#This Row],[ENTRADAS]]*Tabla356[[#This Row],[PRECIO]]</f>
        <v>47936</v>
      </c>
      <c r="N322" s="2">
        <f>+Tabla356[[#This Row],[SALIDAS]]*Tabla356[[#This Row],[PRECIO]]</f>
        <v>0</v>
      </c>
      <c r="O322" s="2">
        <f>+Tabla356[[#This Row],[BALANCE INICIAL2]]+Tabla356[[#This Row],[ENTRADAS3]]-Tabla356[[#This Row],[SALIDAS4]]</f>
        <v>47936</v>
      </c>
    </row>
    <row r="323" spans="1:15" x14ac:dyDescent="0.25">
      <c r="A323" s="9" t="s">
        <v>33</v>
      </c>
      <c r="B323" s="10" t="s">
        <v>879</v>
      </c>
      <c r="C323" t="s">
        <v>78</v>
      </c>
      <c r="D323" t="s">
        <v>332</v>
      </c>
      <c r="F323" s="9" t="s">
        <v>833</v>
      </c>
      <c r="G323">
        <v>15</v>
      </c>
      <c r="I323">
        <v>12</v>
      </c>
      <c r="J323">
        <f>+Tabla356[[#This Row],[BALANCE INICIAL]]+Tabla356[[#This Row],[ENTRADAS]]-Tabla356[[#This Row],[SALIDAS]]</f>
        <v>3</v>
      </c>
      <c r="K323" s="2">
        <v>9043</v>
      </c>
      <c r="L323" s="2">
        <f>+Tabla356[[#This Row],[BALANCE INICIAL]]*Tabla356[[#This Row],[PRECIO]]</f>
        <v>135645</v>
      </c>
      <c r="M323" s="2">
        <f>+Tabla356[[#This Row],[ENTRADAS]]*Tabla356[[#This Row],[PRECIO]]</f>
        <v>0</v>
      </c>
      <c r="N323" s="2">
        <f>+Tabla356[[#This Row],[SALIDAS]]*Tabla356[[#This Row],[PRECIO]]</f>
        <v>108516</v>
      </c>
      <c r="O323" s="2">
        <f>+Tabla356[[#This Row],[BALANCE INICIAL2]]+Tabla356[[#This Row],[ENTRADAS3]]-Tabla356[[#This Row],[SALIDAS4]]</f>
        <v>27129</v>
      </c>
    </row>
    <row r="324" spans="1:15" x14ac:dyDescent="0.25">
      <c r="A324" s="9" t="s">
        <v>33</v>
      </c>
      <c r="B324" s="10" t="s">
        <v>879</v>
      </c>
      <c r="C324" t="s">
        <v>78</v>
      </c>
      <c r="D324" t="s">
        <v>333</v>
      </c>
      <c r="F324" s="9" t="s">
        <v>833</v>
      </c>
      <c r="G324">
        <v>9</v>
      </c>
      <c r="H324">
        <v>8</v>
      </c>
      <c r="I324">
        <v>2</v>
      </c>
      <c r="J324">
        <f>+Tabla356[[#This Row],[BALANCE INICIAL]]+Tabla356[[#This Row],[ENTRADAS]]-Tabla356[[#This Row],[SALIDAS]]</f>
        <v>15</v>
      </c>
      <c r="K324" s="2">
        <v>16380.95</v>
      </c>
      <c r="L324" s="2">
        <f>+Tabla356[[#This Row],[BALANCE INICIAL]]*Tabla356[[#This Row],[PRECIO]]</f>
        <v>147428.55000000002</v>
      </c>
      <c r="M324" s="2">
        <f>+Tabla356[[#This Row],[ENTRADAS]]*Tabla356[[#This Row],[PRECIO]]</f>
        <v>131047.6</v>
      </c>
      <c r="N324" s="2">
        <f>+Tabla356[[#This Row],[SALIDAS]]*Tabla356[[#This Row],[PRECIO]]</f>
        <v>32761.9</v>
      </c>
      <c r="O324" s="2">
        <f>+Tabla356[[#This Row],[BALANCE INICIAL2]]+Tabla356[[#This Row],[ENTRADAS3]]-Tabla356[[#This Row],[SALIDAS4]]</f>
        <v>245714.25000000003</v>
      </c>
    </row>
    <row r="325" spans="1:15" x14ac:dyDescent="0.25">
      <c r="A325" s="9" t="s">
        <v>33</v>
      </c>
      <c r="B325" s="10" t="s">
        <v>879</v>
      </c>
      <c r="C325" t="s">
        <v>78</v>
      </c>
      <c r="D325" t="s">
        <v>985</v>
      </c>
      <c r="F325" s="9" t="s">
        <v>833</v>
      </c>
      <c r="G325">
        <v>6</v>
      </c>
      <c r="H325">
        <v>25</v>
      </c>
      <c r="I325">
        <v>13</v>
      </c>
      <c r="J325">
        <f>+Tabla356[[#This Row],[BALANCE INICIAL]]+Tabla356[[#This Row],[ENTRADAS]]-Tabla356[[#This Row],[SALIDAS]]</f>
        <v>18</v>
      </c>
      <c r="K325" s="2">
        <v>3898.31</v>
      </c>
      <c r="L325" s="2">
        <f>+Tabla356[[#This Row],[BALANCE INICIAL]]*Tabla356[[#This Row],[PRECIO]]</f>
        <v>23389.86</v>
      </c>
      <c r="M325" s="2">
        <f>+Tabla356[[#This Row],[ENTRADAS]]*Tabla356[[#This Row],[PRECIO]]</f>
        <v>97457.75</v>
      </c>
      <c r="N325" s="2">
        <f>+Tabla356[[#This Row],[SALIDAS]]*Tabla356[[#This Row],[PRECIO]]</f>
        <v>50678.03</v>
      </c>
      <c r="O325" s="2">
        <f>+Tabla356[[#This Row],[BALANCE INICIAL2]]+Tabla356[[#This Row],[ENTRADAS3]]-Tabla356[[#This Row],[SALIDAS4]]</f>
        <v>70169.58</v>
      </c>
    </row>
    <row r="326" spans="1:15" x14ac:dyDescent="0.25">
      <c r="A326" s="9" t="s">
        <v>33</v>
      </c>
      <c r="B326" s="10" t="s">
        <v>879</v>
      </c>
      <c r="C326" t="s">
        <v>78</v>
      </c>
      <c r="D326" t="s">
        <v>986</v>
      </c>
      <c r="F326" s="9" t="s">
        <v>820</v>
      </c>
      <c r="G326">
        <v>4</v>
      </c>
      <c r="H326">
        <v>10</v>
      </c>
      <c r="I326">
        <v>8</v>
      </c>
      <c r="J326">
        <f>+Tabla356[[#This Row],[BALANCE INICIAL]]+Tabla356[[#This Row],[ENTRADAS]]-Tabla356[[#This Row],[SALIDAS]]</f>
        <v>6</v>
      </c>
      <c r="K326" s="2">
        <v>6093</v>
      </c>
      <c r="L326" s="2">
        <f>+Tabla356[[#This Row],[BALANCE INICIAL]]*Tabla356[[#This Row],[PRECIO]]</f>
        <v>24372</v>
      </c>
      <c r="M326" s="2">
        <f>+Tabla356[[#This Row],[ENTRADAS]]*Tabla356[[#This Row],[PRECIO]]</f>
        <v>60930</v>
      </c>
      <c r="N326" s="2">
        <f>+Tabla356[[#This Row],[SALIDAS]]*Tabla356[[#This Row],[PRECIO]]</f>
        <v>48744</v>
      </c>
      <c r="O326" s="2">
        <f>+Tabla356[[#This Row],[BALANCE INICIAL2]]+Tabla356[[#This Row],[ENTRADAS3]]-Tabla356[[#This Row],[SALIDAS4]]</f>
        <v>36558</v>
      </c>
    </row>
    <row r="327" spans="1:15" x14ac:dyDescent="0.25">
      <c r="A327" s="9" t="s">
        <v>33</v>
      </c>
      <c r="B327" s="10" t="s">
        <v>879</v>
      </c>
      <c r="C327" t="s">
        <v>78</v>
      </c>
      <c r="D327" t="s">
        <v>334</v>
      </c>
      <c r="F327" s="9" t="s">
        <v>820</v>
      </c>
      <c r="G327">
        <v>2</v>
      </c>
      <c r="J327">
        <f>+Tabla356[[#This Row],[BALANCE INICIAL]]+Tabla356[[#This Row],[ENTRADAS]]-Tabla356[[#This Row],[SALIDAS]]</f>
        <v>2</v>
      </c>
      <c r="K327" s="2">
        <v>5500</v>
      </c>
      <c r="L327" s="2">
        <f>+Tabla356[[#This Row],[BALANCE INICIAL]]*Tabla356[[#This Row],[PRECIO]]</f>
        <v>11000</v>
      </c>
      <c r="M327" s="2">
        <f>+Tabla356[[#This Row],[ENTRADAS]]*Tabla356[[#This Row],[PRECIO]]</f>
        <v>0</v>
      </c>
      <c r="N327" s="2">
        <f>+Tabla356[[#This Row],[SALIDAS]]*Tabla356[[#This Row],[PRECIO]]</f>
        <v>0</v>
      </c>
      <c r="O327" s="2">
        <f>+Tabla356[[#This Row],[BALANCE INICIAL2]]+Tabla356[[#This Row],[ENTRADAS3]]-Tabla356[[#This Row],[SALIDAS4]]</f>
        <v>11000</v>
      </c>
    </row>
    <row r="328" spans="1:15" x14ac:dyDescent="0.25">
      <c r="A328" s="9" t="s">
        <v>33</v>
      </c>
      <c r="B328" s="10" t="s">
        <v>879</v>
      </c>
      <c r="C328" t="s">
        <v>78</v>
      </c>
      <c r="D328" t="s">
        <v>335</v>
      </c>
      <c r="F328" s="9" t="s">
        <v>820</v>
      </c>
      <c r="G328">
        <v>2</v>
      </c>
      <c r="J328">
        <f>+Tabla356[[#This Row],[BALANCE INICIAL]]+Tabla356[[#This Row],[ENTRADAS]]-Tabla356[[#This Row],[SALIDAS]]</f>
        <v>2</v>
      </c>
      <c r="K328" s="2">
        <v>5500</v>
      </c>
      <c r="L328" s="2">
        <f>+Tabla356[[#This Row],[BALANCE INICIAL]]*Tabla356[[#This Row],[PRECIO]]</f>
        <v>11000</v>
      </c>
      <c r="M328" s="2">
        <f>+Tabla356[[#This Row],[ENTRADAS]]*Tabla356[[#This Row],[PRECIO]]</f>
        <v>0</v>
      </c>
      <c r="N328" s="2">
        <f>+Tabla356[[#This Row],[SALIDAS]]*Tabla356[[#This Row],[PRECIO]]</f>
        <v>0</v>
      </c>
      <c r="O328" s="2">
        <f>+Tabla356[[#This Row],[BALANCE INICIAL2]]+Tabla356[[#This Row],[ENTRADAS3]]-Tabla356[[#This Row],[SALIDAS4]]</f>
        <v>11000</v>
      </c>
    </row>
    <row r="329" spans="1:15" x14ac:dyDescent="0.25">
      <c r="A329" s="9" t="s">
        <v>33</v>
      </c>
      <c r="B329" s="10" t="s">
        <v>879</v>
      </c>
      <c r="C329" t="s">
        <v>78</v>
      </c>
      <c r="D329" t="s">
        <v>336</v>
      </c>
      <c r="F329" s="9" t="s">
        <v>820</v>
      </c>
      <c r="G329">
        <v>9</v>
      </c>
      <c r="J329">
        <f>+Tabla356[[#This Row],[BALANCE INICIAL]]+Tabla356[[#This Row],[ENTRADAS]]-Tabla356[[#This Row],[SALIDAS]]</f>
        <v>9</v>
      </c>
      <c r="K329" s="2">
        <v>2440</v>
      </c>
      <c r="L329" s="2">
        <f>+Tabla356[[#This Row],[BALANCE INICIAL]]*Tabla356[[#This Row],[PRECIO]]</f>
        <v>21960</v>
      </c>
      <c r="M329" s="2">
        <f>+Tabla356[[#This Row],[ENTRADAS]]*Tabla356[[#This Row],[PRECIO]]</f>
        <v>0</v>
      </c>
      <c r="N329" s="2">
        <f>+Tabla356[[#This Row],[SALIDAS]]*Tabla356[[#This Row],[PRECIO]]</f>
        <v>0</v>
      </c>
      <c r="O329" s="2">
        <f>+Tabla356[[#This Row],[BALANCE INICIAL2]]+Tabla356[[#This Row],[ENTRADAS3]]-Tabla356[[#This Row],[SALIDAS4]]</f>
        <v>21960</v>
      </c>
    </row>
    <row r="330" spans="1:15" x14ac:dyDescent="0.25">
      <c r="A330" s="9" t="s">
        <v>33</v>
      </c>
      <c r="B330" s="10" t="s">
        <v>879</v>
      </c>
      <c r="C330" t="s">
        <v>78</v>
      </c>
      <c r="D330" t="s">
        <v>337</v>
      </c>
      <c r="F330" s="9" t="s">
        <v>820</v>
      </c>
      <c r="G330">
        <v>11</v>
      </c>
      <c r="J330">
        <f>+Tabla356[[#This Row],[BALANCE INICIAL]]+Tabla356[[#This Row],[ENTRADAS]]-Tabla356[[#This Row],[SALIDAS]]</f>
        <v>11</v>
      </c>
      <c r="K330" s="2">
        <v>2440</v>
      </c>
      <c r="L330" s="2">
        <f>+Tabla356[[#This Row],[BALANCE INICIAL]]*Tabla356[[#This Row],[PRECIO]]</f>
        <v>26840</v>
      </c>
      <c r="M330" s="2">
        <f>+Tabla356[[#This Row],[ENTRADAS]]*Tabla356[[#This Row],[PRECIO]]</f>
        <v>0</v>
      </c>
      <c r="N330" s="2">
        <f>+Tabla356[[#This Row],[SALIDAS]]*Tabla356[[#This Row],[PRECIO]]</f>
        <v>0</v>
      </c>
      <c r="O330" s="2">
        <f>+Tabla356[[#This Row],[BALANCE INICIAL2]]+Tabla356[[#This Row],[ENTRADAS3]]-Tabla356[[#This Row],[SALIDAS4]]</f>
        <v>26840</v>
      </c>
    </row>
    <row r="331" spans="1:15" x14ac:dyDescent="0.25">
      <c r="A331" s="9" t="s">
        <v>33</v>
      </c>
      <c r="B331" s="10" t="s">
        <v>879</v>
      </c>
      <c r="C331" t="s">
        <v>78</v>
      </c>
      <c r="D331" t="s">
        <v>338</v>
      </c>
      <c r="F331" s="9" t="s">
        <v>820</v>
      </c>
      <c r="G331">
        <v>11</v>
      </c>
      <c r="J331">
        <f>+Tabla356[[#This Row],[BALANCE INICIAL]]+Tabla356[[#This Row],[ENTRADAS]]-Tabla356[[#This Row],[SALIDAS]]</f>
        <v>11</v>
      </c>
      <c r="K331" s="2">
        <v>23021</v>
      </c>
      <c r="L331" s="2">
        <f>+Tabla356[[#This Row],[BALANCE INICIAL]]*Tabla356[[#This Row],[PRECIO]]</f>
        <v>253231</v>
      </c>
      <c r="M331" s="2">
        <f>+Tabla356[[#This Row],[ENTRADAS]]*Tabla356[[#This Row],[PRECIO]]</f>
        <v>0</v>
      </c>
      <c r="N331" s="2">
        <f>+Tabla356[[#This Row],[SALIDAS]]*Tabla356[[#This Row],[PRECIO]]</f>
        <v>0</v>
      </c>
      <c r="O331" s="2">
        <f>+Tabla356[[#This Row],[BALANCE INICIAL2]]+Tabla356[[#This Row],[ENTRADAS3]]-Tabla356[[#This Row],[SALIDAS4]]</f>
        <v>253231</v>
      </c>
    </row>
    <row r="332" spans="1:15" x14ac:dyDescent="0.25">
      <c r="A332" s="9" t="s">
        <v>33</v>
      </c>
      <c r="B332" s="10" t="s">
        <v>879</v>
      </c>
      <c r="C332" t="s">
        <v>78</v>
      </c>
      <c r="D332" t="s">
        <v>339</v>
      </c>
      <c r="F332" s="9" t="s">
        <v>820</v>
      </c>
      <c r="H332">
        <v>4</v>
      </c>
      <c r="I332">
        <v>1</v>
      </c>
      <c r="J332">
        <f>+Tabla356[[#This Row],[BALANCE INICIAL]]+Tabla356[[#This Row],[ENTRADAS]]-Tabla356[[#This Row],[SALIDAS]]</f>
        <v>3</v>
      </c>
      <c r="K332" s="2">
        <v>3731</v>
      </c>
      <c r="L332" s="2">
        <f>+Tabla356[[#This Row],[BALANCE INICIAL]]*Tabla356[[#This Row],[PRECIO]]</f>
        <v>0</v>
      </c>
      <c r="M332" s="2">
        <f>+Tabla356[[#This Row],[ENTRADAS]]*Tabla356[[#This Row],[PRECIO]]</f>
        <v>14924</v>
      </c>
      <c r="N332" s="2">
        <f>+Tabla356[[#This Row],[SALIDAS]]*Tabla356[[#This Row],[PRECIO]]</f>
        <v>3731</v>
      </c>
      <c r="O332" s="2">
        <f>+Tabla356[[#This Row],[BALANCE INICIAL2]]+Tabla356[[#This Row],[ENTRADAS3]]-Tabla356[[#This Row],[SALIDAS4]]</f>
        <v>11193</v>
      </c>
    </row>
    <row r="333" spans="1:15" x14ac:dyDescent="0.25">
      <c r="A333" s="9" t="s">
        <v>33</v>
      </c>
      <c r="B333" s="10" t="s">
        <v>879</v>
      </c>
      <c r="C333" t="s">
        <v>78</v>
      </c>
      <c r="D333" t="s">
        <v>340</v>
      </c>
      <c r="F333" s="9" t="s">
        <v>820</v>
      </c>
      <c r="H333">
        <v>4</v>
      </c>
      <c r="I333">
        <v>1</v>
      </c>
      <c r="J333">
        <f>+Tabla356[[#This Row],[BALANCE INICIAL]]+Tabla356[[#This Row],[ENTRADAS]]-Tabla356[[#This Row],[SALIDAS]]</f>
        <v>3</v>
      </c>
      <c r="K333" s="2">
        <v>4399</v>
      </c>
      <c r="L333" s="2">
        <f>+Tabla356[[#This Row],[BALANCE INICIAL]]*Tabla356[[#This Row],[PRECIO]]</f>
        <v>0</v>
      </c>
      <c r="M333" s="2">
        <f>+Tabla356[[#This Row],[ENTRADAS]]*Tabla356[[#This Row],[PRECIO]]</f>
        <v>17596</v>
      </c>
      <c r="N333" s="2">
        <f>+Tabla356[[#This Row],[SALIDAS]]*Tabla356[[#This Row],[PRECIO]]</f>
        <v>4399</v>
      </c>
      <c r="O333" s="2">
        <f>+Tabla356[[#This Row],[BALANCE INICIAL2]]+Tabla356[[#This Row],[ENTRADAS3]]-Tabla356[[#This Row],[SALIDAS4]]</f>
        <v>13197</v>
      </c>
    </row>
    <row r="334" spans="1:15" x14ac:dyDescent="0.25">
      <c r="A334" s="9" t="s">
        <v>33</v>
      </c>
      <c r="B334" s="10" t="s">
        <v>879</v>
      </c>
      <c r="C334" t="s">
        <v>78</v>
      </c>
      <c r="D334" t="s">
        <v>341</v>
      </c>
      <c r="F334" s="9" t="s">
        <v>820</v>
      </c>
      <c r="H334">
        <v>4</v>
      </c>
      <c r="I334">
        <v>1</v>
      </c>
      <c r="J334">
        <f>+Tabla356[[#This Row],[BALANCE INICIAL]]+Tabla356[[#This Row],[ENTRADAS]]-Tabla356[[#This Row],[SALIDAS]]</f>
        <v>3</v>
      </c>
      <c r="K334" s="2">
        <v>4399</v>
      </c>
      <c r="L334" s="2">
        <f>+Tabla356[[#This Row],[BALANCE INICIAL]]*Tabla356[[#This Row],[PRECIO]]</f>
        <v>0</v>
      </c>
      <c r="M334" s="2">
        <f>+Tabla356[[#This Row],[ENTRADAS]]*Tabla356[[#This Row],[PRECIO]]</f>
        <v>17596</v>
      </c>
      <c r="N334" s="2">
        <f>+Tabla356[[#This Row],[SALIDAS]]*Tabla356[[#This Row],[PRECIO]]</f>
        <v>4399</v>
      </c>
      <c r="O334" s="2">
        <f>+Tabla356[[#This Row],[BALANCE INICIAL2]]+Tabla356[[#This Row],[ENTRADAS3]]-Tabla356[[#This Row],[SALIDAS4]]</f>
        <v>13197</v>
      </c>
    </row>
    <row r="335" spans="1:15" x14ac:dyDescent="0.25">
      <c r="A335" s="9" t="s">
        <v>33</v>
      </c>
      <c r="B335" s="10" t="s">
        <v>879</v>
      </c>
      <c r="C335" t="s">
        <v>78</v>
      </c>
      <c r="D335" t="s">
        <v>342</v>
      </c>
      <c r="F335" s="9" t="s">
        <v>820</v>
      </c>
      <c r="H335">
        <v>4</v>
      </c>
      <c r="I335">
        <v>1</v>
      </c>
      <c r="J335">
        <f>+Tabla356[[#This Row],[BALANCE INICIAL]]+Tabla356[[#This Row],[ENTRADAS]]-Tabla356[[#This Row],[SALIDAS]]</f>
        <v>3</v>
      </c>
      <c r="K335" s="2">
        <v>4399</v>
      </c>
      <c r="L335" s="2">
        <f>+Tabla356[[#This Row],[BALANCE INICIAL]]*Tabla356[[#This Row],[PRECIO]]</f>
        <v>0</v>
      </c>
      <c r="M335" s="2">
        <f>+Tabla356[[#This Row],[ENTRADAS]]*Tabla356[[#This Row],[PRECIO]]</f>
        <v>17596</v>
      </c>
      <c r="N335" s="2">
        <f>+Tabla356[[#This Row],[SALIDAS]]*Tabla356[[#This Row],[PRECIO]]</f>
        <v>4399</v>
      </c>
      <c r="O335" s="2">
        <f>+Tabla356[[#This Row],[BALANCE INICIAL2]]+Tabla356[[#This Row],[ENTRADAS3]]-Tabla356[[#This Row],[SALIDAS4]]</f>
        <v>13197</v>
      </c>
    </row>
    <row r="336" spans="1:15" x14ac:dyDescent="0.25">
      <c r="A336" s="9" t="s">
        <v>33</v>
      </c>
      <c r="B336" s="10" t="s">
        <v>879</v>
      </c>
      <c r="C336" t="s">
        <v>78</v>
      </c>
      <c r="D336" t="s">
        <v>343</v>
      </c>
      <c r="F336" s="9" t="s">
        <v>820</v>
      </c>
      <c r="G336">
        <v>7</v>
      </c>
      <c r="J336">
        <f>+Tabla356[[#This Row],[BALANCE INICIAL]]+Tabla356[[#This Row],[ENTRADAS]]-Tabla356[[#This Row],[SALIDAS]]</f>
        <v>7</v>
      </c>
      <c r="K336" s="2">
        <v>23021</v>
      </c>
      <c r="L336" s="2">
        <f>+Tabla356[[#This Row],[BALANCE INICIAL]]*Tabla356[[#This Row],[PRECIO]]</f>
        <v>161147</v>
      </c>
      <c r="M336" s="2">
        <f>+Tabla356[[#This Row],[ENTRADAS]]*Tabla356[[#This Row],[PRECIO]]</f>
        <v>0</v>
      </c>
      <c r="N336" s="2">
        <f>+Tabla356[[#This Row],[SALIDAS]]*Tabla356[[#This Row],[PRECIO]]</f>
        <v>0</v>
      </c>
      <c r="O336" s="2">
        <f>+Tabla356[[#This Row],[BALANCE INICIAL2]]+Tabla356[[#This Row],[ENTRADAS3]]-Tabla356[[#This Row],[SALIDAS4]]</f>
        <v>161147</v>
      </c>
    </row>
    <row r="337" spans="1:15" x14ac:dyDescent="0.25">
      <c r="A337" s="9" t="s">
        <v>33</v>
      </c>
      <c r="B337" s="10" t="s">
        <v>879</v>
      </c>
      <c r="C337" t="s">
        <v>78</v>
      </c>
      <c r="D337" t="s">
        <v>344</v>
      </c>
      <c r="F337" s="9" t="s">
        <v>820</v>
      </c>
      <c r="G337">
        <v>5</v>
      </c>
      <c r="J337">
        <f>+Tabla356[[#This Row],[BALANCE INICIAL]]+Tabla356[[#This Row],[ENTRADAS]]-Tabla356[[#This Row],[SALIDAS]]</f>
        <v>5</v>
      </c>
      <c r="K337" s="2">
        <v>1499</v>
      </c>
      <c r="L337" s="2">
        <f>+Tabla356[[#This Row],[BALANCE INICIAL]]*Tabla356[[#This Row],[PRECIO]]</f>
        <v>7495</v>
      </c>
      <c r="M337" s="2">
        <f>+Tabla356[[#This Row],[ENTRADAS]]*Tabla356[[#This Row],[PRECIO]]</f>
        <v>0</v>
      </c>
      <c r="N337" s="2">
        <f>+Tabla356[[#This Row],[SALIDAS]]*Tabla356[[#This Row],[PRECIO]]</f>
        <v>0</v>
      </c>
      <c r="O337" s="2">
        <f>+Tabla356[[#This Row],[BALANCE INICIAL2]]+Tabla356[[#This Row],[ENTRADAS3]]-Tabla356[[#This Row],[SALIDAS4]]</f>
        <v>7495</v>
      </c>
    </row>
    <row r="338" spans="1:15" x14ac:dyDescent="0.25">
      <c r="A338" s="9" t="s">
        <v>33</v>
      </c>
      <c r="B338" s="10" t="s">
        <v>879</v>
      </c>
      <c r="C338" t="s">
        <v>78</v>
      </c>
      <c r="D338" t="s">
        <v>345</v>
      </c>
      <c r="F338" s="9" t="s">
        <v>842</v>
      </c>
      <c r="G338">
        <v>2</v>
      </c>
      <c r="J338">
        <f>+Tabla356[[#This Row],[BALANCE INICIAL]]+Tabla356[[#This Row],[ENTRADAS]]-Tabla356[[#This Row],[SALIDAS]]</f>
        <v>2</v>
      </c>
      <c r="K338" s="2">
        <v>1900</v>
      </c>
      <c r="L338" s="2">
        <f>+Tabla356[[#This Row],[BALANCE INICIAL]]*Tabla356[[#This Row],[PRECIO]]</f>
        <v>3800</v>
      </c>
      <c r="M338" s="2">
        <f>+Tabla356[[#This Row],[ENTRADAS]]*Tabla356[[#This Row],[PRECIO]]</f>
        <v>0</v>
      </c>
      <c r="N338" s="2">
        <f>+Tabla356[[#This Row],[SALIDAS]]*Tabla356[[#This Row],[PRECIO]]</f>
        <v>0</v>
      </c>
      <c r="O338" s="2">
        <f>+Tabla356[[#This Row],[BALANCE INICIAL2]]+Tabla356[[#This Row],[ENTRADAS3]]-Tabla356[[#This Row],[SALIDAS4]]</f>
        <v>3800</v>
      </c>
    </row>
    <row r="339" spans="1:15" x14ac:dyDescent="0.25">
      <c r="A339" s="9" t="s">
        <v>33</v>
      </c>
      <c r="B339" s="10" t="s">
        <v>879</v>
      </c>
      <c r="C339" t="s">
        <v>78</v>
      </c>
      <c r="D339" t="s">
        <v>346</v>
      </c>
      <c r="F339" s="9" t="s">
        <v>820</v>
      </c>
      <c r="G339">
        <v>10</v>
      </c>
      <c r="J339">
        <f>+Tabla356[[#This Row],[BALANCE INICIAL]]+Tabla356[[#This Row],[ENTRADAS]]-Tabla356[[#This Row],[SALIDAS]]</f>
        <v>10</v>
      </c>
      <c r="K339" s="2">
        <v>1850</v>
      </c>
      <c r="L339" s="2">
        <f>+Tabla356[[#This Row],[BALANCE INICIAL]]*Tabla356[[#This Row],[PRECIO]]</f>
        <v>18500</v>
      </c>
      <c r="M339" s="2">
        <f>+Tabla356[[#This Row],[ENTRADAS]]*Tabla356[[#This Row],[PRECIO]]</f>
        <v>0</v>
      </c>
      <c r="N339" s="2">
        <f>+Tabla356[[#This Row],[SALIDAS]]*Tabla356[[#This Row],[PRECIO]]</f>
        <v>0</v>
      </c>
      <c r="O339" s="2">
        <f>+Tabla356[[#This Row],[BALANCE INICIAL2]]+Tabla356[[#This Row],[ENTRADAS3]]-Tabla356[[#This Row],[SALIDAS4]]</f>
        <v>18500</v>
      </c>
    </row>
    <row r="340" spans="1:15" x14ac:dyDescent="0.25">
      <c r="A340" s="9" t="s">
        <v>33</v>
      </c>
      <c r="B340" s="10" t="s">
        <v>879</v>
      </c>
      <c r="C340" t="s">
        <v>78</v>
      </c>
      <c r="D340" t="s">
        <v>347</v>
      </c>
      <c r="F340" s="9" t="s">
        <v>820</v>
      </c>
      <c r="G340">
        <v>8</v>
      </c>
      <c r="J340">
        <f>+Tabla356[[#This Row],[BALANCE INICIAL]]+Tabla356[[#This Row],[ENTRADAS]]-Tabla356[[#This Row],[SALIDAS]]</f>
        <v>8</v>
      </c>
      <c r="K340" s="2">
        <v>1490</v>
      </c>
      <c r="L340" s="2">
        <f>+Tabla356[[#This Row],[BALANCE INICIAL]]*Tabla356[[#This Row],[PRECIO]]</f>
        <v>11920</v>
      </c>
      <c r="M340" s="2">
        <f>+Tabla356[[#This Row],[ENTRADAS]]*Tabla356[[#This Row],[PRECIO]]</f>
        <v>0</v>
      </c>
      <c r="N340" s="2">
        <f>+Tabla356[[#This Row],[SALIDAS]]*Tabla356[[#This Row],[PRECIO]]</f>
        <v>0</v>
      </c>
      <c r="O340" s="2">
        <f>+Tabla356[[#This Row],[BALANCE INICIAL2]]+Tabla356[[#This Row],[ENTRADAS3]]-Tabla356[[#This Row],[SALIDAS4]]</f>
        <v>11920</v>
      </c>
    </row>
    <row r="341" spans="1:15" x14ac:dyDescent="0.25">
      <c r="A341" s="9" t="s">
        <v>33</v>
      </c>
      <c r="B341" s="10" t="s">
        <v>879</v>
      </c>
      <c r="C341" t="s">
        <v>78</v>
      </c>
      <c r="D341" t="s">
        <v>348</v>
      </c>
      <c r="F341" s="9" t="s">
        <v>820</v>
      </c>
      <c r="G341">
        <v>3</v>
      </c>
      <c r="J341">
        <f>+Tabla356[[#This Row],[BALANCE INICIAL]]+Tabla356[[#This Row],[ENTRADAS]]-Tabla356[[#This Row],[SALIDAS]]</f>
        <v>3</v>
      </c>
      <c r="K341" s="2">
        <v>1800</v>
      </c>
      <c r="L341" s="2">
        <f>+Tabla356[[#This Row],[BALANCE INICIAL]]*Tabla356[[#This Row],[PRECIO]]</f>
        <v>5400</v>
      </c>
      <c r="M341" s="2">
        <f>+Tabla356[[#This Row],[ENTRADAS]]*Tabla356[[#This Row],[PRECIO]]</f>
        <v>0</v>
      </c>
      <c r="N341" s="2">
        <f>+Tabla356[[#This Row],[SALIDAS]]*Tabla356[[#This Row],[PRECIO]]</f>
        <v>0</v>
      </c>
      <c r="O341" s="2">
        <f>+Tabla356[[#This Row],[BALANCE INICIAL2]]+Tabla356[[#This Row],[ENTRADAS3]]-Tabla356[[#This Row],[SALIDAS4]]</f>
        <v>5400</v>
      </c>
    </row>
    <row r="342" spans="1:15" x14ac:dyDescent="0.25">
      <c r="A342" s="9" t="s">
        <v>33</v>
      </c>
      <c r="B342" s="10" t="s">
        <v>879</v>
      </c>
      <c r="C342" t="s">
        <v>78</v>
      </c>
      <c r="D342" t="s">
        <v>349</v>
      </c>
      <c r="F342" s="9" t="s">
        <v>820</v>
      </c>
      <c r="G342">
        <v>1</v>
      </c>
      <c r="J342">
        <f>+Tabla356[[#This Row],[BALANCE INICIAL]]+Tabla356[[#This Row],[ENTRADAS]]-Tabla356[[#This Row],[SALIDAS]]</f>
        <v>1</v>
      </c>
      <c r="K342" s="2">
        <v>1995</v>
      </c>
      <c r="L342" s="2">
        <f>+Tabla356[[#This Row],[BALANCE INICIAL]]*Tabla356[[#This Row],[PRECIO]]</f>
        <v>1995</v>
      </c>
      <c r="M342" s="2">
        <f>+Tabla356[[#This Row],[ENTRADAS]]*Tabla356[[#This Row],[PRECIO]]</f>
        <v>0</v>
      </c>
      <c r="N342" s="2">
        <f>+Tabla356[[#This Row],[SALIDAS]]*Tabla356[[#This Row],[PRECIO]]</f>
        <v>0</v>
      </c>
      <c r="O342" s="2">
        <f>+Tabla356[[#This Row],[BALANCE INICIAL2]]+Tabla356[[#This Row],[ENTRADAS3]]-Tabla356[[#This Row],[SALIDAS4]]</f>
        <v>1995</v>
      </c>
    </row>
    <row r="343" spans="1:15" x14ac:dyDescent="0.25">
      <c r="A343" s="9" t="s">
        <v>33</v>
      </c>
      <c r="B343" s="10" t="s">
        <v>879</v>
      </c>
      <c r="C343" t="s">
        <v>78</v>
      </c>
      <c r="D343" t="s">
        <v>350</v>
      </c>
      <c r="F343" s="9" t="s">
        <v>820</v>
      </c>
      <c r="H343">
        <v>5</v>
      </c>
      <c r="J343">
        <f>+Tabla356[[#This Row],[BALANCE INICIAL]]+Tabla356[[#This Row],[ENTRADAS]]-Tabla356[[#This Row],[SALIDAS]]</f>
        <v>5</v>
      </c>
      <c r="K343" s="2">
        <v>7662</v>
      </c>
      <c r="L343" s="2">
        <f>+Tabla356[[#This Row],[BALANCE INICIAL]]*Tabla356[[#This Row],[PRECIO]]</f>
        <v>0</v>
      </c>
      <c r="M343" s="2">
        <f>+Tabla356[[#This Row],[ENTRADAS]]*Tabla356[[#This Row],[PRECIO]]</f>
        <v>38310</v>
      </c>
      <c r="N343" s="2">
        <f>+Tabla356[[#This Row],[SALIDAS]]*Tabla356[[#This Row],[PRECIO]]</f>
        <v>0</v>
      </c>
      <c r="O343" s="2">
        <f>+Tabla356[[#This Row],[BALANCE INICIAL2]]+Tabla356[[#This Row],[ENTRADAS3]]-Tabla356[[#This Row],[SALIDAS4]]</f>
        <v>38310</v>
      </c>
    </row>
    <row r="344" spans="1:15" x14ac:dyDescent="0.25">
      <c r="A344" s="9" t="s">
        <v>33</v>
      </c>
      <c r="B344" s="10" t="s">
        <v>879</v>
      </c>
      <c r="C344" t="s">
        <v>78</v>
      </c>
      <c r="D344" t="s">
        <v>351</v>
      </c>
      <c r="F344" s="9" t="s">
        <v>820</v>
      </c>
      <c r="H344">
        <v>5</v>
      </c>
      <c r="J344">
        <f>+Tabla356[[#This Row],[BALANCE INICIAL]]+Tabla356[[#This Row],[ENTRADAS]]-Tabla356[[#This Row],[SALIDAS]]</f>
        <v>5</v>
      </c>
      <c r="K344" s="2">
        <v>7662</v>
      </c>
      <c r="L344" s="2">
        <f>+Tabla356[[#This Row],[BALANCE INICIAL]]*Tabla356[[#This Row],[PRECIO]]</f>
        <v>0</v>
      </c>
      <c r="M344" s="2">
        <f>+Tabla356[[#This Row],[ENTRADAS]]*Tabla356[[#This Row],[PRECIO]]</f>
        <v>38310</v>
      </c>
      <c r="N344" s="2">
        <f>+Tabla356[[#This Row],[SALIDAS]]*Tabla356[[#This Row],[PRECIO]]</f>
        <v>0</v>
      </c>
      <c r="O344" s="2">
        <f>+Tabla356[[#This Row],[BALANCE INICIAL2]]+Tabla356[[#This Row],[ENTRADAS3]]-Tabla356[[#This Row],[SALIDAS4]]</f>
        <v>38310</v>
      </c>
    </row>
    <row r="345" spans="1:15" x14ac:dyDescent="0.25">
      <c r="A345" s="9" t="s">
        <v>33</v>
      </c>
      <c r="B345" s="10" t="s">
        <v>879</v>
      </c>
      <c r="C345" t="s">
        <v>78</v>
      </c>
      <c r="D345" t="s">
        <v>352</v>
      </c>
      <c r="F345" s="9" t="s">
        <v>820</v>
      </c>
      <c r="H345">
        <v>5</v>
      </c>
      <c r="J345">
        <f>+Tabla356[[#This Row],[BALANCE INICIAL]]+Tabla356[[#This Row],[ENTRADAS]]-Tabla356[[#This Row],[SALIDAS]]</f>
        <v>5</v>
      </c>
      <c r="K345" s="2">
        <v>7662</v>
      </c>
      <c r="L345" s="2">
        <f>+Tabla356[[#This Row],[BALANCE INICIAL]]*Tabla356[[#This Row],[PRECIO]]</f>
        <v>0</v>
      </c>
      <c r="M345" s="2">
        <f>+Tabla356[[#This Row],[ENTRADAS]]*Tabla356[[#This Row],[PRECIO]]</f>
        <v>38310</v>
      </c>
      <c r="N345" s="2">
        <f>+Tabla356[[#This Row],[SALIDAS]]*Tabla356[[#This Row],[PRECIO]]</f>
        <v>0</v>
      </c>
      <c r="O345" s="2">
        <f>+Tabla356[[#This Row],[BALANCE INICIAL2]]+Tabla356[[#This Row],[ENTRADAS3]]-Tabla356[[#This Row],[SALIDAS4]]</f>
        <v>38310</v>
      </c>
    </row>
    <row r="346" spans="1:15" x14ac:dyDescent="0.25">
      <c r="A346" s="9" t="s">
        <v>33</v>
      </c>
      <c r="B346" s="10" t="s">
        <v>879</v>
      </c>
      <c r="C346" t="s">
        <v>78</v>
      </c>
      <c r="D346" t="s">
        <v>353</v>
      </c>
      <c r="F346" s="9" t="s">
        <v>820</v>
      </c>
      <c r="H346">
        <v>5</v>
      </c>
      <c r="J346">
        <f>+Tabla356[[#This Row],[BALANCE INICIAL]]+Tabla356[[#This Row],[ENTRADAS]]-Tabla356[[#This Row],[SALIDAS]]</f>
        <v>5</v>
      </c>
      <c r="K346" s="2">
        <v>7662</v>
      </c>
      <c r="L346" s="2">
        <f>+Tabla356[[#This Row],[BALANCE INICIAL]]*Tabla356[[#This Row],[PRECIO]]</f>
        <v>0</v>
      </c>
      <c r="M346" s="2">
        <f>+Tabla356[[#This Row],[ENTRADAS]]*Tabla356[[#This Row],[PRECIO]]</f>
        <v>38310</v>
      </c>
      <c r="N346" s="2">
        <f>+Tabla356[[#This Row],[SALIDAS]]*Tabla356[[#This Row],[PRECIO]]</f>
        <v>0</v>
      </c>
      <c r="O346" s="2">
        <f>+Tabla356[[#This Row],[BALANCE INICIAL2]]+Tabla356[[#This Row],[ENTRADAS3]]-Tabla356[[#This Row],[SALIDAS4]]</f>
        <v>38310</v>
      </c>
    </row>
    <row r="347" spans="1:15" x14ac:dyDescent="0.25">
      <c r="A347" s="9" t="s">
        <v>33</v>
      </c>
      <c r="B347" s="10" t="s">
        <v>879</v>
      </c>
      <c r="C347" t="s">
        <v>78</v>
      </c>
      <c r="D347" t="s">
        <v>354</v>
      </c>
      <c r="F347" s="9" t="s">
        <v>820</v>
      </c>
      <c r="G347">
        <v>15</v>
      </c>
      <c r="J347">
        <f>+Tabla356[[#This Row],[BALANCE INICIAL]]+Tabla356[[#This Row],[ENTRADAS]]-Tabla356[[#This Row],[SALIDAS]]</f>
        <v>15</v>
      </c>
      <c r="K347" s="2">
        <v>1850</v>
      </c>
      <c r="L347" s="2">
        <f>+Tabla356[[#This Row],[BALANCE INICIAL]]*Tabla356[[#This Row],[PRECIO]]</f>
        <v>27750</v>
      </c>
      <c r="M347" s="2">
        <f>+Tabla356[[#This Row],[ENTRADAS]]*Tabla356[[#This Row],[PRECIO]]</f>
        <v>0</v>
      </c>
      <c r="N347" s="2">
        <f>+Tabla356[[#This Row],[SALIDAS]]*Tabla356[[#This Row],[PRECIO]]</f>
        <v>0</v>
      </c>
      <c r="O347" s="2">
        <f>+Tabla356[[#This Row],[BALANCE INICIAL2]]+Tabla356[[#This Row],[ENTRADAS3]]-Tabla356[[#This Row],[SALIDAS4]]</f>
        <v>27750</v>
      </c>
    </row>
    <row r="348" spans="1:15" x14ac:dyDescent="0.25">
      <c r="A348" s="9" t="s">
        <v>33</v>
      </c>
      <c r="B348" s="10" t="s">
        <v>879</v>
      </c>
      <c r="C348" t="s">
        <v>78</v>
      </c>
      <c r="D348" t="s">
        <v>355</v>
      </c>
      <c r="F348" s="9" t="s">
        <v>820</v>
      </c>
      <c r="G348">
        <v>5</v>
      </c>
      <c r="J348">
        <f>+Tabla356[[#This Row],[BALANCE INICIAL]]+Tabla356[[#This Row],[ENTRADAS]]-Tabla356[[#This Row],[SALIDAS]]</f>
        <v>5</v>
      </c>
      <c r="K348" s="2">
        <v>1750</v>
      </c>
      <c r="L348" s="2">
        <f>+Tabla356[[#This Row],[BALANCE INICIAL]]*Tabla356[[#This Row],[PRECIO]]</f>
        <v>8750</v>
      </c>
      <c r="M348" s="2">
        <f>+Tabla356[[#This Row],[ENTRADAS]]*Tabla356[[#This Row],[PRECIO]]</f>
        <v>0</v>
      </c>
      <c r="N348" s="2">
        <f>+Tabla356[[#This Row],[SALIDAS]]*Tabla356[[#This Row],[PRECIO]]</f>
        <v>0</v>
      </c>
      <c r="O348" s="2">
        <f>+Tabla356[[#This Row],[BALANCE INICIAL2]]+Tabla356[[#This Row],[ENTRADAS3]]-Tabla356[[#This Row],[SALIDAS4]]</f>
        <v>8750</v>
      </c>
    </row>
    <row r="349" spans="1:15" x14ac:dyDescent="0.25">
      <c r="A349" s="9" t="s">
        <v>33</v>
      </c>
      <c r="B349" s="10" t="s">
        <v>879</v>
      </c>
      <c r="C349" t="s">
        <v>78</v>
      </c>
      <c r="D349" t="s">
        <v>356</v>
      </c>
      <c r="F349" s="9" t="s">
        <v>820</v>
      </c>
      <c r="G349">
        <v>3</v>
      </c>
      <c r="J349">
        <f>+Tabla356[[#This Row],[BALANCE INICIAL]]+Tabla356[[#This Row],[ENTRADAS]]-Tabla356[[#This Row],[SALIDAS]]</f>
        <v>3</v>
      </c>
      <c r="K349" s="2">
        <v>1890</v>
      </c>
      <c r="L349" s="2">
        <f>+Tabla356[[#This Row],[BALANCE INICIAL]]*Tabla356[[#This Row],[PRECIO]]</f>
        <v>5670</v>
      </c>
      <c r="M349" s="2">
        <f>+Tabla356[[#This Row],[ENTRADAS]]*Tabla356[[#This Row],[PRECIO]]</f>
        <v>0</v>
      </c>
      <c r="N349" s="2">
        <f>+Tabla356[[#This Row],[SALIDAS]]*Tabla356[[#This Row],[PRECIO]]</f>
        <v>0</v>
      </c>
      <c r="O349" s="2">
        <f>+Tabla356[[#This Row],[BALANCE INICIAL2]]+Tabla356[[#This Row],[ENTRADAS3]]-Tabla356[[#This Row],[SALIDAS4]]</f>
        <v>5670</v>
      </c>
    </row>
    <row r="350" spans="1:15" x14ac:dyDescent="0.25">
      <c r="A350" s="9" t="s">
        <v>33</v>
      </c>
      <c r="B350" s="10" t="s">
        <v>879</v>
      </c>
      <c r="C350" t="s">
        <v>78</v>
      </c>
      <c r="D350" t="s">
        <v>357</v>
      </c>
      <c r="F350" s="9" t="s">
        <v>820</v>
      </c>
      <c r="G350">
        <v>1</v>
      </c>
      <c r="J350">
        <f>+Tabla356[[#This Row],[BALANCE INICIAL]]+Tabla356[[#This Row],[ENTRADAS]]-Tabla356[[#This Row],[SALIDAS]]</f>
        <v>1</v>
      </c>
      <c r="K350" s="2">
        <v>1295</v>
      </c>
      <c r="L350" s="2">
        <f>+Tabla356[[#This Row],[BALANCE INICIAL]]*Tabla356[[#This Row],[PRECIO]]</f>
        <v>1295</v>
      </c>
      <c r="M350" s="2">
        <f>+Tabla356[[#This Row],[ENTRADAS]]*Tabla356[[#This Row],[PRECIO]]</f>
        <v>0</v>
      </c>
      <c r="N350" s="2">
        <f>+Tabla356[[#This Row],[SALIDAS]]*Tabla356[[#This Row],[PRECIO]]</f>
        <v>0</v>
      </c>
      <c r="O350" s="2">
        <f>+Tabla356[[#This Row],[BALANCE INICIAL2]]+Tabla356[[#This Row],[ENTRADAS3]]-Tabla356[[#This Row],[SALIDAS4]]</f>
        <v>1295</v>
      </c>
    </row>
    <row r="351" spans="1:15" x14ac:dyDescent="0.25">
      <c r="A351" s="9" t="s">
        <v>33</v>
      </c>
      <c r="B351" s="10" t="s">
        <v>879</v>
      </c>
      <c r="C351" t="s">
        <v>78</v>
      </c>
      <c r="D351" t="s">
        <v>358</v>
      </c>
      <c r="F351" s="9" t="s">
        <v>820</v>
      </c>
      <c r="H351">
        <v>7</v>
      </c>
      <c r="I351">
        <v>2</v>
      </c>
      <c r="J351">
        <f>+Tabla356[[#This Row],[BALANCE INICIAL]]+Tabla356[[#This Row],[ENTRADAS]]-Tabla356[[#This Row],[SALIDAS]]</f>
        <v>5</v>
      </c>
      <c r="K351" s="2">
        <v>2693</v>
      </c>
      <c r="L351" s="2">
        <f>+Tabla356[[#This Row],[BALANCE INICIAL]]*Tabla356[[#This Row],[PRECIO]]</f>
        <v>0</v>
      </c>
      <c r="M351" s="2">
        <f>+Tabla356[[#This Row],[ENTRADAS]]*Tabla356[[#This Row],[PRECIO]]</f>
        <v>18851</v>
      </c>
      <c r="N351" s="2">
        <f>+Tabla356[[#This Row],[SALIDAS]]*Tabla356[[#This Row],[PRECIO]]</f>
        <v>5386</v>
      </c>
      <c r="O351" s="2">
        <f>+Tabla356[[#This Row],[BALANCE INICIAL2]]+Tabla356[[#This Row],[ENTRADAS3]]-Tabla356[[#This Row],[SALIDAS4]]</f>
        <v>13465</v>
      </c>
    </row>
    <row r="352" spans="1:15" x14ac:dyDescent="0.25">
      <c r="A352" s="9" t="s">
        <v>33</v>
      </c>
      <c r="B352" s="10" t="s">
        <v>879</v>
      </c>
      <c r="C352" t="s">
        <v>78</v>
      </c>
      <c r="D352" t="s">
        <v>359</v>
      </c>
      <c r="F352" s="9" t="s">
        <v>826</v>
      </c>
      <c r="G352">
        <v>2</v>
      </c>
      <c r="J352">
        <f>+Tabla356[[#This Row],[BALANCE INICIAL]]+Tabla356[[#This Row],[ENTRADAS]]-Tabla356[[#This Row],[SALIDAS]]</f>
        <v>2</v>
      </c>
      <c r="K352" s="2">
        <v>2155.7199999999998</v>
      </c>
      <c r="L352" s="2">
        <f>+Tabla356[[#This Row],[BALANCE INICIAL]]*Tabla356[[#This Row],[PRECIO]]</f>
        <v>4311.4399999999996</v>
      </c>
      <c r="M352" s="2">
        <f>+Tabla356[[#This Row],[ENTRADAS]]*Tabla356[[#This Row],[PRECIO]]</f>
        <v>0</v>
      </c>
      <c r="N352" s="2">
        <f>+Tabla356[[#This Row],[SALIDAS]]*Tabla356[[#This Row],[PRECIO]]</f>
        <v>0</v>
      </c>
      <c r="O352" s="2">
        <f>+Tabla356[[#This Row],[BALANCE INICIAL2]]+Tabla356[[#This Row],[ENTRADAS3]]-Tabla356[[#This Row],[SALIDAS4]]</f>
        <v>4311.4399999999996</v>
      </c>
    </row>
    <row r="353" spans="1:15" x14ac:dyDescent="0.25">
      <c r="A353" s="9" t="s">
        <v>33</v>
      </c>
      <c r="B353" s="10" t="s">
        <v>879</v>
      </c>
      <c r="C353" t="s">
        <v>78</v>
      </c>
      <c r="D353" t="s">
        <v>364</v>
      </c>
      <c r="F353" s="9" t="s">
        <v>826</v>
      </c>
      <c r="G353">
        <v>22</v>
      </c>
      <c r="I353">
        <v>13</v>
      </c>
      <c r="J353">
        <f>+Tabla356[[#This Row],[BALANCE INICIAL]]+Tabla356[[#This Row],[ENTRADAS]]-Tabla356[[#This Row],[SALIDAS]]</f>
        <v>9</v>
      </c>
      <c r="K353" s="2">
        <v>9110.25</v>
      </c>
      <c r="L353" s="2">
        <f>+Tabla356[[#This Row],[BALANCE INICIAL]]*Tabla356[[#This Row],[PRECIO]]</f>
        <v>200425.5</v>
      </c>
      <c r="M353" s="2">
        <f>+Tabla356[[#This Row],[ENTRADAS]]*Tabla356[[#This Row],[PRECIO]]</f>
        <v>0</v>
      </c>
      <c r="N353" s="2">
        <f>+Tabla356[[#This Row],[SALIDAS]]*Tabla356[[#This Row],[PRECIO]]</f>
        <v>118433.25</v>
      </c>
      <c r="O353" s="2">
        <f>+Tabla356[[#This Row],[BALANCE INICIAL2]]+Tabla356[[#This Row],[ENTRADAS3]]-Tabla356[[#This Row],[SALIDAS4]]</f>
        <v>81992.25</v>
      </c>
    </row>
    <row r="354" spans="1:15" x14ac:dyDescent="0.25">
      <c r="A354" s="9" t="s">
        <v>33</v>
      </c>
      <c r="B354" s="10" t="s">
        <v>879</v>
      </c>
      <c r="C354" t="s">
        <v>78</v>
      </c>
      <c r="D354" t="s">
        <v>365</v>
      </c>
      <c r="F354" s="9" t="s">
        <v>858</v>
      </c>
      <c r="G354">
        <v>4</v>
      </c>
      <c r="H354">
        <v>4</v>
      </c>
      <c r="J354">
        <f>+Tabla356[[#This Row],[BALANCE INICIAL]]+Tabla356[[#This Row],[ENTRADAS]]-Tabla356[[#This Row],[SALIDAS]]</f>
        <v>8</v>
      </c>
      <c r="K354" s="2">
        <v>4829.71</v>
      </c>
      <c r="L354" s="2">
        <f>+Tabla356[[#This Row],[BALANCE INICIAL]]*Tabla356[[#This Row],[PRECIO]]</f>
        <v>19318.84</v>
      </c>
      <c r="M354" s="2">
        <f>+Tabla356[[#This Row],[ENTRADAS]]*Tabla356[[#This Row],[PRECIO]]</f>
        <v>19318.84</v>
      </c>
      <c r="N354" s="2">
        <f>+Tabla356[[#This Row],[SALIDAS]]*Tabla356[[#This Row],[PRECIO]]</f>
        <v>0</v>
      </c>
      <c r="O354" s="2">
        <f>+Tabla356[[#This Row],[BALANCE INICIAL2]]+Tabla356[[#This Row],[ENTRADAS3]]-Tabla356[[#This Row],[SALIDAS4]]</f>
        <v>38637.68</v>
      </c>
    </row>
    <row r="355" spans="1:15" x14ac:dyDescent="0.25">
      <c r="A355" s="9" t="s">
        <v>33</v>
      </c>
      <c r="B355" s="10" t="s">
        <v>879</v>
      </c>
      <c r="C355" t="s">
        <v>78</v>
      </c>
      <c r="D355" t="s">
        <v>366</v>
      </c>
      <c r="F355" s="9" t="s">
        <v>858</v>
      </c>
      <c r="G355">
        <v>4</v>
      </c>
      <c r="H355">
        <v>4</v>
      </c>
      <c r="J355">
        <f>+Tabla356[[#This Row],[BALANCE INICIAL]]+Tabla356[[#This Row],[ENTRADAS]]-Tabla356[[#This Row],[SALIDAS]]</f>
        <v>8</v>
      </c>
      <c r="K355" s="2">
        <v>6250.43</v>
      </c>
      <c r="L355" s="2">
        <f>+Tabla356[[#This Row],[BALANCE INICIAL]]*Tabla356[[#This Row],[PRECIO]]</f>
        <v>25001.72</v>
      </c>
      <c r="M355" s="2">
        <f>+Tabla356[[#This Row],[ENTRADAS]]*Tabla356[[#This Row],[PRECIO]]</f>
        <v>25001.72</v>
      </c>
      <c r="N355" s="2">
        <f>+Tabla356[[#This Row],[SALIDAS]]*Tabla356[[#This Row],[PRECIO]]</f>
        <v>0</v>
      </c>
      <c r="O355" s="2">
        <f>+Tabla356[[#This Row],[BALANCE INICIAL2]]+Tabla356[[#This Row],[ENTRADAS3]]-Tabla356[[#This Row],[SALIDAS4]]</f>
        <v>50003.44</v>
      </c>
    </row>
    <row r="356" spans="1:15" x14ac:dyDescent="0.25">
      <c r="A356" s="9" t="s">
        <v>33</v>
      </c>
      <c r="B356" s="10" t="s">
        <v>879</v>
      </c>
      <c r="C356" t="s">
        <v>78</v>
      </c>
      <c r="D356" t="s">
        <v>367</v>
      </c>
      <c r="F356" s="9" t="s">
        <v>858</v>
      </c>
      <c r="G356">
        <v>4</v>
      </c>
      <c r="H356">
        <v>4</v>
      </c>
      <c r="J356">
        <f>+Tabla356[[#This Row],[BALANCE INICIAL]]+Tabla356[[#This Row],[ENTRADAS]]-Tabla356[[#This Row],[SALIDAS]]</f>
        <v>8</v>
      </c>
      <c r="K356" s="2">
        <v>6250.43</v>
      </c>
      <c r="L356" s="2">
        <f>+Tabla356[[#This Row],[BALANCE INICIAL]]*Tabla356[[#This Row],[PRECIO]]</f>
        <v>25001.72</v>
      </c>
      <c r="M356" s="2">
        <f>+Tabla356[[#This Row],[ENTRADAS]]*Tabla356[[#This Row],[PRECIO]]</f>
        <v>25001.72</v>
      </c>
      <c r="N356" s="2">
        <f>+Tabla356[[#This Row],[SALIDAS]]*Tabla356[[#This Row],[PRECIO]]</f>
        <v>0</v>
      </c>
      <c r="O356" s="2">
        <f>+Tabla356[[#This Row],[BALANCE INICIAL2]]+Tabla356[[#This Row],[ENTRADAS3]]-Tabla356[[#This Row],[SALIDAS4]]</f>
        <v>50003.44</v>
      </c>
    </row>
    <row r="357" spans="1:15" x14ac:dyDescent="0.25">
      <c r="A357" s="9" t="s">
        <v>33</v>
      </c>
      <c r="B357" s="10" t="s">
        <v>879</v>
      </c>
      <c r="C357" t="s">
        <v>78</v>
      </c>
      <c r="D357" t="s">
        <v>368</v>
      </c>
      <c r="F357" s="9" t="s">
        <v>858</v>
      </c>
      <c r="G357">
        <v>4</v>
      </c>
      <c r="H357">
        <v>4</v>
      </c>
      <c r="J357">
        <f>+Tabla356[[#This Row],[BALANCE INICIAL]]+Tabla356[[#This Row],[ENTRADAS]]-Tabla356[[#This Row],[SALIDAS]]</f>
        <v>8</v>
      </c>
      <c r="K357" s="2">
        <v>6250.43</v>
      </c>
      <c r="L357" s="2">
        <f>+Tabla356[[#This Row],[BALANCE INICIAL]]*Tabla356[[#This Row],[PRECIO]]</f>
        <v>25001.72</v>
      </c>
      <c r="M357" s="2">
        <f>+Tabla356[[#This Row],[ENTRADAS]]*Tabla356[[#This Row],[PRECIO]]</f>
        <v>25001.72</v>
      </c>
      <c r="N357" s="2">
        <f>+Tabla356[[#This Row],[SALIDAS]]*Tabla356[[#This Row],[PRECIO]]</f>
        <v>0</v>
      </c>
      <c r="O357" s="2">
        <f>+Tabla356[[#This Row],[BALANCE INICIAL2]]+Tabla356[[#This Row],[ENTRADAS3]]-Tabla356[[#This Row],[SALIDAS4]]</f>
        <v>50003.44</v>
      </c>
    </row>
    <row r="358" spans="1:15" x14ac:dyDescent="0.25">
      <c r="A358" s="9" t="s">
        <v>33</v>
      </c>
      <c r="B358" s="10" t="s">
        <v>879</v>
      </c>
      <c r="C358" t="s">
        <v>78</v>
      </c>
      <c r="D358" t="s">
        <v>369</v>
      </c>
      <c r="F358" s="9" t="s">
        <v>858</v>
      </c>
      <c r="G358">
        <v>4</v>
      </c>
      <c r="J358">
        <f>+Tabla356[[#This Row],[BALANCE INICIAL]]+Tabla356[[#This Row],[ENTRADAS]]-Tabla356[[#This Row],[SALIDAS]]</f>
        <v>4</v>
      </c>
      <c r="K358" s="2">
        <v>3500</v>
      </c>
      <c r="L358" s="2">
        <f>+Tabla356[[#This Row],[BALANCE INICIAL]]*Tabla356[[#This Row],[PRECIO]]</f>
        <v>14000</v>
      </c>
      <c r="M358" s="2">
        <f>+Tabla356[[#This Row],[ENTRADAS]]*Tabla356[[#This Row],[PRECIO]]</f>
        <v>0</v>
      </c>
      <c r="N358" s="2">
        <f>+Tabla356[[#This Row],[SALIDAS]]*Tabla356[[#This Row],[PRECIO]]</f>
        <v>0</v>
      </c>
      <c r="O358" s="2">
        <f>+Tabla356[[#This Row],[BALANCE INICIAL2]]+Tabla356[[#This Row],[ENTRADAS3]]-Tabla356[[#This Row],[SALIDAS4]]</f>
        <v>14000</v>
      </c>
    </row>
    <row r="359" spans="1:15" x14ac:dyDescent="0.25">
      <c r="A359" s="9" t="s">
        <v>33</v>
      </c>
      <c r="B359" s="10" t="s">
        <v>879</v>
      </c>
      <c r="C359" t="s">
        <v>78</v>
      </c>
      <c r="D359" t="s">
        <v>370</v>
      </c>
      <c r="F359" s="9" t="s">
        <v>858</v>
      </c>
      <c r="G359">
        <v>4</v>
      </c>
      <c r="J359">
        <f>+Tabla356[[#This Row],[BALANCE INICIAL]]+Tabla356[[#This Row],[ENTRADAS]]-Tabla356[[#This Row],[SALIDAS]]</f>
        <v>4</v>
      </c>
      <c r="K359" s="2">
        <v>3500</v>
      </c>
      <c r="L359" s="2">
        <f>+Tabla356[[#This Row],[BALANCE INICIAL]]*Tabla356[[#This Row],[PRECIO]]</f>
        <v>14000</v>
      </c>
      <c r="M359" s="2">
        <f>+Tabla356[[#This Row],[ENTRADAS]]*Tabla356[[#This Row],[PRECIO]]</f>
        <v>0</v>
      </c>
      <c r="N359" s="2">
        <f>+Tabla356[[#This Row],[SALIDAS]]*Tabla356[[#This Row],[PRECIO]]</f>
        <v>0</v>
      </c>
      <c r="O359" s="2">
        <f>+Tabla356[[#This Row],[BALANCE INICIAL2]]+Tabla356[[#This Row],[ENTRADAS3]]-Tabla356[[#This Row],[SALIDAS4]]</f>
        <v>14000</v>
      </c>
    </row>
    <row r="360" spans="1:15" x14ac:dyDescent="0.25">
      <c r="A360" s="9" t="s">
        <v>33</v>
      </c>
      <c r="B360" s="10" t="s">
        <v>879</v>
      </c>
      <c r="C360" t="s">
        <v>78</v>
      </c>
      <c r="D360" t="s">
        <v>371</v>
      </c>
      <c r="F360" s="9" t="s">
        <v>858</v>
      </c>
      <c r="G360">
        <v>4</v>
      </c>
      <c r="J360">
        <f>+Tabla356[[#This Row],[BALANCE INICIAL]]+Tabla356[[#This Row],[ENTRADAS]]-Tabla356[[#This Row],[SALIDAS]]</f>
        <v>4</v>
      </c>
      <c r="K360" s="2">
        <v>3500</v>
      </c>
      <c r="L360" s="2">
        <f>+Tabla356[[#This Row],[BALANCE INICIAL]]*Tabla356[[#This Row],[PRECIO]]</f>
        <v>14000</v>
      </c>
      <c r="M360" s="2">
        <f>+Tabla356[[#This Row],[ENTRADAS]]*Tabla356[[#This Row],[PRECIO]]</f>
        <v>0</v>
      </c>
      <c r="N360" s="2">
        <f>+Tabla356[[#This Row],[SALIDAS]]*Tabla356[[#This Row],[PRECIO]]</f>
        <v>0</v>
      </c>
      <c r="O360" s="2">
        <f>+Tabla356[[#This Row],[BALANCE INICIAL2]]+Tabla356[[#This Row],[ENTRADAS3]]-Tabla356[[#This Row],[SALIDAS4]]</f>
        <v>14000</v>
      </c>
    </row>
    <row r="361" spans="1:15" x14ac:dyDescent="0.25">
      <c r="A361" s="9" t="s">
        <v>33</v>
      </c>
      <c r="B361" s="10" t="s">
        <v>879</v>
      </c>
      <c r="C361" t="s">
        <v>78</v>
      </c>
      <c r="D361" t="s">
        <v>372</v>
      </c>
      <c r="F361" s="9" t="s">
        <v>858</v>
      </c>
      <c r="G361">
        <v>4</v>
      </c>
      <c r="J361">
        <f>+Tabla356[[#This Row],[BALANCE INICIAL]]+Tabla356[[#This Row],[ENTRADAS]]-Tabla356[[#This Row],[SALIDAS]]</f>
        <v>4</v>
      </c>
      <c r="K361" s="2">
        <v>3500</v>
      </c>
      <c r="L361" s="2">
        <f>+Tabla356[[#This Row],[BALANCE INICIAL]]*Tabla356[[#This Row],[PRECIO]]</f>
        <v>14000</v>
      </c>
      <c r="M361" s="2">
        <f>+Tabla356[[#This Row],[ENTRADAS]]*Tabla356[[#This Row],[PRECIO]]</f>
        <v>0</v>
      </c>
      <c r="N361" s="2">
        <f>+Tabla356[[#This Row],[SALIDAS]]*Tabla356[[#This Row],[PRECIO]]</f>
        <v>0</v>
      </c>
      <c r="O361" s="2">
        <f>+Tabla356[[#This Row],[BALANCE INICIAL2]]+Tabla356[[#This Row],[ENTRADAS3]]-Tabla356[[#This Row],[SALIDAS4]]</f>
        <v>14000</v>
      </c>
    </row>
    <row r="362" spans="1:15" x14ac:dyDescent="0.25">
      <c r="A362" s="9" t="s">
        <v>33</v>
      </c>
      <c r="B362" s="10" t="s">
        <v>879</v>
      </c>
      <c r="C362" t="s">
        <v>78</v>
      </c>
      <c r="D362" t="s">
        <v>373</v>
      </c>
      <c r="F362" s="9" t="s">
        <v>826</v>
      </c>
      <c r="H362">
        <v>3</v>
      </c>
      <c r="J362">
        <f>+Tabla356[[#This Row],[BALANCE INICIAL]]+Tabla356[[#This Row],[ENTRADAS]]-Tabla356[[#This Row],[SALIDAS]]</f>
        <v>3</v>
      </c>
      <c r="K362" s="2">
        <v>7009.16</v>
      </c>
      <c r="L362" s="2">
        <f>+Tabla356[[#This Row],[BALANCE INICIAL]]*Tabla356[[#This Row],[PRECIO]]</f>
        <v>0</v>
      </c>
      <c r="M362" s="2">
        <f>+Tabla356[[#This Row],[ENTRADAS]]*Tabla356[[#This Row],[PRECIO]]</f>
        <v>21027.48</v>
      </c>
      <c r="N362" s="2">
        <f>+Tabla356[[#This Row],[SALIDAS]]*Tabla356[[#This Row],[PRECIO]]</f>
        <v>0</v>
      </c>
      <c r="O362" s="2">
        <f>+Tabla356[[#This Row],[BALANCE INICIAL2]]+Tabla356[[#This Row],[ENTRADAS3]]-Tabla356[[#This Row],[SALIDAS4]]</f>
        <v>21027.48</v>
      </c>
    </row>
    <row r="363" spans="1:15" x14ac:dyDescent="0.25">
      <c r="A363" s="9" t="s">
        <v>33</v>
      </c>
      <c r="B363" s="10" t="s">
        <v>879</v>
      </c>
      <c r="C363" t="s">
        <v>78</v>
      </c>
      <c r="D363" t="s">
        <v>374</v>
      </c>
      <c r="F363" s="9" t="s">
        <v>820</v>
      </c>
      <c r="G363">
        <v>8</v>
      </c>
      <c r="J363">
        <f>+Tabla356[[#This Row],[BALANCE INICIAL]]+Tabla356[[#This Row],[ENTRADAS]]-Tabla356[[#This Row],[SALIDAS]]</f>
        <v>8</v>
      </c>
      <c r="K363" s="2">
        <v>5984.4</v>
      </c>
      <c r="L363" s="2">
        <f>+Tabla356[[#This Row],[BALANCE INICIAL]]*Tabla356[[#This Row],[PRECIO]]</f>
        <v>47875.199999999997</v>
      </c>
      <c r="M363" s="2">
        <f>+Tabla356[[#This Row],[ENTRADAS]]*Tabla356[[#This Row],[PRECIO]]</f>
        <v>0</v>
      </c>
      <c r="N363" s="2">
        <f>+Tabla356[[#This Row],[SALIDAS]]*Tabla356[[#This Row],[PRECIO]]</f>
        <v>0</v>
      </c>
      <c r="O363" s="2">
        <f>+Tabla356[[#This Row],[BALANCE INICIAL2]]+Tabla356[[#This Row],[ENTRADAS3]]-Tabla356[[#This Row],[SALIDAS4]]</f>
        <v>47875.199999999997</v>
      </c>
    </row>
    <row r="364" spans="1:15" x14ac:dyDescent="0.25">
      <c r="A364" s="9" t="s">
        <v>33</v>
      </c>
      <c r="B364" s="10" t="s">
        <v>879</v>
      </c>
      <c r="C364" t="s">
        <v>78</v>
      </c>
      <c r="D364" t="s">
        <v>471</v>
      </c>
      <c r="F364" s="9" t="s">
        <v>820</v>
      </c>
      <c r="G364">
        <v>2</v>
      </c>
      <c r="J364">
        <f>+Tabla356[[#This Row],[BALANCE INICIAL]]+Tabla356[[#This Row],[ENTRADAS]]-Tabla356[[#This Row],[SALIDAS]]</f>
        <v>2</v>
      </c>
      <c r="K364" s="2">
        <v>1383.05</v>
      </c>
      <c r="L364" s="2">
        <f>+Tabla356[[#This Row],[BALANCE INICIAL]]*Tabla356[[#This Row],[PRECIO]]</f>
        <v>2766.1</v>
      </c>
      <c r="M364" s="2">
        <f>+Tabla356[[#This Row],[ENTRADAS]]*Tabla356[[#This Row],[PRECIO]]</f>
        <v>0</v>
      </c>
      <c r="N364" s="2">
        <f>+Tabla356[[#This Row],[SALIDAS]]*Tabla356[[#This Row],[PRECIO]]</f>
        <v>0</v>
      </c>
      <c r="O364" s="2">
        <f>+Tabla356[[#This Row],[BALANCE INICIAL2]]+Tabla356[[#This Row],[ENTRADAS3]]-Tabla356[[#This Row],[SALIDAS4]]</f>
        <v>2766.1</v>
      </c>
    </row>
    <row r="365" spans="1:15" x14ac:dyDescent="0.25">
      <c r="A365" s="9" t="s">
        <v>26</v>
      </c>
      <c r="B365" s="16" t="s">
        <v>887</v>
      </c>
      <c r="C365" t="s">
        <v>66</v>
      </c>
      <c r="D365" t="s">
        <v>120</v>
      </c>
      <c r="F365" s="9" t="s">
        <v>820</v>
      </c>
      <c r="G365">
        <v>20</v>
      </c>
      <c r="J365">
        <f>+Tabla356[[#This Row],[BALANCE INICIAL]]+Tabla356[[#This Row],[ENTRADAS]]-Tabla356[[#This Row],[SALIDAS]]</f>
        <v>20</v>
      </c>
      <c r="K365" s="2">
        <v>18.54</v>
      </c>
      <c r="L365" s="2">
        <f>+Tabla356[[#This Row],[BALANCE INICIAL]]*Tabla356[[#This Row],[PRECIO]]</f>
        <v>370.79999999999995</v>
      </c>
      <c r="M365" s="2">
        <f>+Tabla356[[#This Row],[ENTRADAS]]*Tabla356[[#This Row],[PRECIO]]</f>
        <v>0</v>
      </c>
      <c r="N365" s="2">
        <f>+Tabla356[[#This Row],[SALIDAS]]*Tabla356[[#This Row],[PRECIO]]</f>
        <v>0</v>
      </c>
      <c r="O365" s="2">
        <f>+Tabla356[[#This Row],[BALANCE INICIAL2]]+Tabla356[[#This Row],[ENTRADAS3]]-Tabla356[[#This Row],[SALIDAS4]]</f>
        <v>370.79999999999995</v>
      </c>
    </row>
    <row r="366" spans="1:15" ht="26.25" x14ac:dyDescent="0.25">
      <c r="A366" s="11" t="s">
        <v>43</v>
      </c>
      <c r="B366" s="10" t="s">
        <v>954</v>
      </c>
      <c r="C366" s="12" t="s">
        <v>89</v>
      </c>
      <c r="D366" t="s">
        <v>955</v>
      </c>
      <c r="F366" s="9" t="s">
        <v>820</v>
      </c>
      <c r="H366">
        <v>200</v>
      </c>
      <c r="J366">
        <f>+Tabla356[[#This Row],[BALANCE INICIAL]]+Tabla356[[#This Row],[ENTRADAS]]-Tabla356[[#This Row],[SALIDAS]]</f>
        <v>200</v>
      </c>
      <c r="K366" s="2">
        <v>60</v>
      </c>
      <c r="L366" s="2">
        <f>+Tabla356[[#This Row],[BALANCE INICIAL]]*Tabla356[[#This Row],[PRECIO]]</f>
        <v>0</v>
      </c>
      <c r="M366" s="2">
        <f>+Tabla356[[#This Row],[ENTRADAS]]*Tabla356[[#This Row],[PRECIO]]</f>
        <v>12000</v>
      </c>
      <c r="N366" s="2">
        <f>+Tabla356[[#This Row],[SALIDAS]]*Tabla356[[#This Row],[PRECIO]]</f>
        <v>0</v>
      </c>
      <c r="O366" s="2">
        <f>+Tabla356[[#This Row],[BALANCE INICIAL2]]+Tabla356[[#This Row],[ENTRADAS3]]-Tabla356[[#This Row],[SALIDAS4]]</f>
        <v>12000</v>
      </c>
    </row>
    <row r="367" spans="1:15" ht="26.25" x14ac:dyDescent="0.25">
      <c r="A367" s="11" t="s">
        <v>43</v>
      </c>
      <c r="B367" s="10" t="s">
        <v>954</v>
      </c>
      <c r="C367" s="12" t="s">
        <v>89</v>
      </c>
      <c r="D367" t="s">
        <v>956</v>
      </c>
      <c r="F367" s="9" t="s">
        <v>820</v>
      </c>
      <c r="H367">
        <v>500</v>
      </c>
      <c r="J367">
        <f>+Tabla356[[#This Row],[BALANCE INICIAL]]+Tabla356[[#This Row],[ENTRADAS]]-Tabla356[[#This Row],[SALIDAS]]</f>
        <v>500</v>
      </c>
      <c r="K367" s="2">
        <v>58</v>
      </c>
      <c r="L367" s="2">
        <f>+Tabla356[[#This Row],[BALANCE INICIAL]]*Tabla356[[#This Row],[PRECIO]]</f>
        <v>0</v>
      </c>
      <c r="M367" s="2">
        <f>+Tabla356[[#This Row],[ENTRADAS]]*Tabla356[[#This Row],[PRECIO]]</f>
        <v>29000</v>
      </c>
      <c r="N367" s="2">
        <f>+Tabla356[[#This Row],[SALIDAS]]*Tabla356[[#This Row],[PRECIO]]</f>
        <v>0</v>
      </c>
      <c r="O367" s="2">
        <f>+Tabla356[[#This Row],[BALANCE INICIAL2]]+Tabla356[[#This Row],[ENTRADAS3]]-Tabla356[[#This Row],[SALIDAS4]]</f>
        <v>29000</v>
      </c>
    </row>
    <row r="368" spans="1:15" ht="26.25" x14ac:dyDescent="0.25">
      <c r="A368" s="11" t="s">
        <v>43</v>
      </c>
      <c r="B368" s="10" t="s">
        <v>954</v>
      </c>
      <c r="C368" s="12" t="s">
        <v>89</v>
      </c>
      <c r="D368" t="s">
        <v>957</v>
      </c>
      <c r="F368" s="9" t="s">
        <v>820</v>
      </c>
      <c r="H368">
        <v>3</v>
      </c>
      <c r="J368">
        <f>+Tabla356[[#This Row],[BALANCE INICIAL]]+Tabla356[[#This Row],[ENTRADAS]]-Tabla356[[#This Row],[SALIDAS]]</f>
        <v>3</v>
      </c>
      <c r="K368" s="2">
        <v>1725</v>
      </c>
      <c r="L368" s="2">
        <f>+Tabla356[[#This Row],[BALANCE INICIAL]]*Tabla356[[#This Row],[PRECIO]]</f>
        <v>0</v>
      </c>
      <c r="M368" s="2">
        <f>+Tabla356[[#This Row],[ENTRADAS]]*Tabla356[[#This Row],[PRECIO]]</f>
        <v>5175</v>
      </c>
      <c r="N368" s="2">
        <f>+Tabla356[[#This Row],[SALIDAS]]*Tabla356[[#This Row],[PRECIO]]</f>
        <v>0</v>
      </c>
      <c r="O368" s="2">
        <f>+Tabla356[[#This Row],[BALANCE INICIAL2]]+Tabla356[[#This Row],[ENTRADAS3]]-Tabla356[[#This Row],[SALIDAS4]]</f>
        <v>5175</v>
      </c>
    </row>
    <row r="369" spans="1:15" ht="26.25" x14ac:dyDescent="0.25">
      <c r="A369" s="11" t="s">
        <v>43</v>
      </c>
      <c r="B369" s="10" t="s">
        <v>954</v>
      </c>
      <c r="C369" s="12" t="s">
        <v>89</v>
      </c>
      <c r="D369" t="s">
        <v>958</v>
      </c>
      <c r="F369" s="9" t="s">
        <v>820</v>
      </c>
      <c r="H369">
        <v>16</v>
      </c>
      <c r="J369">
        <f>+Tabla356[[#This Row],[BALANCE INICIAL]]+Tabla356[[#This Row],[ENTRADAS]]-Tabla356[[#This Row],[SALIDAS]]</f>
        <v>16</v>
      </c>
      <c r="K369" s="2">
        <v>441</v>
      </c>
      <c r="L369" s="2">
        <f>+Tabla356[[#This Row],[BALANCE INICIAL]]*Tabla356[[#This Row],[PRECIO]]</f>
        <v>0</v>
      </c>
      <c r="M369" s="2">
        <f>+Tabla356[[#This Row],[ENTRADAS]]*Tabla356[[#This Row],[PRECIO]]</f>
        <v>7056</v>
      </c>
      <c r="N369" s="2">
        <f>+Tabla356[[#This Row],[SALIDAS]]*Tabla356[[#This Row],[PRECIO]]</f>
        <v>0</v>
      </c>
      <c r="O369" s="2">
        <f>+Tabla356[[#This Row],[BALANCE INICIAL2]]+Tabla356[[#This Row],[ENTRADAS3]]-Tabla356[[#This Row],[SALIDAS4]]</f>
        <v>7056</v>
      </c>
    </row>
    <row r="370" spans="1:15" ht="26.25" x14ac:dyDescent="0.25">
      <c r="A370" s="11" t="s">
        <v>43</v>
      </c>
      <c r="B370" s="10" t="s">
        <v>954</v>
      </c>
      <c r="C370" s="12" t="s">
        <v>89</v>
      </c>
      <c r="D370" t="s">
        <v>959</v>
      </c>
      <c r="F370" s="9" t="s">
        <v>820</v>
      </c>
      <c r="H370">
        <v>10</v>
      </c>
      <c r="J370">
        <f>+Tabla356[[#This Row],[BALANCE INICIAL]]+Tabla356[[#This Row],[ENTRADAS]]-Tabla356[[#This Row],[SALIDAS]]</f>
        <v>10</v>
      </c>
      <c r="K370" s="2">
        <v>70</v>
      </c>
      <c r="L370" s="2">
        <f>+Tabla356[[#This Row],[BALANCE INICIAL]]*Tabla356[[#This Row],[PRECIO]]</f>
        <v>0</v>
      </c>
      <c r="M370" s="2">
        <f>+Tabla356[[#This Row],[ENTRADAS]]*Tabla356[[#This Row],[PRECIO]]</f>
        <v>700</v>
      </c>
      <c r="N370" s="2">
        <f>+Tabla356[[#This Row],[SALIDAS]]*Tabla356[[#This Row],[PRECIO]]</f>
        <v>0</v>
      </c>
      <c r="O370" s="2">
        <f>+Tabla356[[#This Row],[BALANCE INICIAL2]]+Tabla356[[#This Row],[ENTRADAS3]]-Tabla356[[#This Row],[SALIDAS4]]</f>
        <v>700</v>
      </c>
    </row>
    <row r="371" spans="1:15" ht="26.25" x14ac:dyDescent="0.25">
      <c r="A371" s="11" t="s">
        <v>43</v>
      </c>
      <c r="B371" s="10" t="s">
        <v>954</v>
      </c>
      <c r="C371" s="12" t="s">
        <v>89</v>
      </c>
      <c r="D371" t="s">
        <v>960</v>
      </c>
      <c r="F371" s="9" t="s">
        <v>820</v>
      </c>
      <c r="H371">
        <v>50</v>
      </c>
      <c r="I371">
        <v>50</v>
      </c>
      <c r="J371">
        <f>+Tabla356[[#This Row],[BALANCE INICIAL]]+Tabla356[[#This Row],[ENTRADAS]]-Tabla356[[#This Row],[SALIDAS]]</f>
        <v>0</v>
      </c>
      <c r="K371" s="2">
        <v>5.5</v>
      </c>
      <c r="L371" s="2">
        <f>+Tabla356[[#This Row],[BALANCE INICIAL]]*Tabla356[[#This Row],[PRECIO]]</f>
        <v>0</v>
      </c>
      <c r="M371" s="2">
        <f>+Tabla356[[#This Row],[ENTRADAS]]*Tabla356[[#This Row],[PRECIO]]</f>
        <v>275</v>
      </c>
      <c r="N371" s="2">
        <f>+Tabla356[[#This Row],[SALIDAS]]*Tabla356[[#This Row],[PRECIO]]</f>
        <v>275</v>
      </c>
      <c r="O371" s="2">
        <f>+Tabla356[[#This Row],[BALANCE INICIAL2]]+Tabla356[[#This Row],[ENTRADAS3]]-Tabla356[[#This Row],[SALIDAS4]]</f>
        <v>0</v>
      </c>
    </row>
    <row r="372" spans="1:15" ht="26.25" x14ac:dyDescent="0.25">
      <c r="A372" s="11" t="s">
        <v>43</v>
      </c>
      <c r="B372" s="10" t="s">
        <v>954</v>
      </c>
      <c r="C372" s="12" t="s">
        <v>89</v>
      </c>
      <c r="D372" t="s">
        <v>961</v>
      </c>
      <c r="F372" s="9" t="s">
        <v>820</v>
      </c>
      <c r="H372">
        <v>200</v>
      </c>
      <c r="J372">
        <f>+Tabla356[[#This Row],[BALANCE INICIAL]]+Tabla356[[#This Row],[ENTRADAS]]-Tabla356[[#This Row],[SALIDAS]]</f>
        <v>200</v>
      </c>
      <c r="K372" s="2">
        <v>40</v>
      </c>
      <c r="L372" s="2">
        <f>+Tabla356[[#This Row],[BALANCE INICIAL]]*Tabla356[[#This Row],[PRECIO]]</f>
        <v>0</v>
      </c>
      <c r="M372" s="2">
        <f>+Tabla356[[#This Row],[ENTRADAS]]*Tabla356[[#This Row],[PRECIO]]</f>
        <v>8000</v>
      </c>
      <c r="N372" s="2">
        <f>+Tabla356[[#This Row],[SALIDAS]]*Tabla356[[#This Row],[PRECIO]]</f>
        <v>0</v>
      </c>
      <c r="O372" s="2">
        <f>+Tabla356[[#This Row],[BALANCE INICIAL2]]+Tabla356[[#This Row],[ENTRADAS3]]-Tabla356[[#This Row],[SALIDAS4]]</f>
        <v>8000</v>
      </c>
    </row>
    <row r="373" spans="1:15" ht="26.25" x14ac:dyDescent="0.25">
      <c r="A373" s="11" t="s">
        <v>43</v>
      </c>
      <c r="B373" s="10" t="s">
        <v>954</v>
      </c>
      <c r="C373" s="12" t="s">
        <v>89</v>
      </c>
      <c r="D373" t="s">
        <v>962</v>
      </c>
      <c r="F373" s="9" t="s">
        <v>820</v>
      </c>
      <c r="H373">
        <v>50</v>
      </c>
      <c r="I373">
        <v>50</v>
      </c>
      <c r="J373">
        <f>+Tabla356[[#This Row],[BALANCE INICIAL]]+Tabla356[[#This Row],[ENTRADAS]]-Tabla356[[#This Row],[SALIDAS]]</f>
        <v>0</v>
      </c>
      <c r="K373" s="2">
        <v>5.7</v>
      </c>
      <c r="L373" s="2">
        <f>+Tabla356[[#This Row],[BALANCE INICIAL]]*Tabla356[[#This Row],[PRECIO]]</f>
        <v>0</v>
      </c>
      <c r="M373" s="2">
        <f>+Tabla356[[#This Row],[ENTRADAS]]*Tabla356[[#This Row],[PRECIO]]</f>
        <v>285</v>
      </c>
      <c r="N373" s="2">
        <f>+Tabla356[[#This Row],[SALIDAS]]*Tabla356[[#This Row],[PRECIO]]</f>
        <v>285</v>
      </c>
      <c r="O373" s="2">
        <f>+Tabla356[[#This Row],[BALANCE INICIAL2]]+Tabla356[[#This Row],[ENTRADAS3]]-Tabla356[[#This Row],[SALIDAS4]]</f>
        <v>0</v>
      </c>
    </row>
    <row r="374" spans="1:15" ht="26.25" x14ac:dyDescent="0.25">
      <c r="A374" s="11" t="s">
        <v>43</v>
      </c>
      <c r="B374" s="10" t="s">
        <v>954</v>
      </c>
      <c r="C374" s="12" t="s">
        <v>89</v>
      </c>
      <c r="D374" t="s">
        <v>963</v>
      </c>
      <c r="F374" s="9" t="s">
        <v>820</v>
      </c>
      <c r="H374">
        <v>3</v>
      </c>
      <c r="J374">
        <f>+Tabla356[[#This Row],[BALANCE INICIAL]]+Tabla356[[#This Row],[ENTRADAS]]-Tabla356[[#This Row],[SALIDAS]]</f>
        <v>3</v>
      </c>
      <c r="K374" s="2">
        <v>87</v>
      </c>
      <c r="L374" s="2">
        <f>+Tabla356[[#This Row],[BALANCE INICIAL]]*Tabla356[[#This Row],[PRECIO]]</f>
        <v>0</v>
      </c>
      <c r="M374" s="2">
        <f>+Tabla356[[#This Row],[ENTRADAS]]*Tabla356[[#This Row],[PRECIO]]</f>
        <v>261</v>
      </c>
      <c r="N374" s="2">
        <f>+Tabla356[[#This Row],[SALIDAS]]*Tabla356[[#This Row],[PRECIO]]</f>
        <v>0</v>
      </c>
      <c r="O374" s="2">
        <f>+Tabla356[[#This Row],[BALANCE INICIAL2]]+Tabla356[[#This Row],[ENTRADAS3]]-Tabla356[[#This Row],[SALIDAS4]]</f>
        <v>261</v>
      </c>
    </row>
    <row r="375" spans="1:15" ht="26.25" x14ac:dyDescent="0.25">
      <c r="A375" s="11" t="s">
        <v>43</v>
      </c>
      <c r="B375" s="10" t="s">
        <v>954</v>
      </c>
      <c r="C375" s="12" t="s">
        <v>89</v>
      </c>
      <c r="D375" t="s">
        <v>964</v>
      </c>
      <c r="F375" s="9" t="s">
        <v>820</v>
      </c>
      <c r="H375">
        <v>100</v>
      </c>
      <c r="J375">
        <f>+Tabla356[[#This Row],[BALANCE INICIAL]]+Tabla356[[#This Row],[ENTRADAS]]-Tabla356[[#This Row],[SALIDAS]]</f>
        <v>100</v>
      </c>
      <c r="K375" s="2">
        <v>50.4</v>
      </c>
      <c r="L375" s="2">
        <f>+Tabla356[[#This Row],[BALANCE INICIAL]]*Tabla356[[#This Row],[PRECIO]]</f>
        <v>0</v>
      </c>
      <c r="M375" s="2">
        <f>+Tabla356[[#This Row],[ENTRADAS]]*Tabla356[[#This Row],[PRECIO]]</f>
        <v>5040</v>
      </c>
      <c r="N375" s="2">
        <f>+Tabla356[[#This Row],[SALIDAS]]*Tabla356[[#This Row],[PRECIO]]</f>
        <v>0</v>
      </c>
      <c r="O375" s="2">
        <f>+Tabla356[[#This Row],[BALANCE INICIAL2]]+Tabla356[[#This Row],[ENTRADAS3]]-Tabla356[[#This Row],[SALIDAS4]]</f>
        <v>5040</v>
      </c>
    </row>
    <row r="376" spans="1:15" ht="26.25" x14ac:dyDescent="0.25">
      <c r="A376" s="11" t="s">
        <v>43</v>
      </c>
      <c r="B376" s="10" t="s">
        <v>954</v>
      </c>
      <c r="C376" s="12" t="s">
        <v>89</v>
      </c>
      <c r="D376" t="s">
        <v>965</v>
      </c>
      <c r="F376" s="9" t="s">
        <v>820</v>
      </c>
      <c r="H376">
        <v>150</v>
      </c>
      <c r="J376">
        <f>+Tabla356[[#This Row],[BALANCE INICIAL]]+Tabla356[[#This Row],[ENTRADAS]]-Tabla356[[#This Row],[SALIDAS]]</f>
        <v>150</v>
      </c>
      <c r="K376" s="2">
        <v>65.8</v>
      </c>
      <c r="L376" s="2">
        <f>+Tabla356[[#This Row],[BALANCE INICIAL]]*Tabla356[[#This Row],[PRECIO]]</f>
        <v>0</v>
      </c>
      <c r="M376" s="2">
        <f>+Tabla356[[#This Row],[ENTRADAS]]*Tabla356[[#This Row],[PRECIO]]</f>
        <v>9870</v>
      </c>
      <c r="N376" s="2">
        <f>+Tabla356[[#This Row],[SALIDAS]]*Tabla356[[#This Row],[PRECIO]]</f>
        <v>0</v>
      </c>
      <c r="O376" s="2">
        <f>+Tabla356[[#This Row],[BALANCE INICIAL2]]+Tabla356[[#This Row],[ENTRADAS3]]-Tabla356[[#This Row],[SALIDAS4]]</f>
        <v>9870</v>
      </c>
    </row>
    <row r="377" spans="1:15" ht="26.25" x14ac:dyDescent="0.25">
      <c r="A377" s="11" t="s">
        <v>43</v>
      </c>
      <c r="B377" s="10" t="s">
        <v>954</v>
      </c>
      <c r="C377" s="12" t="s">
        <v>89</v>
      </c>
      <c r="D377" t="s">
        <v>966</v>
      </c>
      <c r="F377" s="9" t="s">
        <v>820</v>
      </c>
      <c r="H377">
        <v>1000</v>
      </c>
      <c r="J377">
        <f>+Tabla356[[#This Row],[BALANCE INICIAL]]+Tabla356[[#This Row],[ENTRADAS]]-Tabla356[[#This Row],[SALIDAS]]</f>
        <v>1000</v>
      </c>
      <c r="K377" s="2">
        <v>7.28</v>
      </c>
      <c r="L377" s="2">
        <f>+Tabla356[[#This Row],[BALANCE INICIAL]]*Tabla356[[#This Row],[PRECIO]]</f>
        <v>0</v>
      </c>
      <c r="M377" s="2">
        <f>+Tabla356[[#This Row],[ENTRADAS]]*Tabla356[[#This Row],[PRECIO]]</f>
        <v>7280</v>
      </c>
      <c r="N377" s="2">
        <f>+Tabla356[[#This Row],[SALIDAS]]*Tabla356[[#This Row],[PRECIO]]</f>
        <v>0</v>
      </c>
      <c r="O377" s="2">
        <f>+Tabla356[[#This Row],[BALANCE INICIAL2]]+Tabla356[[#This Row],[ENTRADAS3]]-Tabla356[[#This Row],[SALIDAS4]]</f>
        <v>7280</v>
      </c>
    </row>
    <row r="378" spans="1:15" ht="26.25" x14ac:dyDescent="0.25">
      <c r="A378" s="11" t="s">
        <v>43</v>
      </c>
      <c r="B378" s="10" t="s">
        <v>954</v>
      </c>
      <c r="C378" s="12" t="s">
        <v>89</v>
      </c>
      <c r="D378" t="s">
        <v>967</v>
      </c>
      <c r="F378" s="9" t="s">
        <v>820</v>
      </c>
      <c r="H378">
        <v>800</v>
      </c>
      <c r="J378">
        <f>+Tabla356[[#This Row],[BALANCE INICIAL]]+Tabla356[[#This Row],[ENTRADAS]]-Tabla356[[#This Row],[SALIDAS]]</f>
        <v>800</v>
      </c>
      <c r="K378" s="2">
        <v>107.25</v>
      </c>
      <c r="L378" s="2">
        <f>+Tabla356[[#This Row],[BALANCE INICIAL]]*Tabla356[[#This Row],[PRECIO]]</f>
        <v>0</v>
      </c>
      <c r="M378" s="2">
        <f>+Tabla356[[#This Row],[ENTRADAS]]*Tabla356[[#This Row],[PRECIO]]</f>
        <v>85800</v>
      </c>
      <c r="N378" s="2">
        <f>+Tabla356[[#This Row],[SALIDAS]]*Tabla356[[#This Row],[PRECIO]]</f>
        <v>0</v>
      </c>
      <c r="O378" s="2">
        <f>+Tabla356[[#This Row],[BALANCE INICIAL2]]+Tabla356[[#This Row],[ENTRADAS3]]-Tabla356[[#This Row],[SALIDAS4]]</f>
        <v>85800</v>
      </c>
    </row>
    <row r="379" spans="1:15" ht="26.25" x14ac:dyDescent="0.25">
      <c r="A379" s="11" t="s">
        <v>43</v>
      </c>
      <c r="B379" s="10" t="s">
        <v>954</v>
      </c>
      <c r="C379" s="12" t="s">
        <v>89</v>
      </c>
      <c r="D379" t="s">
        <v>968</v>
      </c>
      <c r="F379" s="9" t="s">
        <v>820</v>
      </c>
      <c r="H379">
        <v>25</v>
      </c>
      <c r="J379">
        <f>+Tabla356[[#This Row],[BALANCE INICIAL]]+Tabla356[[#This Row],[ENTRADAS]]-Tabla356[[#This Row],[SALIDAS]]</f>
        <v>25</v>
      </c>
      <c r="K379" s="2">
        <v>81.2</v>
      </c>
      <c r="L379" s="2">
        <f>+Tabla356[[#This Row],[BALANCE INICIAL]]*Tabla356[[#This Row],[PRECIO]]</f>
        <v>0</v>
      </c>
      <c r="M379" s="2">
        <f>+Tabla356[[#This Row],[ENTRADAS]]*Tabla356[[#This Row],[PRECIO]]</f>
        <v>2030</v>
      </c>
      <c r="N379" s="2">
        <f>+Tabla356[[#This Row],[SALIDAS]]*Tabla356[[#This Row],[PRECIO]]</f>
        <v>0</v>
      </c>
      <c r="O379" s="2">
        <f>+Tabla356[[#This Row],[BALANCE INICIAL2]]+Tabla356[[#This Row],[ENTRADAS3]]-Tabla356[[#This Row],[SALIDAS4]]</f>
        <v>2030</v>
      </c>
    </row>
    <row r="380" spans="1:15" ht="26.25" x14ac:dyDescent="0.25">
      <c r="A380" s="11" t="s">
        <v>43</v>
      </c>
      <c r="B380" s="10" t="s">
        <v>954</v>
      </c>
      <c r="C380" s="12" t="s">
        <v>89</v>
      </c>
      <c r="D380" t="s">
        <v>969</v>
      </c>
      <c r="F380" s="9" t="s">
        <v>820</v>
      </c>
      <c r="H380">
        <v>1000</v>
      </c>
      <c r="J380">
        <f>+Tabla356[[#This Row],[BALANCE INICIAL]]+Tabla356[[#This Row],[ENTRADAS]]-Tabla356[[#This Row],[SALIDAS]]</f>
        <v>1000</v>
      </c>
      <c r="K380" s="2">
        <v>0.88</v>
      </c>
      <c r="L380" s="2">
        <f>+Tabla356[[#This Row],[BALANCE INICIAL]]*Tabla356[[#This Row],[PRECIO]]</f>
        <v>0</v>
      </c>
      <c r="M380" s="2">
        <f>+Tabla356[[#This Row],[ENTRADAS]]*Tabla356[[#This Row],[PRECIO]]</f>
        <v>880</v>
      </c>
      <c r="N380" s="2">
        <f>+Tabla356[[#This Row],[SALIDAS]]*Tabla356[[#This Row],[PRECIO]]</f>
        <v>0</v>
      </c>
      <c r="O380" s="2">
        <f>+Tabla356[[#This Row],[BALANCE INICIAL2]]+Tabla356[[#This Row],[ENTRADAS3]]-Tabla356[[#This Row],[SALIDAS4]]</f>
        <v>880</v>
      </c>
    </row>
    <row r="381" spans="1:15" ht="26.25" x14ac:dyDescent="0.25">
      <c r="A381" s="11" t="s">
        <v>43</v>
      </c>
      <c r="B381" s="10" t="s">
        <v>954</v>
      </c>
      <c r="C381" s="12" t="s">
        <v>89</v>
      </c>
      <c r="D381" t="s">
        <v>970</v>
      </c>
      <c r="F381" s="9" t="s">
        <v>820</v>
      </c>
      <c r="H381">
        <v>1000</v>
      </c>
      <c r="J381">
        <f>+Tabla356[[#This Row],[BALANCE INICIAL]]+Tabla356[[#This Row],[ENTRADAS]]-Tabla356[[#This Row],[SALIDAS]]</f>
        <v>1000</v>
      </c>
      <c r="K381" s="2">
        <v>2.7</v>
      </c>
      <c r="L381" s="2">
        <f>+Tabla356[[#This Row],[BALANCE INICIAL]]*Tabla356[[#This Row],[PRECIO]]</f>
        <v>0</v>
      </c>
      <c r="M381" s="2">
        <f>+Tabla356[[#This Row],[ENTRADAS]]*Tabla356[[#This Row],[PRECIO]]</f>
        <v>2700</v>
      </c>
      <c r="N381" s="2">
        <f>+Tabla356[[#This Row],[SALIDAS]]*Tabla356[[#This Row],[PRECIO]]</f>
        <v>0</v>
      </c>
      <c r="O381" s="2">
        <f>+Tabla356[[#This Row],[BALANCE INICIAL2]]+Tabla356[[#This Row],[ENTRADAS3]]-Tabla356[[#This Row],[SALIDAS4]]</f>
        <v>2700</v>
      </c>
    </row>
    <row r="382" spans="1:15" ht="26.25" x14ac:dyDescent="0.25">
      <c r="A382" s="11" t="s">
        <v>43</v>
      </c>
      <c r="B382" s="10" t="s">
        <v>954</v>
      </c>
      <c r="C382" s="12" t="s">
        <v>89</v>
      </c>
      <c r="D382" t="s">
        <v>971</v>
      </c>
      <c r="F382" s="9" t="s">
        <v>820</v>
      </c>
      <c r="H382">
        <v>300</v>
      </c>
      <c r="J382">
        <f>+Tabla356[[#This Row],[BALANCE INICIAL]]+Tabla356[[#This Row],[ENTRADAS]]-Tabla356[[#This Row],[SALIDAS]]</f>
        <v>300</v>
      </c>
      <c r="K382" s="2">
        <v>91</v>
      </c>
      <c r="L382" s="2">
        <f>+Tabla356[[#This Row],[BALANCE INICIAL]]*Tabla356[[#This Row],[PRECIO]]</f>
        <v>0</v>
      </c>
      <c r="M382" s="2">
        <f>+Tabla356[[#This Row],[ENTRADAS]]*Tabla356[[#This Row],[PRECIO]]</f>
        <v>27300</v>
      </c>
      <c r="N382" s="2">
        <f>+Tabla356[[#This Row],[SALIDAS]]*Tabla356[[#This Row],[PRECIO]]</f>
        <v>0</v>
      </c>
      <c r="O382" s="2">
        <f>+Tabla356[[#This Row],[BALANCE INICIAL2]]+Tabla356[[#This Row],[ENTRADAS3]]-Tabla356[[#This Row],[SALIDAS4]]</f>
        <v>27300</v>
      </c>
    </row>
    <row r="383" spans="1:15" ht="26.25" x14ac:dyDescent="0.25">
      <c r="A383" s="11" t="s">
        <v>43</v>
      </c>
      <c r="B383" s="10" t="s">
        <v>954</v>
      </c>
      <c r="C383" s="12" t="s">
        <v>89</v>
      </c>
      <c r="D383" t="s">
        <v>972</v>
      </c>
      <c r="F383" s="9" t="s">
        <v>820</v>
      </c>
      <c r="H383">
        <v>200</v>
      </c>
      <c r="J383">
        <f>+Tabla356[[#This Row],[BALANCE INICIAL]]+Tabla356[[#This Row],[ENTRADAS]]-Tabla356[[#This Row],[SALIDAS]]</f>
        <v>200</v>
      </c>
      <c r="K383" s="2">
        <v>119</v>
      </c>
      <c r="L383" s="2">
        <f>+Tabla356[[#This Row],[BALANCE INICIAL]]*Tabla356[[#This Row],[PRECIO]]</f>
        <v>0</v>
      </c>
      <c r="M383" s="2">
        <f>+Tabla356[[#This Row],[ENTRADAS]]*Tabla356[[#This Row],[PRECIO]]</f>
        <v>23800</v>
      </c>
      <c r="N383" s="2">
        <f>+Tabla356[[#This Row],[SALIDAS]]*Tabla356[[#This Row],[PRECIO]]</f>
        <v>0</v>
      </c>
      <c r="O383" s="2">
        <f>+Tabla356[[#This Row],[BALANCE INICIAL2]]+Tabla356[[#This Row],[ENTRADAS3]]-Tabla356[[#This Row],[SALIDAS4]]</f>
        <v>23800</v>
      </c>
    </row>
    <row r="384" spans="1:15" x14ac:dyDescent="0.25">
      <c r="A384" s="9" t="s">
        <v>47</v>
      </c>
      <c r="B384" s="16" t="s">
        <v>893</v>
      </c>
      <c r="C384" t="s">
        <v>94</v>
      </c>
      <c r="D384" t="s">
        <v>320</v>
      </c>
      <c r="F384" s="9" t="s">
        <v>840</v>
      </c>
      <c r="G384">
        <v>60</v>
      </c>
      <c r="J384">
        <f>+Tabla356[[#This Row],[BALANCE INICIAL]]+Tabla356[[#This Row],[ENTRADAS]]-Tabla356[[#This Row],[SALIDAS]]</f>
        <v>60</v>
      </c>
      <c r="K384" s="2">
        <v>2615</v>
      </c>
      <c r="L384" s="2">
        <f>+Tabla356[[#This Row],[BALANCE INICIAL]]*Tabla356[[#This Row],[PRECIO]]</f>
        <v>156900</v>
      </c>
      <c r="M384" s="2">
        <f>+Tabla356[[#This Row],[ENTRADAS]]*Tabla356[[#This Row],[PRECIO]]</f>
        <v>0</v>
      </c>
      <c r="N384" s="2">
        <f>+Tabla356[[#This Row],[SALIDAS]]*Tabla356[[#This Row],[PRECIO]]</f>
        <v>0</v>
      </c>
      <c r="O384" s="2">
        <f>+Tabla356[[#This Row],[BALANCE INICIAL2]]+Tabla356[[#This Row],[ENTRADAS3]]-Tabla356[[#This Row],[SALIDAS4]]</f>
        <v>156900</v>
      </c>
    </row>
    <row r="385" spans="1:15" x14ac:dyDescent="0.25">
      <c r="A385" s="9" t="s">
        <v>47</v>
      </c>
      <c r="B385" s="16" t="s">
        <v>893</v>
      </c>
      <c r="C385" t="s">
        <v>94</v>
      </c>
      <c r="D385" t="s">
        <v>380</v>
      </c>
      <c r="F385" s="9" t="s">
        <v>825</v>
      </c>
      <c r="G385">
        <v>2</v>
      </c>
      <c r="J385">
        <f>+Tabla356[[#This Row],[BALANCE INICIAL]]+Tabla356[[#This Row],[ENTRADAS]]-Tabla356[[#This Row],[SALIDAS]]</f>
        <v>2</v>
      </c>
      <c r="K385" s="2">
        <v>1089</v>
      </c>
      <c r="L385" s="2">
        <f>+Tabla356[[#This Row],[BALANCE INICIAL]]*Tabla356[[#This Row],[PRECIO]]</f>
        <v>2178</v>
      </c>
      <c r="M385" s="2">
        <f>+Tabla356[[#This Row],[ENTRADAS]]*Tabla356[[#This Row],[PRECIO]]</f>
        <v>0</v>
      </c>
      <c r="N385" s="2">
        <f>+Tabla356[[#This Row],[SALIDAS]]*Tabla356[[#This Row],[PRECIO]]</f>
        <v>0</v>
      </c>
      <c r="O385" s="2">
        <f>+Tabla356[[#This Row],[BALANCE INICIAL2]]+Tabla356[[#This Row],[ENTRADAS3]]-Tabla356[[#This Row],[SALIDAS4]]</f>
        <v>2178</v>
      </c>
    </row>
    <row r="386" spans="1:15" x14ac:dyDescent="0.25">
      <c r="A386" s="9" t="s">
        <v>47</v>
      </c>
      <c r="B386" s="16" t="s">
        <v>893</v>
      </c>
      <c r="C386" t="s">
        <v>94</v>
      </c>
      <c r="D386" t="s">
        <v>381</v>
      </c>
      <c r="F386" s="9" t="s">
        <v>859</v>
      </c>
      <c r="G386">
        <v>6</v>
      </c>
      <c r="J386">
        <f>+Tabla356[[#This Row],[BALANCE INICIAL]]+Tabla356[[#This Row],[ENTRADAS]]-Tabla356[[#This Row],[SALIDAS]]</f>
        <v>6</v>
      </c>
      <c r="K386" s="2">
        <v>3240</v>
      </c>
      <c r="L386" s="2">
        <f>+Tabla356[[#This Row],[BALANCE INICIAL]]*Tabla356[[#This Row],[PRECIO]]</f>
        <v>19440</v>
      </c>
      <c r="M386" s="2">
        <f>+Tabla356[[#This Row],[ENTRADAS]]*Tabla356[[#This Row],[PRECIO]]</f>
        <v>0</v>
      </c>
      <c r="N386" s="2">
        <f>+Tabla356[[#This Row],[SALIDAS]]*Tabla356[[#This Row],[PRECIO]]</f>
        <v>0</v>
      </c>
      <c r="O386" s="2">
        <f>+Tabla356[[#This Row],[BALANCE INICIAL2]]+Tabla356[[#This Row],[ENTRADAS3]]-Tabla356[[#This Row],[SALIDAS4]]</f>
        <v>19440</v>
      </c>
    </row>
    <row r="387" spans="1:15" x14ac:dyDescent="0.25">
      <c r="A387" s="9" t="s">
        <v>47</v>
      </c>
      <c r="B387" s="16" t="s">
        <v>893</v>
      </c>
      <c r="C387" t="s">
        <v>94</v>
      </c>
      <c r="D387" t="s">
        <v>384</v>
      </c>
      <c r="F387" s="9" t="s">
        <v>859</v>
      </c>
      <c r="G387">
        <v>5</v>
      </c>
      <c r="J387">
        <f>+Tabla356[[#This Row],[BALANCE INICIAL]]+Tabla356[[#This Row],[ENTRADAS]]-Tabla356[[#This Row],[SALIDAS]]</f>
        <v>5</v>
      </c>
      <c r="K387" s="2">
        <v>4850</v>
      </c>
      <c r="L387" s="2">
        <f>+Tabla356[[#This Row],[BALANCE INICIAL]]*Tabla356[[#This Row],[PRECIO]]</f>
        <v>24250</v>
      </c>
      <c r="M387" s="2">
        <f>+Tabla356[[#This Row],[ENTRADAS]]*Tabla356[[#This Row],[PRECIO]]</f>
        <v>0</v>
      </c>
      <c r="N387" s="2">
        <f>+Tabla356[[#This Row],[SALIDAS]]*Tabla356[[#This Row],[PRECIO]]</f>
        <v>0</v>
      </c>
      <c r="O387" s="2">
        <f>+Tabla356[[#This Row],[BALANCE INICIAL2]]+Tabla356[[#This Row],[ENTRADAS3]]-Tabla356[[#This Row],[SALIDAS4]]</f>
        <v>24250</v>
      </c>
    </row>
    <row r="388" spans="1:15" x14ac:dyDescent="0.25">
      <c r="A388" s="9" t="s">
        <v>47</v>
      </c>
      <c r="B388" s="16" t="s">
        <v>893</v>
      </c>
      <c r="C388" t="s">
        <v>94</v>
      </c>
      <c r="D388" t="s">
        <v>385</v>
      </c>
      <c r="F388" s="9" t="s">
        <v>859</v>
      </c>
      <c r="G388">
        <v>5</v>
      </c>
      <c r="J388">
        <f>+Tabla356[[#This Row],[BALANCE INICIAL]]+Tabla356[[#This Row],[ENTRADAS]]-Tabla356[[#This Row],[SALIDAS]]</f>
        <v>5</v>
      </c>
      <c r="K388" s="2">
        <v>3240</v>
      </c>
      <c r="L388" s="2">
        <f>+Tabla356[[#This Row],[BALANCE INICIAL]]*Tabla356[[#This Row],[PRECIO]]</f>
        <v>16200</v>
      </c>
      <c r="M388" s="2">
        <f>+Tabla356[[#This Row],[ENTRADAS]]*Tabla356[[#This Row],[PRECIO]]</f>
        <v>0</v>
      </c>
      <c r="N388" s="2">
        <f>+Tabla356[[#This Row],[SALIDAS]]*Tabla356[[#This Row],[PRECIO]]</f>
        <v>0</v>
      </c>
      <c r="O388" s="2">
        <f>+Tabla356[[#This Row],[BALANCE INICIAL2]]+Tabla356[[#This Row],[ENTRADAS3]]-Tabla356[[#This Row],[SALIDAS4]]</f>
        <v>16200</v>
      </c>
    </row>
    <row r="389" spans="1:15" x14ac:dyDescent="0.25">
      <c r="A389" s="9" t="s">
        <v>47</v>
      </c>
      <c r="B389" s="16" t="s">
        <v>893</v>
      </c>
      <c r="C389" t="s">
        <v>94</v>
      </c>
      <c r="D389" t="s">
        <v>472</v>
      </c>
      <c r="F389" s="9" t="s">
        <v>863</v>
      </c>
      <c r="G389">
        <v>28</v>
      </c>
      <c r="I389">
        <v>9</v>
      </c>
      <c r="J389">
        <f>+Tabla356[[#This Row],[BALANCE INICIAL]]+Tabla356[[#This Row],[ENTRADAS]]-Tabla356[[#This Row],[SALIDAS]]</f>
        <v>19</v>
      </c>
      <c r="K389" s="2">
        <v>3240</v>
      </c>
      <c r="L389" s="2">
        <f>+Tabla356[[#This Row],[BALANCE INICIAL]]*Tabla356[[#This Row],[PRECIO]]</f>
        <v>90720</v>
      </c>
      <c r="M389" s="2">
        <f>+Tabla356[[#This Row],[ENTRADAS]]*Tabla356[[#This Row],[PRECIO]]</f>
        <v>0</v>
      </c>
      <c r="N389" s="2">
        <f>+Tabla356[[#This Row],[SALIDAS]]*Tabla356[[#This Row],[PRECIO]]</f>
        <v>29160</v>
      </c>
      <c r="O389" s="2">
        <f>+Tabla356[[#This Row],[BALANCE INICIAL2]]+Tabla356[[#This Row],[ENTRADAS3]]-Tabla356[[#This Row],[SALIDAS4]]</f>
        <v>61560</v>
      </c>
    </row>
    <row r="390" spans="1:15" x14ac:dyDescent="0.25">
      <c r="A390" s="9" t="s">
        <v>47</v>
      </c>
      <c r="B390" s="16" t="s">
        <v>893</v>
      </c>
      <c r="C390" t="s">
        <v>94</v>
      </c>
      <c r="D390" t="s">
        <v>473</v>
      </c>
      <c r="F390" s="9" t="s">
        <v>863</v>
      </c>
      <c r="G390">
        <v>6</v>
      </c>
      <c r="I390">
        <v>1</v>
      </c>
      <c r="J390">
        <f>+Tabla356[[#This Row],[BALANCE INICIAL]]+Tabla356[[#This Row],[ENTRADAS]]-Tabla356[[#This Row],[SALIDAS]]</f>
        <v>5</v>
      </c>
      <c r="K390" s="2">
        <v>3698</v>
      </c>
      <c r="L390" s="2">
        <f>+Tabla356[[#This Row],[BALANCE INICIAL]]*Tabla356[[#This Row],[PRECIO]]</f>
        <v>22188</v>
      </c>
      <c r="M390" s="2">
        <f>+Tabla356[[#This Row],[ENTRADAS]]*Tabla356[[#This Row],[PRECIO]]</f>
        <v>0</v>
      </c>
      <c r="N390" s="2">
        <f>+Tabla356[[#This Row],[SALIDAS]]*Tabla356[[#This Row],[PRECIO]]</f>
        <v>3698</v>
      </c>
      <c r="O390" s="2">
        <f>+Tabla356[[#This Row],[BALANCE INICIAL2]]+Tabla356[[#This Row],[ENTRADAS3]]-Tabla356[[#This Row],[SALIDAS4]]</f>
        <v>18490</v>
      </c>
    </row>
    <row r="391" spans="1:15" x14ac:dyDescent="0.25">
      <c r="A391" s="9" t="s">
        <v>47</v>
      </c>
      <c r="B391" s="16" t="s">
        <v>893</v>
      </c>
      <c r="C391" t="s">
        <v>94</v>
      </c>
      <c r="D391" t="s">
        <v>474</v>
      </c>
      <c r="F391" s="9" t="s">
        <v>825</v>
      </c>
      <c r="G391">
        <v>2</v>
      </c>
      <c r="J391">
        <f>+Tabla356[[#This Row],[BALANCE INICIAL]]+Tabla356[[#This Row],[ENTRADAS]]-Tabla356[[#This Row],[SALIDAS]]</f>
        <v>2</v>
      </c>
      <c r="K391" s="2">
        <v>1089</v>
      </c>
      <c r="L391" s="2">
        <f>+Tabla356[[#This Row],[BALANCE INICIAL]]*Tabla356[[#This Row],[PRECIO]]</f>
        <v>2178</v>
      </c>
      <c r="M391" s="2">
        <f>+Tabla356[[#This Row],[ENTRADAS]]*Tabla356[[#This Row],[PRECIO]]</f>
        <v>0</v>
      </c>
      <c r="N391" s="2">
        <f>+Tabla356[[#This Row],[SALIDAS]]*Tabla356[[#This Row],[PRECIO]]</f>
        <v>0</v>
      </c>
      <c r="O391" s="2">
        <f>+Tabla356[[#This Row],[BALANCE INICIAL2]]+Tabla356[[#This Row],[ENTRADAS3]]-Tabla356[[#This Row],[SALIDAS4]]</f>
        <v>2178</v>
      </c>
    </row>
    <row r="392" spans="1:15" x14ac:dyDescent="0.25">
      <c r="A392" s="9" t="s">
        <v>47</v>
      </c>
      <c r="B392" s="16" t="s">
        <v>893</v>
      </c>
      <c r="C392" t="s">
        <v>94</v>
      </c>
      <c r="D392" t="s">
        <v>475</v>
      </c>
      <c r="F392" s="9" t="s">
        <v>863</v>
      </c>
      <c r="G392">
        <v>5</v>
      </c>
      <c r="J392">
        <f>+Tabla356[[#This Row],[BALANCE INICIAL]]+Tabla356[[#This Row],[ENTRADAS]]-Tabla356[[#This Row],[SALIDAS]]</f>
        <v>5</v>
      </c>
      <c r="K392" s="2">
        <v>3240</v>
      </c>
      <c r="L392" s="2">
        <f>+Tabla356[[#This Row],[BALANCE INICIAL]]*Tabla356[[#This Row],[PRECIO]]</f>
        <v>16200</v>
      </c>
      <c r="M392" s="2">
        <f>+Tabla356[[#This Row],[ENTRADAS]]*Tabla356[[#This Row],[PRECIO]]</f>
        <v>0</v>
      </c>
      <c r="N392" s="2">
        <f>+Tabla356[[#This Row],[SALIDAS]]*Tabla356[[#This Row],[PRECIO]]</f>
        <v>0</v>
      </c>
      <c r="O392" s="2">
        <f>+Tabla356[[#This Row],[BALANCE INICIAL2]]+Tabla356[[#This Row],[ENTRADAS3]]-Tabla356[[#This Row],[SALIDAS4]]</f>
        <v>16200</v>
      </c>
    </row>
    <row r="393" spans="1:15" x14ac:dyDescent="0.25">
      <c r="A393" s="9" t="s">
        <v>47</v>
      </c>
      <c r="B393" s="16" t="s">
        <v>893</v>
      </c>
      <c r="C393" t="s">
        <v>94</v>
      </c>
      <c r="D393" t="s">
        <v>476</v>
      </c>
      <c r="F393" s="9" t="s">
        <v>863</v>
      </c>
      <c r="G393">
        <v>5</v>
      </c>
      <c r="J393">
        <f>+Tabla356[[#This Row],[BALANCE INICIAL]]+Tabla356[[#This Row],[ENTRADAS]]-Tabla356[[#This Row],[SALIDAS]]</f>
        <v>5</v>
      </c>
      <c r="K393" s="2">
        <v>4500</v>
      </c>
      <c r="L393" s="2">
        <f>+Tabla356[[#This Row],[BALANCE INICIAL]]*Tabla356[[#This Row],[PRECIO]]</f>
        <v>22500</v>
      </c>
      <c r="M393" s="2">
        <f>+Tabla356[[#This Row],[ENTRADAS]]*Tabla356[[#This Row],[PRECIO]]</f>
        <v>0</v>
      </c>
      <c r="N393" s="2">
        <f>+Tabla356[[#This Row],[SALIDAS]]*Tabla356[[#This Row],[PRECIO]]</f>
        <v>0</v>
      </c>
      <c r="O393" s="2">
        <f>+Tabla356[[#This Row],[BALANCE INICIAL2]]+Tabla356[[#This Row],[ENTRADAS3]]-Tabla356[[#This Row],[SALIDAS4]]</f>
        <v>22500</v>
      </c>
    </row>
    <row r="394" spans="1:15" x14ac:dyDescent="0.25">
      <c r="A394" s="9" t="s">
        <v>47</v>
      </c>
      <c r="B394" s="16" t="s">
        <v>893</v>
      </c>
      <c r="C394" t="s">
        <v>94</v>
      </c>
      <c r="D394" t="s">
        <v>477</v>
      </c>
      <c r="F394" s="9" t="s">
        <v>863</v>
      </c>
      <c r="G394">
        <v>8</v>
      </c>
      <c r="I394">
        <v>3</v>
      </c>
      <c r="J394">
        <f>+Tabla356[[#This Row],[BALANCE INICIAL]]+Tabla356[[#This Row],[ENTRADAS]]-Tabla356[[#This Row],[SALIDAS]]</f>
        <v>5</v>
      </c>
      <c r="K394" s="2">
        <v>3240</v>
      </c>
      <c r="L394" s="2">
        <f>+Tabla356[[#This Row],[BALANCE INICIAL]]*Tabla356[[#This Row],[PRECIO]]</f>
        <v>25920</v>
      </c>
      <c r="M394" s="2">
        <f>+Tabla356[[#This Row],[ENTRADAS]]*Tabla356[[#This Row],[PRECIO]]</f>
        <v>0</v>
      </c>
      <c r="N394" s="2">
        <f>+Tabla356[[#This Row],[SALIDAS]]*Tabla356[[#This Row],[PRECIO]]</f>
        <v>9720</v>
      </c>
      <c r="O394" s="2">
        <f>+Tabla356[[#This Row],[BALANCE INICIAL2]]+Tabla356[[#This Row],[ENTRADAS3]]-Tabla356[[#This Row],[SALIDAS4]]</f>
        <v>16200</v>
      </c>
    </row>
    <row r="395" spans="1:15" x14ac:dyDescent="0.25">
      <c r="A395" s="9" t="s">
        <v>47</v>
      </c>
      <c r="B395" s="16" t="s">
        <v>893</v>
      </c>
      <c r="C395" t="s">
        <v>94</v>
      </c>
      <c r="D395" t="s">
        <v>478</v>
      </c>
      <c r="F395" s="9" t="s">
        <v>863</v>
      </c>
      <c r="G395">
        <v>2</v>
      </c>
      <c r="J395">
        <f>+Tabla356[[#This Row],[BALANCE INICIAL]]+Tabla356[[#This Row],[ENTRADAS]]-Tabla356[[#This Row],[SALIDAS]]</f>
        <v>2</v>
      </c>
      <c r="K395" s="2">
        <v>4850</v>
      </c>
      <c r="L395" s="2">
        <f>+Tabla356[[#This Row],[BALANCE INICIAL]]*Tabla356[[#This Row],[PRECIO]]</f>
        <v>9700</v>
      </c>
      <c r="M395" s="2">
        <f>+Tabla356[[#This Row],[ENTRADAS]]*Tabla356[[#This Row],[PRECIO]]</f>
        <v>0</v>
      </c>
      <c r="N395" s="2">
        <f>+Tabla356[[#This Row],[SALIDAS]]*Tabla356[[#This Row],[PRECIO]]</f>
        <v>0</v>
      </c>
      <c r="O395" s="2">
        <f>+Tabla356[[#This Row],[BALANCE INICIAL2]]+Tabla356[[#This Row],[ENTRADAS3]]-Tabla356[[#This Row],[SALIDAS4]]</f>
        <v>9700</v>
      </c>
    </row>
    <row r="396" spans="1:15" x14ac:dyDescent="0.25">
      <c r="A396" s="9" t="s">
        <v>47</v>
      </c>
      <c r="B396" s="16" t="s">
        <v>893</v>
      </c>
      <c r="C396" t="s">
        <v>94</v>
      </c>
      <c r="D396" t="s">
        <v>479</v>
      </c>
      <c r="F396" s="9" t="s">
        <v>825</v>
      </c>
      <c r="G396">
        <v>2</v>
      </c>
      <c r="J396">
        <f>+Tabla356[[#This Row],[BALANCE INICIAL]]+Tabla356[[#This Row],[ENTRADAS]]-Tabla356[[#This Row],[SALIDAS]]</f>
        <v>2</v>
      </c>
      <c r="K396" s="2">
        <v>3240</v>
      </c>
      <c r="L396" s="2">
        <f>+Tabla356[[#This Row],[BALANCE INICIAL]]*Tabla356[[#This Row],[PRECIO]]</f>
        <v>6480</v>
      </c>
      <c r="M396" s="2">
        <f>+Tabla356[[#This Row],[ENTRADAS]]*Tabla356[[#This Row],[PRECIO]]</f>
        <v>0</v>
      </c>
      <c r="N396" s="2">
        <f>+Tabla356[[#This Row],[SALIDAS]]*Tabla356[[#This Row],[PRECIO]]</f>
        <v>0</v>
      </c>
      <c r="O396" s="2">
        <f>+Tabla356[[#This Row],[BALANCE INICIAL2]]+Tabla356[[#This Row],[ENTRADAS3]]-Tabla356[[#This Row],[SALIDAS4]]</f>
        <v>6480</v>
      </c>
    </row>
    <row r="397" spans="1:15" x14ac:dyDescent="0.25">
      <c r="A397" s="9" t="s">
        <v>61</v>
      </c>
      <c r="B397" s="16" t="s">
        <v>894</v>
      </c>
      <c r="C397" t="s">
        <v>109</v>
      </c>
      <c r="D397" t="s">
        <v>690</v>
      </c>
      <c r="F397" s="9" t="s">
        <v>820</v>
      </c>
      <c r="G397">
        <v>16</v>
      </c>
      <c r="J397">
        <f>+Tabla356[[#This Row],[BALANCE INICIAL]]+Tabla356[[#This Row],[ENTRADAS]]-Tabla356[[#This Row],[SALIDAS]]</f>
        <v>16</v>
      </c>
      <c r="K397" s="2">
        <v>400</v>
      </c>
      <c r="L397" s="2">
        <f>+Tabla356[[#This Row],[BALANCE INICIAL]]*Tabla356[[#This Row],[PRECIO]]</f>
        <v>6400</v>
      </c>
      <c r="M397" s="2">
        <f>+Tabla356[[#This Row],[ENTRADAS]]*Tabla356[[#This Row],[PRECIO]]</f>
        <v>0</v>
      </c>
      <c r="N397" s="2">
        <f>+Tabla356[[#This Row],[SALIDAS]]*Tabla356[[#This Row],[PRECIO]]</f>
        <v>0</v>
      </c>
      <c r="O397" s="2">
        <f>+Tabla356[[#This Row],[BALANCE INICIAL2]]+Tabla356[[#This Row],[ENTRADAS3]]-Tabla356[[#This Row],[SALIDAS4]]</f>
        <v>6400</v>
      </c>
    </row>
    <row r="398" spans="1:15" x14ac:dyDescent="0.25">
      <c r="A398" s="9" t="s">
        <v>36</v>
      </c>
      <c r="B398" s="16" t="s">
        <v>895</v>
      </c>
      <c r="C398" t="s">
        <v>82</v>
      </c>
      <c r="D398" t="s">
        <v>182</v>
      </c>
      <c r="F398" s="9" t="s">
        <v>820</v>
      </c>
      <c r="G398">
        <v>1</v>
      </c>
      <c r="J398">
        <f>+Tabla356[[#This Row],[BALANCE INICIAL]]+Tabla356[[#This Row],[ENTRADAS]]-Tabla356[[#This Row],[SALIDAS]]</f>
        <v>1</v>
      </c>
      <c r="K398" s="2">
        <v>1900</v>
      </c>
      <c r="L398" s="2">
        <f>+Tabla356[[#This Row],[BALANCE INICIAL]]*Tabla356[[#This Row],[PRECIO]]</f>
        <v>1900</v>
      </c>
      <c r="M398" s="2">
        <f>+Tabla356[[#This Row],[ENTRADAS]]*Tabla356[[#This Row],[PRECIO]]</f>
        <v>0</v>
      </c>
      <c r="N398" s="2">
        <f>+Tabla356[[#This Row],[SALIDAS]]*Tabla356[[#This Row],[PRECIO]]</f>
        <v>0</v>
      </c>
      <c r="O398" s="2">
        <f>+Tabla356[[#This Row],[BALANCE INICIAL2]]+Tabla356[[#This Row],[ENTRADAS3]]-Tabla356[[#This Row],[SALIDAS4]]</f>
        <v>1900</v>
      </c>
    </row>
    <row r="399" spans="1:15" x14ac:dyDescent="0.25">
      <c r="A399" s="9" t="s">
        <v>41</v>
      </c>
      <c r="B399" s="16" t="s">
        <v>890</v>
      </c>
      <c r="C399" t="s">
        <v>87</v>
      </c>
      <c r="D399" t="s">
        <v>267</v>
      </c>
      <c r="F399" s="9" t="s">
        <v>820</v>
      </c>
      <c r="G399">
        <v>88</v>
      </c>
      <c r="J399">
        <f>+Tabla356[[#This Row],[BALANCE INICIAL]]+Tabla356[[#This Row],[ENTRADAS]]-Tabla356[[#This Row],[SALIDAS]]</f>
        <v>88</v>
      </c>
      <c r="K399" s="2">
        <v>218</v>
      </c>
      <c r="L399" s="2">
        <f>+Tabla356[[#This Row],[BALANCE INICIAL]]*Tabla356[[#This Row],[PRECIO]]</f>
        <v>19184</v>
      </c>
      <c r="M399" s="2">
        <f>+Tabla356[[#This Row],[ENTRADAS]]*Tabla356[[#This Row],[PRECIO]]</f>
        <v>0</v>
      </c>
      <c r="N399" s="2">
        <f>+Tabla356[[#This Row],[SALIDAS]]*Tabla356[[#This Row],[PRECIO]]</f>
        <v>0</v>
      </c>
      <c r="O399" s="2">
        <f>+Tabla356[[#This Row],[BALANCE INICIAL2]]+Tabla356[[#This Row],[ENTRADAS3]]-Tabla356[[#This Row],[SALIDAS4]]</f>
        <v>19184</v>
      </c>
    </row>
    <row r="400" spans="1:15" x14ac:dyDescent="0.25">
      <c r="A400" s="9" t="s">
        <v>41</v>
      </c>
      <c r="B400" s="16" t="s">
        <v>890</v>
      </c>
      <c r="C400" t="s">
        <v>87</v>
      </c>
      <c r="D400" t="s">
        <v>273</v>
      </c>
      <c r="F400" s="9" t="s">
        <v>852</v>
      </c>
      <c r="G400">
        <v>84</v>
      </c>
      <c r="H400">
        <v>411</v>
      </c>
      <c r="J400">
        <f>+Tabla356[[#This Row],[BALANCE INICIAL]]+Tabla356[[#This Row],[ENTRADAS]]-Tabla356[[#This Row],[SALIDAS]]</f>
        <v>495</v>
      </c>
      <c r="K400" s="2">
        <v>3450</v>
      </c>
      <c r="L400" s="2">
        <f>+Tabla356[[#This Row],[BALANCE INICIAL]]*Tabla356[[#This Row],[PRECIO]]</f>
        <v>289800</v>
      </c>
      <c r="M400" s="2">
        <f>+Tabla356[[#This Row],[ENTRADAS]]*Tabla356[[#This Row],[PRECIO]]</f>
        <v>1417950</v>
      </c>
      <c r="N400" s="2">
        <f>+Tabla356[[#This Row],[SALIDAS]]*Tabla356[[#This Row],[PRECIO]]</f>
        <v>0</v>
      </c>
      <c r="O400" s="2">
        <f>+Tabla356[[#This Row],[BALANCE INICIAL2]]+Tabla356[[#This Row],[ENTRADAS3]]-Tabla356[[#This Row],[SALIDAS4]]</f>
        <v>1707750</v>
      </c>
    </row>
    <row r="401" spans="1:15" x14ac:dyDescent="0.25">
      <c r="A401" s="9" t="s">
        <v>41</v>
      </c>
      <c r="B401" s="16" t="s">
        <v>890</v>
      </c>
      <c r="C401" t="s">
        <v>87</v>
      </c>
      <c r="D401" t="s">
        <v>274</v>
      </c>
      <c r="F401" s="9" t="s">
        <v>852</v>
      </c>
      <c r="G401">
        <v>156</v>
      </c>
      <c r="H401">
        <v>390</v>
      </c>
      <c r="I401">
        <v>193</v>
      </c>
      <c r="J401">
        <f>+Tabla356[[#This Row],[BALANCE INICIAL]]+Tabla356[[#This Row],[ENTRADAS]]-Tabla356[[#This Row],[SALIDAS]]</f>
        <v>353</v>
      </c>
      <c r="K401" s="2">
        <v>1747</v>
      </c>
      <c r="L401" s="2">
        <f>+Tabla356[[#This Row],[BALANCE INICIAL]]*Tabla356[[#This Row],[PRECIO]]</f>
        <v>272532</v>
      </c>
      <c r="M401" s="2">
        <f>+Tabla356[[#This Row],[ENTRADAS]]*Tabla356[[#This Row],[PRECIO]]</f>
        <v>681330</v>
      </c>
      <c r="N401" s="2">
        <f>+Tabla356[[#This Row],[SALIDAS]]*Tabla356[[#This Row],[PRECIO]]</f>
        <v>337171</v>
      </c>
      <c r="O401" s="2">
        <f>+Tabla356[[#This Row],[BALANCE INICIAL2]]+Tabla356[[#This Row],[ENTRADAS3]]-Tabla356[[#This Row],[SALIDAS4]]</f>
        <v>616691</v>
      </c>
    </row>
    <row r="402" spans="1:15" x14ac:dyDescent="0.25">
      <c r="A402" s="9" t="s">
        <v>41</v>
      </c>
      <c r="B402" s="16" t="s">
        <v>890</v>
      </c>
      <c r="C402" t="s">
        <v>87</v>
      </c>
      <c r="D402" t="s">
        <v>275</v>
      </c>
      <c r="F402" s="9" t="s">
        <v>850</v>
      </c>
      <c r="G402">
        <v>13</v>
      </c>
      <c r="I402">
        <v>2</v>
      </c>
      <c r="J402">
        <f>+Tabla356[[#This Row],[BALANCE INICIAL]]+Tabla356[[#This Row],[ENTRADAS]]-Tabla356[[#This Row],[SALIDAS]]</f>
        <v>11</v>
      </c>
      <c r="K402" s="2">
        <v>125</v>
      </c>
      <c r="L402" s="2">
        <f>+Tabla356[[#This Row],[BALANCE INICIAL]]*Tabla356[[#This Row],[PRECIO]]</f>
        <v>1625</v>
      </c>
      <c r="M402" s="2">
        <f>+Tabla356[[#This Row],[ENTRADAS]]*Tabla356[[#This Row],[PRECIO]]</f>
        <v>0</v>
      </c>
      <c r="N402" s="2">
        <f>+Tabla356[[#This Row],[SALIDAS]]*Tabla356[[#This Row],[PRECIO]]</f>
        <v>250</v>
      </c>
      <c r="O402" s="2">
        <f>+Tabla356[[#This Row],[BALANCE INICIAL2]]+Tabla356[[#This Row],[ENTRADAS3]]-Tabla356[[#This Row],[SALIDAS4]]</f>
        <v>1375</v>
      </c>
    </row>
    <row r="403" spans="1:15" x14ac:dyDescent="0.25">
      <c r="A403" s="9" t="s">
        <v>41</v>
      </c>
      <c r="B403" s="16" t="s">
        <v>890</v>
      </c>
      <c r="C403" t="s">
        <v>87</v>
      </c>
      <c r="D403" t="s">
        <v>277</v>
      </c>
      <c r="F403" s="9" t="s">
        <v>854</v>
      </c>
      <c r="G403">
        <v>301</v>
      </c>
      <c r="H403">
        <v>800</v>
      </c>
      <c r="I403">
        <v>234</v>
      </c>
      <c r="J403">
        <f>+Tabla356[[#This Row],[BALANCE INICIAL]]+Tabla356[[#This Row],[ENTRADAS]]-Tabla356[[#This Row],[SALIDAS]]</f>
        <v>867</v>
      </c>
      <c r="K403" s="2">
        <v>593</v>
      </c>
      <c r="L403" s="2">
        <f>+Tabla356[[#This Row],[BALANCE INICIAL]]*Tabla356[[#This Row],[PRECIO]]</f>
        <v>178493</v>
      </c>
      <c r="M403" s="2">
        <f>+Tabla356[[#This Row],[ENTRADAS]]*Tabla356[[#This Row],[PRECIO]]</f>
        <v>474400</v>
      </c>
      <c r="N403" s="2">
        <f>+Tabla356[[#This Row],[SALIDAS]]*Tabla356[[#This Row],[PRECIO]]</f>
        <v>138762</v>
      </c>
      <c r="O403" s="2">
        <f>+Tabla356[[#This Row],[BALANCE INICIAL2]]+Tabla356[[#This Row],[ENTRADAS3]]-Tabla356[[#This Row],[SALIDAS4]]</f>
        <v>514131</v>
      </c>
    </row>
    <row r="404" spans="1:15" x14ac:dyDescent="0.25">
      <c r="A404" s="9" t="s">
        <v>41</v>
      </c>
      <c r="B404" s="16" t="s">
        <v>890</v>
      </c>
      <c r="C404" t="s">
        <v>87</v>
      </c>
      <c r="D404" t="s">
        <v>278</v>
      </c>
      <c r="F404" s="9" t="s">
        <v>854</v>
      </c>
      <c r="G404">
        <v>294</v>
      </c>
      <c r="H404">
        <v>500</v>
      </c>
      <c r="I404">
        <v>284</v>
      </c>
      <c r="J404">
        <f>+Tabla356[[#This Row],[BALANCE INICIAL]]+Tabla356[[#This Row],[ENTRADAS]]-Tabla356[[#This Row],[SALIDAS]]</f>
        <v>510</v>
      </c>
      <c r="K404" s="2">
        <v>630</v>
      </c>
      <c r="L404" s="2">
        <f>+Tabla356[[#This Row],[BALANCE INICIAL]]*Tabla356[[#This Row],[PRECIO]]</f>
        <v>185220</v>
      </c>
      <c r="M404" s="2">
        <f>+Tabla356[[#This Row],[ENTRADAS]]*Tabla356[[#This Row],[PRECIO]]</f>
        <v>315000</v>
      </c>
      <c r="N404" s="2">
        <f>+Tabla356[[#This Row],[SALIDAS]]*Tabla356[[#This Row],[PRECIO]]</f>
        <v>178920</v>
      </c>
      <c r="O404" s="2">
        <f>+Tabla356[[#This Row],[BALANCE INICIAL2]]+Tabla356[[#This Row],[ENTRADAS3]]-Tabla356[[#This Row],[SALIDAS4]]</f>
        <v>321300</v>
      </c>
    </row>
    <row r="405" spans="1:15" x14ac:dyDescent="0.25">
      <c r="A405" s="9" t="s">
        <v>41</v>
      </c>
      <c r="B405" s="16" t="s">
        <v>890</v>
      </c>
      <c r="C405" t="s">
        <v>87</v>
      </c>
      <c r="D405" t="s">
        <v>292</v>
      </c>
      <c r="F405" s="9" t="s">
        <v>820</v>
      </c>
      <c r="G405">
        <v>290</v>
      </c>
      <c r="J405">
        <f>+Tabla356[[#This Row],[BALANCE INICIAL]]+Tabla356[[#This Row],[ENTRADAS]]-Tabla356[[#This Row],[SALIDAS]]</f>
        <v>290</v>
      </c>
      <c r="K405" s="2">
        <v>32</v>
      </c>
      <c r="L405" s="2">
        <f>+Tabla356[[#This Row],[BALANCE INICIAL]]*Tabla356[[#This Row],[PRECIO]]</f>
        <v>9280</v>
      </c>
      <c r="M405" s="2">
        <f>+Tabla356[[#This Row],[ENTRADAS]]*Tabla356[[#This Row],[PRECIO]]</f>
        <v>0</v>
      </c>
      <c r="N405" s="2">
        <f>+Tabla356[[#This Row],[SALIDAS]]*Tabla356[[#This Row],[PRECIO]]</f>
        <v>0</v>
      </c>
      <c r="O405" s="2">
        <f>+Tabla356[[#This Row],[BALANCE INICIAL2]]+Tabla356[[#This Row],[ENTRADAS3]]-Tabla356[[#This Row],[SALIDAS4]]</f>
        <v>9280</v>
      </c>
    </row>
    <row r="406" spans="1:15" x14ac:dyDescent="0.25">
      <c r="A406" s="9" t="s">
        <v>41</v>
      </c>
      <c r="B406" s="16" t="s">
        <v>890</v>
      </c>
      <c r="C406" t="s">
        <v>87</v>
      </c>
      <c r="D406" t="s">
        <v>293</v>
      </c>
      <c r="F406" s="9" t="s">
        <v>826</v>
      </c>
      <c r="G406">
        <v>185</v>
      </c>
      <c r="I406">
        <v>25</v>
      </c>
      <c r="J406">
        <f>+Tabla356[[#This Row],[BALANCE INICIAL]]+Tabla356[[#This Row],[ENTRADAS]]-Tabla356[[#This Row],[SALIDAS]]</f>
        <v>160</v>
      </c>
      <c r="K406" s="2">
        <v>219</v>
      </c>
      <c r="L406" s="2">
        <f>+Tabla356[[#This Row],[BALANCE INICIAL]]*Tabla356[[#This Row],[PRECIO]]</f>
        <v>40515</v>
      </c>
      <c r="M406" s="2">
        <f>+Tabla356[[#This Row],[ENTRADAS]]*Tabla356[[#This Row],[PRECIO]]</f>
        <v>0</v>
      </c>
      <c r="N406" s="2">
        <f>+Tabla356[[#This Row],[SALIDAS]]*Tabla356[[#This Row],[PRECIO]]</f>
        <v>5475</v>
      </c>
      <c r="O406" s="2">
        <f>+Tabla356[[#This Row],[BALANCE INICIAL2]]+Tabla356[[#This Row],[ENTRADAS3]]-Tabla356[[#This Row],[SALIDAS4]]</f>
        <v>35040</v>
      </c>
    </row>
    <row r="407" spans="1:15" x14ac:dyDescent="0.25">
      <c r="A407" s="9" t="s">
        <v>41</v>
      </c>
      <c r="B407" s="16" t="s">
        <v>890</v>
      </c>
      <c r="C407" t="s">
        <v>87</v>
      </c>
      <c r="D407" t="s">
        <v>294</v>
      </c>
      <c r="F407" s="9" t="s">
        <v>826</v>
      </c>
      <c r="G407">
        <v>284</v>
      </c>
      <c r="I407">
        <v>39</v>
      </c>
      <c r="J407">
        <f>+Tabla356[[#This Row],[BALANCE INICIAL]]+Tabla356[[#This Row],[ENTRADAS]]-Tabla356[[#This Row],[SALIDAS]]</f>
        <v>245</v>
      </c>
      <c r="K407" s="2">
        <v>28.8</v>
      </c>
      <c r="L407" s="2">
        <f>+Tabla356[[#This Row],[BALANCE INICIAL]]*Tabla356[[#This Row],[PRECIO]]</f>
        <v>8179.2</v>
      </c>
      <c r="M407" s="2">
        <f>+Tabla356[[#This Row],[ENTRADAS]]*Tabla356[[#This Row],[PRECIO]]</f>
        <v>0</v>
      </c>
      <c r="N407" s="2">
        <f>+Tabla356[[#This Row],[SALIDAS]]*Tabla356[[#This Row],[PRECIO]]</f>
        <v>1123.2</v>
      </c>
      <c r="O407" s="2">
        <f>+Tabla356[[#This Row],[BALANCE INICIAL2]]+Tabla356[[#This Row],[ENTRADAS3]]-Tabla356[[#This Row],[SALIDAS4]]</f>
        <v>7056</v>
      </c>
    </row>
    <row r="408" spans="1:15" x14ac:dyDescent="0.25">
      <c r="A408" s="9" t="s">
        <v>41</v>
      </c>
      <c r="B408" s="16" t="s">
        <v>890</v>
      </c>
      <c r="C408" t="s">
        <v>87</v>
      </c>
      <c r="D408" t="s">
        <v>303</v>
      </c>
      <c r="F408" s="9" t="s">
        <v>855</v>
      </c>
      <c r="G408">
        <v>4</v>
      </c>
      <c r="J408">
        <f>+Tabla356[[#This Row],[BALANCE INICIAL]]+Tabla356[[#This Row],[ENTRADAS]]-Tabla356[[#This Row],[SALIDAS]]</f>
        <v>4</v>
      </c>
      <c r="K408" s="2">
        <v>140</v>
      </c>
      <c r="L408" s="2">
        <f>+Tabla356[[#This Row],[BALANCE INICIAL]]*Tabla356[[#This Row],[PRECIO]]</f>
        <v>560</v>
      </c>
      <c r="M408" s="2">
        <f>+Tabla356[[#This Row],[ENTRADAS]]*Tabla356[[#This Row],[PRECIO]]</f>
        <v>0</v>
      </c>
      <c r="N408" s="2">
        <f>+Tabla356[[#This Row],[SALIDAS]]*Tabla356[[#This Row],[PRECIO]]</f>
        <v>0</v>
      </c>
      <c r="O408" s="2">
        <f>+Tabla356[[#This Row],[BALANCE INICIAL2]]+Tabla356[[#This Row],[ENTRADAS3]]-Tabla356[[#This Row],[SALIDAS4]]</f>
        <v>560</v>
      </c>
    </row>
    <row r="409" spans="1:15" x14ac:dyDescent="0.25">
      <c r="A409" s="9" t="s">
        <v>41</v>
      </c>
      <c r="B409" s="16" t="s">
        <v>890</v>
      </c>
      <c r="C409" t="s">
        <v>87</v>
      </c>
      <c r="D409" t="s">
        <v>304</v>
      </c>
      <c r="F409" s="9" t="s">
        <v>846</v>
      </c>
      <c r="G409">
        <v>2</v>
      </c>
      <c r="J409">
        <f>+Tabla356[[#This Row],[BALANCE INICIAL]]+Tabla356[[#This Row],[ENTRADAS]]-Tabla356[[#This Row],[SALIDAS]]</f>
        <v>2</v>
      </c>
      <c r="K409" s="2">
        <v>140</v>
      </c>
      <c r="L409" s="2">
        <f>+Tabla356[[#This Row],[BALANCE INICIAL]]*Tabla356[[#This Row],[PRECIO]]</f>
        <v>280</v>
      </c>
      <c r="M409" s="2">
        <f>+Tabla356[[#This Row],[ENTRADAS]]*Tabla356[[#This Row],[PRECIO]]</f>
        <v>0</v>
      </c>
      <c r="N409" s="2">
        <f>+Tabla356[[#This Row],[SALIDAS]]*Tabla356[[#This Row],[PRECIO]]</f>
        <v>0</v>
      </c>
      <c r="O409" s="2">
        <f>+Tabla356[[#This Row],[BALANCE INICIAL2]]+Tabla356[[#This Row],[ENTRADAS3]]-Tabla356[[#This Row],[SALIDAS4]]</f>
        <v>280</v>
      </c>
    </row>
    <row r="410" spans="1:15" x14ac:dyDescent="0.25">
      <c r="A410" s="9" t="s">
        <v>41</v>
      </c>
      <c r="B410" s="16" t="s">
        <v>890</v>
      </c>
      <c r="C410" t="s">
        <v>87</v>
      </c>
      <c r="D410" t="s">
        <v>305</v>
      </c>
      <c r="F410" s="9" t="s">
        <v>856</v>
      </c>
      <c r="G410">
        <v>4</v>
      </c>
      <c r="J410">
        <f>+Tabla356[[#This Row],[BALANCE INICIAL]]+Tabla356[[#This Row],[ENTRADAS]]-Tabla356[[#This Row],[SALIDAS]]</f>
        <v>4</v>
      </c>
      <c r="K410" s="2">
        <v>140</v>
      </c>
      <c r="L410" s="2">
        <f>+Tabla356[[#This Row],[BALANCE INICIAL]]*Tabla356[[#This Row],[PRECIO]]</f>
        <v>560</v>
      </c>
      <c r="M410" s="2">
        <f>+Tabla356[[#This Row],[ENTRADAS]]*Tabla356[[#This Row],[PRECIO]]</f>
        <v>0</v>
      </c>
      <c r="N410" s="2">
        <f>+Tabla356[[#This Row],[SALIDAS]]*Tabla356[[#This Row],[PRECIO]]</f>
        <v>0</v>
      </c>
      <c r="O410" s="2">
        <f>+Tabla356[[#This Row],[BALANCE INICIAL2]]+Tabla356[[#This Row],[ENTRADAS3]]-Tabla356[[#This Row],[SALIDAS4]]</f>
        <v>560</v>
      </c>
    </row>
    <row r="411" spans="1:15" x14ac:dyDescent="0.25">
      <c r="A411" s="9" t="s">
        <v>41</v>
      </c>
      <c r="B411" s="16" t="s">
        <v>890</v>
      </c>
      <c r="C411" t="s">
        <v>87</v>
      </c>
      <c r="D411" t="s">
        <v>307</v>
      </c>
      <c r="F411" s="9" t="s">
        <v>820</v>
      </c>
      <c r="G411">
        <v>215</v>
      </c>
      <c r="J411">
        <f>+Tabla356[[#This Row],[BALANCE INICIAL]]+Tabla356[[#This Row],[ENTRADAS]]-Tabla356[[#This Row],[SALIDAS]]</f>
        <v>215</v>
      </c>
      <c r="K411" s="2">
        <v>25</v>
      </c>
      <c r="L411" s="2">
        <f>+Tabla356[[#This Row],[BALANCE INICIAL]]*Tabla356[[#This Row],[PRECIO]]</f>
        <v>5375</v>
      </c>
      <c r="M411" s="2">
        <f>+Tabla356[[#This Row],[ENTRADAS]]*Tabla356[[#This Row],[PRECIO]]</f>
        <v>0</v>
      </c>
      <c r="N411" s="2">
        <f>+Tabla356[[#This Row],[SALIDAS]]*Tabla356[[#This Row],[PRECIO]]</f>
        <v>0</v>
      </c>
      <c r="O411" s="2">
        <f>+Tabla356[[#This Row],[BALANCE INICIAL2]]+Tabla356[[#This Row],[ENTRADAS3]]-Tabla356[[#This Row],[SALIDAS4]]</f>
        <v>5375</v>
      </c>
    </row>
    <row r="412" spans="1:15" x14ac:dyDescent="0.25">
      <c r="A412" s="9" t="s">
        <v>41</v>
      </c>
      <c r="B412" s="16" t="s">
        <v>890</v>
      </c>
      <c r="C412" t="s">
        <v>87</v>
      </c>
      <c r="D412" t="s">
        <v>308</v>
      </c>
      <c r="F412" s="9" t="s">
        <v>826</v>
      </c>
      <c r="G412">
        <v>6</v>
      </c>
      <c r="J412">
        <f>+Tabla356[[#This Row],[BALANCE INICIAL]]+Tabla356[[#This Row],[ENTRADAS]]-Tabla356[[#This Row],[SALIDAS]]</f>
        <v>6</v>
      </c>
      <c r="K412" s="2">
        <v>14.95</v>
      </c>
      <c r="L412" s="2">
        <f>+Tabla356[[#This Row],[BALANCE INICIAL]]*Tabla356[[#This Row],[PRECIO]]</f>
        <v>89.699999999999989</v>
      </c>
      <c r="M412" s="2">
        <f>+Tabla356[[#This Row],[ENTRADAS]]*Tabla356[[#This Row],[PRECIO]]</f>
        <v>0</v>
      </c>
      <c r="N412" s="2">
        <f>+Tabla356[[#This Row],[SALIDAS]]*Tabla356[[#This Row],[PRECIO]]</f>
        <v>0</v>
      </c>
      <c r="O412" s="2">
        <f>+Tabla356[[#This Row],[BALANCE INICIAL2]]+Tabla356[[#This Row],[ENTRADAS3]]-Tabla356[[#This Row],[SALIDAS4]]</f>
        <v>89.699999999999989</v>
      </c>
    </row>
    <row r="413" spans="1:15" x14ac:dyDescent="0.25">
      <c r="A413" s="9" t="s">
        <v>56</v>
      </c>
      <c r="B413" s="16" t="s">
        <v>890</v>
      </c>
      <c r="C413" t="s">
        <v>105</v>
      </c>
      <c r="D413" t="s">
        <v>528</v>
      </c>
      <c r="F413" s="9" t="s">
        <v>907</v>
      </c>
      <c r="G413">
        <v>0</v>
      </c>
      <c r="J413">
        <f>+Tabla356[[#This Row],[BALANCE INICIAL]]+Tabla356[[#This Row],[ENTRADAS]]-Tabla356[[#This Row],[SALIDAS]]</f>
        <v>0</v>
      </c>
      <c r="K413" s="2">
        <v>110</v>
      </c>
      <c r="L413" s="2">
        <f>+Tabla356[[#This Row],[BALANCE INICIAL]]*Tabla356[[#This Row],[PRECIO]]</f>
        <v>0</v>
      </c>
      <c r="M413" s="2">
        <f>+Tabla356[[#This Row],[ENTRADAS]]*Tabla356[[#This Row],[PRECIO]]</f>
        <v>0</v>
      </c>
      <c r="N413" s="2">
        <f>+Tabla356[[#This Row],[SALIDAS]]*Tabla356[[#This Row],[PRECIO]]</f>
        <v>0</v>
      </c>
      <c r="O413" s="2">
        <f>+Tabla356[[#This Row],[BALANCE INICIAL2]]+Tabla356[[#This Row],[ENTRADAS3]]-Tabla356[[#This Row],[SALIDAS4]]</f>
        <v>0</v>
      </c>
    </row>
    <row r="414" spans="1:15" x14ac:dyDescent="0.25">
      <c r="A414" s="9" t="s">
        <v>52</v>
      </c>
      <c r="B414" t="s">
        <v>891</v>
      </c>
      <c r="C414" t="s">
        <v>100</v>
      </c>
      <c r="D414" t="s">
        <v>391</v>
      </c>
      <c r="F414" s="9" t="s">
        <v>820</v>
      </c>
      <c r="G414">
        <v>1</v>
      </c>
      <c r="J414">
        <f>+Tabla356[[#This Row],[BALANCE INICIAL]]+Tabla356[[#This Row],[ENTRADAS]]-Tabla356[[#This Row],[SALIDAS]]</f>
        <v>1</v>
      </c>
      <c r="K414" s="2">
        <v>3000</v>
      </c>
      <c r="L414" s="2">
        <f>+Tabla356[[#This Row],[BALANCE INICIAL]]*Tabla356[[#This Row],[PRECIO]]</f>
        <v>3000</v>
      </c>
      <c r="M414" s="2">
        <f>+Tabla356[[#This Row],[ENTRADAS]]*Tabla356[[#This Row],[PRECIO]]</f>
        <v>0</v>
      </c>
      <c r="N414" s="2">
        <f>+Tabla356[[#This Row],[SALIDAS]]*Tabla356[[#This Row],[PRECIO]]</f>
        <v>0</v>
      </c>
      <c r="O414" s="2">
        <f>+Tabla356[[#This Row],[BALANCE INICIAL2]]+Tabla356[[#This Row],[ENTRADAS3]]-Tabla356[[#This Row],[SALIDAS4]]</f>
        <v>3000</v>
      </c>
    </row>
    <row r="415" spans="1:15" x14ac:dyDescent="0.25">
      <c r="A415" s="9" t="s">
        <v>62</v>
      </c>
      <c r="B415" t="s">
        <v>891</v>
      </c>
      <c r="C415" t="s">
        <v>110</v>
      </c>
      <c r="D415" t="s">
        <v>701</v>
      </c>
      <c r="F415" s="9" t="s">
        <v>820</v>
      </c>
      <c r="G415">
        <v>2</v>
      </c>
      <c r="J415">
        <f>+Tabla356[[#This Row],[BALANCE INICIAL]]+Tabla356[[#This Row],[ENTRADAS]]-Tabla356[[#This Row],[SALIDAS]]</f>
        <v>2</v>
      </c>
      <c r="K415" s="2">
        <v>1450</v>
      </c>
      <c r="L415" s="2">
        <f>+Tabla356[[#This Row],[BALANCE INICIAL]]*Tabla356[[#This Row],[PRECIO]]</f>
        <v>2900</v>
      </c>
      <c r="M415" s="2">
        <f>+Tabla356[[#This Row],[ENTRADAS]]*Tabla356[[#This Row],[PRECIO]]</f>
        <v>0</v>
      </c>
      <c r="N415" s="2">
        <f>+Tabla356[[#This Row],[SALIDAS]]*Tabla356[[#This Row],[PRECIO]]</f>
        <v>0</v>
      </c>
      <c r="O415" s="2">
        <f>+Tabla356[[#This Row],[BALANCE INICIAL2]]+Tabla356[[#This Row],[ENTRADAS3]]-Tabla356[[#This Row],[SALIDAS4]]</f>
        <v>2900</v>
      </c>
    </row>
    <row r="416" spans="1:15" x14ac:dyDescent="0.25">
      <c r="A416" s="9" t="s">
        <v>62</v>
      </c>
      <c r="B416" t="s">
        <v>891</v>
      </c>
      <c r="C416" t="s">
        <v>110</v>
      </c>
      <c r="D416" t="s">
        <v>702</v>
      </c>
      <c r="F416" s="9" t="s">
        <v>820</v>
      </c>
      <c r="G416">
        <v>2</v>
      </c>
      <c r="J416">
        <f>+Tabla356[[#This Row],[BALANCE INICIAL]]+Tabla356[[#This Row],[ENTRADAS]]-Tabla356[[#This Row],[SALIDAS]]</f>
        <v>2</v>
      </c>
      <c r="K416" s="2">
        <v>1350</v>
      </c>
      <c r="L416" s="2">
        <f>+Tabla356[[#This Row],[BALANCE INICIAL]]*Tabla356[[#This Row],[PRECIO]]</f>
        <v>2700</v>
      </c>
      <c r="M416" s="2">
        <f>+Tabla356[[#This Row],[ENTRADAS]]*Tabla356[[#This Row],[PRECIO]]</f>
        <v>0</v>
      </c>
      <c r="N416" s="2">
        <f>+Tabla356[[#This Row],[SALIDAS]]*Tabla356[[#This Row],[PRECIO]]</f>
        <v>0</v>
      </c>
      <c r="O416" s="2">
        <f>+Tabla356[[#This Row],[BALANCE INICIAL2]]+Tabla356[[#This Row],[ENTRADAS3]]-Tabla356[[#This Row],[SALIDAS4]]</f>
        <v>2700</v>
      </c>
    </row>
    <row r="417" spans="1:15" x14ac:dyDescent="0.25">
      <c r="A417" s="9" t="s">
        <v>44</v>
      </c>
      <c r="B417" t="s">
        <v>892</v>
      </c>
      <c r="C417" t="s">
        <v>90</v>
      </c>
      <c r="D417" t="s">
        <v>283</v>
      </c>
      <c r="F417" s="9" t="s">
        <v>826</v>
      </c>
      <c r="G417">
        <v>88</v>
      </c>
      <c r="J417">
        <f>+Tabla356[[#This Row],[BALANCE INICIAL]]+Tabla356[[#This Row],[ENTRADAS]]-Tabla356[[#This Row],[SALIDAS]]</f>
        <v>88</v>
      </c>
      <c r="K417" s="2">
        <v>390</v>
      </c>
      <c r="L417" s="2">
        <f>+Tabla356[[#This Row],[BALANCE INICIAL]]*Tabla356[[#This Row],[PRECIO]]</f>
        <v>34320</v>
      </c>
      <c r="M417" s="2">
        <f>+Tabla356[[#This Row],[ENTRADAS]]*Tabla356[[#This Row],[PRECIO]]</f>
        <v>0</v>
      </c>
      <c r="N417" s="2">
        <f>+Tabla356[[#This Row],[SALIDAS]]*Tabla356[[#This Row],[PRECIO]]</f>
        <v>0</v>
      </c>
      <c r="O417" s="2">
        <f>+Tabla356[[#This Row],[BALANCE INICIAL2]]+Tabla356[[#This Row],[ENTRADAS3]]-Tabla356[[#This Row],[SALIDAS4]]</f>
        <v>34320</v>
      </c>
    </row>
    <row r="418" spans="1:15" x14ac:dyDescent="0.25">
      <c r="A418" s="9" t="s">
        <v>24</v>
      </c>
      <c r="B418" s="17" t="s">
        <v>875</v>
      </c>
      <c r="C418" t="s">
        <v>64</v>
      </c>
      <c r="D418" t="s">
        <v>114</v>
      </c>
      <c r="F418" s="9" t="s">
        <v>821</v>
      </c>
      <c r="G418">
        <v>19</v>
      </c>
      <c r="J418">
        <f>+Tabla356[[#This Row],[BALANCE INICIAL]]+Tabla356[[#This Row],[ENTRADAS]]-Tabla356[[#This Row],[SALIDAS]]</f>
        <v>19</v>
      </c>
      <c r="K418" s="2">
        <v>1400</v>
      </c>
      <c r="L418" s="2">
        <f>+Tabla356[[#This Row],[BALANCE INICIAL]]*Tabla356[[#This Row],[PRECIO]]</f>
        <v>26600</v>
      </c>
      <c r="M418" s="2">
        <f>+Tabla356[[#This Row],[ENTRADAS]]*Tabla356[[#This Row],[PRECIO]]</f>
        <v>0</v>
      </c>
      <c r="N418" s="2">
        <f>+Tabla356[[#This Row],[SALIDAS]]*Tabla356[[#This Row],[PRECIO]]</f>
        <v>0</v>
      </c>
      <c r="O418" s="2">
        <f>+Tabla356[[#This Row],[BALANCE INICIAL2]]+Tabla356[[#This Row],[ENTRADAS3]]-Tabla356[[#This Row],[SALIDAS4]]</f>
        <v>26600</v>
      </c>
    </row>
    <row r="419" spans="1:15" x14ac:dyDescent="0.25">
      <c r="A419" s="9" t="s">
        <v>24</v>
      </c>
      <c r="B419" s="17" t="s">
        <v>875</v>
      </c>
      <c r="C419" t="s">
        <v>64</v>
      </c>
      <c r="D419" t="s">
        <v>115</v>
      </c>
      <c r="F419" s="9" t="s">
        <v>821</v>
      </c>
      <c r="G419">
        <v>4</v>
      </c>
      <c r="J419">
        <f>+Tabla356[[#This Row],[BALANCE INICIAL]]+Tabla356[[#This Row],[ENTRADAS]]-Tabla356[[#This Row],[SALIDAS]]</f>
        <v>4</v>
      </c>
      <c r="K419" s="2">
        <v>4139</v>
      </c>
      <c r="L419" s="2">
        <f>+Tabla356[[#This Row],[BALANCE INICIAL]]*Tabla356[[#This Row],[PRECIO]]</f>
        <v>16556</v>
      </c>
      <c r="M419" s="2">
        <f>+Tabla356[[#This Row],[ENTRADAS]]*Tabla356[[#This Row],[PRECIO]]</f>
        <v>0</v>
      </c>
      <c r="N419" s="2">
        <f>+Tabla356[[#This Row],[SALIDAS]]*Tabla356[[#This Row],[PRECIO]]</f>
        <v>0</v>
      </c>
      <c r="O419" s="2">
        <f>+Tabla356[[#This Row],[BALANCE INICIAL2]]+Tabla356[[#This Row],[ENTRADAS3]]-Tabla356[[#This Row],[SALIDAS4]]</f>
        <v>16556</v>
      </c>
    </row>
    <row r="420" spans="1:15" x14ac:dyDescent="0.25">
      <c r="A420" s="9" t="s">
        <v>24</v>
      </c>
      <c r="B420" s="17" t="s">
        <v>875</v>
      </c>
      <c r="C420" t="s">
        <v>64</v>
      </c>
      <c r="D420" t="s">
        <v>116</v>
      </c>
      <c r="F420" s="9" t="s">
        <v>821</v>
      </c>
      <c r="G420">
        <v>3</v>
      </c>
      <c r="J420">
        <f>+Tabla356[[#This Row],[BALANCE INICIAL]]+Tabla356[[#This Row],[ENTRADAS]]-Tabla356[[#This Row],[SALIDAS]]</f>
        <v>3</v>
      </c>
      <c r="K420" s="2">
        <v>31.07</v>
      </c>
      <c r="L420" s="2">
        <f>+Tabla356[[#This Row],[BALANCE INICIAL]]*Tabla356[[#This Row],[PRECIO]]</f>
        <v>93.210000000000008</v>
      </c>
      <c r="M420" s="2">
        <f>+Tabla356[[#This Row],[ENTRADAS]]*Tabla356[[#This Row],[PRECIO]]</f>
        <v>0</v>
      </c>
      <c r="N420" s="2">
        <f>+Tabla356[[#This Row],[SALIDAS]]*Tabla356[[#This Row],[PRECIO]]</f>
        <v>0</v>
      </c>
      <c r="O420" s="2">
        <f>+Tabla356[[#This Row],[BALANCE INICIAL2]]+Tabla356[[#This Row],[ENTRADAS3]]-Tabla356[[#This Row],[SALIDAS4]]</f>
        <v>93.210000000000008</v>
      </c>
    </row>
    <row r="421" spans="1:15" x14ac:dyDescent="0.25">
      <c r="A421" s="9" t="s">
        <v>24</v>
      </c>
      <c r="B421" s="17" t="s">
        <v>875</v>
      </c>
      <c r="C421" t="s">
        <v>64</v>
      </c>
      <c r="D421" t="s">
        <v>117</v>
      </c>
      <c r="F421" s="9" t="s">
        <v>821</v>
      </c>
      <c r="G421">
        <v>2</v>
      </c>
      <c r="J421">
        <f>+Tabla356[[#This Row],[BALANCE INICIAL]]+Tabla356[[#This Row],[ENTRADAS]]-Tabla356[[#This Row],[SALIDAS]]</f>
        <v>2</v>
      </c>
      <c r="K421" s="2">
        <v>3676.5</v>
      </c>
      <c r="L421" s="2">
        <f>+Tabla356[[#This Row],[BALANCE INICIAL]]*Tabla356[[#This Row],[PRECIO]]</f>
        <v>7353</v>
      </c>
      <c r="M421" s="2">
        <f>+Tabla356[[#This Row],[ENTRADAS]]*Tabla356[[#This Row],[PRECIO]]</f>
        <v>0</v>
      </c>
      <c r="N421" s="2">
        <f>+Tabla356[[#This Row],[SALIDAS]]*Tabla356[[#This Row],[PRECIO]]</f>
        <v>0</v>
      </c>
      <c r="O421" s="2">
        <f>+Tabla356[[#This Row],[BALANCE INICIAL2]]+Tabla356[[#This Row],[ENTRADAS3]]-Tabla356[[#This Row],[SALIDAS4]]</f>
        <v>7353</v>
      </c>
    </row>
    <row r="422" spans="1:15" x14ac:dyDescent="0.25">
      <c r="A422" s="9" t="s">
        <v>24</v>
      </c>
      <c r="B422" s="17" t="s">
        <v>875</v>
      </c>
      <c r="C422" t="s">
        <v>64</v>
      </c>
      <c r="D422" t="s">
        <v>129</v>
      </c>
      <c r="F422" s="9" t="s">
        <v>828</v>
      </c>
      <c r="G422">
        <v>5</v>
      </c>
      <c r="J422">
        <f>+Tabla356[[#This Row],[BALANCE INICIAL]]+Tabla356[[#This Row],[ENTRADAS]]-Tabla356[[#This Row],[SALIDAS]]</f>
        <v>5</v>
      </c>
      <c r="K422" s="2">
        <v>120</v>
      </c>
      <c r="L422" s="2">
        <f>+Tabla356[[#This Row],[BALANCE INICIAL]]*Tabla356[[#This Row],[PRECIO]]</f>
        <v>600</v>
      </c>
      <c r="M422" s="2">
        <f>+Tabla356[[#This Row],[ENTRADAS]]*Tabla356[[#This Row],[PRECIO]]</f>
        <v>0</v>
      </c>
      <c r="N422" s="2">
        <f>+Tabla356[[#This Row],[SALIDAS]]*Tabla356[[#This Row],[PRECIO]]</f>
        <v>0</v>
      </c>
      <c r="O422" s="2">
        <f>+Tabla356[[#This Row],[BALANCE INICIAL2]]+Tabla356[[#This Row],[ENTRADAS3]]-Tabla356[[#This Row],[SALIDAS4]]</f>
        <v>600</v>
      </c>
    </row>
    <row r="423" spans="1:15" x14ac:dyDescent="0.25">
      <c r="A423" s="9" t="s">
        <v>24</v>
      </c>
      <c r="B423" s="17" t="s">
        <v>875</v>
      </c>
      <c r="C423" t="s">
        <v>64</v>
      </c>
      <c r="D423" t="s">
        <v>130</v>
      </c>
      <c r="F423" s="9" t="s">
        <v>828</v>
      </c>
      <c r="G423">
        <v>5</v>
      </c>
      <c r="J423">
        <f>+Tabla356[[#This Row],[BALANCE INICIAL]]+Tabla356[[#This Row],[ENTRADAS]]-Tabla356[[#This Row],[SALIDAS]]</f>
        <v>5</v>
      </c>
      <c r="K423" s="2">
        <v>1295</v>
      </c>
      <c r="L423" s="2">
        <f>+Tabla356[[#This Row],[BALANCE INICIAL]]*Tabla356[[#This Row],[PRECIO]]</f>
        <v>6475</v>
      </c>
      <c r="M423" s="2">
        <f>+Tabla356[[#This Row],[ENTRADAS]]*Tabla356[[#This Row],[PRECIO]]</f>
        <v>0</v>
      </c>
      <c r="N423" s="2">
        <f>+Tabla356[[#This Row],[SALIDAS]]*Tabla356[[#This Row],[PRECIO]]</f>
        <v>0</v>
      </c>
      <c r="O423" s="2">
        <f>+Tabla356[[#This Row],[BALANCE INICIAL2]]+Tabla356[[#This Row],[ENTRADAS3]]-Tabla356[[#This Row],[SALIDAS4]]</f>
        <v>6475</v>
      </c>
    </row>
    <row r="424" spans="1:15" x14ac:dyDescent="0.25">
      <c r="A424" s="9" t="s">
        <v>24</v>
      </c>
      <c r="B424" s="17" t="s">
        <v>875</v>
      </c>
      <c r="C424" t="s">
        <v>64</v>
      </c>
      <c r="D424" t="s">
        <v>917</v>
      </c>
      <c r="F424" s="9" t="s">
        <v>828</v>
      </c>
      <c r="H424">
        <v>4</v>
      </c>
      <c r="J424">
        <f>+Tabla356[[#This Row],[BALANCE INICIAL]]+Tabla356[[#This Row],[ENTRADAS]]-Tabla356[[#This Row],[SALIDAS]]</f>
        <v>4</v>
      </c>
      <c r="K424" s="2">
        <v>6840</v>
      </c>
      <c r="L424" s="2">
        <f>+Tabla356[[#This Row],[BALANCE INICIAL]]*Tabla356[[#This Row],[PRECIO]]</f>
        <v>0</v>
      </c>
      <c r="M424" s="2">
        <f>+Tabla356[[#This Row],[ENTRADAS]]*Tabla356[[#This Row],[PRECIO]]</f>
        <v>27360</v>
      </c>
      <c r="N424" s="2">
        <f>+Tabla356[[#This Row],[SALIDAS]]*Tabla356[[#This Row],[PRECIO]]</f>
        <v>0</v>
      </c>
      <c r="O424" s="2">
        <f>+Tabla356[[#This Row],[BALANCE INICIAL2]]+Tabla356[[#This Row],[ENTRADAS3]]-Tabla356[[#This Row],[SALIDAS4]]</f>
        <v>27360</v>
      </c>
    </row>
    <row r="425" spans="1:15" x14ac:dyDescent="0.25">
      <c r="A425" s="9" t="s">
        <v>24</v>
      </c>
      <c r="B425" s="17" t="s">
        <v>875</v>
      </c>
      <c r="C425" t="s">
        <v>64</v>
      </c>
      <c r="D425" t="s">
        <v>918</v>
      </c>
      <c r="F425" s="9" t="s">
        <v>828</v>
      </c>
      <c r="H425">
        <v>4</v>
      </c>
      <c r="J425">
        <f>+Tabla356[[#This Row],[BALANCE INICIAL]]+Tabla356[[#This Row],[ENTRADAS]]-Tabla356[[#This Row],[SALIDAS]]</f>
        <v>4</v>
      </c>
      <c r="K425" s="2">
        <v>3525</v>
      </c>
      <c r="L425" s="2">
        <f>+Tabla356[[#This Row],[BALANCE INICIAL]]*Tabla356[[#This Row],[PRECIO]]</f>
        <v>0</v>
      </c>
      <c r="M425" s="2">
        <f>+Tabla356[[#This Row],[ENTRADAS]]*Tabla356[[#This Row],[PRECIO]]</f>
        <v>14100</v>
      </c>
      <c r="N425" s="2">
        <f>+Tabla356[[#This Row],[SALIDAS]]*Tabla356[[#This Row],[PRECIO]]</f>
        <v>0</v>
      </c>
      <c r="O425" s="2">
        <f>+Tabla356[[#This Row],[BALANCE INICIAL2]]+Tabla356[[#This Row],[ENTRADAS3]]-Tabla356[[#This Row],[SALIDAS4]]</f>
        <v>14100</v>
      </c>
    </row>
    <row r="426" spans="1:15" x14ac:dyDescent="0.25">
      <c r="A426" s="9" t="s">
        <v>24</v>
      </c>
      <c r="B426" s="17" t="s">
        <v>875</v>
      </c>
      <c r="C426" t="s">
        <v>64</v>
      </c>
      <c r="D426" t="s">
        <v>131</v>
      </c>
      <c r="F426" s="9" t="s">
        <v>826</v>
      </c>
      <c r="G426">
        <v>1</v>
      </c>
      <c r="J426">
        <f>+Tabla356[[#This Row],[BALANCE INICIAL]]+Tabla356[[#This Row],[ENTRADAS]]-Tabla356[[#This Row],[SALIDAS]]</f>
        <v>1</v>
      </c>
      <c r="K426" s="2">
        <v>450</v>
      </c>
      <c r="L426" s="2">
        <f>+Tabla356[[#This Row],[BALANCE INICIAL]]*Tabla356[[#This Row],[PRECIO]]</f>
        <v>450</v>
      </c>
      <c r="M426" s="2">
        <f>+Tabla356[[#This Row],[ENTRADAS]]*Tabla356[[#This Row],[PRECIO]]</f>
        <v>0</v>
      </c>
      <c r="N426" s="2">
        <f>+Tabla356[[#This Row],[SALIDAS]]*Tabla356[[#This Row],[PRECIO]]</f>
        <v>0</v>
      </c>
      <c r="O426" s="2">
        <f>+Tabla356[[#This Row],[BALANCE INICIAL2]]+Tabla356[[#This Row],[ENTRADAS3]]-Tabla356[[#This Row],[SALIDAS4]]</f>
        <v>450</v>
      </c>
    </row>
    <row r="427" spans="1:15" x14ac:dyDescent="0.25">
      <c r="A427" s="9" t="s">
        <v>24</v>
      </c>
      <c r="B427" s="17" t="s">
        <v>875</v>
      </c>
      <c r="C427" t="s">
        <v>64</v>
      </c>
      <c r="D427" t="s">
        <v>155</v>
      </c>
      <c r="F427" s="9" t="s">
        <v>821</v>
      </c>
      <c r="G427">
        <v>12</v>
      </c>
      <c r="J427">
        <f>+Tabla356[[#This Row],[BALANCE INICIAL]]+Tabla356[[#This Row],[ENTRADAS]]-Tabla356[[#This Row],[SALIDAS]]</f>
        <v>12</v>
      </c>
      <c r="K427" s="2">
        <v>6860</v>
      </c>
      <c r="L427" s="2">
        <f>+Tabla356[[#This Row],[BALANCE INICIAL]]*Tabla356[[#This Row],[PRECIO]]</f>
        <v>82320</v>
      </c>
      <c r="M427" s="2">
        <f>+Tabla356[[#This Row],[ENTRADAS]]*Tabla356[[#This Row],[PRECIO]]</f>
        <v>0</v>
      </c>
      <c r="N427" s="2">
        <f>+Tabla356[[#This Row],[SALIDAS]]*Tabla356[[#This Row],[PRECIO]]</f>
        <v>0</v>
      </c>
      <c r="O427" s="2">
        <f>+Tabla356[[#This Row],[BALANCE INICIAL2]]+Tabla356[[#This Row],[ENTRADAS3]]-Tabla356[[#This Row],[SALIDAS4]]</f>
        <v>82320</v>
      </c>
    </row>
    <row r="428" spans="1:15" x14ac:dyDescent="0.25">
      <c r="A428" s="9" t="s">
        <v>24</v>
      </c>
      <c r="B428" s="17" t="s">
        <v>875</v>
      </c>
      <c r="C428" t="s">
        <v>64</v>
      </c>
      <c r="D428" t="s">
        <v>172</v>
      </c>
      <c r="F428" s="9" t="s">
        <v>826</v>
      </c>
      <c r="G428">
        <v>5</v>
      </c>
      <c r="J428">
        <f>+Tabla356[[#This Row],[BALANCE INICIAL]]+Tabla356[[#This Row],[ENTRADAS]]-Tabla356[[#This Row],[SALIDAS]]</f>
        <v>5</v>
      </c>
      <c r="K428" s="2">
        <v>1000</v>
      </c>
      <c r="L428" s="2">
        <f>+Tabla356[[#This Row],[BALANCE INICIAL]]*Tabla356[[#This Row],[PRECIO]]</f>
        <v>5000</v>
      </c>
      <c r="M428" s="2">
        <f>+Tabla356[[#This Row],[ENTRADAS]]*Tabla356[[#This Row],[PRECIO]]</f>
        <v>0</v>
      </c>
      <c r="N428" s="2">
        <f>+Tabla356[[#This Row],[SALIDAS]]*Tabla356[[#This Row],[PRECIO]]</f>
        <v>0</v>
      </c>
      <c r="O428" s="2">
        <f>+Tabla356[[#This Row],[BALANCE INICIAL2]]+Tabla356[[#This Row],[ENTRADAS3]]-Tabla356[[#This Row],[SALIDAS4]]</f>
        <v>5000</v>
      </c>
    </row>
    <row r="429" spans="1:15" x14ac:dyDescent="0.25">
      <c r="A429" s="9" t="s">
        <v>24</v>
      </c>
      <c r="B429" s="17" t="s">
        <v>875</v>
      </c>
      <c r="C429" t="s">
        <v>64</v>
      </c>
      <c r="D429" t="s">
        <v>919</v>
      </c>
      <c r="F429" s="9" t="s">
        <v>826</v>
      </c>
      <c r="H429">
        <v>2</v>
      </c>
      <c r="I429">
        <v>2</v>
      </c>
      <c r="J429">
        <f>+Tabla356[[#This Row],[BALANCE INICIAL]]+Tabla356[[#This Row],[ENTRADAS]]-Tabla356[[#This Row],[SALIDAS]]</f>
        <v>0</v>
      </c>
      <c r="K429" s="2">
        <v>10138</v>
      </c>
      <c r="L429" s="2">
        <f>+Tabla356[[#This Row],[BALANCE INICIAL]]*Tabla356[[#This Row],[PRECIO]]</f>
        <v>0</v>
      </c>
      <c r="M429" s="2">
        <f>+Tabla356[[#This Row],[ENTRADAS]]*Tabla356[[#This Row],[PRECIO]]</f>
        <v>20276</v>
      </c>
      <c r="N429" s="2">
        <f>+Tabla356[[#This Row],[SALIDAS]]*Tabla356[[#This Row],[PRECIO]]</f>
        <v>20276</v>
      </c>
      <c r="O429" s="2">
        <f>+Tabla356[[#This Row],[BALANCE INICIAL2]]+Tabla356[[#This Row],[ENTRADAS3]]-Tabla356[[#This Row],[SALIDAS4]]</f>
        <v>0</v>
      </c>
    </row>
    <row r="430" spans="1:15" x14ac:dyDescent="0.25">
      <c r="A430" s="9" t="s">
        <v>23</v>
      </c>
      <c r="B430" s="17" t="s">
        <v>874</v>
      </c>
      <c r="C430" t="s">
        <v>63</v>
      </c>
      <c r="D430" t="s">
        <v>113</v>
      </c>
      <c r="F430" s="9" t="s">
        <v>820</v>
      </c>
      <c r="G430">
        <v>45</v>
      </c>
      <c r="J430">
        <f>+Tabla356[[#This Row],[BALANCE INICIAL]]+Tabla356[[#This Row],[ENTRADAS]]-Tabla356[[#This Row],[SALIDAS]]</f>
        <v>45</v>
      </c>
      <c r="K430" s="2">
        <v>188.56</v>
      </c>
      <c r="L430" s="2">
        <f>+Tabla356[[#This Row],[BALANCE INICIAL]]*Tabla356[[#This Row],[PRECIO]]</f>
        <v>8485.2000000000007</v>
      </c>
      <c r="M430" s="2">
        <f>+Tabla356[[#This Row],[ENTRADAS]]*Tabla356[[#This Row],[PRECIO]]</f>
        <v>0</v>
      </c>
      <c r="N430" s="2">
        <f>+Tabla356[[#This Row],[SALIDAS]]*Tabla356[[#This Row],[PRECIO]]</f>
        <v>0</v>
      </c>
      <c r="O430" s="2">
        <f>+Tabla356[[#This Row],[BALANCE INICIAL2]]+Tabla356[[#This Row],[ENTRADAS3]]-Tabla356[[#This Row],[SALIDAS4]]</f>
        <v>8485.2000000000007</v>
      </c>
    </row>
    <row r="431" spans="1:15" x14ac:dyDescent="0.25">
      <c r="A431" s="9" t="s">
        <v>23</v>
      </c>
      <c r="B431" s="17" t="s">
        <v>874</v>
      </c>
      <c r="C431" t="s">
        <v>63</v>
      </c>
      <c r="D431" t="s">
        <v>118</v>
      </c>
      <c r="F431" s="9" t="s">
        <v>820</v>
      </c>
      <c r="G431">
        <v>36</v>
      </c>
      <c r="J431">
        <f>+Tabla356[[#This Row],[BALANCE INICIAL]]+Tabla356[[#This Row],[ENTRADAS]]-Tabla356[[#This Row],[SALIDAS]]</f>
        <v>36</v>
      </c>
      <c r="K431" s="2">
        <v>283.89999999999998</v>
      </c>
      <c r="L431" s="2">
        <f>+Tabla356[[#This Row],[BALANCE INICIAL]]*Tabla356[[#This Row],[PRECIO]]</f>
        <v>10220.4</v>
      </c>
      <c r="M431" s="2">
        <f>+Tabla356[[#This Row],[ENTRADAS]]*Tabla356[[#This Row],[PRECIO]]</f>
        <v>0</v>
      </c>
      <c r="N431" s="2">
        <f>+Tabla356[[#This Row],[SALIDAS]]*Tabla356[[#This Row],[PRECIO]]</f>
        <v>0</v>
      </c>
      <c r="O431" s="2">
        <f>+Tabla356[[#This Row],[BALANCE INICIAL2]]+Tabla356[[#This Row],[ENTRADAS3]]-Tabla356[[#This Row],[SALIDAS4]]</f>
        <v>10220.4</v>
      </c>
    </row>
    <row r="432" spans="1:15" x14ac:dyDescent="0.25">
      <c r="A432" s="9" t="s">
        <v>45</v>
      </c>
      <c r="B432" s="17" t="s">
        <v>881</v>
      </c>
      <c r="C432" t="s">
        <v>91</v>
      </c>
      <c r="D432" t="s">
        <v>286</v>
      </c>
      <c r="F432" s="9" t="s">
        <v>820</v>
      </c>
      <c r="G432">
        <v>1</v>
      </c>
      <c r="J432">
        <f>+Tabla356[[#This Row],[BALANCE INICIAL]]+Tabla356[[#This Row],[ENTRADAS]]-Tabla356[[#This Row],[SALIDAS]]</f>
        <v>1</v>
      </c>
      <c r="K432" s="2">
        <v>1175</v>
      </c>
      <c r="L432" s="2">
        <f>+Tabla356[[#This Row],[BALANCE INICIAL]]*Tabla356[[#This Row],[PRECIO]]</f>
        <v>1175</v>
      </c>
      <c r="M432" s="2">
        <f>+Tabla356[[#This Row],[ENTRADAS]]*Tabla356[[#This Row],[PRECIO]]</f>
        <v>0</v>
      </c>
      <c r="N432" s="2">
        <f>+Tabla356[[#This Row],[SALIDAS]]*Tabla356[[#This Row],[PRECIO]]</f>
        <v>0</v>
      </c>
      <c r="O432" s="2">
        <f>+Tabla356[[#This Row],[BALANCE INICIAL2]]+Tabla356[[#This Row],[ENTRADAS3]]-Tabla356[[#This Row],[SALIDAS4]]</f>
        <v>1175</v>
      </c>
    </row>
    <row r="433" spans="1:15" x14ac:dyDescent="0.25">
      <c r="A433" s="9" t="s">
        <v>23</v>
      </c>
      <c r="B433" s="17" t="s">
        <v>881</v>
      </c>
      <c r="C433" t="s">
        <v>882</v>
      </c>
      <c r="D433" t="s">
        <v>394</v>
      </c>
      <c r="F433" s="9" t="s">
        <v>820</v>
      </c>
      <c r="G433">
        <v>1</v>
      </c>
      <c r="J433">
        <f>+Tabla356[[#This Row],[BALANCE INICIAL]]+Tabla356[[#This Row],[ENTRADAS]]-Tabla356[[#This Row],[SALIDAS]]</f>
        <v>1</v>
      </c>
      <c r="K433" s="2">
        <v>618.30999999999995</v>
      </c>
      <c r="L433" s="2">
        <f>+Tabla356[[#This Row],[BALANCE INICIAL]]*Tabla356[[#This Row],[PRECIO]]</f>
        <v>618.30999999999995</v>
      </c>
      <c r="M433" s="2">
        <f>+Tabla356[[#This Row],[ENTRADAS]]*Tabla356[[#This Row],[PRECIO]]</f>
        <v>0</v>
      </c>
      <c r="N433" s="2">
        <f>+Tabla356[[#This Row],[SALIDAS]]*Tabla356[[#This Row],[PRECIO]]</f>
        <v>0</v>
      </c>
      <c r="O433" s="2">
        <f>+Tabla356[[#This Row],[BALANCE INICIAL2]]+Tabla356[[#This Row],[ENTRADAS3]]-Tabla356[[#This Row],[SALIDAS4]]</f>
        <v>618.30999999999995</v>
      </c>
    </row>
    <row r="434" spans="1:15" x14ac:dyDescent="0.25">
      <c r="A434" s="9" t="s">
        <v>23</v>
      </c>
      <c r="B434" s="17" t="s">
        <v>881</v>
      </c>
      <c r="C434" t="s">
        <v>882</v>
      </c>
      <c r="D434" t="s">
        <v>395</v>
      </c>
      <c r="F434" s="9" t="s">
        <v>826</v>
      </c>
      <c r="G434">
        <v>2</v>
      </c>
      <c r="J434">
        <f>+Tabla356[[#This Row],[BALANCE INICIAL]]+Tabla356[[#This Row],[ENTRADAS]]-Tabla356[[#This Row],[SALIDAS]]</f>
        <v>2</v>
      </c>
      <c r="K434" s="2">
        <v>466.44</v>
      </c>
      <c r="L434" s="2">
        <f>+Tabla356[[#This Row],[BALANCE INICIAL]]*Tabla356[[#This Row],[PRECIO]]</f>
        <v>932.88</v>
      </c>
      <c r="M434" s="2">
        <f>+Tabla356[[#This Row],[ENTRADAS]]*Tabla356[[#This Row],[PRECIO]]</f>
        <v>0</v>
      </c>
      <c r="N434" s="2">
        <f>+Tabla356[[#This Row],[SALIDAS]]*Tabla356[[#This Row],[PRECIO]]</f>
        <v>0</v>
      </c>
      <c r="O434" s="2">
        <f>+Tabla356[[#This Row],[BALANCE INICIAL2]]+Tabla356[[#This Row],[ENTRADAS3]]-Tabla356[[#This Row],[SALIDAS4]]</f>
        <v>932.88</v>
      </c>
    </row>
    <row r="435" spans="1:15" x14ac:dyDescent="0.25">
      <c r="A435" s="9" t="s">
        <v>23</v>
      </c>
      <c r="B435" s="17" t="s">
        <v>881</v>
      </c>
      <c r="C435" t="s">
        <v>882</v>
      </c>
      <c r="D435" t="s">
        <v>396</v>
      </c>
      <c r="F435" s="9" t="s">
        <v>820</v>
      </c>
      <c r="G435">
        <v>1</v>
      </c>
      <c r="J435">
        <f>+Tabla356[[#This Row],[BALANCE INICIAL]]+Tabla356[[#This Row],[ENTRADAS]]-Tabla356[[#This Row],[SALIDAS]]</f>
        <v>1</v>
      </c>
      <c r="K435" s="2">
        <v>466.44</v>
      </c>
      <c r="L435" s="2">
        <f>+Tabla356[[#This Row],[BALANCE INICIAL]]*Tabla356[[#This Row],[PRECIO]]</f>
        <v>466.44</v>
      </c>
      <c r="M435" s="2">
        <f>+Tabla356[[#This Row],[ENTRADAS]]*Tabla356[[#This Row],[PRECIO]]</f>
        <v>0</v>
      </c>
      <c r="N435" s="2">
        <f>+Tabla356[[#This Row],[SALIDAS]]*Tabla356[[#This Row],[PRECIO]]</f>
        <v>0</v>
      </c>
      <c r="O435" s="2">
        <f>+Tabla356[[#This Row],[BALANCE INICIAL2]]+Tabla356[[#This Row],[ENTRADAS3]]-Tabla356[[#This Row],[SALIDAS4]]</f>
        <v>466.44</v>
      </c>
    </row>
    <row r="436" spans="1:15" x14ac:dyDescent="0.25">
      <c r="A436" s="9" t="s">
        <v>23</v>
      </c>
      <c r="B436" s="17" t="s">
        <v>881</v>
      </c>
      <c r="C436" t="s">
        <v>882</v>
      </c>
      <c r="D436" t="s">
        <v>397</v>
      </c>
      <c r="F436" s="9" t="s">
        <v>826</v>
      </c>
      <c r="G436">
        <v>20</v>
      </c>
      <c r="J436">
        <f>+Tabla356[[#This Row],[BALANCE INICIAL]]+Tabla356[[#This Row],[ENTRADAS]]-Tabla356[[#This Row],[SALIDAS]]</f>
        <v>20</v>
      </c>
      <c r="K436" s="2">
        <v>487.05</v>
      </c>
      <c r="L436" s="2">
        <f>+Tabla356[[#This Row],[BALANCE INICIAL]]*Tabla356[[#This Row],[PRECIO]]</f>
        <v>9741</v>
      </c>
      <c r="M436" s="2">
        <f>+Tabla356[[#This Row],[ENTRADAS]]*Tabla356[[#This Row],[PRECIO]]</f>
        <v>0</v>
      </c>
      <c r="N436" s="2">
        <f>+Tabla356[[#This Row],[SALIDAS]]*Tabla356[[#This Row],[PRECIO]]</f>
        <v>0</v>
      </c>
      <c r="O436" s="2">
        <f>+Tabla356[[#This Row],[BALANCE INICIAL2]]+Tabla356[[#This Row],[ENTRADAS3]]-Tabla356[[#This Row],[SALIDAS4]]</f>
        <v>9741</v>
      </c>
    </row>
    <row r="437" spans="1:15" x14ac:dyDescent="0.25">
      <c r="A437" s="9" t="s">
        <v>23</v>
      </c>
      <c r="B437" s="10" t="s">
        <v>881</v>
      </c>
      <c r="C437" t="s">
        <v>882</v>
      </c>
      <c r="D437" t="s">
        <v>398</v>
      </c>
      <c r="F437" s="9" t="s">
        <v>826</v>
      </c>
      <c r="H437">
        <v>3</v>
      </c>
      <c r="I437">
        <v>3</v>
      </c>
      <c r="J437">
        <f>+Tabla356[[#This Row],[BALANCE INICIAL]]+Tabla356[[#This Row],[ENTRADAS]]-Tabla356[[#This Row],[SALIDAS]]</f>
        <v>0</v>
      </c>
      <c r="K437" s="2">
        <v>1677.96</v>
      </c>
      <c r="L437" s="2">
        <f>+Tabla356[[#This Row],[BALANCE INICIAL]]*Tabla356[[#This Row],[PRECIO]]</f>
        <v>0</v>
      </c>
      <c r="M437" s="2">
        <f>+Tabla356[[#This Row],[ENTRADAS]]*Tabla356[[#This Row],[PRECIO]]</f>
        <v>5033.88</v>
      </c>
      <c r="N437" s="2">
        <f>+Tabla356[[#This Row],[SALIDAS]]*Tabla356[[#This Row],[PRECIO]]</f>
        <v>5033.88</v>
      </c>
      <c r="O437" s="2">
        <f>+Tabla356[[#This Row],[BALANCE INICIAL2]]+Tabla356[[#This Row],[ENTRADAS3]]-Tabla356[[#This Row],[SALIDAS4]]</f>
        <v>0</v>
      </c>
    </row>
    <row r="438" spans="1:15" x14ac:dyDescent="0.25">
      <c r="A438" s="9" t="s">
        <v>23</v>
      </c>
      <c r="B438" s="17" t="s">
        <v>881</v>
      </c>
      <c r="C438" t="s">
        <v>882</v>
      </c>
      <c r="D438" t="s">
        <v>399</v>
      </c>
      <c r="F438" s="9" t="s">
        <v>826</v>
      </c>
      <c r="H438">
        <v>8</v>
      </c>
      <c r="I438">
        <v>8</v>
      </c>
      <c r="J438">
        <f>+Tabla356[[#This Row],[BALANCE INICIAL]]+Tabla356[[#This Row],[ENTRADAS]]-Tabla356[[#This Row],[SALIDAS]]</f>
        <v>0</v>
      </c>
      <c r="K438" s="2">
        <v>1911.6</v>
      </c>
      <c r="L438" s="2">
        <f>+Tabla356[[#This Row],[BALANCE INICIAL]]*Tabla356[[#This Row],[PRECIO]]</f>
        <v>0</v>
      </c>
      <c r="M438" s="2">
        <f>+Tabla356[[#This Row],[ENTRADAS]]*Tabla356[[#This Row],[PRECIO]]</f>
        <v>15292.8</v>
      </c>
      <c r="N438" s="2">
        <f>+Tabla356[[#This Row],[SALIDAS]]*Tabla356[[#This Row],[PRECIO]]</f>
        <v>15292.8</v>
      </c>
      <c r="O438" s="2">
        <f>+Tabla356[[#This Row],[BALANCE INICIAL2]]+Tabla356[[#This Row],[ENTRADAS3]]-Tabla356[[#This Row],[SALIDAS4]]</f>
        <v>0</v>
      </c>
    </row>
    <row r="439" spans="1:15" x14ac:dyDescent="0.25">
      <c r="A439" s="9" t="s">
        <v>23</v>
      </c>
      <c r="B439" s="17" t="s">
        <v>881</v>
      </c>
      <c r="C439" t="s">
        <v>882</v>
      </c>
      <c r="D439" t="s">
        <v>400</v>
      </c>
      <c r="F439" s="9" t="s">
        <v>826</v>
      </c>
      <c r="H439">
        <v>5</v>
      </c>
      <c r="I439">
        <v>5</v>
      </c>
      <c r="J439">
        <f>+Tabla356[[#This Row],[BALANCE INICIAL]]+Tabla356[[#This Row],[ENTRADAS]]-Tabla356[[#This Row],[SALIDAS]]</f>
        <v>0</v>
      </c>
      <c r="K439" s="2">
        <v>7271.18</v>
      </c>
      <c r="L439" s="2">
        <f>+Tabla356[[#This Row],[BALANCE INICIAL]]*Tabla356[[#This Row],[PRECIO]]</f>
        <v>0</v>
      </c>
      <c r="M439" s="2">
        <f>+Tabla356[[#This Row],[ENTRADAS]]*Tabla356[[#This Row],[PRECIO]]</f>
        <v>36355.9</v>
      </c>
      <c r="N439" s="2">
        <f>+Tabla356[[#This Row],[SALIDAS]]*Tabla356[[#This Row],[PRECIO]]</f>
        <v>36355.9</v>
      </c>
      <c r="O439" s="2">
        <f>+Tabla356[[#This Row],[BALANCE INICIAL2]]+Tabla356[[#This Row],[ENTRADAS3]]-Tabla356[[#This Row],[SALIDAS4]]</f>
        <v>0</v>
      </c>
    </row>
    <row r="440" spans="1:15" x14ac:dyDescent="0.25">
      <c r="A440" s="9" t="s">
        <v>23</v>
      </c>
      <c r="B440" s="17" t="s">
        <v>881</v>
      </c>
      <c r="C440" t="s">
        <v>882</v>
      </c>
      <c r="D440" t="s">
        <v>401</v>
      </c>
      <c r="F440" s="9" t="s">
        <v>826</v>
      </c>
      <c r="H440">
        <v>4</v>
      </c>
      <c r="I440">
        <v>4</v>
      </c>
      <c r="J440">
        <f>+Tabla356[[#This Row],[BALANCE INICIAL]]+Tabla356[[#This Row],[ENTRADAS]]-Tabla356[[#This Row],[SALIDAS]]</f>
        <v>0</v>
      </c>
      <c r="K440" s="2">
        <v>2964.4</v>
      </c>
      <c r="L440" s="2">
        <f>+Tabla356[[#This Row],[BALANCE INICIAL]]*Tabla356[[#This Row],[PRECIO]]</f>
        <v>0</v>
      </c>
      <c r="M440" s="2">
        <f>+Tabla356[[#This Row],[ENTRADAS]]*Tabla356[[#This Row],[PRECIO]]</f>
        <v>11857.6</v>
      </c>
      <c r="N440" s="2">
        <f>+Tabla356[[#This Row],[SALIDAS]]*Tabla356[[#This Row],[PRECIO]]</f>
        <v>11857.6</v>
      </c>
      <c r="O440" s="2">
        <f>+Tabla356[[#This Row],[BALANCE INICIAL2]]+Tabla356[[#This Row],[ENTRADAS3]]-Tabla356[[#This Row],[SALIDAS4]]</f>
        <v>0</v>
      </c>
    </row>
    <row r="441" spans="1:15" x14ac:dyDescent="0.25">
      <c r="A441" s="9" t="s">
        <v>23</v>
      </c>
      <c r="B441" s="17" t="s">
        <v>881</v>
      </c>
      <c r="C441" t="s">
        <v>882</v>
      </c>
      <c r="D441" t="s">
        <v>402</v>
      </c>
      <c r="F441" s="9" t="s">
        <v>911</v>
      </c>
      <c r="H441">
        <v>5</v>
      </c>
      <c r="J441">
        <f>+Tabla356[[#This Row],[BALANCE INICIAL]]+Tabla356[[#This Row],[ENTRADAS]]-Tabla356[[#This Row],[SALIDAS]]</f>
        <v>5</v>
      </c>
      <c r="K441" s="2">
        <v>452.54</v>
      </c>
      <c r="L441" s="2">
        <f>+Tabla356[[#This Row],[BALANCE INICIAL]]*Tabla356[[#This Row],[PRECIO]]</f>
        <v>0</v>
      </c>
      <c r="M441" s="2">
        <f>+Tabla356[[#This Row],[ENTRADAS]]*Tabla356[[#This Row],[PRECIO]]</f>
        <v>2262.7000000000003</v>
      </c>
      <c r="N441" s="2">
        <f>+Tabla356[[#This Row],[SALIDAS]]*Tabla356[[#This Row],[PRECIO]]</f>
        <v>0</v>
      </c>
      <c r="O441" s="2">
        <f>+Tabla356[[#This Row],[BALANCE INICIAL2]]+Tabla356[[#This Row],[ENTRADAS3]]-Tabla356[[#This Row],[SALIDAS4]]</f>
        <v>2262.7000000000003</v>
      </c>
    </row>
    <row r="442" spans="1:15" x14ac:dyDescent="0.25">
      <c r="A442" s="9" t="s">
        <v>23</v>
      </c>
      <c r="B442" s="17" t="s">
        <v>881</v>
      </c>
      <c r="C442" t="s">
        <v>882</v>
      </c>
      <c r="D442" t="s">
        <v>403</v>
      </c>
      <c r="F442" s="9" t="s">
        <v>826</v>
      </c>
      <c r="H442">
        <v>500</v>
      </c>
      <c r="I442">
        <v>500</v>
      </c>
      <c r="J442">
        <f>+Tabla356[[#This Row],[BALANCE INICIAL]]+Tabla356[[#This Row],[ENTRADAS]]-Tabla356[[#This Row],[SALIDAS]]</f>
        <v>0</v>
      </c>
      <c r="K442" s="2">
        <v>1.18</v>
      </c>
      <c r="L442" s="2">
        <f>+Tabla356[[#This Row],[BALANCE INICIAL]]*Tabla356[[#This Row],[PRECIO]]</f>
        <v>0</v>
      </c>
      <c r="M442" s="2">
        <f>+Tabla356[[#This Row],[ENTRADAS]]*Tabla356[[#This Row],[PRECIO]]</f>
        <v>590</v>
      </c>
      <c r="N442" s="2">
        <f>+Tabla356[[#This Row],[SALIDAS]]*Tabla356[[#This Row],[PRECIO]]</f>
        <v>590</v>
      </c>
      <c r="O442" s="2">
        <f>+Tabla356[[#This Row],[BALANCE INICIAL2]]+Tabla356[[#This Row],[ENTRADAS3]]-Tabla356[[#This Row],[SALIDAS4]]</f>
        <v>0</v>
      </c>
    </row>
    <row r="443" spans="1:15" x14ac:dyDescent="0.25">
      <c r="A443" s="9" t="s">
        <v>23</v>
      </c>
      <c r="B443" s="17" t="s">
        <v>881</v>
      </c>
      <c r="C443" t="s">
        <v>882</v>
      </c>
      <c r="D443" t="s">
        <v>404</v>
      </c>
      <c r="F443" s="9" t="s">
        <v>826</v>
      </c>
      <c r="H443">
        <v>500</v>
      </c>
      <c r="I443">
        <v>500</v>
      </c>
      <c r="J443">
        <f>+Tabla356[[#This Row],[BALANCE INICIAL]]+Tabla356[[#This Row],[ENTRADAS]]-Tabla356[[#This Row],[SALIDAS]]</f>
        <v>0</v>
      </c>
      <c r="K443" s="2">
        <v>1</v>
      </c>
      <c r="L443" s="2">
        <f>+Tabla356[[#This Row],[BALANCE INICIAL]]*Tabla356[[#This Row],[PRECIO]]</f>
        <v>0</v>
      </c>
      <c r="M443" s="2">
        <f>+Tabla356[[#This Row],[ENTRADAS]]*Tabla356[[#This Row],[PRECIO]]</f>
        <v>500</v>
      </c>
      <c r="N443" s="2">
        <f>+Tabla356[[#This Row],[SALIDAS]]*Tabla356[[#This Row],[PRECIO]]</f>
        <v>500</v>
      </c>
      <c r="O443" s="2">
        <f>+Tabla356[[#This Row],[BALANCE INICIAL2]]+Tabla356[[#This Row],[ENTRADAS3]]-Tabla356[[#This Row],[SALIDAS4]]</f>
        <v>0</v>
      </c>
    </row>
    <row r="444" spans="1:15" x14ac:dyDescent="0.25">
      <c r="A444" s="9" t="s">
        <v>23</v>
      </c>
      <c r="B444" s="17" t="s">
        <v>881</v>
      </c>
      <c r="C444" t="s">
        <v>882</v>
      </c>
      <c r="D444" t="s">
        <v>405</v>
      </c>
      <c r="F444" s="9" t="s">
        <v>826</v>
      </c>
      <c r="H444">
        <v>50</v>
      </c>
      <c r="J444">
        <f>+Tabla356[[#This Row],[BALANCE INICIAL]]+Tabla356[[#This Row],[ENTRADAS]]-Tabla356[[#This Row],[SALIDAS]]</f>
        <v>50</v>
      </c>
      <c r="K444" s="2">
        <v>73.099999999999994</v>
      </c>
      <c r="L444" s="2">
        <f>+Tabla356[[#This Row],[BALANCE INICIAL]]*Tabla356[[#This Row],[PRECIO]]</f>
        <v>0</v>
      </c>
      <c r="M444" s="2">
        <f>+Tabla356[[#This Row],[ENTRADAS]]*Tabla356[[#This Row],[PRECIO]]</f>
        <v>3654.9999999999995</v>
      </c>
      <c r="N444" s="2">
        <f>+Tabla356[[#This Row],[SALIDAS]]*Tabla356[[#This Row],[PRECIO]]</f>
        <v>0</v>
      </c>
      <c r="O444" s="2">
        <f>+Tabla356[[#This Row],[BALANCE INICIAL2]]+Tabla356[[#This Row],[ENTRADAS3]]-Tabla356[[#This Row],[SALIDAS4]]</f>
        <v>3654.9999999999995</v>
      </c>
    </row>
    <row r="445" spans="1:15" x14ac:dyDescent="0.25">
      <c r="A445" s="9" t="s">
        <v>23</v>
      </c>
      <c r="B445" s="17" t="s">
        <v>881</v>
      </c>
      <c r="C445" t="s">
        <v>882</v>
      </c>
      <c r="D445" t="s">
        <v>406</v>
      </c>
      <c r="F445" s="9" t="s">
        <v>826</v>
      </c>
      <c r="H445">
        <v>50</v>
      </c>
      <c r="I445">
        <v>30</v>
      </c>
      <c r="J445">
        <f>+Tabla356[[#This Row],[BALANCE INICIAL]]+Tabla356[[#This Row],[ENTRADAS]]-Tabla356[[#This Row],[SALIDAS]]</f>
        <v>20</v>
      </c>
      <c r="K445" s="2">
        <v>146</v>
      </c>
      <c r="L445" s="2">
        <f>+Tabla356[[#This Row],[BALANCE INICIAL]]*Tabla356[[#This Row],[PRECIO]]</f>
        <v>0</v>
      </c>
      <c r="M445" s="2">
        <f>+Tabla356[[#This Row],[ENTRADAS]]*Tabla356[[#This Row],[PRECIO]]</f>
        <v>7300</v>
      </c>
      <c r="N445" s="2">
        <f>+Tabla356[[#This Row],[SALIDAS]]*Tabla356[[#This Row],[PRECIO]]</f>
        <v>4380</v>
      </c>
      <c r="O445" s="2">
        <f>+Tabla356[[#This Row],[BALANCE INICIAL2]]+Tabla356[[#This Row],[ENTRADAS3]]-Tabla356[[#This Row],[SALIDAS4]]</f>
        <v>2920</v>
      </c>
    </row>
    <row r="446" spans="1:15" x14ac:dyDescent="0.25">
      <c r="A446" s="9" t="s">
        <v>23</v>
      </c>
      <c r="B446" s="17" t="s">
        <v>881</v>
      </c>
      <c r="C446" t="s">
        <v>882</v>
      </c>
      <c r="D446" t="s">
        <v>131</v>
      </c>
      <c r="F446" s="9" t="s">
        <v>826</v>
      </c>
      <c r="H446">
        <v>15</v>
      </c>
      <c r="J446">
        <f>+Tabla356[[#This Row],[BALANCE INICIAL]]+Tabla356[[#This Row],[ENTRADAS]]-Tabla356[[#This Row],[SALIDAS]]</f>
        <v>15</v>
      </c>
      <c r="K446" s="2">
        <v>158.5</v>
      </c>
      <c r="L446" s="2">
        <f>+Tabla356[[#This Row],[BALANCE INICIAL]]*Tabla356[[#This Row],[PRECIO]]</f>
        <v>0</v>
      </c>
      <c r="M446" s="2">
        <f>+Tabla356[[#This Row],[ENTRADAS]]*Tabla356[[#This Row],[PRECIO]]</f>
        <v>2377.5</v>
      </c>
      <c r="N446" s="2">
        <f>+Tabla356[[#This Row],[SALIDAS]]*Tabla356[[#This Row],[PRECIO]]</f>
        <v>0</v>
      </c>
      <c r="O446" s="2">
        <f>+Tabla356[[#This Row],[BALANCE INICIAL2]]+Tabla356[[#This Row],[ENTRADAS3]]-Tabla356[[#This Row],[SALIDAS4]]</f>
        <v>2377.5</v>
      </c>
    </row>
    <row r="447" spans="1:15" x14ac:dyDescent="0.25">
      <c r="A447" s="9" t="s">
        <v>23</v>
      </c>
      <c r="B447" s="17" t="s">
        <v>881</v>
      </c>
      <c r="C447" t="s">
        <v>882</v>
      </c>
      <c r="D447" t="s">
        <v>407</v>
      </c>
      <c r="F447" s="9" t="s">
        <v>820</v>
      </c>
      <c r="G447">
        <v>1</v>
      </c>
      <c r="J447">
        <f>+Tabla356[[#This Row],[BALANCE INICIAL]]+Tabla356[[#This Row],[ENTRADAS]]-Tabla356[[#This Row],[SALIDAS]]</f>
        <v>1</v>
      </c>
      <c r="K447" s="2">
        <v>93</v>
      </c>
      <c r="L447" s="2">
        <f>+Tabla356[[#This Row],[BALANCE INICIAL]]*Tabla356[[#This Row],[PRECIO]]</f>
        <v>93</v>
      </c>
      <c r="M447" s="2">
        <f>+Tabla356[[#This Row],[ENTRADAS]]*Tabla356[[#This Row],[PRECIO]]</f>
        <v>0</v>
      </c>
      <c r="N447" s="2">
        <f>+Tabla356[[#This Row],[SALIDAS]]*Tabla356[[#This Row],[PRECIO]]</f>
        <v>0</v>
      </c>
      <c r="O447" s="2">
        <f>+Tabla356[[#This Row],[BALANCE INICIAL2]]+Tabla356[[#This Row],[ENTRADAS3]]-Tabla356[[#This Row],[SALIDAS4]]</f>
        <v>93</v>
      </c>
    </row>
    <row r="448" spans="1:15" x14ac:dyDescent="0.25">
      <c r="A448" s="9" t="s">
        <v>23</v>
      </c>
      <c r="B448" s="17" t="s">
        <v>881</v>
      </c>
      <c r="C448" t="s">
        <v>882</v>
      </c>
      <c r="D448" t="s">
        <v>408</v>
      </c>
      <c r="F448" s="9" t="s">
        <v>844</v>
      </c>
      <c r="G448">
        <v>10</v>
      </c>
      <c r="J448">
        <f>+Tabla356[[#This Row],[BALANCE INICIAL]]+Tabla356[[#This Row],[ENTRADAS]]-Tabla356[[#This Row],[SALIDAS]]</f>
        <v>10</v>
      </c>
      <c r="K448" s="2">
        <v>553.22</v>
      </c>
      <c r="L448" s="2">
        <f>+Tabla356[[#This Row],[BALANCE INICIAL]]*Tabla356[[#This Row],[PRECIO]]</f>
        <v>5532.2000000000007</v>
      </c>
      <c r="M448" s="2">
        <f>+Tabla356[[#This Row],[ENTRADAS]]*Tabla356[[#This Row],[PRECIO]]</f>
        <v>0</v>
      </c>
      <c r="N448" s="2">
        <f>+Tabla356[[#This Row],[SALIDAS]]*Tabla356[[#This Row],[PRECIO]]</f>
        <v>0</v>
      </c>
      <c r="O448" s="2">
        <f>+Tabla356[[#This Row],[BALANCE INICIAL2]]+Tabla356[[#This Row],[ENTRADAS3]]-Tabla356[[#This Row],[SALIDAS4]]</f>
        <v>5532.2000000000007</v>
      </c>
    </row>
    <row r="449" spans="1:15" x14ac:dyDescent="0.25">
      <c r="A449" s="9" t="s">
        <v>23</v>
      </c>
      <c r="B449" s="17" t="s">
        <v>881</v>
      </c>
      <c r="C449" t="s">
        <v>882</v>
      </c>
      <c r="D449" t="s">
        <v>409</v>
      </c>
      <c r="F449" s="9" t="s">
        <v>826</v>
      </c>
      <c r="G449">
        <v>1</v>
      </c>
      <c r="J449">
        <f>+Tabla356[[#This Row],[BALANCE INICIAL]]+Tabla356[[#This Row],[ENTRADAS]]-Tabla356[[#This Row],[SALIDAS]]</f>
        <v>1</v>
      </c>
      <c r="K449" s="2">
        <v>113.9</v>
      </c>
      <c r="L449" s="2">
        <f>+Tabla356[[#This Row],[BALANCE INICIAL]]*Tabla356[[#This Row],[PRECIO]]</f>
        <v>113.9</v>
      </c>
      <c r="M449" s="2">
        <f>+Tabla356[[#This Row],[ENTRADAS]]*Tabla356[[#This Row],[PRECIO]]</f>
        <v>0</v>
      </c>
      <c r="N449" s="2">
        <f>+Tabla356[[#This Row],[SALIDAS]]*Tabla356[[#This Row],[PRECIO]]</f>
        <v>0</v>
      </c>
      <c r="O449" s="2">
        <f>+Tabla356[[#This Row],[BALANCE INICIAL2]]+Tabla356[[#This Row],[ENTRADAS3]]-Tabla356[[#This Row],[SALIDAS4]]</f>
        <v>113.9</v>
      </c>
    </row>
    <row r="450" spans="1:15" x14ac:dyDescent="0.25">
      <c r="A450" s="9" t="s">
        <v>23</v>
      </c>
      <c r="B450" s="17" t="s">
        <v>881</v>
      </c>
      <c r="C450" t="s">
        <v>882</v>
      </c>
      <c r="D450" t="s">
        <v>410</v>
      </c>
      <c r="F450" s="9" t="s">
        <v>826</v>
      </c>
      <c r="G450">
        <v>1</v>
      </c>
      <c r="J450">
        <f>+Tabla356[[#This Row],[BALANCE INICIAL]]+Tabla356[[#This Row],[ENTRADAS]]-Tabla356[[#This Row],[SALIDAS]]</f>
        <v>1</v>
      </c>
      <c r="K450" s="2">
        <v>86.74</v>
      </c>
      <c r="L450" s="2">
        <f>+Tabla356[[#This Row],[BALANCE INICIAL]]*Tabla356[[#This Row],[PRECIO]]</f>
        <v>86.74</v>
      </c>
      <c r="M450" s="2">
        <f>+Tabla356[[#This Row],[ENTRADAS]]*Tabla356[[#This Row],[PRECIO]]</f>
        <v>0</v>
      </c>
      <c r="N450" s="2">
        <f>+Tabla356[[#This Row],[SALIDAS]]*Tabla356[[#This Row],[PRECIO]]</f>
        <v>0</v>
      </c>
      <c r="O450" s="2">
        <f>+Tabla356[[#This Row],[BALANCE INICIAL2]]+Tabla356[[#This Row],[ENTRADAS3]]-Tabla356[[#This Row],[SALIDAS4]]</f>
        <v>86.74</v>
      </c>
    </row>
    <row r="451" spans="1:15" x14ac:dyDescent="0.25">
      <c r="A451" s="9" t="s">
        <v>23</v>
      </c>
      <c r="B451" s="17" t="s">
        <v>881</v>
      </c>
      <c r="C451" t="s">
        <v>882</v>
      </c>
      <c r="D451" t="s">
        <v>411</v>
      </c>
      <c r="F451" s="9" t="s">
        <v>820</v>
      </c>
      <c r="G451">
        <v>12</v>
      </c>
      <c r="J451">
        <f>+Tabla356[[#This Row],[BALANCE INICIAL]]+Tabla356[[#This Row],[ENTRADAS]]-Tabla356[[#This Row],[SALIDAS]]</f>
        <v>12</v>
      </c>
      <c r="K451" s="2">
        <v>178.98</v>
      </c>
      <c r="L451" s="2">
        <f>+Tabla356[[#This Row],[BALANCE INICIAL]]*Tabla356[[#This Row],[PRECIO]]</f>
        <v>2147.7599999999998</v>
      </c>
      <c r="M451" s="2">
        <f>+Tabla356[[#This Row],[ENTRADAS]]*Tabla356[[#This Row],[PRECIO]]</f>
        <v>0</v>
      </c>
      <c r="N451" s="2">
        <f>+Tabla356[[#This Row],[SALIDAS]]*Tabla356[[#This Row],[PRECIO]]</f>
        <v>0</v>
      </c>
      <c r="O451" s="2">
        <f>+Tabla356[[#This Row],[BALANCE INICIAL2]]+Tabla356[[#This Row],[ENTRADAS3]]-Tabla356[[#This Row],[SALIDAS4]]</f>
        <v>2147.7599999999998</v>
      </c>
    </row>
    <row r="452" spans="1:15" x14ac:dyDescent="0.25">
      <c r="A452" s="9" t="s">
        <v>23</v>
      </c>
      <c r="B452" s="17" t="s">
        <v>881</v>
      </c>
      <c r="C452" t="s">
        <v>882</v>
      </c>
      <c r="D452" t="s">
        <v>412</v>
      </c>
      <c r="F452" s="9" t="s">
        <v>826</v>
      </c>
      <c r="G452">
        <v>34</v>
      </c>
      <c r="J452">
        <f>+Tabla356[[#This Row],[BALANCE INICIAL]]+Tabla356[[#This Row],[ENTRADAS]]-Tabla356[[#This Row],[SALIDAS]]</f>
        <v>34</v>
      </c>
      <c r="K452" s="2">
        <v>2576.27</v>
      </c>
      <c r="L452" s="2">
        <f>+Tabla356[[#This Row],[BALANCE INICIAL]]*Tabla356[[#This Row],[PRECIO]]</f>
        <v>87593.18</v>
      </c>
      <c r="M452" s="2">
        <f>+Tabla356[[#This Row],[ENTRADAS]]*Tabla356[[#This Row],[PRECIO]]</f>
        <v>0</v>
      </c>
      <c r="N452" s="2">
        <f>+Tabla356[[#This Row],[SALIDAS]]*Tabla356[[#This Row],[PRECIO]]</f>
        <v>0</v>
      </c>
      <c r="O452" s="2">
        <f>+Tabla356[[#This Row],[BALANCE INICIAL2]]+Tabla356[[#This Row],[ENTRADAS3]]-Tabla356[[#This Row],[SALIDAS4]]</f>
        <v>87593.18</v>
      </c>
    </row>
    <row r="453" spans="1:15" x14ac:dyDescent="0.25">
      <c r="A453" s="9" t="s">
        <v>23</v>
      </c>
      <c r="B453" s="17" t="s">
        <v>881</v>
      </c>
      <c r="C453" t="s">
        <v>882</v>
      </c>
      <c r="D453" t="s">
        <v>413</v>
      </c>
      <c r="F453" s="9" t="s">
        <v>820</v>
      </c>
      <c r="G453">
        <v>20</v>
      </c>
      <c r="I453">
        <v>2</v>
      </c>
      <c r="J453">
        <f>+Tabla356[[#This Row],[BALANCE INICIAL]]+Tabla356[[#This Row],[ENTRADAS]]-Tabla356[[#This Row],[SALIDAS]]</f>
        <v>18</v>
      </c>
      <c r="K453" s="2">
        <v>93.29</v>
      </c>
      <c r="L453" s="2">
        <f>+Tabla356[[#This Row],[BALANCE INICIAL]]*Tabla356[[#This Row],[PRECIO]]</f>
        <v>1865.8000000000002</v>
      </c>
      <c r="M453" s="2">
        <f>+Tabla356[[#This Row],[ENTRADAS]]*Tabla356[[#This Row],[PRECIO]]</f>
        <v>0</v>
      </c>
      <c r="N453" s="2">
        <f>+Tabla356[[#This Row],[SALIDAS]]*Tabla356[[#This Row],[PRECIO]]</f>
        <v>186.58</v>
      </c>
      <c r="O453" s="2">
        <f>+Tabla356[[#This Row],[BALANCE INICIAL2]]+Tabla356[[#This Row],[ENTRADAS3]]-Tabla356[[#This Row],[SALIDAS4]]</f>
        <v>1679.2200000000003</v>
      </c>
    </row>
    <row r="454" spans="1:15" x14ac:dyDescent="0.25">
      <c r="A454" s="9" t="s">
        <v>23</v>
      </c>
      <c r="B454" s="17" t="s">
        <v>881</v>
      </c>
      <c r="C454" t="s">
        <v>882</v>
      </c>
      <c r="D454" t="s">
        <v>414</v>
      </c>
      <c r="F454" s="9" t="s">
        <v>820</v>
      </c>
      <c r="G454">
        <v>14</v>
      </c>
      <c r="I454">
        <v>1</v>
      </c>
      <c r="J454">
        <f>+Tabla356[[#This Row],[BALANCE INICIAL]]+Tabla356[[#This Row],[ENTRADAS]]-Tabla356[[#This Row],[SALIDAS]]</f>
        <v>13</v>
      </c>
      <c r="K454" s="2">
        <v>791.86</v>
      </c>
      <c r="L454" s="2">
        <f>+Tabla356[[#This Row],[BALANCE INICIAL]]*Tabla356[[#This Row],[PRECIO]]</f>
        <v>11086.04</v>
      </c>
      <c r="M454" s="2">
        <f>+Tabla356[[#This Row],[ENTRADAS]]*Tabla356[[#This Row],[PRECIO]]</f>
        <v>0</v>
      </c>
      <c r="N454" s="2">
        <f>+Tabla356[[#This Row],[SALIDAS]]*Tabla356[[#This Row],[PRECIO]]</f>
        <v>791.86</v>
      </c>
      <c r="O454" s="2">
        <f>+Tabla356[[#This Row],[BALANCE INICIAL2]]+Tabla356[[#This Row],[ENTRADAS3]]-Tabla356[[#This Row],[SALIDAS4]]</f>
        <v>10294.18</v>
      </c>
    </row>
    <row r="455" spans="1:15" x14ac:dyDescent="0.25">
      <c r="A455" s="9" t="s">
        <v>23</v>
      </c>
      <c r="B455" s="17" t="s">
        <v>881</v>
      </c>
      <c r="C455" t="s">
        <v>882</v>
      </c>
      <c r="D455" t="s">
        <v>415</v>
      </c>
      <c r="F455" s="9" t="s">
        <v>826</v>
      </c>
      <c r="G455">
        <v>11</v>
      </c>
      <c r="J455">
        <f>+Tabla356[[#This Row],[BALANCE INICIAL]]+Tabla356[[#This Row],[ENTRADAS]]-Tabla356[[#This Row],[SALIDAS]]</f>
        <v>11</v>
      </c>
      <c r="K455" s="2">
        <v>324.33999999999997</v>
      </c>
      <c r="L455" s="2">
        <f>+Tabla356[[#This Row],[BALANCE INICIAL]]*Tabla356[[#This Row],[PRECIO]]</f>
        <v>3567.74</v>
      </c>
      <c r="M455" s="2">
        <f>+Tabla356[[#This Row],[ENTRADAS]]*Tabla356[[#This Row],[PRECIO]]</f>
        <v>0</v>
      </c>
      <c r="N455" s="2">
        <f>+Tabla356[[#This Row],[SALIDAS]]*Tabla356[[#This Row],[PRECIO]]</f>
        <v>0</v>
      </c>
      <c r="O455" s="2">
        <f>+Tabla356[[#This Row],[BALANCE INICIAL2]]+Tabla356[[#This Row],[ENTRADAS3]]-Tabla356[[#This Row],[SALIDAS4]]</f>
        <v>3567.74</v>
      </c>
    </row>
    <row r="456" spans="1:15" x14ac:dyDescent="0.25">
      <c r="A456" s="9" t="s">
        <v>23</v>
      </c>
      <c r="B456" s="17" t="s">
        <v>881</v>
      </c>
      <c r="C456" t="s">
        <v>882</v>
      </c>
      <c r="D456" t="s">
        <v>416</v>
      </c>
      <c r="F456" s="9" t="s">
        <v>820</v>
      </c>
      <c r="G456">
        <v>2</v>
      </c>
      <c r="I456">
        <v>2</v>
      </c>
      <c r="J456">
        <f>+Tabla356[[#This Row],[BALANCE INICIAL]]+Tabla356[[#This Row],[ENTRADAS]]-Tabla356[[#This Row],[SALIDAS]]</f>
        <v>0</v>
      </c>
      <c r="K456" s="2">
        <v>48.81</v>
      </c>
      <c r="L456" s="2">
        <f>+Tabla356[[#This Row],[BALANCE INICIAL]]*Tabla356[[#This Row],[PRECIO]]</f>
        <v>97.62</v>
      </c>
      <c r="M456" s="2">
        <f>+Tabla356[[#This Row],[ENTRADAS]]*Tabla356[[#This Row],[PRECIO]]</f>
        <v>0</v>
      </c>
      <c r="N456" s="2">
        <f>+Tabla356[[#This Row],[SALIDAS]]*Tabla356[[#This Row],[PRECIO]]</f>
        <v>97.62</v>
      </c>
      <c r="O456" s="2">
        <f>+Tabla356[[#This Row],[BALANCE INICIAL2]]+Tabla356[[#This Row],[ENTRADAS3]]-Tabla356[[#This Row],[SALIDAS4]]</f>
        <v>0</v>
      </c>
    </row>
    <row r="457" spans="1:15" x14ac:dyDescent="0.25">
      <c r="A457" s="9" t="s">
        <v>23</v>
      </c>
      <c r="B457" s="17" t="s">
        <v>881</v>
      </c>
      <c r="C457" t="s">
        <v>882</v>
      </c>
      <c r="D457" t="s">
        <v>417</v>
      </c>
      <c r="F457" s="9" t="s">
        <v>820</v>
      </c>
      <c r="H457">
        <v>8</v>
      </c>
      <c r="J457">
        <f>+Tabla356[[#This Row],[BALANCE INICIAL]]+Tabla356[[#This Row],[ENTRADAS]]-Tabla356[[#This Row],[SALIDAS]]</f>
        <v>8</v>
      </c>
      <c r="K457" s="2">
        <v>344</v>
      </c>
      <c r="L457" s="2">
        <f>+Tabla356[[#This Row],[BALANCE INICIAL]]*Tabla356[[#This Row],[PRECIO]]</f>
        <v>0</v>
      </c>
      <c r="M457" s="2">
        <f>+Tabla356[[#This Row],[ENTRADAS]]*Tabla356[[#This Row],[PRECIO]]</f>
        <v>2752</v>
      </c>
      <c r="N457" s="2">
        <f>+Tabla356[[#This Row],[SALIDAS]]*Tabla356[[#This Row],[PRECIO]]</f>
        <v>0</v>
      </c>
      <c r="O457" s="2">
        <f>+Tabla356[[#This Row],[BALANCE INICIAL2]]+Tabla356[[#This Row],[ENTRADAS3]]-Tabla356[[#This Row],[SALIDAS4]]</f>
        <v>2752</v>
      </c>
    </row>
    <row r="458" spans="1:15" x14ac:dyDescent="0.25">
      <c r="A458" s="9" t="s">
        <v>23</v>
      </c>
      <c r="B458" s="17" t="s">
        <v>881</v>
      </c>
      <c r="C458" t="s">
        <v>882</v>
      </c>
      <c r="D458" t="s">
        <v>418</v>
      </c>
      <c r="F458" s="9" t="s">
        <v>820</v>
      </c>
      <c r="H458">
        <v>12</v>
      </c>
      <c r="J458">
        <f>+Tabla356[[#This Row],[BALANCE INICIAL]]+Tabla356[[#This Row],[ENTRADAS]]-Tabla356[[#This Row],[SALIDAS]]</f>
        <v>12</v>
      </c>
      <c r="K458" s="2">
        <v>238</v>
      </c>
      <c r="L458" s="2">
        <f>+Tabla356[[#This Row],[BALANCE INICIAL]]*Tabla356[[#This Row],[PRECIO]]</f>
        <v>0</v>
      </c>
      <c r="M458" s="2">
        <f>+Tabla356[[#This Row],[ENTRADAS]]*Tabla356[[#This Row],[PRECIO]]</f>
        <v>2856</v>
      </c>
      <c r="N458" s="2">
        <f>+Tabla356[[#This Row],[SALIDAS]]*Tabla356[[#This Row],[PRECIO]]</f>
        <v>0</v>
      </c>
      <c r="O458" s="2">
        <f>+Tabla356[[#This Row],[BALANCE INICIAL2]]+Tabla356[[#This Row],[ENTRADAS3]]-Tabla356[[#This Row],[SALIDAS4]]</f>
        <v>2856</v>
      </c>
    </row>
    <row r="459" spans="1:15" x14ac:dyDescent="0.25">
      <c r="A459" s="9" t="s">
        <v>23</v>
      </c>
      <c r="B459" s="17" t="s">
        <v>881</v>
      </c>
      <c r="C459" t="s">
        <v>882</v>
      </c>
      <c r="D459" t="s">
        <v>419</v>
      </c>
      <c r="F459" s="9" t="s">
        <v>820</v>
      </c>
      <c r="H459">
        <v>4</v>
      </c>
      <c r="J459">
        <f>+Tabla356[[#This Row],[BALANCE INICIAL]]+Tabla356[[#This Row],[ENTRADAS]]-Tabla356[[#This Row],[SALIDAS]]</f>
        <v>4</v>
      </c>
      <c r="K459" s="2">
        <v>849</v>
      </c>
      <c r="L459" s="2">
        <f>+Tabla356[[#This Row],[BALANCE INICIAL]]*Tabla356[[#This Row],[PRECIO]]</f>
        <v>0</v>
      </c>
      <c r="M459" s="2">
        <f>+Tabla356[[#This Row],[ENTRADAS]]*Tabla356[[#This Row],[PRECIO]]</f>
        <v>3396</v>
      </c>
      <c r="N459" s="2">
        <f>+Tabla356[[#This Row],[SALIDAS]]*Tabla356[[#This Row],[PRECIO]]</f>
        <v>0</v>
      </c>
      <c r="O459" s="2">
        <f>+Tabla356[[#This Row],[BALANCE INICIAL2]]+Tabla356[[#This Row],[ENTRADAS3]]-Tabla356[[#This Row],[SALIDAS4]]</f>
        <v>3396</v>
      </c>
    </row>
    <row r="460" spans="1:15" x14ac:dyDescent="0.25">
      <c r="A460" s="9" t="s">
        <v>23</v>
      </c>
      <c r="B460" s="17" t="s">
        <v>881</v>
      </c>
      <c r="C460" t="s">
        <v>882</v>
      </c>
      <c r="D460" t="s">
        <v>420</v>
      </c>
      <c r="F460" s="9" t="s">
        <v>820</v>
      </c>
      <c r="H460">
        <v>5</v>
      </c>
      <c r="J460">
        <f>+Tabla356[[#This Row],[BALANCE INICIAL]]+Tabla356[[#This Row],[ENTRADAS]]-Tabla356[[#This Row],[SALIDAS]]</f>
        <v>5</v>
      </c>
      <c r="K460" s="2">
        <v>154</v>
      </c>
      <c r="L460" s="2">
        <f>+Tabla356[[#This Row],[BALANCE INICIAL]]*Tabla356[[#This Row],[PRECIO]]</f>
        <v>0</v>
      </c>
      <c r="M460" s="2">
        <f>+Tabla356[[#This Row],[ENTRADAS]]*Tabla356[[#This Row],[PRECIO]]</f>
        <v>770</v>
      </c>
      <c r="N460" s="2">
        <f>+Tabla356[[#This Row],[SALIDAS]]*Tabla356[[#This Row],[PRECIO]]</f>
        <v>0</v>
      </c>
      <c r="O460" s="2">
        <f>+Tabla356[[#This Row],[BALANCE INICIAL2]]+Tabla356[[#This Row],[ENTRADAS3]]-Tabla356[[#This Row],[SALIDAS4]]</f>
        <v>770</v>
      </c>
    </row>
    <row r="461" spans="1:15" x14ac:dyDescent="0.25">
      <c r="A461" s="9" t="s">
        <v>23</v>
      </c>
      <c r="B461" s="17" t="s">
        <v>881</v>
      </c>
      <c r="C461" t="s">
        <v>882</v>
      </c>
      <c r="D461" t="s">
        <v>421</v>
      </c>
      <c r="F461" s="9" t="s">
        <v>820</v>
      </c>
      <c r="H461">
        <v>8</v>
      </c>
      <c r="J461">
        <f>+Tabla356[[#This Row],[BALANCE INICIAL]]+Tabla356[[#This Row],[ENTRADAS]]-Tabla356[[#This Row],[SALIDAS]]</f>
        <v>8</v>
      </c>
      <c r="K461" s="2">
        <v>116</v>
      </c>
      <c r="L461" s="2">
        <f>+Tabla356[[#This Row],[BALANCE INICIAL]]*Tabla356[[#This Row],[PRECIO]]</f>
        <v>0</v>
      </c>
      <c r="M461" s="2">
        <f>+Tabla356[[#This Row],[ENTRADAS]]*Tabla356[[#This Row],[PRECIO]]</f>
        <v>928</v>
      </c>
      <c r="N461" s="2">
        <f>+Tabla356[[#This Row],[SALIDAS]]*Tabla356[[#This Row],[PRECIO]]</f>
        <v>0</v>
      </c>
      <c r="O461" s="2">
        <f>+Tabla356[[#This Row],[BALANCE INICIAL2]]+Tabla356[[#This Row],[ENTRADAS3]]-Tabla356[[#This Row],[SALIDAS4]]</f>
        <v>928</v>
      </c>
    </row>
    <row r="462" spans="1:15" x14ac:dyDescent="0.25">
      <c r="A462" s="9" t="s">
        <v>23</v>
      </c>
      <c r="B462" s="17" t="s">
        <v>881</v>
      </c>
      <c r="C462" t="s">
        <v>882</v>
      </c>
      <c r="D462" t="s">
        <v>422</v>
      </c>
      <c r="F462" s="9" t="s">
        <v>820</v>
      </c>
      <c r="H462">
        <v>25</v>
      </c>
      <c r="J462">
        <f>+Tabla356[[#This Row],[BALANCE INICIAL]]+Tabla356[[#This Row],[ENTRADAS]]-Tabla356[[#This Row],[SALIDAS]]</f>
        <v>25</v>
      </c>
      <c r="K462" s="2">
        <v>35</v>
      </c>
      <c r="L462" s="2">
        <f>+Tabla356[[#This Row],[BALANCE INICIAL]]*Tabla356[[#This Row],[PRECIO]]</f>
        <v>0</v>
      </c>
      <c r="M462" s="2">
        <f>+Tabla356[[#This Row],[ENTRADAS]]*Tabla356[[#This Row],[PRECIO]]</f>
        <v>875</v>
      </c>
      <c r="N462" s="2">
        <f>+Tabla356[[#This Row],[SALIDAS]]*Tabla356[[#This Row],[PRECIO]]</f>
        <v>0</v>
      </c>
      <c r="O462" s="2">
        <f>+Tabla356[[#This Row],[BALANCE INICIAL2]]+Tabla356[[#This Row],[ENTRADAS3]]-Tabla356[[#This Row],[SALIDAS4]]</f>
        <v>875</v>
      </c>
    </row>
    <row r="463" spans="1:15" x14ac:dyDescent="0.25">
      <c r="A463" s="9" t="s">
        <v>23</v>
      </c>
      <c r="B463" s="17" t="s">
        <v>881</v>
      </c>
      <c r="C463" t="s">
        <v>882</v>
      </c>
      <c r="D463" t="s">
        <v>423</v>
      </c>
      <c r="F463" s="9" t="s">
        <v>820</v>
      </c>
      <c r="H463">
        <v>50</v>
      </c>
      <c r="J463">
        <f>+Tabla356[[#This Row],[BALANCE INICIAL]]+Tabla356[[#This Row],[ENTRADAS]]-Tabla356[[#This Row],[SALIDAS]]</f>
        <v>50</v>
      </c>
      <c r="K463" s="2">
        <v>240</v>
      </c>
      <c r="L463" s="2">
        <f>+Tabla356[[#This Row],[BALANCE INICIAL]]*Tabla356[[#This Row],[PRECIO]]</f>
        <v>0</v>
      </c>
      <c r="M463" s="2">
        <f>+Tabla356[[#This Row],[ENTRADAS]]*Tabla356[[#This Row],[PRECIO]]</f>
        <v>12000</v>
      </c>
      <c r="N463" s="2">
        <f>+Tabla356[[#This Row],[SALIDAS]]*Tabla356[[#This Row],[PRECIO]]</f>
        <v>0</v>
      </c>
      <c r="O463" s="2">
        <f>+Tabla356[[#This Row],[BALANCE INICIAL2]]+Tabla356[[#This Row],[ENTRADAS3]]-Tabla356[[#This Row],[SALIDAS4]]</f>
        <v>12000</v>
      </c>
    </row>
    <row r="464" spans="1:15" x14ac:dyDescent="0.25">
      <c r="A464" s="9" t="s">
        <v>23</v>
      </c>
      <c r="B464" s="17" t="s">
        <v>881</v>
      </c>
      <c r="C464" t="s">
        <v>882</v>
      </c>
      <c r="D464" t="s">
        <v>424</v>
      </c>
      <c r="F464" s="9" t="s">
        <v>820</v>
      </c>
      <c r="H464">
        <v>50</v>
      </c>
      <c r="J464">
        <f>+Tabla356[[#This Row],[BALANCE INICIAL]]+Tabla356[[#This Row],[ENTRADAS]]-Tabla356[[#This Row],[SALIDAS]]</f>
        <v>50</v>
      </c>
      <c r="K464" s="2">
        <v>108</v>
      </c>
      <c r="L464" s="2">
        <f>+Tabla356[[#This Row],[BALANCE INICIAL]]*Tabla356[[#This Row],[PRECIO]]</f>
        <v>0</v>
      </c>
      <c r="M464" s="2">
        <f>+Tabla356[[#This Row],[ENTRADAS]]*Tabla356[[#This Row],[PRECIO]]</f>
        <v>5400</v>
      </c>
      <c r="N464" s="2">
        <f>+Tabla356[[#This Row],[SALIDAS]]*Tabla356[[#This Row],[PRECIO]]</f>
        <v>0</v>
      </c>
      <c r="O464" s="2">
        <f>+Tabla356[[#This Row],[BALANCE INICIAL2]]+Tabla356[[#This Row],[ENTRADAS3]]-Tabla356[[#This Row],[SALIDAS4]]</f>
        <v>5400</v>
      </c>
    </row>
    <row r="465" spans="1:15" x14ac:dyDescent="0.25">
      <c r="A465" s="9" t="s">
        <v>23</v>
      </c>
      <c r="B465" s="17" t="s">
        <v>881</v>
      </c>
      <c r="C465" t="s">
        <v>882</v>
      </c>
      <c r="D465" t="s">
        <v>425</v>
      </c>
      <c r="F465" s="9" t="s">
        <v>820</v>
      </c>
      <c r="H465">
        <v>10</v>
      </c>
      <c r="J465">
        <f>+Tabla356[[#This Row],[BALANCE INICIAL]]+Tabla356[[#This Row],[ENTRADAS]]-Tabla356[[#This Row],[SALIDAS]]</f>
        <v>10</v>
      </c>
      <c r="K465" s="2">
        <v>55</v>
      </c>
      <c r="L465" s="2">
        <f>+Tabla356[[#This Row],[BALANCE INICIAL]]*Tabla356[[#This Row],[PRECIO]]</f>
        <v>0</v>
      </c>
      <c r="M465" s="2">
        <f>+Tabla356[[#This Row],[ENTRADAS]]*Tabla356[[#This Row],[PRECIO]]</f>
        <v>550</v>
      </c>
      <c r="N465" s="2">
        <f>+Tabla356[[#This Row],[SALIDAS]]*Tabla356[[#This Row],[PRECIO]]</f>
        <v>0</v>
      </c>
      <c r="O465" s="2">
        <f>+Tabla356[[#This Row],[BALANCE INICIAL2]]+Tabla356[[#This Row],[ENTRADAS3]]-Tabla356[[#This Row],[SALIDAS4]]</f>
        <v>550</v>
      </c>
    </row>
    <row r="466" spans="1:15" x14ac:dyDescent="0.25">
      <c r="A466" s="9" t="s">
        <v>23</v>
      </c>
      <c r="B466" s="17" t="s">
        <v>881</v>
      </c>
      <c r="C466" t="s">
        <v>882</v>
      </c>
      <c r="D466" t="s">
        <v>426</v>
      </c>
      <c r="F466" s="9" t="s">
        <v>820</v>
      </c>
      <c r="H466">
        <v>10</v>
      </c>
      <c r="J466">
        <f>+Tabla356[[#This Row],[BALANCE INICIAL]]+Tabla356[[#This Row],[ENTRADAS]]-Tabla356[[#This Row],[SALIDAS]]</f>
        <v>10</v>
      </c>
      <c r="K466" s="2">
        <v>84</v>
      </c>
      <c r="L466" s="2">
        <f>+Tabla356[[#This Row],[BALANCE INICIAL]]*Tabla356[[#This Row],[PRECIO]]</f>
        <v>0</v>
      </c>
      <c r="M466" s="2">
        <f>+Tabla356[[#This Row],[ENTRADAS]]*Tabla356[[#This Row],[PRECIO]]</f>
        <v>840</v>
      </c>
      <c r="N466" s="2">
        <f>+Tabla356[[#This Row],[SALIDAS]]*Tabla356[[#This Row],[PRECIO]]</f>
        <v>0</v>
      </c>
      <c r="O466" s="2">
        <f>+Tabla356[[#This Row],[BALANCE INICIAL2]]+Tabla356[[#This Row],[ENTRADAS3]]-Tabla356[[#This Row],[SALIDAS4]]</f>
        <v>840</v>
      </c>
    </row>
    <row r="467" spans="1:15" x14ac:dyDescent="0.25">
      <c r="A467" s="9" t="s">
        <v>23</v>
      </c>
      <c r="B467" s="17" t="s">
        <v>881</v>
      </c>
      <c r="C467" t="s">
        <v>882</v>
      </c>
      <c r="D467" t="s">
        <v>427</v>
      </c>
      <c r="F467" s="9" t="s">
        <v>826</v>
      </c>
      <c r="G467">
        <v>10</v>
      </c>
      <c r="J467">
        <f>+Tabla356[[#This Row],[BALANCE INICIAL]]+Tabla356[[#This Row],[ENTRADAS]]-Tabla356[[#This Row],[SALIDAS]]</f>
        <v>10</v>
      </c>
      <c r="K467" s="2">
        <v>87.86</v>
      </c>
      <c r="L467" s="2">
        <f>+Tabla356[[#This Row],[BALANCE INICIAL]]*Tabla356[[#This Row],[PRECIO]]</f>
        <v>878.6</v>
      </c>
      <c r="M467" s="2">
        <f>+Tabla356[[#This Row],[ENTRADAS]]*Tabla356[[#This Row],[PRECIO]]</f>
        <v>0</v>
      </c>
      <c r="N467" s="2">
        <f>+Tabla356[[#This Row],[SALIDAS]]*Tabla356[[#This Row],[PRECIO]]</f>
        <v>0</v>
      </c>
      <c r="O467" s="2">
        <f>+Tabla356[[#This Row],[BALANCE INICIAL2]]+Tabla356[[#This Row],[ENTRADAS3]]-Tabla356[[#This Row],[SALIDAS4]]</f>
        <v>878.6</v>
      </c>
    </row>
    <row r="468" spans="1:15" x14ac:dyDescent="0.25">
      <c r="A468" s="9" t="s">
        <v>23</v>
      </c>
      <c r="B468" s="17" t="s">
        <v>881</v>
      </c>
      <c r="C468" t="s">
        <v>882</v>
      </c>
      <c r="D468" t="s">
        <v>428</v>
      </c>
      <c r="F468" s="9" t="s">
        <v>820</v>
      </c>
      <c r="G468">
        <v>20</v>
      </c>
      <c r="J468">
        <f>+Tabla356[[#This Row],[BALANCE INICIAL]]+Tabla356[[#This Row],[ENTRADAS]]-Tabla356[[#This Row],[SALIDAS]]</f>
        <v>20</v>
      </c>
      <c r="K468" s="2">
        <v>86.78</v>
      </c>
      <c r="L468" s="2">
        <f>+Tabla356[[#This Row],[BALANCE INICIAL]]*Tabla356[[#This Row],[PRECIO]]</f>
        <v>1735.6</v>
      </c>
      <c r="M468" s="2">
        <f>+Tabla356[[#This Row],[ENTRADAS]]*Tabla356[[#This Row],[PRECIO]]</f>
        <v>0</v>
      </c>
      <c r="N468" s="2">
        <f>+Tabla356[[#This Row],[SALIDAS]]*Tabla356[[#This Row],[PRECIO]]</f>
        <v>0</v>
      </c>
      <c r="O468" s="2">
        <f>+Tabla356[[#This Row],[BALANCE INICIAL2]]+Tabla356[[#This Row],[ENTRADAS3]]-Tabla356[[#This Row],[SALIDAS4]]</f>
        <v>1735.6</v>
      </c>
    </row>
    <row r="469" spans="1:15" x14ac:dyDescent="0.25">
      <c r="A469" s="9" t="s">
        <v>23</v>
      </c>
      <c r="B469" s="17" t="s">
        <v>881</v>
      </c>
      <c r="C469" t="s">
        <v>882</v>
      </c>
      <c r="D469" t="s">
        <v>429</v>
      </c>
      <c r="F469" s="9" t="s">
        <v>826</v>
      </c>
      <c r="G469">
        <v>33</v>
      </c>
      <c r="I469">
        <v>2</v>
      </c>
      <c r="J469">
        <f>+Tabla356[[#This Row],[BALANCE INICIAL]]+Tabla356[[#This Row],[ENTRADAS]]-Tabla356[[#This Row],[SALIDAS]]</f>
        <v>31</v>
      </c>
      <c r="K469" s="2">
        <v>336.04</v>
      </c>
      <c r="L469" s="2">
        <f>+Tabla356[[#This Row],[BALANCE INICIAL]]*Tabla356[[#This Row],[PRECIO]]</f>
        <v>11089.320000000002</v>
      </c>
      <c r="M469" s="2">
        <f>+Tabla356[[#This Row],[ENTRADAS]]*Tabla356[[#This Row],[PRECIO]]</f>
        <v>0</v>
      </c>
      <c r="N469" s="2">
        <f>+Tabla356[[#This Row],[SALIDAS]]*Tabla356[[#This Row],[PRECIO]]</f>
        <v>672.08</v>
      </c>
      <c r="O469" s="2">
        <f>+Tabla356[[#This Row],[BALANCE INICIAL2]]+Tabla356[[#This Row],[ENTRADAS3]]-Tabla356[[#This Row],[SALIDAS4]]</f>
        <v>10417.240000000002</v>
      </c>
    </row>
    <row r="470" spans="1:15" x14ac:dyDescent="0.25">
      <c r="A470" s="9" t="s">
        <v>23</v>
      </c>
      <c r="B470" s="17" t="s">
        <v>881</v>
      </c>
      <c r="C470" t="s">
        <v>882</v>
      </c>
      <c r="D470" t="s">
        <v>430</v>
      </c>
      <c r="F470" s="9" t="s">
        <v>820</v>
      </c>
      <c r="G470">
        <v>19</v>
      </c>
      <c r="J470">
        <f>+Tabla356[[#This Row],[BALANCE INICIAL]]+Tabla356[[#This Row],[ENTRADAS]]-Tabla356[[#This Row],[SALIDAS]]</f>
        <v>19</v>
      </c>
      <c r="K470" s="2">
        <v>91.12</v>
      </c>
      <c r="L470" s="2">
        <f>+Tabla356[[#This Row],[BALANCE INICIAL]]*Tabla356[[#This Row],[PRECIO]]</f>
        <v>1731.2800000000002</v>
      </c>
      <c r="M470" s="2">
        <f>+Tabla356[[#This Row],[ENTRADAS]]*Tabla356[[#This Row],[PRECIO]]</f>
        <v>0</v>
      </c>
      <c r="N470" s="2">
        <f>+Tabla356[[#This Row],[SALIDAS]]*Tabla356[[#This Row],[PRECIO]]</f>
        <v>0</v>
      </c>
      <c r="O470" s="2">
        <f>+Tabla356[[#This Row],[BALANCE INICIAL2]]+Tabla356[[#This Row],[ENTRADAS3]]-Tabla356[[#This Row],[SALIDAS4]]</f>
        <v>1731.2800000000002</v>
      </c>
    </row>
    <row r="471" spans="1:15" x14ac:dyDescent="0.25">
      <c r="A471" s="9" t="s">
        <v>23</v>
      </c>
      <c r="B471" s="17" t="s">
        <v>881</v>
      </c>
      <c r="C471" t="s">
        <v>882</v>
      </c>
      <c r="D471" t="s">
        <v>431</v>
      </c>
      <c r="F471" s="9" t="s">
        <v>820</v>
      </c>
      <c r="G471">
        <v>7</v>
      </c>
      <c r="I471">
        <v>2</v>
      </c>
      <c r="J471">
        <f>+Tabla356[[#This Row],[BALANCE INICIAL]]+Tabla356[[#This Row],[ENTRADAS]]-Tabla356[[#This Row],[SALIDAS]]</f>
        <v>5</v>
      </c>
      <c r="K471" s="2">
        <v>86.78</v>
      </c>
      <c r="L471" s="2">
        <f>+Tabla356[[#This Row],[BALANCE INICIAL]]*Tabla356[[#This Row],[PRECIO]]</f>
        <v>607.46</v>
      </c>
      <c r="M471" s="2">
        <f>+Tabla356[[#This Row],[ENTRADAS]]*Tabla356[[#This Row],[PRECIO]]</f>
        <v>0</v>
      </c>
      <c r="N471" s="2">
        <f>+Tabla356[[#This Row],[SALIDAS]]*Tabla356[[#This Row],[PRECIO]]</f>
        <v>173.56</v>
      </c>
      <c r="O471" s="2">
        <f>+Tabla356[[#This Row],[BALANCE INICIAL2]]+Tabla356[[#This Row],[ENTRADAS3]]-Tabla356[[#This Row],[SALIDAS4]]</f>
        <v>433.90000000000003</v>
      </c>
    </row>
    <row r="472" spans="1:15" x14ac:dyDescent="0.25">
      <c r="A472" s="9" t="s">
        <v>23</v>
      </c>
      <c r="B472" s="17" t="s">
        <v>881</v>
      </c>
      <c r="C472" t="s">
        <v>882</v>
      </c>
      <c r="D472" t="s">
        <v>432</v>
      </c>
      <c r="F472" s="9" t="s">
        <v>826</v>
      </c>
      <c r="G472">
        <v>20</v>
      </c>
      <c r="I472">
        <v>2</v>
      </c>
      <c r="J472">
        <f>+Tabla356[[#This Row],[BALANCE INICIAL]]+Tabla356[[#This Row],[ENTRADAS]]-Tabla356[[#This Row],[SALIDAS]]</f>
        <v>18</v>
      </c>
      <c r="K472" s="2">
        <v>5.42</v>
      </c>
      <c r="L472" s="2">
        <f>+Tabla356[[#This Row],[BALANCE INICIAL]]*Tabla356[[#This Row],[PRECIO]]</f>
        <v>108.4</v>
      </c>
      <c r="M472" s="2">
        <f>+Tabla356[[#This Row],[ENTRADAS]]*Tabla356[[#This Row],[PRECIO]]</f>
        <v>0</v>
      </c>
      <c r="N472" s="2">
        <f>+Tabla356[[#This Row],[SALIDAS]]*Tabla356[[#This Row],[PRECIO]]</f>
        <v>10.84</v>
      </c>
      <c r="O472" s="2">
        <f>+Tabla356[[#This Row],[BALANCE INICIAL2]]+Tabla356[[#This Row],[ENTRADAS3]]-Tabla356[[#This Row],[SALIDAS4]]</f>
        <v>97.56</v>
      </c>
    </row>
    <row r="473" spans="1:15" x14ac:dyDescent="0.25">
      <c r="A473" s="9" t="s">
        <v>23</v>
      </c>
      <c r="B473" s="17" t="s">
        <v>881</v>
      </c>
      <c r="C473" t="s">
        <v>882</v>
      </c>
      <c r="D473" t="s">
        <v>940</v>
      </c>
      <c r="F473" s="9" t="s">
        <v>826</v>
      </c>
      <c r="H473">
        <v>1</v>
      </c>
      <c r="J473">
        <f>+Tabla356[[#This Row],[BALANCE INICIAL]]+Tabla356[[#This Row],[ENTRADAS]]-Tabla356[[#This Row],[SALIDAS]]</f>
        <v>1</v>
      </c>
      <c r="K473" s="2">
        <v>2605</v>
      </c>
      <c r="L473" s="2">
        <f>+Tabla356[[#This Row],[BALANCE INICIAL]]*Tabla356[[#This Row],[PRECIO]]</f>
        <v>0</v>
      </c>
      <c r="M473" s="2">
        <f>+Tabla356[[#This Row],[ENTRADAS]]*Tabla356[[#This Row],[PRECIO]]</f>
        <v>2605</v>
      </c>
      <c r="N473" s="2">
        <f>+Tabla356[[#This Row],[SALIDAS]]*Tabla356[[#This Row],[PRECIO]]</f>
        <v>0</v>
      </c>
      <c r="O473" s="2">
        <f>+Tabla356[[#This Row],[BALANCE INICIAL2]]+Tabla356[[#This Row],[ENTRADAS3]]-Tabla356[[#This Row],[SALIDAS4]]</f>
        <v>2605</v>
      </c>
    </row>
    <row r="474" spans="1:15" x14ac:dyDescent="0.25">
      <c r="A474" s="9" t="s">
        <v>23</v>
      </c>
      <c r="B474" s="17" t="s">
        <v>881</v>
      </c>
      <c r="C474" t="s">
        <v>882</v>
      </c>
      <c r="D474" t="s">
        <v>941</v>
      </c>
      <c r="F474" s="9" t="s">
        <v>826</v>
      </c>
      <c r="H474">
        <v>3</v>
      </c>
      <c r="J474">
        <f>+Tabla356[[#This Row],[BALANCE INICIAL]]+Tabla356[[#This Row],[ENTRADAS]]-Tabla356[[#This Row],[SALIDAS]]</f>
        <v>3</v>
      </c>
      <c r="K474" s="2">
        <v>755</v>
      </c>
      <c r="L474" s="2">
        <f>+Tabla356[[#This Row],[BALANCE INICIAL]]*Tabla356[[#This Row],[PRECIO]]</f>
        <v>0</v>
      </c>
      <c r="M474" s="2">
        <f>+Tabla356[[#This Row],[ENTRADAS]]*Tabla356[[#This Row],[PRECIO]]</f>
        <v>2265</v>
      </c>
      <c r="N474" s="2">
        <f>+Tabla356[[#This Row],[SALIDAS]]*Tabla356[[#This Row],[PRECIO]]</f>
        <v>0</v>
      </c>
      <c r="O474" s="2">
        <f>+Tabla356[[#This Row],[BALANCE INICIAL2]]+Tabla356[[#This Row],[ENTRADAS3]]-Tabla356[[#This Row],[SALIDAS4]]</f>
        <v>2265</v>
      </c>
    </row>
    <row r="475" spans="1:15" x14ac:dyDescent="0.25">
      <c r="A475" s="9" t="s">
        <v>23</v>
      </c>
      <c r="B475" s="17" t="s">
        <v>881</v>
      </c>
      <c r="C475" t="s">
        <v>882</v>
      </c>
      <c r="D475" t="s">
        <v>942</v>
      </c>
      <c r="F475" s="9" t="s">
        <v>826</v>
      </c>
      <c r="H475">
        <v>60</v>
      </c>
      <c r="J475">
        <f>+Tabla356[[#This Row],[BALANCE INICIAL]]+Tabla356[[#This Row],[ENTRADAS]]-Tabla356[[#This Row],[SALIDAS]]</f>
        <v>60</v>
      </c>
      <c r="K475" s="2">
        <v>64</v>
      </c>
      <c r="L475" s="2">
        <f>+Tabla356[[#This Row],[BALANCE INICIAL]]*Tabla356[[#This Row],[PRECIO]]</f>
        <v>0</v>
      </c>
      <c r="M475" s="2">
        <f>+Tabla356[[#This Row],[ENTRADAS]]*Tabla356[[#This Row],[PRECIO]]</f>
        <v>3840</v>
      </c>
      <c r="N475" s="2">
        <f>+Tabla356[[#This Row],[SALIDAS]]*Tabla356[[#This Row],[PRECIO]]</f>
        <v>0</v>
      </c>
      <c r="O475" s="2">
        <f>+Tabla356[[#This Row],[BALANCE INICIAL2]]+Tabla356[[#This Row],[ENTRADAS3]]-Tabla356[[#This Row],[SALIDAS4]]</f>
        <v>3840</v>
      </c>
    </row>
    <row r="476" spans="1:15" x14ac:dyDescent="0.25">
      <c r="A476" s="9" t="s">
        <v>23</v>
      </c>
      <c r="B476" s="17" t="s">
        <v>881</v>
      </c>
      <c r="C476" t="s">
        <v>882</v>
      </c>
      <c r="D476" t="s">
        <v>943</v>
      </c>
      <c r="F476" s="9" t="s">
        <v>826</v>
      </c>
      <c r="H476">
        <v>3</v>
      </c>
      <c r="J476">
        <f>+Tabla356[[#This Row],[BALANCE INICIAL]]+Tabla356[[#This Row],[ENTRADAS]]-Tabla356[[#This Row],[SALIDAS]]</f>
        <v>3</v>
      </c>
      <c r="K476" s="2">
        <v>236</v>
      </c>
      <c r="L476" s="2">
        <f>+Tabla356[[#This Row],[BALANCE INICIAL]]*Tabla356[[#This Row],[PRECIO]]</f>
        <v>0</v>
      </c>
      <c r="M476" s="2">
        <f>+Tabla356[[#This Row],[ENTRADAS]]*Tabla356[[#This Row],[PRECIO]]</f>
        <v>708</v>
      </c>
      <c r="N476" s="2">
        <f>+Tabla356[[#This Row],[SALIDAS]]*Tabla356[[#This Row],[PRECIO]]</f>
        <v>0</v>
      </c>
      <c r="O476" s="2">
        <f>+Tabla356[[#This Row],[BALANCE INICIAL2]]+Tabla356[[#This Row],[ENTRADAS3]]-Tabla356[[#This Row],[SALIDAS4]]</f>
        <v>708</v>
      </c>
    </row>
    <row r="477" spans="1:15" x14ac:dyDescent="0.25">
      <c r="A477" s="9" t="s">
        <v>23</v>
      </c>
      <c r="B477" s="17" t="s">
        <v>881</v>
      </c>
      <c r="C477" t="s">
        <v>882</v>
      </c>
      <c r="D477" t="s">
        <v>944</v>
      </c>
      <c r="F477" s="9" t="s">
        <v>826</v>
      </c>
      <c r="H477">
        <v>1</v>
      </c>
      <c r="J477">
        <f>+Tabla356[[#This Row],[BALANCE INICIAL]]+Tabla356[[#This Row],[ENTRADAS]]-Tabla356[[#This Row],[SALIDAS]]</f>
        <v>1</v>
      </c>
      <c r="K477" s="2">
        <v>140</v>
      </c>
      <c r="L477" s="2">
        <f>+Tabla356[[#This Row],[BALANCE INICIAL]]*Tabla356[[#This Row],[PRECIO]]</f>
        <v>0</v>
      </c>
      <c r="M477" s="2">
        <f>+Tabla356[[#This Row],[ENTRADAS]]*Tabla356[[#This Row],[PRECIO]]</f>
        <v>140</v>
      </c>
      <c r="N477" s="2">
        <f>+Tabla356[[#This Row],[SALIDAS]]*Tabla356[[#This Row],[PRECIO]]</f>
        <v>0</v>
      </c>
      <c r="O477" s="2">
        <f>+Tabla356[[#This Row],[BALANCE INICIAL2]]+Tabla356[[#This Row],[ENTRADAS3]]-Tabla356[[#This Row],[SALIDAS4]]</f>
        <v>140</v>
      </c>
    </row>
    <row r="478" spans="1:15" x14ac:dyDescent="0.25">
      <c r="A478" s="9" t="s">
        <v>23</v>
      </c>
      <c r="B478" s="17" t="s">
        <v>881</v>
      </c>
      <c r="C478" t="s">
        <v>882</v>
      </c>
      <c r="D478" t="s">
        <v>945</v>
      </c>
      <c r="F478" s="9" t="s">
        <v>826</v>
      </c>
      <c r="H478">
        <v>70</v>
      </c>
      <c r="J478">
        <f>+Tabla356[[#This Row],[BALANCE INICIAL]]+Tabla356[[#This Row],[ENTRADAS]]-Tabla356[[#This Row],[SALIDAS]]</f>
        <v>70</v>
      </c>
      <c r="K478" s="2">
        <v>298</v>
      </c>
      <c r="L478" s="2">
        <f>+Tabla356[[#This Row],[BALANCE INICIAL]]*Tabla356[[#This Row],[PRECIO]]</f>
        <v>0</v>
      </c>
      <c r="M478" s="2">
        <f>+Tabla356[[#This Row],[ENTRADAS]]*Tabla356[[#This Row],[PRECIO]]</f>
        <v>20860</v>
      </c>
      <c r="N478" s="2">
        <f>+Tabla356[[#This Row],[SALIDAS]]*Tabla356[[#This Row],[PRECIO]]</f>
        <v>0</v>
      </c>
      <c r="O478" s="2">
        <f>+Tabla356[[#This Row],[BALANCE INICIAL2]]+Tabla356[[#This Row],[ENTRADAS3]]-Tabla356[[#This Row],[SALIDAS4]]</f>
        <v>20860</v>
      </c>
    </row>
    <row r="479" spans="1:15" x14ac:dyDescent="0.25">
      <c r="A479" s="9" t="s">
        <v>23</v>
      </c>
      <c r="B479" s="17" t="s">
        <v>881</v>
      </c>
      <c r="C479" t="s">
        <v>882</v>
      </c>
      <c r="D479" t="s">
        <v>946</v>
      </c>
      <c r="F479" s="9" t="s">
        <v>826</v>
      </c>
      <c r="H479">
        <v>200</v>
      </c>
      <c r="J479">
        <f>+Tabla356[[#This Row],[BALANCE INICIAL]]+Tabla356[[#This Row],[ENTRADAS]]-Tabla356[[#This Row],[SALIDAS]]</f>
        <v>200</v>
      </c>
      <c r="K479" s="2">
        <v>5.28</v>
      </c>
      <c r="L479" s="2">
        <f>+Tabla356[[#This Row],[BALANCE INICIAL]]*Tabla356[[#This Row],[PRECIO]]</f>
        <v>0</v>
      </c>
      <c r="M479" s="2">
        <f>+Tabla356[[#This Row],[ENTRADAS]]*Tabla356[[#This Row],[PRECIO]]</f>
        <v>1056</v>
      </c>
      <c r="N479" s="2">
        <f>+Tabla356[[#This Row],[SALIDAS]]*Tabla356[[#This Row],[PRECIO]]</f>
        <v>0</v>
      </c>
      <c r="O479" s="2">
        <f>+Tabla356[[#This Row],[BALANCE INICIAL2]]+Tabla356[[#This Row],[ENTRADAS3]]-Tabla356[[#This Row],[SALIDAS4]]</f>
        <v>1056</v>
      </c>
    </row>
    <row r="480" spans="1:15" x14ac:dyDescent="0.25">
      <c r="A480" s="9" t="s">
        <v>23</v>
      </c>
      <c r="B480" s="17" t="s">
        <v>881</v>
      </c>
      <c r="C480" t="s">
        <v>882</v>
      </c>
      <c r="D480" t="s">
        <v>947</v>
      </c>
      <c r="F480" s="9" t="s">
        <v>826</v>
      </c>
      <c r="H480">
        <v>20</v>
      </c>
      <c r="J480">
        <f>+Tabla356[[#This Row],[BALANCE INICIAL]]+Tabla356[[#This Row],[ENTRADAS]]-Tabla356[[#This Row],[SALIDAS]]</f>
        <v>20</v>
      </c>
      <c r="K480" s="2">
        <v>48</v>
      </c>
      <c r="L480" s="2">
        <f>+Tabla356[[#This Row],[BALANCE INICIAL]]*Tabla356[[#This Row],[PRECIO]]</f>
        <v>0</v>
      </c>
      <c r="M480" s="2">
        <f>+Tabla356[[#This Row],[ENTRADAS]]*Tabla356[[#This Row],[PRECIO]]</f>
        <v>960</v>
      </c>
      <c r="N480" s="2">
        <f>+Tabla356[[#This Row],[SALIDAS]]*Tabla356[[#This Row],[PRECIO]]</f>
        <v>0</v>
      </c>
      <c r="O480" s="2">
        <f>+Tabla356[[#This Row],[BALANCE INICIAL2]]+Tabla356[[#This Row],[ENTRADAS3]]-Tabla356[[#This Row],[SALIDAS4]]</f>
        <v>960</v>
      </c>
    </row>
    <row r="481" spans="1:15" x14ac:dyDescent="0.25">
      <c r="A481" s="9" t="s">
        <v>23</v>
      </c>
      <c r="B481" s="17" t="s">
        <v>881</v>
      </c>
      <c r="C481" t="s">
        <v>882</v>
      </c>
      <c r="D481" t="s">
        <v>948</v>
      </c>
      <c r="F481" s="9" t="s">
        <v>826</v>
      </c>
      <c r="H481">
        <v>10</v>
      </c>
      <c r="J481">
        <f>+Tabla356[[#This Row],[BALANCE INICIAL]]+Tabla356[[#This Row],[ENTRADAS]]-Tabla356[[#This Row],[SALIDAS]]</f>
        <v>10</v>
      </c>
      <c r="K481" s="2">
        <v>35</v>
      </c>
      <c r="L481" s="2">
        <f>+Tabla356[[#This Row],[BALANCE INICIAL]]*Tabla356[[#This Row],[PRECIO]]</f>
        <v>0</v>
      </c>
      <c r="M481" s="2">
        <f>+Tabla356[[#This Row],[ENTRADAS]]*Tabla356[[#This Row],[PRECIO]]</f>
        <v>350</v>
      </c>
      <c r="N481" s="2">
        <f>+Tabla356[[#This Row],[SALIDAS]]*Tabla356[[#This Row],[PRECIO]]</f>
        <v>0</v>
      </c>
      <c r="O481" s="2">
        <f>+Tabla356[[#This Row],[BALANCE INICIAL2]]+Tabla356[[#This Row],[ENTRADAS3]]-Tabla356[[#This Row],[SALIDAS4]]</f>
        <v>350</v>
      </c>
    </row>
    <row r="482" spans="1:15" x14ac:dyDescent="0.25">
      <c r="A482" s="9" t="s">
        <v>23</v>
      </c>
      <c r="B482" s="17" t="s">
        <v>881</v>
      </c>
      <c r="C482" t="s">
        <v>882</v>
      </c>
      <c r="D482" t="s">
        <v>949</v>
      </c>
      <c r="F482" s="9" t="s">
        <v>826</v>
      </c>
      <c r="H482">
        <v>1</v>
      </c>
      <c r="J482">
        <f>+Tabla356[[#This Row],[BALANCE INICIAL]]+Tabla356[[#This Row],[ENTRADAS]]-Tabla356[[#This Row],[SALIDAS]]</f>
        <v>1</v>
      </c>
      <c r="K482" s="2">
        <v>3390</v>
      </c>
      <c r="L482" s="2">
        <f>+Tabla356[[#This Row],[BALANCE INICIAL]]*Tabla356[[#This Row],[PRECIO]]</f>
        <v>0</v>
      </c>
      <c r="M482" s="2">
        <f>+Tabla356[[#This Row],[ENTRADAS]]*Tabla356[[#This Row],[PRECIO]]</f>
        <v>3390</v>
      </c>
      <c r="N482" s="2">
        <f>+Tabla356[[#This Row],[SALIDAS]]*Tabla356[[#This Row],[PRECIO]]</f>
        <v>0</v>
      </c>
      <c r="O482" s="2">
        <f>+Tabla356[[#This Row],[BALANCE INICIAL2]]+Tabla356[[#This Row],[ENTRADAS3]]-Tabla356[[#This Row],[SALIDAS4]]</f>
        <v>3390</v>
      </c>
    </row>
    <row r="483" spans="1:15" x14ac:dyDescent="0.25">
      <c r="A483" s="9" t="s">
        <v>23</v>
      </c>
      <c r="B483" s="17" t="s">
        <v>881</v>
      </c>
      <c r="C483" t="s">
        <v>882</v>
      </c>
      <c r="D483" t="s">
        <v>950</v>
      </c>
      <c r="F483" s="9" t="s">
        <v>826</v>
      </c>
      <c r="H483">
        <v>4</v>
      </c>
      <c r="J483">
        <f>+Tabla356[[#This Row],[BALANCE INICIAL]]+Tabla356[[#This Row],[ENTRADAS]]-Tabla356[[#This Row],[SALIDAS]]</f>
        <v>4</v>
      </c>
      <c r="K483" s="2">
        <v>2605</v>
      </c>
      <c r="L483" s="2">
        <f>+Tabla356[[#This Row],[BALANCE INICIAL]]*Tabla356[[#This Row],[PRECIO]]</f>
        <v>0</v>
      </c>
      <c r="M483" s="2">
        <f>+Tabla356[[#This Row],[ENTRADAS]]*Tabla356[[#This Row],[PRECIO]]</f>
        <v>10420</v>
      </c>
      <c r="N483" s="2">
        <f>+Tabla356[[#This Row],[SALIDAS]]*Tabla356[[#This Row],[PRECIO]]</f>
        <v>0</v>
      </c>
      <c r="O483" s="2">
        <f>+Tabla356[[#This Row],[BALANCE INICIAL2]]+Tabla356[[#This Row],[ENTRADAS3]]-Tabla356[[#This Row],[SALIDAS4]]</f>
        <v>10420</v>
      </c>
    </row>
    <row r="484" spans="1:15" x14ac:dyDescent="0.25">
      <c r="A484" s="9" t="s">
        <v>23</v>
      </c>
      <c r="B484" s="17" t="s">
        <v>881</v>
      </c>
      <c r="C484" t="s">
        <v>882</v>
      </c>
      <c r="D484" t="s">
        <v>951</v>
      </c>
      <c r="F484" s="9" t="s">
        <v>826</v>
      </c>
      <c r="H484">
        <v>4</v>
      </c>
      <c r="J484">
        <f>+Tabla356[[#This Row],[BALANCE INICIAL]]+Tabla356[[#This Row],[ENTRADAS]]-Tabla356[[#This Row],[SALIDAS]]</f>
        <v>4</v>
      </c>
      <c r="K484" s="2">
        <v>18.7</v>
      </c>
      <c r="L484" s="2">
        <f>+Tabla356[[#This Row],[BALANCE INICIAL]]*Tabla356[[#This Row],[PRECIO]]</f>
        <v>0</v>
      </c>
      <c r="M484" s="2">
        <f>+Tabla356[[#This Row],[ENTRADAS]]*Tabla356[[#This Row],[PRECIO]]</f>
        <v>74.8</v>
      </c>
      <c r="N484" s="2">
        <f>+Tabla356[[#This Row],[SALIDAS]]*Tabla356[[#This Row],[PRECIO]]</f>
        <v>0</v>
      </c>
      <c r="O484" s="2">
        <f>+Tabla356[[#This Row],[BALANCE INICIAL2]]+Tabla356[[#This Row],[ENTRADAS3]]-Tabla356[[#This Row],[SALIDAS4]]</f>
        <v>74.8</v>
      </c>
    </row>
    <row r="485" spans="1:15" x14ac:dyDescent="0.25">
      <c r="A485" s="9" t="s">
        <v>23</v>
      </c>
      <c r="B485" s="17" t="s">
        <v>881</v>
      </c>
      <c r="C485" t="s">
        <v>882</v>
      </c>
      <c r="D485" t="s">
        <v>952</v>
      </c>
      <c r="F485" s="9" t="s">
        <v>826</v>
      </c>
      <c r="H485">
        <v>30</v>
      </c>
      <c r="J485">
        <f>+Tabla356[[#This Row],[BALANCE INICIAL]]+Tabla356[[#This Row],[ENTRADAS]]-Tabla356[[#This Row],[SALIDAS]]</f>
        <v>30</v>
      </c>
      <c r="K485" s="2">
        <v>275</v>
      </c>
      <c r="L485" s="2">
        <f>+Tabla356[[#This Row],[BALANCE INICIAL]]*Tabla356[[#This Row],[PRECIO]]</f>
        <v>0</v>
      </c>
      <c r="M485" s="2">
        <f>+Tabla356[[#This Row],[ENTRADAS]]*Tabla356[[#This Row],[PRECIO]]</f>
        <v>8250</v>
      </c>
      <c r="N485" s="2">
        <f>+Tabla356[[#This Row],[SALIDAS]]*Tabla356[[#This Row],[PRECIO]]</f>
        <v>0</v>
      </c>
      <c r="O485" s="2">
        <f>+Tabla356[[#This Row],[BALANCE INICIAL2]]+Tabla356[[#This Row],[ENTRADAS3]]-Tabla356[[#This Row],[SALIDAS4]]</f>
        <v>8250</v>
      </c>
    </row>
    <row r="486" spans="1:15" x14ac:dyDescent="0.25">
      <c r="A486" s="9" t="s">
        <v>23</v>
      </c>
      <c r="B486" s="17" t="s">
        <v>881</v>
      </c>
      <c r="C486" t="s">
        <v>882</v>
      </c>
      <c r="D486" t="s">
        <v>953</v>
      </c>
      <c r="F486" s="9" t="s">
        <v>826</v>
      </c>
      <c r="H486">
        <v>50</v>
      </c>
      <c r="J486">
        <f>+Tabla356[[#This Row],[BALANCE INICIAL]]+Tabla356[[#This Row],[ENTRADAS]]-Tabla356[[#This Row],[SALIDAS]]</f>
        <v>50</v>
      </c>
      <c r="K486" s="2">
        <v>65</v>
      </c>
      <c r="L486" s="2">
        <f>+Tabla356[[#This Row],[BALANCE INICIAL]]*Tabla356[[#This Row],[PRECIO]]</f>
        <v>0</v>
      </c>
      <c r="M486" s="2">
        <f>+Tabla356[[#This Row],[ENTRADAS]]*Tabla356[[#This Row],[PRECIO]]</f>
        <v>3250</v>
      </c>
      <c r="N486" s="2">
        <f>+Tabla356[[#This Row],[SALIDAS]]*Tabla356[[#This Row],[PRECIO]]</f>
        <v>0</v>
      </c>
      <c r="O486" s="2">
        <f>+Tabla356[[#This Row],[BALANCE INICIAL2]]+Tabla356[[#This Row],[ENTRADAS3]]-Tabla356[[#This Row],[SALIDAS4]]</f>
        <v>3250</v>
      </c>
    </row>
    <row r="487" spans="1:15" x14ac:dyDescent="0.25">
      <c r="A487" s="9" t="s">
        <v>27</v>
      </c>
      <c r="B487" s="16" t="s">
        <v>889</v>
      </c>
      <c r="C487" t="s">
        <v>68</v>
      </c>
      <c r="D487" t="s">
        <v>122</v>
      </c>
      <c r="F487" s="9" t="s">
        <v>824</v>
      </c>
      <c r="G487">
        <v>84</v>
      </c>
      <c r="I487">
        <v>21</v>
      </c>
      <c r="J487">
        <f>+Tabla356[[#This Row],[BALANCE INICIAL]]+Tabla356[[#This Row],[ENTRADAS]]-Tabla356[[#This Row],[SALIDAS]]</f>
        <v>63</v>
      </c>
      <c r="K487" s="2">
        <v>335</v>
      </c>
      <c r="L487" s="2">
        <f>+Tabla356[[#This Row],[BALANCE INICIAL]]*Tabla356[[#This Row],[PRECIO]]</f>
        <v>28140</v>
      </c>
      <c r="M487" s="2">
        <f>+Tabla356[[#This Row],[ENTRADAS]]*Tabla356[[#This Row],[PRECIO]]</f>
        <v>0</v>
      </c>
      <c r="N487" s="2">
        <f>+Tabla356[[#This Row],[SALIDAS]]*Tabla356[[#This Row],[PRECIO]]</f>
        <v>7035</v>
      </c>
      <c r="O487" s="2">
        <f>+Tabla356[[#This Row],[BALANCE INICIAL2]]+Tabla356[[#This Row],[ENTRADAS3]]-Tabla356[[#This Row],[SALIDAS4]]</f>
        <v>21105</v>
      </c>
    </row>
    <row r="488" spans="1:15" x14ac:dyDescent="0.25">
      <c r="A488" s="9" t="s">
        <v>23</v>
      </c>
      <c r="B488" s="10" t="s">
        <v>881</v>
      </c>
      <c r="C488" t="s">
        <v>97</v>
      </c>
      <c r="D488" t="s">
        <v>382</v>
      </c>
      <c r="F488" s="9" t="s">
        <v>860</v>
      </c>
      <c r="G488">
        <v>2</v>
      </c>
      <c r="J488">
        <f>+Tabla356[[#This Row],[BALANCE INICIAL]]+Tabla356[[#This Row],[ENTRADAS]]-Tabla356[[#This Row],[SALIDAS]]</f>
        <v>2</v>
      </c>
      <c r="K488" s="2">
        <v>1250</v>
      </c>
      <c r="L488" s="2">
        <f>+Tabla356[[#This Row],[BALANCE INICIAL]]*Tabla356[[#This Row],[PRECIO]]</f>
        <v>2500</v>
      </c>
      <c r="M488" s="2">
        <f>+Tabla356[[#This Row],[ENTRADAS]]*Tabla356[[#This Row],[PRECIO]]</f>
        <v>0</v>
      </c>
      <c r="N488" s="2">
        <f>+Tabla356[[#This Row],[SALIDAS]]*Tabla356[[#This Row],[PRECIO]]</f>
        <v>0</v>
      </c>
      <c r="O488" s="2">
        <f>+Tabla356[[#This Row],[BALANCE INICIAL2]]+Tabla356[[#This Row],[ENTRADAS3]]-Tabla356[[#This Row],[SALIDAS4]]</f>
        <v>2500</v>
      </c>
    </row>
    <row r="489" spans="1:15" x14ac:dyDescent="0.25">
      <c r="A489" s="9" t="s">
        <v>23</v>
      </c>
      <c r="B489" s="10" t="s">
        <v>881</v>
      </c>
      <c r="C489" t="s">
        <v>97</v>
      </c>
      <c r="D489" t="s">
        <v>383</v>
      </c>
      <c r="F489" s="9" t="s">
        <v>826</v>
      </c>
      <c r="G489">
        <v>5</v>
      </c>
      <c r="J489">
        <f>+Tabla356[[#This Row],[BALANCE INICIAL]]+Tabla356[[#This Row],[ENTRADAS]]-Tabla356[[#This Row],[SALIDAS]]</f>
        <v>5</v>
      </c>
      <c r="K489" s="2">
        <v>780</v>
      </c>
      <c r="L489" s="2">
        <f>+Tabla356[[#This Row],[BALANCE INICIAL]]*Tabla356[[#This Row],[PRECIO]]</f>
        <v>3900</v>
      </c>
      <c r="M489" s="2">
        <f>+Tabla356[[#This Row],[ENTRADAS]]*Tabla356[[#This Row],[PRECIO]]</f>
        <v>0</v>
      </c>
      <c r="N489" s="2">
        <f>+Tabla356[[#This Row],[SALIDAS]]*Tabla356[[#This Row],[PRECIO]]</f>
        <v>0</v>
      </c>
      <c r="O489" s="2">
        <f>+Tabla356[[#This Row],[BALANCE INICIAL2]]+Tabla356[[#This Row],[ENTRADAS3]]-Tabla356[[#This Row],[SALIDAS4]]</f>
        <v>3900</v>
      </c>
    </row>
    <row r="490" spans="1:15" x14ac:dyDescent="0.25">
      <c r="A490" s="9" t="s">
        <v>43</v>
      </c>
      <c r="B490" s="10" t="s">
        <v>879</v>
      </c>
      <c r="C490" t="s">
        <v>89</v>
      </c>
      <c r="D490" t="s">
        <v>281</v>
      </c>
      <c r="F490" s="9" t="s">
        <v>826</v>
      </c>
      <c r="G490">
        <v>560</v>
      </c>
      <c r="H490">
        <v>500</v>
      </c>
      <c r="I490">
        <v>670</v>
      </c>
      <c r="J490">
        <f>+Tabla356[[#This Row],[BALANCE INICIAL]]+Tabla356[[#This Row],[ENTRADAS]]-Tabla356[[#This Row],[SALIDAS]]</f>
        <v>390</v>
      </c>
      <c r="K490" s="2">
        <v>44.92</v>
      </c>
      <c r="L490" s="2">
        <f>+Tabla356[[#This Row],[BALANCE INICIAL]]*Tabla356[[#This Row],[PRECIO]]</f>
        <v>25155.200000000001</v>
      </c>
      <c r="M490" s="2">
        <f>+Tabla356[[#This Row],[ENTRADAS]]*Tabla356[[#This Row],[PRECIO]]</f>
        <v>22460</v>
      </c>
      <c r="N490" s="2">
        <f>+Tabla356[[#This Row],[SALIDAS]]*Tabla356[[#This Row],[PRECIO]]</f>
        <v>30096.400000000001</v>
      </c>
      <c r="O490" s="2">
        <f>+Tabla356[[#This Row],[BALANCE INICIAL2]]+Tabla356[[#This Row],[ENTRADAS3]]-Tabla356[[#This Row],[SALIDAS4]]</f>
        <v>17518.799999999996</v>
      </c>
    </row>
    <row r="491" spans="1:15" x14ac:dyDescent="0.25">
      <c r="A491" s="9" t="s">
        <v>43</v>
      </c>
      <c r="B491" s="10" t="s">
        <v>879</v>
      </c>
      <c r="C491" t="s">
        <v>89</v>
      </c>
      <c r="D491" t="s">
        <v>282</v>
      </c>
      <c r="F491" s="9" t="s">
        <v>826</v>
      </c>
      <c r="G491">
        <v>272</v>
      </c>
      <c r="H491">
        <v>500</v>
      </c>
      <c r="I491">
        <v>272</v>
      </c>
      <c r="J491">
        <f>+Tabla356[[#This Row],[BALANCE INICIAL]]+Tabla356[[#This Row],[ENTRADAS]]-Tabla356[[#This Row],[SALIDAS]]</f>
        <v>500</v>
      </c>
      <c r="K491" s="2">
        <v>20</v>
      </c>
      <c r="L491" s="2">
        <f>+Tabla356[[#This Row],[BALANCE INICIAL]]*Tabla356[[#This Row],[PRECIO]]</f>
        <v>5440</v>
      </c>
      <c r="M491" s="2">
        <f>+Tabla356[[#This Row],[ENTRADAS]]*Tabla356[[#This Row],[PRECIO]]</f>
        <v>10000</v>
      </c>
      <c r="N491" s="2">
        <f>+Tabla356[[#This Row],[SALIDAS]]*Tabla356[[#This Row],[PRECIO]]</f>
        <v>5440</v>
      </c>
      <c r="O491" s="2">
        <f>+Tabla356[[#This Row],[BALANCE INICIAL2]]+Tabla356[[#This Row],[ENTRADAS3]]-Tabla356[[#This Row],[SALIDAS4]]</f>
        <v>10000</v>
      </c>
    </row>
    <row r="492" spans="1:15" x14ac:dyDescent="0.25">
      <c r="A492" s="9" t="s">
        <v>43</v>
      </c>
      <c r="B492" s="10" t="s">
        <v>879</v>
      </c>
      <c r="C492" t="s">
        <v>96</v>
      </c>
      <c r="D492" t="s">
        <v>379</v>
      </c>
      <c r="F492" s="9" t="s">
        <v>825</v>
      </c>
      <c r="G492">
        <v>168</v>
      </c>
      <c r="J492">
        <f>+Tabla356[[#This Row],[BALANCE INICIAL]]+Tabla356[[#This Row],[ENTRADAS]]-Tabla356[[#This Row],[SALIDAS]]</f>
        <v>168</v>
      </c>
      <c r="K492" s="2">
        <v>370</v>
      </c>
      <c r="L492" s="2">
        <f>+Tabla356[[#This Row],[BALANCE INICIAL]]*Tabla356[[#This Row],[PRECIO]]</f>
        <v>62160</v>
      </c>
      <c r="M492" s="2">
        <f>+Tabla356[[#This Row],[ENTRADAS]]*Tabla356[[#This Row],[PRECIO]]</f>
        <v>0</v>
      </c>
      <c r="N492" s="2">
        <f>+Tabla356[[#This Row],[SALIDAS]]*Tabla356[[#This Row],[PRECIO]]</f>
        <v>0</v>
      </c>
      <c r="O492" s="2">
        <f>+Tabla356[[#This Row],[BALANCE INICIAL2]]+Tabla356[[#This Row],[ENTRADAS3]]-Tabla356[[#This Row],[SALIDAS4]]</f>
        <v>62160</v>
      </c>
    </row>
    <row r="493" spans="1:15" x14ac:dyDescent="0.25">
      <c r="A493" s="13" t="s">
        <v>33</v>
      </c>
      <c r="B493" s="10" t="s">
        <v>879</v>
      </c>
      <c r="C493" t="s">
        <v>106</v>
      </c>
      <c r="D493" t="s">
        <v>643</v>
      </c>
      <c r="F493" s="9" t="s">
        <v>870</v>
      </c>
      <c r="G493">
        <v>4</v>
      </c>
      <c r="J493">
        <f>+Tabla356[[#This Row],[BALANCE INICIAL]]+Tabla356[[#This Row],[ENTRADAS]]-Tabla356[[#This Row],[SALIDAS]]</f>
        <v>4</v>
      </c>
      <c r="K493" s="2">
        <v>450</v>
      </c>
      <c r="L493" s="2">
        <f>+Tabla356[[#This Row],[BALANCE INICIAL]]*Tabla356[[#This Row],[PRECIO]]</f>
        <v>1800</v>
      </c>
      <c r="M493" s="2">
        <f>+Tabla356[[#This Row],[ENTRADAS]]*Tabla356[[#This Row],[PRECIO]]</f>
        <v>0</v>
      </c>
      <c r="N493" s="2">
        <f>+Tabla356[[#This Row],[SALIDAS]]*Tabla356[[#This Row],[PRECIO]]</f>
        <v>0</v>
      </c>
      <c r="O493" s="2">
        <f>+Tabla356[[#This Row],[BALANCE INICIAL2]]+Tabla356[[#This Row],[ENTRADAS3]]-Tabla356[[#This Row],[SALIDAS4]]</f>
        <v>1800</v>
      </c>
    </row>
    <row r="494" spans="1:15" x14ac:dyDescent="0.25">
      <c r="A494" s="9" t="s">
        <v>33</v>
      </c>
      <c r="B494" s="10" t="s">
        <v>879</v>
      </c>
      <c r="C494" t="s">
        <v>106</v>
      </c>
      <c r="D494" t="s">
        <v>691</v>
      </c>
      <c r="F494" s="9" t="s">
        <v>820</v>
      </c>
      <c r="G494">
        <v>202</v>
      </c>
      <c r="J494">
        <f>+Tabla356[[#This Row],[BALANCE INICIAL]]+Tabla356[[#This Row],[ENTRADAS]]-Tabla356[[#This Row],[SALIDAS]]</f>
        <v>202</v>
      </c>
      <c r="K494" s="2">
        <v>275</v>
      </c>
      <c r="L494" s="2">
        <f>+Tabla356[[#This Row],[BALANCE INICIAL]]*Tabla356[[#This Row],[PRECIO]]</f>
        <v>55550</v>
      </c>
      <c r="M494" s="2">
        <f>+Tabla356[[#This Row],[ENTRADAS]]*Tabla356[[#This Row],[PRECIO]]</f>
        <v>0</v>
      </c>
      <c r="N494" s="2">
        <f>+Tabla356[[#This Row],[SALIDAS]]*Tabla356[[#This Row],[PRECIO]]</f>
        <v>0</v>
      </c>
      <c r="O494" s="2">
        <f>+Tabla356[[#This Row],[BALANCE INICIAL2]]+Tabla356[[#This Row],[ENTRADAS3]]-Tabla356[[#This Row],[SALIDAS4]]</f>
        <v>55550</v>
      </c>
    </row>
    <row r="495" spans="1:15" x14ac:dyDescent="0.25">
      <c r="A495" s="9" t="s">
        <v>33</v>
      </c>
      <c r="B495" s="10" t="s">
        <v>879</v>
      </c>
      <c r="C495" t="s">
        <v>106</v>
      </c>
      <c r="D495" t="s">
        <v>692</v>
      </c>
      <c r="F495" s="9" t="s">
        <v>820</v>
      </c>
      <c r="G495">
        <v>1</v>
      </c>
      <c r="J495">
        <f>+Tabla356[[#This Row],[BALANCE INICIAL]]+Tabla356[[#This Row],[ENTRADAS]]-Tabla356[[#This Row],[SALIDAS]]</f>
        <v>1</v>
      </c>
      <c r="K495" s="2">
        <v>1850</v>
      </c>
      <c r="L495" s="2">
        <f>+Tabla356[[#This Row],[BALANCE INICIAL]]*Tabla356[[#This Row],[PRECIO]]</f>
        <v>1850</v>
      </c>
      <c r="M495" s="2">
        <f>+Tabla356[[#This Row],[ENTRADAS]]*Tabla356[[#This Row],[PRECIO]]</f>
        <v>0</v>
      </c>
      <c r="N495" s="2">
        <f>+Tabla356[[#This Row],[SALIDAS]]*Tabla356[[#This Row],[PRECIO]]</f>
        <v>0</v>
      </c>
      <c r="O495" s="2">
        <f>+Tabla356[[#This Row],[BALANCE INICIAL2]]+Tabla356[[#This Row],[ENTRADAS3]]-Tabla356[[#This Row],[SALIDAS4]]</f>
        <v>1850</v>
      </c>
    </row>
    <row r="496" spans="1:15" x14ac:dyDescent="0.25">
      <c r="A496" s="9" t="s">
        <v>33</v>
      </c>
      <c r="B496" s="10" t="s">
        <v>879</v>
      </c>
      <c r="C496" t="s">
        <v>106</v>
      </c>
      <c r="D496" t="s">
        <v>693</v>
      </c>
      <c r="F496" s="9" t="s">
        <v>820</v>
      </c>
      <c r="G496">
        <v>8</v>
      </c>
      <c r="J496">
        <f>+Tabla356[[#This Row],[BALANCE INICIAL]]+Tabla356[[#This Row],[ENTRADAS]]-Tabla356[[#This Row],[SALIDAS]]</f>
        <v>8</v>
      </c>
      <c r="K496" s="2">
        <v>900</v>
      </c>
      <c r="L496" s="2">
        <f>+Tabla356[[#This Row],[BALANCE INICIAL]]*Tabla356[[#This Row],[PRECIO]]</f>
        <v>7200</v>
      </c>
      <c r="M496" s="2">
        <f>+Tabla356[[#This Row],[ENTRADAS]]*Tabla356[[#This Row],[PRECIO]]</f>
        <v>0</v>
      </c>
      <c r="N496" s="2">
        <f>+Tabla356[[#This Row],[SALIDAS]]*Tabla356[[#This Row],[PRECIO]]</f>
        <v>0</v>
      </c>
      <c r="O496" s="2">
        <f>+Tabla356[[#This Row],[BALANCE INICIAL2]]+Tabla356[[#This Row],[ENTRADAS3]]-Tabla356[[#This Row],[SALIDAS4]]</f>
        <v>7200</v>
      </c>
    </row>
    <row r="497" spans="1:15" x14ac:dyDescent="0.25">
      <c r="A497" s="9" t="s">
        <v>33</v>
      </c>
      <c r="B497" s="10" t="s">
        <v>879</v>
      </c>
      <c r="C497" t="s">
        <v>106</v>
      </c>
      <c r="D497" t="s">
        <v>694</v>
      </c>
      <c r="F497" s="9" t="s">
        <v>820</v>
      </c>
      <c r="G497">
        <v>2</v>
      </c>
      <c r="J497">
        <f>+Tabla356[[#This Row],[BALANCE INICIAL]]+Tabla356[[#This Row],[ENTRADAS]]-Tabla356[[#This Row],[SALIDAS]]</f>
        <v>2</v>
      </c>
      <c r="K497" s="2">
        <v>290</v>
      </c>
      <c r="L497" s="2">
        <f>+Tabla356[[#This Row],[BALANCE INICIAL]]*Tabla356[[#This Row],[PRECIO]]</f>
        <v>580</v>
      </c>
      <c r="M497" s="2">
        <f>+Tabla356[[#This Row],[ENTRADAS]]*Tabla356[[#This Row],[PRECIO]]</f>
        <v>0</v>
      </c>
      <c r="N497" s="2">
        <f>+Tabla356[[#This Row],[SALIDAS]]*Tabla356[[#This Row],[PRECIO]]</f>
        <v>0</v>
      </c>
      <c r="O497" s="2">
        <f>+Tabla356[[#This Row],[BALANCE INICIAL2]]+Tabla356[[#This Row],[ENTRADAS3]]-Tabla356[[#This Row],[SALIDAS4]]</f>
        <v>580</v>
      </c>
    </row>
    <row r="498" spans="1:15" x14ac:dyDescent="0.25">
      <c r="A498" s="14" t="s">
        <v>33</v>
      </c>
      <c r="B498" s="10" t="s">
        <v>879</v>
      </c>
      <c r="C498" s="16" t="s">
        <v>106</v>
      </c>
      <c r="D498" t="s">
        <v>705</v>
      </c>
      <c r="F498" s="9" t="s">
        <v>825</v>
      </c>
      <c r="G498">
        <v>2</v>
      </c>
      <c r="J498">
        <f>+Tabla356[[#This Row],[BALANCE INICIAL]]+Tabla356[[#This Row],[ENTRADAS]]-Tabla356[[#This Row],[SALIDAS]]</f>
        <v>2</v>
      </c>
      <c r="K498" s="2">
        <v>290</v>
      </c>
      <c r="L498" s="2">
        <f>+Tabla356[[#This Row],[BALANCE INICIAL]]*Tabla356[[#This Row],[PRECIO]]</f>
        <v>580</v>
      </c>
      <c r="M498" s="2">
        <f>+Tabla356[[#This Row],[ENTRADAS]]*Tabla356[[#This Row],[PRECIO]]</f>
        <v>0</v>
      </c>
      <c r="N498" s="2">
        <f>+Tabla356[[#This Row],[SALIDAS]]*Tabla356[[#This Row],[PRECIO]]</f>
        <v>0</v>
      </c>
      <c r="O498" s="2">
        <f>+Tabla356[[#This Row],[BALANCE INICIAL2]]+Tabla356[[#This Row],[ENTRADAS3]]-Tabla356[[#This Row],[SALIDAS4]]</f>
        <v>580</v>
      </c>
    </row>
    <row r="499" spans="1:15" x14ac:dyDescent="0.25">
      <c r="A499" s="9" t="s">
        <v>33</v>
      </c>
      <c r="B499" s="10" t="s">
        <v>879</v>
      </c>
      <c r="C499" t="s">
        <v>106</v>
      </c>
      <c r="D499" t="s">
        <v>708</v>
      </c>
      <c r="F499" s="9" t="s">
        <v>825</v>
      </c>
      <c r="G499">
        <v>9</v>
      </c>
      <c r="J499">
        <f>+Tabla356[[#This Row],[BALANCE INICIAL]]+Tabla356[[#This Row],[ENTRADAS]]-Tabla356[[#This Row],[SALIDAS]]</f>
        <v>9</v>
      </c>
      <c r="K499" s="2">
        <v>633.62</v>
      </c>
      <c r="L499" s="2">
        <f>+Tabla356[[#This Row],[BALANCE INICIAL]]*Tabla356[[#This Row],[PRECIO]]</f>
        <v>5702.58</v>
      </c>
      <c r="M499" s="2">
        <f>+Tabla356[[#This Row],[ENTRADAS]]*Tabla356[[#This Row],[PRECIO]]</f>
        <v>0</v>
      </c>
      <c r="N499" s="2">
        <f>+Tabla356[[#This Row],[SALIDAS]]*Tabla356[[#This Row],[PRECIO]]</f>
        <v>0</v>
      </c>
      <c r="O499" s="2">
        <f>+Tabla356[[#This Row],[BALANCE INICIAL2]]+Tabla356[[#This Row],[ENTRADAS3]]-Tabla356[[#This Row],[SALIDAS4]]</f>
        <v>5702.58</v>
      </c>
    </row>
    <row r="500" spans="1:15" x14ac:dyDescent="0.25">
      <c r="A500" s="9" t="s">
        <v>33</v>
      </c>
      <c r="B500" s="10" t="s">
        <v>879</v>
      </c>
      <c r="C500" t="s">
        <v>106</v>
      </c>
      <c r="D500" t="s">
        <v>709</v>
      </c>
      <c r="F500" s="9" t="s">
        <v>825</v>
      </c>
      <c r="G500">
        <v>13</v>
      </c>
      <c r="J500">
        <f>+Tabla356[[#This Row],[BALANCE INICIAL]]+Tabla356[[#This Row],[ENTRADAS]]-Tabla356[[#This Row],[SALIDAS]]</f>
        <v>13</v>
      </c>
      <c r="K500" s="2">
        <v>615</v>
      </c>
      <c r="L500" s="2">
        <f>+Tabla356[[#This Row],[BALANCE INICIAL]]*Tabla356[[#This Row],[PRECIO]]</f>
        <v>7995</v>
      </c>
      <c r="M500" s="2">
        <f>+Tabla356[[#This Row],[ENTRADAS]]*Tabla356[[#This Row],[PRECIO]]</f>
        <v>0</v>
      </c>
      <c r="N500" s="2">
        <f>+Tabla356[[#This Row],[SALIDAS]]*Tabla356[[#This Row],[PRECIO]]</f>
        <v>0</v>
      </c>
      <c r="O500" s="2">
        <f>+Tabla356[[#This Row],[BALANCE INICIAL2]]+Tabla356[[#This Row],[ENTRADAS3]]-Tabla356[[#This Row],[SALIDAS4]]</f>
        <v>7995</v>
      </c>
    </row>
    <row r="501" spans="1:15" x14ac:dyDescent="0.25">
      <c r="A501" s="9" t="s">
        <v>33</v>
      </c>
      <c r="B501" s="10" t="s">
        <v>879</v>
      </c>
      <c r="C501" t="s">
        <v>106</v>
      </c>
      <c r="D501" t="s">
        <v>716</v>
      </c>
      <c r="F501" s="9" t="s">
        <v>825</v>
      </c>
      <c r="G501">
        <v>7</v>
      </c>
      <c r="J501">
        <f>+Tabla356[[#This Row],[BALANCE INICIAL]]+Tabla356[[#This Row],[ENTRADAS]]-Tabla356[[#This Row],[SALIDAS]]</f>
        <v>7</v>
      </c>
      <c r="K501" s="2">
        <v>1650</v>
      </c>
      <c r="L501" s="2">
        <f>+Tabla356[[#This Row],[BALANCE INICIAL]]*Tabla356[[#This Row],[PRECIO]]</f>
        <v>11550</v>
      </c>
      <c r="M501" s="2">
        <f>+Tabla356[[#This Row],[ENTRADAS]]*Tabla356[[#This Row],[PRECIO]]</f>
        <v>0</v>
      </c>
      <c r="N501" s="2">
        <f>+Tabla356[[#This Row],[SALIDAS]]*Tabla356[[#This Row],[PRECIO]]</f>
        <v>0</v>
      </c>
      <c r="O501" s="2">
        <f>+Tabla356[[#This Row],[BALANCE INICIAL2]]+Tabla356[[#This Row],[ENTRADAS3]]-Tabla356[[#This Row],[SALIDAS4]]</f>
        <v>11550</v>
      </c>
    </row>
    <row r="502" spans="1:15" x14ac:dyDescent="0.25">
      <c r="A502" s="9" t="s">
        <v>33</v>
      </c>
      <c r="B502" s="10" t="s">
        <v>879</v>
      </c>
      <c r="C502" t="s">
        <v>106</v>
      </c>
      <c r="D502" t="s">
        <v>717</v>
      </c>
      <c r="F502" s="9" t="s">
        <v>825</v>
      </c>
      <c r="G502">
        <v>12</v>
      </c>
      <c r="J502">
        <f>+Tabla356[[#This Row],[BALANCE INICIAL]]+Tabla356[[#This Row],[ENTRADAS]]-Tabla356[[#This Row],[SALIDAS]]</f>
        <v>12</v>
      </c>
      <c r="K502" s="2">
        <v>600</v>
      </c>
      <c r="L502" s="2">
        <f>+Tabla356[[#This Row],[BALANCE INICIAL]]*Tabla356[[#This Row],[PRECIO]]</f>
        <v>7200</v>
      </c>
      <c r="M502" s="2">
        <f>+Tabla356[[#This Row],[ENTRADAS]]*Tabla356[[#This Row],[PRECIO]]</f>
        <v>0</v>
      </c>
      <c r="N502" s="2">
        <f>+Tabla356[[#This Row],[SALIDAS]]*Tabla356[[#This Row],[PRECIO]]</f>
        <v>0</v>
      </c>
      <c r="O502" s="2">
        <f>+Tabla356[[#This Row],[BALANCE INICIAL2]]+Tabla356[[#This Row],[ENTRADAS3]]-Tabla356[[#This Row],[SALIDAS4]]</f>
        <v>7200</v>
      </c>
    </row>
    <row r="503" spans="1:15" x14ac:dyDescent="0.25">
      <c r="A503" s="9" t="s">
        <v>33</v>
      </c>
      <c r="B503" s="10" t="s">
        <v>879</v>
      </c>
      <c r="C503" t="s">
        <v>106</v>
      </c>
      <c r="D503" t="s">
        <v>754</v>
      </c>
      <c r="F503" s="9" t="s">
        <v>865</v>
      </c>
      <c r="G503">
        <v>5</v>
      </c>
      <c r="J503">
        <f>+Tabla356[[#This Row],[BALANCE INICIAL]]+Tabla356[[#This Row],[ENTRADAS]]-Tabla356[[#This Row],[SALIDAS]]</f>
        <v>5</v>
      </c>
      <c r="K503" s="2">
        <v>950</v>
      </c>
      <c r="L503" s="2">
        <f>+Tabla356[[#This Row],[BALANCE INICIAL]]*Tabla356[[#This Row],[PRECIO]]</f>
        <v>4750</v>
      </c>
      <c r="M503" s="2">
        <f>+Tabla356[[#This Row],[ENTRADAS]]*Tabla356[[#This Row],[PRECIO]]</f>
        <v>0</v>
      </c>
      <c r="N503" s="2">
        <f>+Tabla356[[#This Row],[SALIDAS]]*Tabla356[[#This Row],[PRECIO]]</f>
        <v>0</v>
      </c>
      <c r="O503" s="2">
        <f>+Tabla356[[#This Row],[BALANCE INICIAL2]]+Tabla356[[#This Row],[ENTRADAS3]]-Tabla356[[#This Row],[SALIDAS4]]</f>
        <v>4750</v>
      </c>
    </row>
    <row r="504" spans="1:15" x14ac:dyDescent="0.25">
      <c r="A504" s="9" t="s">
        <v>33</v>
      </c>
      <c r="B504" s="10" t="s">
        <v>879</v>
      </c>
      <c r="C504" t="s">
        <v>106</v>
      </c>
      <c r="D504" t="s">
        <v>800</v>
      </c>
      <c r="F504" s="9" t="s">
        <v>825</v>
      </c>
      <c r="G504">
        <v>4</v>
      </c>
      <c r="J504">
        <f>+Tabla356[[#This Row],[BALANCE INICIAL]]+Tabla356[[#This Row],[ENTRADAS]]-Tabla356[[#This Row],[SALIDAS]]</f>
        <v>4</v>
      </c>
      <c r="K504" s="2">
        <v>990</v>
      </c>
      <c r="L504" s="2">
        <f>+Tabla356[[#This Row],[BALANCE INICIAL]]*Tabla356[[#This Row],[PRECIO]]</f>
        <v>3960</v>
      </c>
      <c r="M504" s="2">
        <f>+Tabla356[[#This Row],[ENTRADAS]]*Tabla356[[#This Row],[PRECIO]]</f>
        <v>0</v>
      </c>
      <c r="N504" s="2">
        <f>+Tabla356[[#This Row],[SALIDAS]]*Tabla356[[#This Row],[PRECIO]]</f>
        <v>0</v>
      </c>
      <c r="O504" s="2">
        <f>+Tabla356[[#This Row],[BALANCE INICIAL2]]+Tabla356[[#This Row],[ENTRADAS3]]-Tabla356[[#This Row],[SALIDAS4]]</f>
        <v>3960</v>
      </c>
    </row>
    <row r="505" spans="1:15" x14ac:dyDescent="0.25">
      <c r="A505" s="9" t="s">
        <v>33</v>
      </c>
      <c r="B505" s="10" t="s">
        <v>879</v>
      </c>
      <c r="C505" t="s">
        <v>106</v>
      </c>
      <c r="D505" t="s">
        <v>801</v>
      </c>
      <c r="F505" s="9" t="s">
        <v>825</v>
      </c>
      <c r="G505">
        <v>3</v>
      </c>
      <c r="I505">
        <v>2</v>
      </c>
      <c r="J505">
        <f>+Tabla356[[#This Row],[BALANCE INICIAL]]+Tabla356[[#This Row],[ENTRADAS]]-Tabla356[[#This Row],[SALIDAS]]</f>
        <v>1</v>
      </c>
      <c r="K505" s="2">
        <v>750</v>
      </c>
      <c r="L505" s="2">
        <f>+Tabla356[[#This Row],[BALANCE INICIAL]]*Tabla356[[#This Row],[PRECIO]]</f>
        <v>2250</v>
      </c>
      <c r="M505" s="2">
        <f>+Tabla356[[#This Row],[ENTRADAS]]*Tabla356[[#This Row],[PRECIO]]</f>
        <v>0</v>
      </c>
      <c r="N505" s="2">
        <f>+Tabla356[[#This Row],[SALIDAS]]*Tabla356[[#This Row],[PRECIO]]</f>
        <v>1500</v>
      </c>
      <c r="O505" s="2">
        <f>+Tabla356[[#This Row],[BALANCE INICIAL2]]+Tabla356[[#This Row],[ENTRADAS3]]-Tabla356[[#This Row],[SALIDAS4]]</f>
        <v>750</v>
      </c>
    </row>
    <row r="506" spans="1:15" x14ac:dyDescent="0.25">
      <c r="A506" s="9" t="s">
        <v>33</v>
      </c>
      <c r="B506" s="10" t="s">
        <v>879</v>
      </c>
      <c r="C506" t="s">
        <v>106</v>
      </c>
      <c r="D506" t="s">
        <v>819</v>
      </c>
      <c r="F506" s="9" t="s">
        <v>825</v>
      </c>
      <c r="G506">
        <v>1</v>
      </c>
      <c r="J506">
        <f>+Tabla356[[#This Row],[BALANCE INICIAL]]+Tabla356[[#This Row],[ENTRADAS]]-Tabla356[[#This Row],[SALIDAS]]</f>
        <v>1</v>
      </c>
      <c r="K506" s="2">
        <v>1490</v>
      </c>
      <c r="L506" s="2">
        <f>+Tabla356[[#This Row],[BALANCE INICIAL]]*Tabla356[[#This Row],[PRECIO]]</f>
        <v>1490</v>
      </c>
      <c r="M506" s="2">
        <f>+Tabla356[[#This Row],[ENTRADAS]]*Tabla356[[#This Row],[PRECIO]]</f>
        <v>0</v>
      </c>
      <c r="N506" s="2">
        <f>+Tabla356[[#This Row],[SALIDAS]]*Tabla356[[#This Row],[PRECIO]]</f>
        <v>0</v>
      </c>
      <c r="O506" s="2">
        <f>+Tabla356[[#This Row],[BALANCE INICIAL2]]+Tabla356[[#This Row],[ENTRADAS3]]-Tabla356[[#This Row],[SALIDAS4]]</f>
        <v>1490</v>
      </c>
    </row>
    <row r="507" spans="1:15" x14ac:dyDescent="0.25">
      <c r="A507" s="9" t="s">
        <v>32</v>
      </c>
      <c r="B507" s="16" t="s">
        <v>888</v>
      </c>
      <c r="C507" t="s">
        <v>76</v>
      </c>
      <c r="D507" t="s">
        <v>163</v>
      </c>
      <c r="F507" s="9" t="s">
        <v>826</v>
      </c>
      <c r="G507">
        <v>2</v>
      </c>
      <c r="J507">
        <f>+Tabla356[[#This Row],[BALANCE INICIAL]]+Tabla356[[#This Row],[ENTRADAS]]-Tabla356[[#This Row],[SALIDAS]]</f>
        <v>2</v>
      </c>
      <c r="K507" s="2">
        <v>185</v>
      </c>
      <c r="L507" s="2">
        <f>+Tabla356[[#This Row],[BALANCE INICIAL]]*Tabla356[[#This Row],[PRECIO]]</f>
        <v>370</v>
      </c>
      <c r="M507" s="2">
        <f>+Tabla356[[#This Row],[ENTRADAS]]*Tabla356[[#This Row],[PRECIO]]</f>
        <v>0</v>
      </c>
      <c r="N507" s="2">
        <f>+Tabla356[[#This Row],[SALIDAS]]*Tabla356[[#This Row],[PRECIO]]</f>
        <v>0</v>
      </c>
      <c r="O507" s="2">
        <f>+Tabla356[[#This Row],[BALANCE INICIAL2]]+Tabla356[[#This Row],[ENTRADAS3]]-Tabla356[[#This Row],[SALIDAS4]]</f>
        <v>370</v>
      </c>
    </row>
    <row r="508" spans="1:15" x14ac:dyDescent="0.25">
      <c r="A508" s="20" t="s">
        <v>30</v>
      </c>
      <c r="B508" s="16" t="s">
        <v>876</v>
      </c>
      <c r="C508" t="s">
        <v>112</v>
      </c>
      <c r="D508" t="s">
        <v>722</v>
      </c>
      <c r="F508" s="9" t="s">
        <v>820</v>
      </c>
      <c r="G508">
        <v>4</v>
      </c>
      <c r="J508">
        <f>+Tabla356[[#This Row],[BALANCE INICIAL]]+Tabla356[[#This Row],[ENTRADAS]]-Tabla356[[#This Row],[SALIDAS]]</f>
        <v>4</v>
      </c>
      <c r="K508" s="2">
        <v>699</v>
      </c>
      <c r="L508" s="2">
        <f>+Tabla356[[#This Row],[BALANCE INICIAL]]*Tabla356[[#This Row],[PRECIO]]</f>
        <v>2796</v>
      </c>
      <c r="M508" s="2">
        <f>+Tabla356[[#This Row],[ENTRADAS]]*Tabla356[[#This Row],[PRECIO]]</f>
        <v>0</v>
      </c>
      <c r="N508" s="2">
        <f>+Tabla356[[#This Row],[SALIDAS]]*Tabla356[[#This Row],[PRECIO]]</f>
        <v>0</v>
      </c>
      <c r="O508" s="2">
        <f>+Tabla356[[#This Row],[BALANCE INICIAL2]]+Tabla356[[#This Row],[ENTRADAS3]]-Tabla356[[#This Row],[SALIDAS4]]</f>
        <v>2796</v>
      </c>
    </row>
    <row r="509" spans="1:15" x14ac:dyDescent="0.25">
      <c r="A509" s="21" t="s">
        <v>30</v>
      </c>
      <c r="B509" s="16" t="s">
        <v>876</v>
      </c>
      <c r="C509" t="s">
        <v>112</v>
      </c>
      <c r="D509" t="s">
        <v>723</v>
      </c>
      <c r="F509" s="9" t="s">
        <v>820</v>
      </c>
      <c r="G509">
        <v>1</v>
      </c>
      <c r="J509">
        <f>+Tabla356[[#This Row],[BALANCE INICIAL]]+Tabla356[[#This Row],[ENTRADAS]]-Tabla356[[#This Row],[SALIDAS]]</f>
        <v>1</v>
      </c>
      <c r="K509" s="2">
        <v>450</v>
      </c>
      <c r="L509" s="2">
        <f>+Tabla356[[#This Row],[BALANCE INICIAL]]*Tabla356[[#This Row],[PRECIO]]</f>
        <v>450</v>
      </c>
      <c r="M509" s="2">
        <f>+Tabla356[[#This Row],[ENTRADAS]]*Tabla356[[#This Row],[PRECIO]]</f>
        <v>0</v>
      </c>
      <c r="N509" s="2">
        <f>+Tabla356[[#This Row],[SALIDAS]]*Tabla356[[#This Row],[PRECIO]]</f>
        <v>0</v>
      </c>
      <c r="O509" s="2">
        <f>+Tabla356[[#This Row],[BALANCE INICIAL2]]+Tabla356[[#This Row],[ENTRADAS3]]-Tabla356[[#This Row],[SALIDAS4]]</f>
        <v>450</v>
      </c>
    </row>
    <row r="510" spans="1:15" x14ac:dyDescent="0.25">
      <c r="A510" s="9" t="s">
        <v>26</v>
      </c>
      <c r="B510" s="16" t="s">
        <v>887</v>
      </c>
      <c r="C510" t="s">
        <v>70</v>
      </c>
      <c r="D510" t="s">
        <v>125</v>
      </c>
      <c r="F510" s="9" t="s">
        <v>820</v>
      </c>
      <c r="G510">
        <v>15</v>
      </c>
      <c r="J510">
        <f>+Tabla356[[#This Row],[BALANCE INICIAL]]+Tabla356[[#This Row],[ENTRADAS]]-Tabla356[[#This Row],[SALIDAS]]</f>
        <v>15</v>
      </c>
      <c r="K510" s="2">
        <v>250</v>
      </c>
      <c r="L510" s="2">
        <f>+Tabla356[[#This Row],[BALANCE INICIAL]]*Tabla356[[#This Row],[PRECIO]]</f>
        <v>3750</v>
      </c>
      <c r="M510" s="2">
        <f>+Tabla356[[#This Row],[ENTRADAS]]*Tabla356[[#This Row],[PRECIO]]</f>
        <v>0</v>
      </c>
      <c r="N510" s="2">
        <f>+Tabla356[[#This Row],[SALIDAS]]*Tabla356[[#This Row],[PRECIO]]</f>
        <v>0</v>
      </c>
      <c r="O510" s="2">
        <f>+Tabla356[[#This Row],[BALANCE INICIAL2]]+Tabla356[[#This Row],[ENTRADAS3]]-Tabla356[[#This Row],[SALIDAS4]]</f>
        <v>3750</v>
      </c>
    </row>
    <row r="511" spans="1:15" x14ac:dyDescent="0.25">
      <c r="A511" s="9" t="s">
        <v>26</v>
      </c>
      <c r="B511" s="16" t="s">
        <v>887</v>
      </c>
      <c r="C511" t="s">
        <v>70</v>
      </c>
      <c r="D511" t="s">
        <v>132</v>
      </c>
      <c r="F511" s="9" t="s">
        <v>820</v>
      </c>
      <c r="G511">
        <v>1</v>
      </c>
      <c r="J511">
        <f>+Tabla356[[#This Row],[BALANCE INICIAL]]+Tabla356[[#This Row],[ENTRADAS]]-Tabla356[[#This Row],[SALIDAS]]</f>
        <v>1</v>
      </c>
      <c r="K511" s="2">
        <v>2200</v>
      </c>
      <c r="L511" s="2">
        <f>+Tabla356[[#This Row],[BALANCE INICIAL]]*Tabla356[[#This Row],[PRECIO]]</f>
        <v>2200</v>
      </c>
      <c r="M511" s="2">
        <f>+Tabla356[[#This Row],[ENTRADAS]]*Tabla356[[#This Row],[PRECIO]]</f>
        <v>0</v>
      </c>
      <c r="N511" s="2">
        <f>+Tabla356[[#This Row],[SALIDAS]]*Tabla356[[#This Row],[PRECIO]]</f>
        <v>0</v>
      </c>
      <c r="O511" s="2">
        <f>+Tabla356[[#This Row],[BALANCE INICIAL2]]+Tabla356[[#This Row],[ENTRADAS3]]-Tabla356[[#This Row],[SALIDAS4]]</f>
        <v>2200</v>
      </c>
    </row>
    <row r="512" spans="1:15" x14ac:dyDescent="0.25">
      <c r="A512" s="9" t="s">
        <v>26</v>
      </c>
      <c r="B512" s="16" t="s">
        <v>887</v>
      </c>
      <c r="C512" t="s">
        <v>70</v>
      </c>
      <c r="D512" t="s">
        <v>156</v>
      </c>
      <c r="F512" s="9" t="s">
        <v>826</v>
      </c>
      <c r="G512">
        <v>37</v>
      </c>
      <c r="J512">
        <f>+Tabla356[[#This Row],[BALANCE INICIAL]]+Tabla356[[#This Row],[ENTRADAS]]-Tabla356[[#This Row],[SALIDAS]]</f>
        <v>37</v>
      </c>
      <c r="K512" s="2">
        <v>130</v>
      </c>
      <c r="L512" s="2">
        <f>+Tabla356[[#This Row],[BALANCE INICIAL]]*Tabla356[[#This Row],[PRECIO]]</f>
        <v>4810</v>
      </c>
      <c r="M512" s="2">
        <f>+Tabla356[[#This Row],[ENTRADAS]]*Tabla356[[#This Row],[PRECIO]]</f>
        <v>0</v>
      </c>
      <c r="N512" s="2">
        <f>+Tabla356[[#This Row],[SALIDAS]]*Tabla356[[#This Row],[PRECIO]]</f>
        <v>0</v>
      </c>
      <c r="O512" s="2">
        <f>+Tabla356[[#This Row],[BALANCE INICIAL2]]+Tabla356[[#This Row],[ENTRADAS3]]-Tabla356[[#This Row],[SALIDAS4]]</f>
        <v>4810</v>
      </c>
    </row>
    <row r="513" spans="1:15" x14ac:dyDescent="0.25">
      <c r="A513" s="9" t="s">
        <v>26</v>
      </c>
      <c r="B513" s="16" t="s">
        <v>887</v>
      </c>
      <c r="C513" t="s">
        <v>70</v>
      </c>
      <c r="D513" t="s">
        <v>157</v>
      </c>
      <c r="F513" s="9" t="s">
        <v>820</v>
      </c>
      <c r="G513">
        <v>15</v>
      </c>
      <c r="J513">
        <f>+Tabla356[[#This Row],[BALANCE INICIAL]]+Tabla356[[#This Row],[ENTRADAS]]-Tabla356[[#This Row],[SALIDAS]]</f>
        <v>15</v>
      </c>
      <c r="K513" s="2">
        <v>53</v>
      </c>
      <c r="L513" s="2">
        <f>+Tabla356[[#This Row],[BALANCE INICIAL]]*Tabla356[[#This Row],[PRECIO]]</f>
        <v>795</v>
      </c>
      <c r="M513" s="2">
        <f>+Tabla356[[#This Row],[ENTRADAS]]*Tabla356[[#This Row],[PRECIO]]</f>
        <v>0</v>
      </c>
      <c r="N513" s="2">
        <f>+Tabla356[[#This Row],[SALIDAS]]*Tabla356[[#This Row],[PRECIO]]</f>
        <v>0</v>
      </c>
      <c r="O513" s="2">
        <f>+Tabla356[[#This Row],[BALANCE INICIAL2]]+Tabla356[[#This Row],[ENTRADAS3]]-Tabla356[[#This Row],[SALIDAS4]]</f>
        <v>795</v>
      </c>
    </row>
    <row r="514" spans="1:15" x14ac:dyDescent="0.25">
      <c r="A514" s="9" t="s">
        <v>26</v>
      </c>
      <c r="B514" s="16" t="s">
        <v>887</v>
      </c>
      <c r="C514" t="s">
        <v>70</v>
      </c>
      <c r="D514" t="s">
        <v>227</v>
      </c>
      <c r="F514" s="9" t="s">
        <v>821</v>
      </c>
      <c r="G514">
        <v>1</v>
      </c>
      <c r="J514">
        <f>+Tabla356[[#This Row],[BALANCE INICIAL]]+Tabla356[[#This Row],[ENTRADAS]]-Tabla356[[#This Row],[SALIDAS]]</f>
        <v>1</v>
      </c>
      <c r="K514" s="2">
        <v>4300</v>
      </c>
      <c r="L514" s="2">
        <f>+Tabla356[[#This Row],[BALANCE INICIAL]]*Tabla356[[#This Row],[PRECIO]]</f>
        <v>4300</v>
      </c>
      <c r="M514" s="2">
        <f>+Tabla356[[#This Row],[ENTRADAS]]*Tabla356[[#This Row],[PRECIO]]</f>
        <v>0</v>
      </c>
      <c r="N514" s="2">
        <f>+Tabla356[[#This Row],[SALIDAS]]*Tabla356[[#This Row],[PRECIO]]</f>
        <v>0</v>
      </c>
      <c r="O514" s="2">
        <f>+Tabla356[[#This Row],[BALANCE INICIAL2]]+Tabla356[[#This Row],[ENTRADAS3]]-Tabla356[[#This Row],[SALIDAS4]]</f>
        <v>4300</v>
      </c>
    </row>
    <row r="515" spans="1:15" x14ac:dyDescent="0.25">
      <c r="A515" s="9" t="s">
        <v>26</v>
      </c>
      <c r="B515" s="16" t="s">
        <v>887</v>
      </c>
      <c r="C515" t="s">
        <v>70</v>
      </c>
      <c r="D515" t="s">
        <v>258</v>
      </c>
      <c r="F515" s="9" t="s">
        <v>820</v>
      </c>
      <c r="G515">
        <v>3</v>
      </c>
      <c r="I515">
        <v>1</v>
      </c>
      <c r="J515">
        <f>+Tabla356[[#This Row],[BALANCE INICIAL]]+Tabla356[[#This Row],[ENTRADAS]]-Tabla356[[#This Row],[SALIDAS]]</f>
        <v>2</v>
      </c>
      <c r="K515" s="2">
        <v>953.39</v>
      </c>
      <c r="L515" s="2">
        <f>+Tabla356[[#This Row],[BALANCE INICIAL]]*Tabla356[[#This Row],[PRECIO]]</f>
        <v>2860.17</v>
      </c>
      <c r="M515" s="2">
        <f>+Tabla356[[#This Row],[ENTRADAS]]*Tabla356[[#This Row],[PRECIO]]</f>
        <v>0</v>
      </c>
      <c r="N515" s="2">
        <f>+Tabla356[[#This Row],[SALIDAS]]*Tabla356[[#This Row],[PRECIO]]</f>
        <v>953.39</v>
      </c>
      <c r="O515" s="2">
        <f>+Tabla356[[#This Row],[BALANCE INICIAL2]]+Tabla356[[#This Row],[ENTRADAS3]]-Tabla356[[#This Row],[SALIDAS4]]</f>
        <v>1906.7800000000002</v>
      </c>
    </row>
    <row r="516" spans="1:15" x14ac:dyDescent="0.25">
      <c r="A516" s="9" t="s">
        <v>26</v>
      </c>
      <c r="B516" s="16" t="s">
        <v>887</v>
      </c>
      <c r="C516" t="s">
        <v>70</v>
      </c>
      <c r="D516" t="s">
        <v>259</v>
      </c>
      <c r="F516" s="9" t="s">
        <v>820</v>
      </c>
      <c r="G516">
        <v>7</v>
      </c>
      <c r="J516">
        <f>+Tabla356[[#This Row],[BALANCE INICIAL]]+Tabla356[[#This Row],[ENTRADAS]]-Tabla356[[#This Row],[SALIDAS]]</f>
        <v>7</v>
      </c>
      <c r="K516" s="2">
        <v>569.91999999999996</v>
      </c>
      <c r="L516" s="2">
        <f>+Tabla356[[#This Row],[BALANCE INICIAL]]*Tabla356[[#This Row],[PRECIO]]</f>
        <v>3989.4399999999996</v>
      </c>
      <c r="M516" s="2">
        <f>+Tabla356[[#This Row],[ENTRADAS]]*Tabla356[[#This Row],[PRECIO]]</f>
        <v>0</v>
      </c>
      <c r="N516" s="2">
        <f>+Tabla356[[#This Row],[SALIDAS]]*Tabla356[[#This Row],[PRECIO]]</f>
        <v>0</v>
      </c>
      <c r="O516" s="2">
        <f>+Tabla356[[#This Row],[BALANCE INICIAL2]]+Tabla356[[#This Row],[ENTRADAS3]]-Tabla356[[#This Row],[SALIDAS4]]</f>
        <v>3989.4399999999996</v>
      </c>
    </row>
    <row r="517" spans="1:15" x14ac:dyDescent="0.25">
      <c r="A517" s="9" t="s">
        <v>26</v>
      </c>
      <c r="B517" s="16" t="s">
        <v>887</v>
      </c>
      <c r="C517" t="s">
        <v>70</v>
      </c>
      <c r="D517" t="s">
        <v>312</v>
      </c>
      <c r="F517" s="9" t="s">
        <v>820</v>
      </c>
      <c r="G517">
        <v>3</v>
      </c>
      <c r="I517">
        <v>1</v>
      </c>
      <c r="J517">
        <f>+Tabla356[[#This Row],[BALANCE INICIAL]]+Tabla356[[#This Row],[ENTRADAS]]-Tabla356[[#This Row],[SALIDAS]]</f>
        <v>2</v>
      </c>
      <c r="K517" s="2">
        <v>238.35</v>
      </c>
      <c r="L517" s="2">
        <f>+Tabla356[[#This Row],[BALANCE INICIAL]]*Tabla356[[#This Row],[PRECIO]]</f>
        <v>715.05</v>
      </c>
      <c r="M517" s="2">
        <f>+Tabla356[[#This Row],[ENTRADAS]]*Tabla356[[#This Row],[PRECIO]]</f>
        <v>0</v>
      </c>
      <c r="N517" s="2">
        <f>+Tabla356[[#This Row],[SALIDAS]]*Tabla356[[#This Row],[PRECIO]]</f>
        <v>238.35</v>
      </c>
      <c r="O517" s="2">
        <f>+Tabla356[[#This Row],[BALANCE INICIAL2]]+Tabla356[[#This Row],[ENTRADAS3]]-Tabla356[[#This Row],[SALIDAS4]]</f>
        <v>476.69999999999993</v>
      </c>
    </row>
    <row r="518" spans="1:15" x14ac:dyDescent="0.25">
      <c r="A518" s="9" t="s">
        <v>26</v>
      </c>
      <c r="B518" s="16" t="s">
        <v>887</v>
      </c>
      <c r="C518" t="s">
        <v>70</v>
      </c>
      <c r="D518" t="s">
        <v>313</v>
      </c>
      <c r="F518" s="9" t="s">
        <v>820</v>
      </c>
      <c r="G518">
        <v>4</v>
      </c>
      <c r="J518">
        <f>+Tabla356[[#This Row],[BALANCE INICIAL]]+Tabla356[[#This Row],[ENTRADAS]]-Tabla356[[#This Row],[SALIDAS]]</f>
        <v>4</v>
      </c>
      <c r="K518" s="2">
        <v>503.18</v>
      </c>
      <c r="L518" s="2">
        <f>+Tabla356[[#This Row],[BALANCE INICIAL]]*Tabla356[[#This Row],[PRECIO]]</f>
        <v>2012.72</v>
      </c>
      <c r="M518" s="2">
        <f>+Tabla356[[#This Row],[ENTRADAS]]*Tabla356[[#This Row],[PRECIO]]</f>
        <v>0</v>
      </c>
      <c r="N518" s="2">
        <f>+Tabla356[[#This Row],[SALIDAS]]*Tabla356[[#This Row],[PRECIO]]</f>
        <v>0</v>
      </c>
      <c r="O518" s="2">
        <f>+Tabla356[[#This Row],[BALANCE INICIAL2]]+Tabla356[[#This Row],[ENTRADAS3]]-Tabla356[[#This Row],[SALIDAS4]]</f>
        <v>2012.72</v>
      </c>
    </row>
    <row r="519" spans="1:15" x14ac:dyDescent="0.25">
      <c r="A519" s="9" t="s">
        <v>26</v>
      </c>
      <c r="B519" s="16" t="s">
        <v>887</v>
      </c>
      <c r="C519" t="s">
        <v>70</v>
      </c>
      <c r="D519" t="s">
        <v>363</v>
      </c>
      <c r="F519" s="9" t="s">
        <v>820</v>
      </c>
      <c r="G519">
        <v>3</v>
      </c>
      <c r="J519">
        <f>+Tabla356[[#This Row],[BALANCE INICIAL]]+Tabla356[[#This Row],[ENTRADAS]]-Tabla356[[#This Row],[SALIDAS]]</f>
        <v>3</v>
      </c>
      <c r="K519" s="2">
        <v>36</v>
      </c>
      <c r="L519" s="2">
        <f>+Tabla356[[#This Row],[BALANCE INICIAL]]*Tabla356[[#This Row],[PRECIO]]</f>
        <v>108</v>
      </c>
      <c r="M519" s="2">
        <f>+Tabla356[[#This Row],[ENTRADAS]]*Tabla356[[#This Row],[PRECIO]]</f>
        <v>0</v>
      </c>
      <c r="N519" s="2">
        <f>+Tabla356[[#This Row],[SALIDAS]]*Tabla356[[#This Row],[PRECIO]]</f>
        <v>0</v>
      </c>
      <c r="O519" s="2">
        <f>+Tabla356[[#This Row],[BALANCE INICIAL2]]+Tabla356[[#This Row],[ENTRADAS3]]-Tabla356[[#This Row],[SALIDAS4]]</f>
        <v>108</v>
      </c>
    </row>
    <row r="520" spans="1:15" x14ac:dyDescent="0.25">
      <c r="A520" s="9" t="s">
        <v>42</v>
      </c>
      <c r="B520" s="19">
        <v>1206010001</v>
      </c>
      <c r="C520" t="s">
        <v>88</v>
      </c>
      <c r="D520" t="s">
        <v>268</v>
      </c>
      <c r="F520" s="9" t="s">
        <v>820</v>
      </c>
      <c r="G520">
        <v>3</v>
      </c>
      <c r="J520">
        <f>+Tabla356[[#This Row],[BALANCE INICIAL]]+Tabla356[[#This Row],[ENTRADAS]]-Tabla356[[#This Row],[SALIDAS]]</f>
        <v>3</v>
      </c>
      <c r="K520" s="2">
        <v>45</v>
      </c>
      <c r="L520" s="2">
        <f>+Tabla356[[#This Row],[BALANCE INICIAL]]*Tabla356[[#This Row],[PRECIO]]</f>
        <v>135</v>
      </c>
      <c r="M520" s="2">
        <f>+Tabla356[[#This Row],[ENTRADAS]]*Tabla356[[#This Row],[PRECIO]]</f>
        <v>0</v>
      </c>
      <c r="N520" s="2">
        <f>+Tabla356[[#This Row],[SALIDAS]]*Tabla356[[#This Row],[PRECIO]]</f>
        <v>0</v>
      </c>
      <c r="O520" s="2">
        <f>+Tabla356[[#This Row],[BALANCE INICIAL2]]+Tabla356[[#This Row],[ENTRADAS3]]-Tabla356[[#This Row],[SALIDAS4]]</f>
        <v>135</v>
      </c>
    </row>
    <row r="521" spans="1:15" x14ac:dyDescent="0.25">
      <c r="A521" s="9" t="s">
        <v>42</v>
      </c>
      <c r="B521" s="19">
        <v>1206010001</v>
      </c>
      <c r="C521" t="s">
        <v>88</v>
      </c>
      <c r="D521" t="s">
        <v>269</v>
      </c>
      <c r="F521" s="9" t="s">
        <v>820</v>
      </c>
      <c r="G521">
        <v>3</v>
      </c>
      <c r="J521">
        <f>+Tabla356[[#This Row],[BALANCE INICIAL]]+Tabla356[[#This Row],[ENTRADAS]]-Tabla356[[#This Row],[SALIDAS]]</f>
        <v>3</v>
      </c>
      <c r="K521" s="2">
        <v>45</v>
      </c>
      <c r="L521" s="2">
        <f>+Tabla356[[#This Row],[BALANCE INICIAL]]*Tabla356[[#This Row],[PRECIO]]</f>
        <v>135</v>
      </c>
      <c r="M521" s="2">
        <f>+Tabla356[[#This Row],[ENTRADAS]]*Tabla356[[#This Row],[PRECIO]]</f>
        <v>0</v>
      </c>
      <c r="N521" s="2">
        <f>+Tabla356[[#This Row],[SALIDAS]]*Tabla356[[#This Row],[PRECIO]]</f>
        <v>0</v>
      </c>
      <c r="O521" s="2">
        <f>+Tabla356[[#This Row],[BALANCE INICIAL2]]+Tabla356[[#This Row],[ENTRADAS3]]-Tabla356[[#This Row],[SALIDAS4]]</f>
        <v>135</v>
      </c>
    </row>
    <row r="522" spans="1:15" x14ac:dyDescent="0.25">
      <c r="A522" s="9" t="s">
        <v>42</v>
      </c>
      <c r="B522" s="19">
        <v>1206010001</v>
      </c>
      <c r="C522" t="s">
        <v>88</v>
      </c>
      <c r="D522" t="s">
        <v>270</v>
      </c>
      <c r="F522" s="9" t="s">
        <v>820</v>
      </c>
      <c r="G522">
        <v>4</v>
      </c>
      <c r="J522">
        <f>+Tabla356[[#This Row],[BALANCE INICIAL]]+Tabla356[[#This Row],[ENTRADAS]]-Tabla356[[#This Row],[SALIDAS]]</f>
        <v>4</v>
      </c>
      <c r="K522" s="2">
        <v>45</v>
      </c>
      <c r="L522" s="2">
        <f>+Tabla356[[#This Row],[BALANCE INICIAL]]*Tabla356[[#This Row],[PRECIO]]</f>
        <v>180</v>
      </c>
      <c r="M522" s="2">
        <f>+Tabla356[[#This Row],[ENTRADAS]]*Tabla356[[#This Row],[PRECIO]]</f>
        <v>0</v>
      </c>
      <c r="N522" s="2">
        <f>+Tabla356[[#This Row],[SALIDAS]]*Tabla356[[#This Row],[PRECIO]]</f>
        <v>0</v>
      </c>
      <c r="O522" s="2">
        <f>+Tabla356[[#This Row],[BALANCE INICIAL2]]+Tabla356[[#This Row],[ENTRADAS3]]-Tabla356[[#This Row],[SALIDAS4]]</f>
        <v>180</v>
      </c>
    </row>
    <row r="523" spans="1:15" x14ac:dyDescent="0.25">
      <c r="A523" s="9" t="s">
        <v>42</v>
      </c>
      <c r="B523" s="19">
        <v>1206010001</v>
      </c>
      <c r="C523" t="s">
        <v>88</v>
      </c>
      <c r="D523" t="s">
        <v>317</v>
      </c>
      <c r="F523" s="9" t="s">
        <v>821</v>
      </c>
      <c r="G523">
        <v>5</v>
      </c>
      <c r="J523">
        <f>+Tabla356[[#This Row],[BALANCE INICIAL]]+Tabla356[[#This Row],[ENTRADAS]]-Tabla356[[#This Row],[SALIDAS]]</f>
        <v>5</v>
      </c>
      <c r="K523" s="2">
        <v>900</v>
      </c>
      <c r="L523" s="2">
        <f>+Tabla356[[#This Row],[BALANCE INICIAL]]*Tabla356[[#This Row],[PRECIO]]</f>
        <v>4500</v>
      </c>
      <c r="M523" s="2">
        <f>+Tabla356[[#This Row],[ENTRADAS]]*Tabla356[[#This Row],[PRECIO]]</f>
        <v>0</v>
      </c>
      <c r="N523" s="2">
        <f>+Tabla356[[#This Row],[SALIDAS]]*Tabla356[[#This Row],[PRECIO]]</f>
        <v>0</v>
      </c>
      <c r="O523" s="2">
        <f>+Tabla356[[#This Row],[BALANCE INICIAL2]]+Tabla356[[#This Row],[ENTRADAS3]]-Tabla356[[#This Row],[SALIDAS4]]</f>
        <v>4500</v>
      </c>
    </row>
    <row r="524" spans="1:15" x14ac:dyDescent="0.25">
      <c r="A524" s="9" t="s">
        <v>42</v>
      </c>
      <c r="B524" s="19">
        <v>1206010001</v>
      </c>
      <c r="C524" t="s">
        <v>88</v>
      </c>
      <c r="D524" t="s">
        <v>319</v>
      </c>
      <c r="F524" s="9" t="s">
        <v>820</v>
      </c>
      <c r="G524">
        <v>4</v>
      </c>
      <c r="J524">
        <f>+Tabla356[[#This Row],[BALANCE INICIAL]]+Tabla356[[#This Row],[ENTRADAS]]-Tabla356[[#This Row],[SALIDAS]]</f>
        <v>4</v>
      </c>
      <c r="K524" s="2">
        <v>162.5</v>
      </c>
      <c r="L524" s="2">
        <f>+Tabla356[[#This Row],[BALANCE INICIAL]]*Tabla356[[#This Row],[PRECIO]]</f>
        <v>650</v>
      </c>
      <c r="M524" s="2">
        <f>+Tabla356[[#This Row],[ENTRADAS]]*Tabla356[[#This Row],[PRECIO]]</f>
        <v>0</v>
      </c>
      <c r="N524" s="2">
        <f>+Tabla356[[#This Row],[SALIDAS]]*Tabla356[[#This Row],[PRECIO]]</f>
        <v>0</v>
      </c>
      <c r="O524" s="2">
        <f>+Tabla356[[#This Row],[BALANCE INICIAL2]]+Tabla356[[#This Row],[ENTRADAS3]]-Tabla356[[#This Row],[SALIDAS4]]</f>
        <v>650</v>
      </c>
    </row>
    <row r="525" spans="1:15" x14ac:dyDescent="0.25">
      <c r="A525" s="9" t="s">
        <v>42</v>
      </c>
      <c r="B525" s="19">
        <v>1206010001</v>
      </c>
      <c r="C525" t="s">
        <v>88</v>
      </c>
      <c r="D525" t="s">
        <v>375</v>
      </c>
      <c r="F525" s="9" t="s">
        <v>820</v>
      </c>
      <c r="G525">
        <v>4</v>
      </c>
      <c r="J525">
        <f>+Tabla356[[#This Row],[BALANCE INICIAL]]+Tabla356[[#This Row],[ENTRADAS]]-Tabla356[[#This Row],[SALIDAS]]</f>
        <v>4</v>
      </c>
      <c r="K525" s="2">
        <v>9533.56</v>
      </c>
      <c r="L525" s="2">
        <f>+Tabla356[[#This Row],[BALANCE INICIAL]]*Tabla356[[#This Row],[PRECIO]]</f>
        <v>38134.239999999998</v>
      </c>
      <c r="M525" s="2">
        <f>+Tabla356[[#This Row],[ENTRADAS]]*Tabla356[[#This Row],[PRECIO]]</f>
        <v>0</v>
      </c>
      <c r="N525" s="2">
        <f>+Tabla356[[#This Row],[SALIDAS]]*Tabla356[[#This Row],[PRECIO]]</f>
        <v>0</v>
      </c>
      <c r="O525" s="2">
        <f>+Tabla356[[#This Row],[BALANCE INICIAL2]]+Tabla356[[#This Row],[ENTRADAS3]]-Tabla356[[#This Row],[SALIDAS4]]</f>
        <v>38134.239999999998</v>
      </c>
    </row>
    <row r="526" spans="1:15" x14ac:dyDescent="0.25">
      <c r="A526" s="9" t="s">
        <v>42</v>
      </c>
      <c r="B526" s="19">
        <v>1206010001</v>
      </c>
      <c r="C526" t="s">
        <v>88</v>
      </c>
      <c r="D526" t="s">
        <v>376</v>
      </c>
      <c r="F526" s="9" t="s">
        <v>820</v>
      </c>
      <c r="G526">
        <v>2</v>
      </c>
      <c r="J526">
        <f>+Tabla356[[#This Row],[BALANCE INICIAL]]+Tabla356[[#This Row],[ENTRADAS]]-Tabla356[[#This Row],[SALIDAS]]</f>
        <v>2</v>
      </c>
      <c r="K526" s="2">
        <v>7873</v>
      </c>
      <c r="L526" s="2">
        <f>+Tabla356[[#This Row],[BALANCE INICIAL]]*Tabla356[[#This Row],[PRECIO]]</f>
        <v>15746</v>
      </c>
      <c r="M526" s="2">
        <f>+Tabla356[[#This Row],[ENTRADAS]]*Tabla356[[#This Row],[PRECIO]]</f>
        <v>0</v>
      </c>
      <c r="N526" s="2">
        <f>+Tabla356[[#This Row],[SALIDAS]]*Tabla356[[#This Row],[PRECIO]]</f>
        <v>0</v>
      </c>
      <c r="O526" s="2">
        <f>+Tabla356[[#This Row],[BALANCE INICIAL2]]+Tabla356[[#This Row],[ENTRADAS3]]-Tabla356[[#This Row],[SALIDAS4]]</f>
        <v>15746</v>
      </c>
    </row>
    <row r="527" spans="1:15" x14ac:dyDescent="0.25">
      <c r="A527" s="9" t="s">
        <v>42</v>
      </c>
      <c r="B527" s="19">
        <v>1206010001</v>
      </c>
      <c r="C527" t="s">
        <v>88</v>
      </c>
      <c r="D527" t="s">
        <v>377</v>
      </c>
      <c r="F527" s="9" t="s">
        <v>820</v>
      </c>
      <c r="G527">
        <v>3</v>
      </c>
      <c r="J527">
        <f>+Tabla356[[#This Row],[BALANCE INICIAL]]+Tabla356[[#This Row],[ENTRADAS]]-Tabla356[[#This Row],[SALIDAS]]</f>
        <v>3</v>
      </c>
      <c r="K527" s="2">
        <v>8500</v>
      </c>
      <c r="L527" s="2">
        <f>+Tabla356[[#This Row],[BALANCE INICIAL]]*Tabla356[[#This Row],[PRECIO]]</f>
        <v>25500</v>
      </c>
      <c r="M527" s="2">
        <f>+Tabla356[[#This Row],[ENTRADAS]]*Tabla356[[#This Row],[PRECIO]]</f>
        <v>0</v>
      </c>
      <c r="N527" s="2">
        <f>+Tabla356[[#This Row],[SALIDAS]]*Tabla356[[#This Row],[PRECIO]]</f>
        <v>0</v>
      </c>
      <c r="O527" s="2">
        <f>+Tabla356[[#This Row],[BALANCE INICIAL2]]+Tabla356[[#This Row],[ENTRADAS3]]-Tabla356[[#This Row],[SALIDAS4]]</f>
        <v>25500</v>
      </c>
    </row>
    <row r="528" spans="1:15" x14ac:dyDescent="0.25">
      <c r="A528" s="9" t="s">
        <v>42</v>
      </c>
      <c r="B528" s="19">
        <v>1206010001</v>
      </c>
      <c r="C528" t="s">
        <v>88</v>
      </c>
      <c r="D528" t="s">
        <v>378</v>
      </c>
      <c r="F528" s="9" t="s">
        <v>820</v>
      </c>
      <c r="G528">
        <v>1</v>
      </c>
      <c r="J528">
        <f>+Tabla356[[#This Row],[BALANCE INICIAL]]+Tabla356[[#This Row],[ENTRADAS]]-Tabla356[[#This Row],[SALIDAS]]</f>
        <v>1</v>
      </c>
      <c r="K528" s="2">
        <v>26500</v>
      </c>
      <c r="L528" s="2">
        <f>+Tabla356[[#This Row],[BALANCE INICIAL]]*Tabla356[[#This Row],[PRECIO]]</f>
        <v>26500</v>
      </c>
      <c r="M528" s="2">
        <f>+Tabla356[[#This Row],[ENTRADAS]]*Tabla356[[#This Row],[PRECIO]]</f>
        <v>0</v>
      </c>
      <c r="N528" s="2">
        <f>+Tabla356[[#This Row],[SALIDAS]]*Tabla356[[#This Row],[PRECIO]]</f>
        <v>0</v>
      </c>
      <c r="O528" s="2">
        <f>+Tabla356[[#This Row],[BALANCE INICIAL2]]+Tabla356[[#This Row],[ENTRADAS3]]-Tabla356[[#This Row],[SALIDAS4]]</f>
        <v>26500</v>
      </c>
    </row>
    <row r="529" spans="1:15" x14ac:dyDescent="0.25">
      <c r="A529" s="9" t="s">
        <v>42</v>
      </c>
      <c r="B529" s="19">
        <v>1206010001</v>
      </c>
      <c r="C529" t="s">
        <v>92</v>
      </c>
      <c r="D529" t="s">
        <v>301</v>
      </c>
      <c r="F529" s="9" t="s">
        <v>826</v>
      </c>
      <c r="G529">
        <v>2</v>
      </c>
      <c r="J529">
        <f>+Tabla356[[#This Row],[BALANCE INICIAL]]+Tabla356[[#This Row],[ENTRADAS]]-Tabla356[[#This Row],[SALIDAS]]</f>
        <v>2</v>
      </c>
      <c r="K529" s="2">
        <v>1850</v>
      </c>
      <c r="L529" s="2">
        <f>+Tabla356[[#This Row],[BALANCE INICIAL]]*Tabla356[[#This Row],[PRECIO]]</f>
        <v>3700</v>
      </c>
      <c r="M529" s="2">
        <f>+Tabla356[[#This Row],[ENTRADAS]]*Tabla356[[#This Row],[PRECIO]]</f>
        <v>0</v>
      </c>
      <c r="N529" s="2">
        <f>+Tabla356[[#This Row],[SALIDAS]]*Tabla356[[#This Row],[PRECIO]]</f>
        <v>0</v>
      </c>
      <c r="O529" s="2">
        <f>+Tabla356[[#This Row],[BALANCE INICIAL2]]+Tabla356[[#This Row],[ENTRADAS3]]-Tabla356[[#This Row],[SALIDAS4]]</f>
        <v>3700</v>
      </c>
    </row>
    <row r="530" spans="1:15" x14ac:dyDescent="0.25">
      <c r="A530" s="9" t="s">
        <v>59</v>
      </c>
      <c r="B530" s="10" t="s">
        <v>880</v>
      </c>
      <c r="C530" t="s">
        <v>107</v>
      </c>
      <c r="D530" t="s">
        <v>644</v>
      </c>
      <c r="F530" s="9" t="s">
        <v>820</v>
      </c>
      <c r="G530">
        <v>4</v>
      </c>
      <c r="J530">
        <f>+Tabla356[[#This Row],[BALANCE INICIAL]]+Tabla356[[#This Row],[ENTRADAS]]-Tabla356[[#This Row],[SALIDAS]]</f>
        <v>4</v>
      </c>
      <c r="K530" s="2">
        <v>325</v>
      </c>
      <c r="L530" s="2">
        <f>+Tabla356[[#This Row],[BALANCE INICIAL]]*Tabla356[[#This Row],[PRECIO]]</f>
        <v>1300</v>
      </c>
      <c r="M530" s="2">
        <f>+Tabla356[[#This Row],[ENTRADAS]]*Tabla356[[#This Row],[PRECIO]]</f>
        <v>0</v>
      </c>
      <c r="N530" s="2">
        <f>+Tabla356[[#This Row],[SALIDAS]]*Tabla356[[#This Row],[PRECIO]]</f>
        <v>0</v>
      </c>
      <c r="O530" s="2">
        <f>+Tabla356[[#This Row],[BALANCE INICIAL2]]+Tabla356[[#This Row],[ENTRADAS3]]-Tabla356[[#This Row],[SALIDAS4]]</f>
        <v>1300</v>
      </c>
    </row>
    <row r="531" spans="1:15" x14ac:dyDescent="0.25">
      <c r="A531" s="9" t="s">
        <v>59</v>
      </c>
      <c r="B531" s="10" t="s">
        <v>880</v>
      </c>
      <c r="C531" t="s">
        <v>107</v>
      </c>
      <c r="D531" t="s">
        <v>645</v>
      </c>
      <c r="F531" s="9" t="s">
        <v>820</v>
      </c>
      <c r="G531">
        <v>3</v>
      </c>
      <c r="J531">
        <f>+Tabla356[[#This Row],[BALANCE INICIAL]]+Tabla356[[#This Row],[ENTRADAS]]-Tabla356[[#This Row],[SALIDAS]]</f>
        <v>3</v>
      </c>
      <c r="K531" s="2">
        <v>850</v>
      </c>
      <c r="L531" s="2">
        <f>+Tabla356[[#This Row],[BALANCE INICIAL]]*Tabla356[[#This Row],[PRECIO]]</f>
        <v>2550</v>
      </c>
      <c r="M531" s="2">
        <f>+Tabla356[[#This Row],[ENTRADAS]]*Tabla356[[#This Row],[PRECIO]]</f>
        <v>0</v>
      </c>
      <c r="N531" s="2">
        <f>+Tabla356[[#This Row],[SALIDAS]]*Tabla356[[#This Row],[PRECIO]]</f>
        <v>0</v>
      </c>
      <c r="O531" s="2">
        <f>+Tabla356[[#This Row],[BALANCE INICIAL2]]+Tabla356[[#This Row],[ENTRADAS3]]-Tabla356[[#This Row],[SALIDAS4]]</f>
        <v>2550</v>
      </c>
    </row>
    <row r="532" spans="1:15" x14ac:dyDescent="0.25">
      <c r="A532" s="9" t="s">
        <v>59</v>
      </c>
      <c r="B532" s="10" t="s">
        <v>880</v>
      </c>
      <c r="C532" t="s">
        <v>107</v>
      </c>
      <c r="D532" t="s">
        <v>646</v>
      </c>
      <c r="F532" s="9" t="s">
        <v>820</v>
      </c>
      <c r="G532">
        <v>4</v>
      </c>
      <c r="J532">
        <f>+Tabla356[[#This Row],[BALANCE INICIAL]]+Tabla356[[#This Row],[ENTRADAS]]-Tabla356[[#This Row],[SALIDAS]]</f>
        <v>4</v>
      </c>
      <c r="K532" s="2">
        <v>1495</v>
      </c>
      <c r="L532" s="2">
        <f>+Tabla356[[#This Row],[BALANCE INICIAL]]*Tabla356[[#This Row],[PRECIO]]</f>
        <v>5980</v>
      </c>
      <c r="M532" s="2">
        <f>+Tabla356[[#This Row],[ENTRADAS]]*Tabla356[[#This Row],[PRECIO]]</f>
        <v>0</v>
      </c>
      <c r="N532" s="2">
        <f>+Tabla356[[#This Row],[SALIDAS]]*Tabla356[[#This Row],[PRECIO]]</f>
        <v>0</v>
      </c>
      <c r="O532" s="2">
        <f>+Tabla356[[#This Row],[BALANCE INICIAL2]]+Tabla356[[#This Row],[ENTRADAS3]]-Tabla356[[#This Row],[SALIDAS4]]</f>
        <v>5980</v>
      </c>
    </row>
    <row r="533" spans="1:15" x14ac:dyDescent="0.25">
      <c r="A533" s="9" t="s">
        <v>59</v>
      </c>
      <c r="B533" s="10" t="s">
        <v>880</v>
      </c>
      <c r="C533" t="s">
        <v>107</v>
      </c>
      <c r="D533" t="s">
        <v>647</v>
      </c>
      <c r="F533" s="9" t="s">
        <v>820</v>
      </c>
      <c r="G533">
        <v>7</v>
      </c>
      <c r="J533">
        <f>+Tabla356[[#This Row],[BALANCE INICIAL]]+Tabla356[[#This Row],[ENTRADAS]]-Tabla356[[#This Row],[SALIDAS]]</f>
        <v>7</v>
      </c>
      <c r="K533" s="2">
        <v>130</v>
      </c>
      <c r="L533" s="2">
        <f>+Tabla356[[#This Row],[BALANCE INICIAL]]*Tabla356[[#This Row],[PRECIO]]</f>
        <v>910</v>
      </c>
      <c r="M533" s="2">
        <f>+Tabla356[[#This Row],[ENTRADAS]]*Tabla356[[#This Row],[PRECIO]]</f>
        <v>0</v>
      </c>
      <c r="N533" s="2">
        <f>+Tabla356[[#This Row],[SALIDAS]]*Tabla356[[#This Row],[PRECIO]]</f>
        <v>0</v>
      </c>
      <c r="O533" s="2">
        <f>+Tabla356[[#This Row],[BALANCE INICIAL2]]+Tabla356[[#This Row],[ENTRADAS3]]-Tabla356[[#This Row],[SALIDAS4]]</f>
        <v>910</v>
      </c>
    </row>
    <row r="534" spans="1:15" x14ac:dyDescent="0.25">
      <c r="A534" s="9" t="s">
        <v>59</v>
      </c>
      <c r="B534" s="10" t="s">
        <v>880</v>
      </c>
      <c r="C534" t="s">
        <v>107</v>
      </c>
      <c r="D534" t="s">
        <v>648</v>
      </c>
      <c r="F534" s="9" t="s">
        <v>820</v>
      </c>
      <c r="G534">
        <v>19</v>
      </c>
      <c r="J534">
        <f>+Tabla356[[#This Row],[BALANCE INICIAL]]+Tabla356[[#This Row],[ENTRADAS]]-Tabla356[[#This Row],[SALIDAS]]</f>
        <v>19</v>
      </c>
      <c r="K534" s="2">
        <v>100</v>
      </c>
      <c r="L534" s="2">
        <f>+Tabla356[[#This Row],[BALANCE INICIAL]]*Tabla356[[#This Row],[PRECIO]]</f>
        <v>1900</v>
      </c>
      <c r="M534" s="2">
        <f>+Tabla356[[#This Row],[ENTRADAS]]*Tabla356[[#This Row],[PRECIO]]</f>
        <v>0</v>
      </c>
      <c r="N534" s="2">
        <f>+Tabla356[[#This Row],[SALIDAS]]*Tabla356[[#This Row],[PRECIO]]</f>
        <v>0</v>
      </c>
      <c r="O534" s="2">
        <f>+Tabla356[[#This Row],[BALANCE INICIAL2]]+Tabla356[[#This Row],[ENTRADAS3]]-Tabla356[[#This Row],[SALIDAS4]]</f>
        <v>1900</v>
      </c>
    </row>
    <row r="535" spans="1:15" x14ac:dyDescent="0.25">
      <c r="A535" s="9" t="s">
        <v>59</v>
      </c>
      <c r="B535" s="10" t="s">
        <v>880</v>
      </c>
      <c r="C535" t="s">
        <v>107</v>
      </c>
      <c r="D535" t="s">
        <v>649</v>
      </c>
      <c r="F535" s="9" t="s">
        <v>820</v>
      </c>
      <c r="G535">
        <v>19</v>
      </c>
      <c r="J535">
        <f>+Tabla356[[#This Row],[BALANCE INICIAL]]+Tabla356[[#This Row],[ENTRADAS]]-Tabla356[[#This Row],[SALIDAS]]</f>
        <v>19</v>
      </c>
      <c r="K535" s="2">
        <v>98</v>
      </c>
      <c r="L535" s="2">
        <f>+Tabla356[[#This Row],[BALANCE INICIAL]]*Tabla356[[#This Row],[PRECIO]]</f>
        <v>1862</v>
      </c>
      <c r="M535" s="2">
        <f>+Tabla356[[#This Row],[ENTRADAS]]*Tabla356[[#This Row],[PRECIO]]</f>
        <v>0</v>
      </c>
      <c r="N535" s="2">
        <f>+Tabla356[[#This Row],[SALIDAS]]*Tabla356[[#This Row],[PRECIO]]</f>
        <v>0</v>
      </c>
      <c r="O535" s="2">
        <f>+Tabla356[[#This Row],[BALANCE INICIAL2]]+Tabla356[[#This Row],[ENTRADAS3]]-Tabla356[[#This Row],[SALIDAS4]]</f>
        <v>1862</v>
      </c>
    </row>
    <row r="536" spans="1:15" x14ac:dyDescent="0.25">
      <c r="A536" s="9" t="s">
        <v>59</v>
      </c>
      <c r="B536" s="10" t="s">
        <v>880</v>
      </c>
      <c r="C536" t="s">
        <v>107</v>
      </c>
      <c r="D536" t="s">
        <v>650</v>
      </c>
      <c r="F536" s="9" t="s">
        <v>820</v>
      </c>
      <c r="G536">
        <v>3</v>
      </c>
      <c r="I536">
        <v>3</v>
      </c>
      <c r="J536">
        <f>+Tabla356[[#This Row],[BALANCE INICIAL]]+Tabla356[[#This Row],[ENTRADAS]]-Tabla356[[#This Row],[SALIDAS]]</f>
        <v>0</v>
      </c>
      <c r="K536" s="2">
        <v>102</v>
      </c>
      <c r="L536" s="2">
        <f>+Tabla356[[#This Row],[BALANCE INICIAL]]*Tabla356[[#This Row],[PRECIO]]</f>
        <v>306</v>
      </c>
      <c r="M536" s="2">
        <f>+Tabla356[[#This Row],[ENTRADAS]]*Tabla356[[#This Row],[PRECIO]]</f>
        <v>0</v>
      </c>
      <c r="N536" s="2">
        <f>+Tabla356[[#This Row],[SALIDAS]]*Tabla356[[#This Row],[PRECIO]]</f>
        <v>306</v>
      </c>
      <c r="O536" s="2">
        <f>+Tabla356[[#This Row],[BALANCE INICIAL2]]+Tabla356[[#This Row],[ENTRADAS3]]-Tabla356[[#This Row],[SALIDAS4]]</f>
        <v>0</v>
      </c>
    </row>
    <row r="537" spans="1:15" x14ac:dyDescent="0.25">
      <c r="A537" s="9" t="s">
        <v>59</v>
      </c>
      <c r="B537" s="10" t="s">
        <v>880</v>
      </c>
      <c r="C537" t="s">
        <v>107</v>
      </c>
      <c r="D537" t="s">
        <v>651</v>
      </c>
      <c r="F537" s="9" t="s">
        <v>834</v>
      </c>
      <c r="G537">
        <v>5</v>
      </c>
      <c r="J537">
        <f>+Tabla356[[#This Row],[BALANCE INICIAL]]+Tabla356[[#This Row],[ENTRADAS]]-Tabla356[[#This Row],[SALIDAS]]</f>
        <v>5</v>
      </c>
      <c r="K537" s="2">
        <v>130</v>
      </c>
      <c r="L537" s="2">
        <f>+Tabla356[[#This Row],[BALANCE INICIAL]]*Tabla356[[#This Row],[PRECIO]]</f>
        <v>650</v>
      </c>
      <c r="M537" s="2">
        <f>+Tabla356[[#This Row],[ENTRADAS]]*Tabla356[[#This Row],[PRECIO]]</f>
        <v>0</v>
      </c>
      <c r="N537" s="2">
        <f>+Tabla356[[#This Row],[SALIDAS]]*Tabla356[[#This Row],[PRECIO]]</f>
        <v>0</v>
      </c>
      <c r="O537" s="2">
        <f>+Tabla356[[#This Row],[BALANCE INICIAL2]]+Tabla356[[#This Row],[ENTRADAS3]]-Tabla356[[#This Row],[SALIDAS4]]</f>
        <v>650</v>
      </c>
    </row>
    <row r="538" spans="1:15" x14ac:dyDescent="0.25">
      <c r="A538" s="9" t="s">
        <v>59</v>
      </c>
      <c r="B538" s="10" t="s">
        <v>880</v>
      </c>
      <c r="C538" t="s">
        <v>107</v>
      </c>
      <c r="D538" t="s">
        <v>653</v>
      </c>
      <c r="F538" s="9" t="s">
        <v>820</v>
      </c>
      <c r="G538">
        <v>71</v>
      </c>
      <c r="J538">
        <f>+Tabla356[[#This Row],[BALANCE INICIAL]]+Tabla356[[#This Row],[ENTRADAS]]-Tabla356[[#This Row],[SALIDAS]]</f>
        <v>71</v>
      </c>
      <c r="K538" s="2">
        <v>160</v>
      </c>
      <c r="L538" s="2">
        <f>+Tabla356[[#This Row],[BALANCE INICIAL]]*Tabla356[[#This Row],[PRECIO]]</f>
        <v>11360</v>
      </c>
      <c r="M538" s="2">
        <f>+Tabla356[[#This Row],[ENTRADAS]]*Tabla356[[#This Row],[PRECIO]]</f>
        <v>0</v>
      </c>
      <c r="N538" s="2">
        <f>+Tabla356[[#This Row],[SALIDAS]]*Tabla356[[#This Row],[PRECIO]]</f>
        <v>0</v>
      </c>
      <c r="O538" s="2">
        <f>+Tabla356[[#This Row],[BALANCE INICIAL2]]+Tabla356[[#This Row],[ENTRADAS3]]-Tabla356[[#This Row],[SALIDAS4]]</f>
        <v>11360</v>
      </c>
    </row>
    <row r="539" spans="1:15" x14ac:dyDescent="0.25">
      <c r="A539" s="9" t="s">
        <v>59</v>
      </c>
      <c r="B539" s="10" t="s">
        <v>880</v>
      </c>
      <c r="C539" t="s">
        <v>107</v>
      </c>
      <c r="D539" t="s">
        <v>654</v>
      </c>
      <c r="F539" s="9" t="s">
        <v>820</v>
      </c>
      <c r="G539">
        <v>66</v>
      </c>
      <c r="J539">
        <f>+Tabla356[[#This Row],[BALANCE INICIAL]]+Tabla356[[#This Row],[ENTRADAS]]-Tabla356[[#This Row],[SALIDAS]]</f>
        <v>66</v>
      </c>
      <c r="K539" s="2">
        <v>180</v>
      </c>
      <c r="L539" s="2">
        <f>+Tabla356[[#This Row],[BALANCE INICIAL]]*Tabla356[[#This Row],[PRECIO]]</f>
        <v>11880</v>
      </c>
      <c r="M539" s="2">
        <f>+Tabla356[[#This Row],[ENTRADAS]]*Tabla356[[#This Row],[PRECIO]]</f>
        <v>0</v>
      </c>
      <c r="N539" s="2">
        <f>+Tabla356[[#This Row],[SALIDAS]]*Tabla356[[#This Row],[PRECIO]]</f>
        <v>0</v>
      </c>
      <c r="O539" s="2">
        <f>+Tabla356[[#This Row],[BALANCE INICIAL2]]+Tabla356[[#This Row],[ENTRADAS3]]-Tabla356[[#This Row],[SALIDAS4]]</f>
        <v>11880</v>
      </c>
    </row>
    <row r="540" spans="1:15" x14ac:dyDescent="0.25">
      <c r="A540" s="9" t="s">
        <v>59</v>
      </c>
      <c r="B540" s="10" t="s">
        <v>880</v>
      </c>
      <c r="C540" t="s">
        <v>107</v>
      </c>
      <c r="D540" t="s">
        <v>655</v>
      </c>
      <c r="F540" s="9" t="s">
        <v>820</v>
      </c>
      <c r="G540">
        <v>165</v>
      </c>
      <c r="J540">
        <f>+Tabla356[[#This Row],[BALANCE INICIAL]]+Tabla356[[#This Row],[ENTRADAS]]-Tabla356[[#This Row],[SALIDAS]]</f>
        <v>165</v>
      </c>
      <c r="K540" s="2">
        <v>110</v>
      </c>
      <c r="L540" s="2">
        <f>+Tabla356[[#This Row],[BALANCE INICIAL]]*Tabla356[[#This Row],[PRECIO]]</f>
        <v>18150</v>
      </c>
      <c r="M540" s="2">
        <f>+Tabla356[[#This Row],[ENTRADAS]]*Tabla356[[#This Row],[PRECIO]]</f>
        <v>0</v>
      </c>
      <c r="N540" s="2">
        <f>+Tabla356[[#This Row],[SALIDAS]]*Tabla356[[#This Row],[PRECIO]]</f>
        <v>0</v>
      </c>
      <c r="O540" s="2">
        <f>+Tabla356[[#This Row],[BALANCE INICIAL2]]+Tabla356[[#This Row],[ENTRADAS3]]-Tabla356[[#This Row],[SALIDAS4]]</f>
        <v>18150</v>
      </c>
    </row>
    <row r="541" spans="1:15" x14ac:dyDescent="0.25">
      <c r="A541" s="9" t="s">
        <v>59</v>
      </c>
      <c r="B541" s="10" t="s">
        <v>880</v>
      </c>
      <c r="C541" t="s">
        <v>107</v>
      </c>
      <c r="D541" t="s">
        <v>656</v>
      </c>
      <c r="F541" s="9" t="s">
        <v>820</v>
      </c>
      <c r="G541">
        <v>1</v>
      </c>
      <c r="J541">
        <f>+Tabla356[[#This Row],[BALANCE INICIAL]]+Tabla356[[#This Row],[ENTRADAS]]-Tabla356[[#This Row],[SALIDAS]]</f>
        <v>1</v>
      </c>
      <c r="K541" s="2">
        <v>122.63</v>
      </c>
      <c r="L541" s="2">
        <f>+Tabla356[[#This Row],[BALANCE INICIAL]]*Tabla356[[#This Row],[PRECIO]]</f>
        <v>122.63</v>
      </c>
      <c r="M541" s="2">
        <f>+Tabla356[[#This Row],[ENTRADAS]]*Tabla356[[#This Row],[PRECIO]]</f>
        <v>0</v>
      </c>
      <c r="N541" s="2">
        <f>+Tabla356[[#This Row],[SALIDAS]]*Tabla356[[#This Row],[PRECIO]]</f>
        <v>0</v>
      </c>
      <c r="O541" s="2">
        <f>+Tabla356[[#This Row],[BALANCE INICIAL2]]+Tabla356[[#This Row],[ENTRADAS3]]-Tabla356[[#This Row],[SALIDAS4]]</f>
        <v>122.63</v>
      </c>
    </row>
    <row r="542" spans="1:15" x14ac:dyDescent="0.25">
      <c r="A542" s="9" t="s">
        <v>59</v>
      </c>
      <c r="B542" s="10" t="s">
        <v>880</v>
      </c>
      <c r="C542" t="s">
        <v>107</v>
      </c>
      <c r="D542" t="s">
        <v>657</v>
      </c>
      <c r="F542" s="9" t="s">
        <v>820</v>
      </c>
      <c r="G542">
        <v>13</v>
      </c>
      <c r="J542">
        <f>+Tabla356[[#This Row],[BALANCE INICIAL]]+Tabla356[[#This Row],[ENTRADAS]]-Tabla356[[#This Row],[SALIDAS]]</f>
        <v>13</v>
      </c>
      <c r="K542" s="2">
        <v>600</v>
      </c>
      <c r="L542" s="2">
        <f>+Tabla356[[#This Row],[BALANCE INICIAL]]*Tabla356[[#This Row],[PRECIO]]</f>
        <v>7800</v>
      </c>
      <c r="M542" s="2">
        <f>+Tabla356[[#This Row],[ENTRADAS]]*Tabla356[[#This Row],[PRECIO]]</f>
        <v>0</v>
      </c>
      <c r="N542" s="2">
        <f>+Tabla356[[#This Row],[SALIDAS]]*Tabla356[[#This Row],[PRECIO]]</f>
        <v>0</v>
      </c>
      <c r="O542" s="2">
        <f>+Tabla356[[#This Row],[BALANCE INICIAL2]]+Tabla356[[#This Row],[ENTRADAS3]]-Tabla356[[#This Row],[SALIDAS4]]</f>
        <v>7800</v>
      </c>
    </row>
    <row r="543" spans="1:15" x14ac:dyDescent="0.25">
      <c r="A543" s="9" t="s">
        <v>59</v>
      </c>
      <c r="B543" s="10" t="s">
        <v>880</v>
      </c>
      <c r="C543" t="s">
        <v>107</v>
      </c>
      <c r="D543" t="s">
        <v>658</v>
      </c>
      <c r="F543" s="9" t="s">
        <v>820</v>
      </c>
      <c r="G543">
        <v>8</v>
      </c>
      <c r="I543">
        <v>2</v>
      </c>
      <c r="J543">
        <f>+Tabla356[[#This Row],[BALANCE INICIAL]]+Tabla356[[#This Row],[ENTRADAS]]-Tabla356[[#This Row],[SALIDAS]]</f>
        <v>6</v>
      </c>
      <c r="K543" s="2">
        <v>750</v>
      </c>
      <c r="L543" s="2">
        <f>+Tabla356[[#This Row],[BALANCE INICIAL]]*Tabla356[[#This Row],[PRECIO]]</f>
        <v>6000</v>
      </c>
      <c r="M543" s="2">
        <f>+Tabla356[[#This Row],[ENTRADAS]]*Tabla356[[#This Row],[PRECIO]]</f>
        <v>0</v>
      </c>
      <c r="N543" s="2">
        <f>+Tabla356[[#This Row],[SALIDAS]]*Tabla356[[#This Row],[PRECIO]]</f>
        <v>1500</v>
      </c>
      <c r="O543" s="2">
        <f>+Tabla356[[#This Row],[BALANCE INICIAL2]]+Tabla356[[#This Row],[ENTRADAS3]]-Tabla356[[#This Row],[SALIDAS4]]</f>
        <v>4500</v>
      </c>
    </row>
    <row r="544" spans="1:15" x14ac:dyDescent="0.25">
      <c r="A544" s="9" t="s">
        <v>59</v>
      </c>
      <c r="B544" s="10" t="s">
        <v>880</v>
      </c>
      <c r="C544" t="s">
        <v>107</v>
      </c>
      <c r="D544" t="s">
        <v>659</v>
      </c>
      <c r="F544" s="9" t="s">
        <v>820</v>
      </c>
      <c r="G544">
        <v>1</v>
      </c>
      <c r="J544">
        <f>+Tabla356[[#This Row],[BALANCE INICIAL]]+Tabla356[[#This Row],[ENTRADAS]]-Tabla356[[#This Row],[SALIDAS]]</f>
        <v>1</v>
      </c>
      <c r="K544" s="2">
        <v>400</v>
      </c>
      <c r="L544" s="2">
        <f>+Tabla356[[#This Row],[BALANCE INICIAL]]*Tabla356[[#This Row],[PRECIO]]</f>
        <v>400</v>
      </c>
      <c r="M544" s="2">
        <f>+Tabla356[[#This Row],[ENTRADAS]]*Tabla356[[#This Row],[PRECIO]]</f>
        <v>0</v>
      </c>
      <c r="N544" s="2">
        <f>+Tabla356[[#This Row],[SALIDAS]]*Tabla356[[#This Row],[PRECIO]]</f>
        <v>0</v>
      </c>
      <c r="O544" s="2">
        <f>+Tabla356[[#This Row],[BALANCE INICIAL2]]+Tabla356[[#This Row],[ENTRADAS3]]-Tabla356[[#This Row],[SALIDAS4]]</f>
        <v>400</v>
      </c>
    </row>
    <row r="545" spans="1:15" x14ac:dyDescent="0.25">
      <c r="A545" s="9" t="s">
        <v>59</v>
      </c>
      <c r="B545" s="10" t="s">
        <v>880</v>
      </c>
      <c r="C545" t="s">
        <v>107</v>
      </c>
      <c r="D545" t="s">
        <v>660</v>
      </c>
      <c r="F545" s="9" t="s">
        <v>834</v>
      </c>
      <c r="G545">
        <v>9</v>
      </c>
      <c r="I545">
        <v>2</v>
      </c>
      <c r="J545">
        <f>+Tabla356[[#This Row],[BALANCE INICIAL]]+Tabla356[[#This Row],[ENTRADAS]]-Tabla356[[#This Row],[SALIDAS]]</f>
        <v>7</v>
      </c>
      <c r="K545" s="2">
        <v>365</v>
      </c>
      <c r="L545" s="2">
        <f>+Tabla356[[#This Row],[BALANCE INICIAL]]*Tabla356[[#This Row],[PRECIO]]</f>
        <v>3285</v>
      </c>
      <c r="M545" s="2">
        <f>+Tabla356[[#This Row],[ENTRADAS]]*Tabla356[[#This Row],[PRECIO]]</f>
        <v>0</v>
      </c>
      <c r="N545" s="2">
        <f>+Tabla356[[#This Row],[SALIDAS]]*Tabla356[[#This Row],[PRECIO]]</f>
        <v>730</v>
      </c>
      <c r="O545" s="2">
        <f>+Tabla356[[#This Row],[BALANCE INICIAL2]]+Tabla356[[#This Row],[ENTRADAS3]]-Tabla356[[#This Row],[SALIDAS4]]</f>
        <v>2555</v>
      </c>
    </row>
    <row r="546" spans="1:15" x14ac:dyDescent="0.25">
      <c r="A546" s="9" t="s">
        <v>59</v>
      </c>
      <c r="B546" s="10" t="s">
        <v>880</v>
      </c>
      <c r="C546" t="s">
        <v>107</v>
      </c>
      <c r="D546" t="s">
        <v>661</v>
      </c>
      <c r="F546" s="9" t="s">
        <v>834</v>
      </c>
      <c r="G546">
        <v>1</v>
      </c>
      <c r="I546">
        <v>1</v>
      </c>
      <c r="J546">
        <f>+Tabla356[[#This Row],[BALANCE INICIAL]]+Tabla356[[#This Row],[ENTRADAS]]-Tabla356[[#This Row],[SALIDAS]]</f>
        <v>0</v>
      </c>
      <c r="K546" s="2">
        <v>800</v>
      </c>
      <c r="L546" s="2">
        <f>+Tabla356[[#This Row],[BALANCE INICIAL]]*Tabla356[[#This Row],[PRECIO]]</f>
        <v>800</v>
      </c>
      <c r="M546" s="2">
        <f>+Tabla356[[#This Row],[ENTRADAS]]*Tabla356[[#This Row],[PRECIO]]</f>
        <v>0</v>
      </c>
      <c r="N546" s="2">
        <f>+Tabla356[[#This Row],[SALIDAS]]*Tabla356[[#This Row],[PRECIO]]</f>
        <v>800</v>
      </c>
      <c r="O546" s="2">
        <f>+Tabla356[[#This Row],[BALANCE INICIAL2]]+Tabla356[[#This Row],[ENTRADAS3]]-Tabla356[[#This Row],[SALIDAS4]]</f>
        <v>0</v>
      </c>
    </row>
    <row r="547" spans="1:15" x14ac:dyDescent="0.25">
      <c r="A547" s="9" t="s">
        <v>59</v>
      </c>
      <c r="B547" s="10" t="s">
        <v>880</v>
      </c>
      <c r="C547" t="s">
        <v>107</v>
      </c>
      <c r="D547" t="s">
        <v>662</v>
      </c>
      <c r="F547" s="9" t="s">
        <v>834</v>
      </c>
      <c r="G547">
        <v>1</v>
      </c>
      <c r="J547">
        <f>+Tabla356[[#This Row],[BALANCE INICIAL]]+Tabla356[[#This Row],[ENTRADAS]]-Tabla356[[#This Row],[SALIDAS]]</f>
        <v>1</v>
      </c>
      <c r="K547" s="2">
        <v>400</v>
      </c>
      <c r="L547" s="2">
        <f>+Tabla356[[#This Row],[BALANCE INICIAL]]*Tabla356[[#This Row],[PRECIO]]</f>
        <v>400</v>
      </c>
      <c r="M547" s="2">
        <f>+Tabla356[[#This Row],[ENTRADAS]]*Tabla356[[#This Row],[PRECIO]]</f>
        <v>0</v>
      </c>
      <c r="N547" s="2">
        <f>+Tabla356[[#This Row],[SALIDAS]]*Tabla356[[#This Row],[PRECIO]]</f>
        <v>0</v>
      </c>
      <c r="O547" s="2">
        <f>+Tabla356[[#This Row],[BALANCE INICIAL2]]+Tabla356[[#This Row],[ENTRADAS3]]-Tabla356[[#This Row],[SALIDAS4]]</f>
        <v>400</v>
      </c>
    </row>
    <row r="548" spans="1:15" x14ac:dyDescent="0.25">
      <c r="A548" s="9" t="s">
        <v>59</v>
      </c>
      <c r="B548" s="10" t="s">
        <v>880</v>
      </c>
      <c r="C548" t="s">
        <v>107</v>
      </c>
      <c r="D548" t="s">
        <v>663</v>
      </c>
      <c r="F548" s="9" t="s">
        <v>834</v>
      </c>
      <c r="G548">
        <v>15</v>
      </c>
      <c r="J548">
        <f>+Tabla356[[#This Row],[BALANCE INICIAL]]+Tabla356[[#This Row],[ENTRADAS]]-Tabla356[[#This Row],[SALIDAS]]</f>
        <v>15</v>
      </c>
      <c r="K548" s="2">
        <v>365</v>
      </c>
      <c r="L548" s="2">
        <f>+Tabla356[[#This Row],[BALANCE INICIAL]]*Tabla356[[#This Row],[PRECIO]]</f>
        <v>5475</v>
      </c>
      <c r="M548" s="2">
        <f>+Tabla356[[#This Row],[ENTRADAS]]*Tabla356[[#This Row],[PRECIO]]</f>
        <v>0</v>
      </c>
      <c r="N548" s="2">
        <f>+Tabla356[[#This Row],[SALIDAS]]*Tabla356[[#This Row],[PRECIO]]</f>
        <v>0</v>
      </c>
      <c r="O548" s="2">
        <f>+Tabla356[[#This Row],[BALANCE INICIAL2]]+Tabla356[[#This Row],[ENTRADAS3]]-Tabla356[[#This Row],[SALIDAS4]]</f>
        <v>5475</v>
      </c>
    </row>
    <row r="549" spans="1:15" x14ac:dyDescent="0.25">
      <c r="A549" s="9" t="s">
        <v>59</v>
      </c>
      <c r="B549" s="10" t="s">
        <v>880</v>
      </c>
      <c r="C549" t="s">
        <v>107</v>
      </c>
      <c r="D549" t="s">
        <v>664</v>
      </c>
      <c r="F549" s="9" t="s">
        <v>834</v>
      </c>
      <c r="G549">
        <v>13</v>
      </c>
      <c r="J549">
        <f>+Tabla356[[#This Row],[BALANCE INICIAL]]+Tabla356[[#This Row],[ENTRADAS]]-Tabla356[[#This Row],[SALIDAS]]</f>
        <v>13</v>
      </c>
      <c r="K549" s="2">
        <v>450</v>
      </c>
      <c r="L549" s="2">
        <f>+Tabla356[[#This Row],[BALANCE INICIAL]]*Tabla356[[#This Row],[PRECIO]]</f>
        <v>5850</v>
      </c>
      <c r="M549" s="2">
        <f>+Tabla356[[#This Row],[ENTRADAS]]*Tabla356[[#This Row],[PRECIO]]</f>
        <v>0</v>
      </c>
      <c r="N549" s="2">
        <f>+Tabla356[[#This Row],[SALIDAS]]*Tabla356[[#This Row],[PRECIO]]</f>
        <v>0</v>
      </c>
      <c r="O549" s="2">
        <f>+Tabla356[[#This Row],[BALANCE INICIAL2]]+Tabla356[[#This Row],[ENTRADAS3]]-Tabla356[[#This Row],[SALIDAS4]]</f>
        <v>5850</v>
      </c>
    </row>
    <row r="550" spans="1:15" x14ac:dyDescent="0.25">
      <c r="A550" s="9" t="s">
        <v>59</v>
      </c>
      <c r="B550" s="10" t="s">
        <v>880</v>
      </c>
      <c r="C550" t="s">
        <v>107</v>
      </c>
      <c r="D550" t="s">
        <v>665</v>
      </c>
      <c r="F550" s="9" t="s">
        <v>834</v>
      </c>
      <c r="G550">
        <v>14</v>
      </c>
      <c r="J550">
        <f>+Tabla356[[#This Row],[BALANCE INICIAL]]+Tabla356[[#This Row],[ENTRADAS]]-Tabla356[[#This Row],[SALIDAS]]</f>
        <v>14</v>
      </c>
      <c r="K550" s="2">
        <v>365</v>
      </c>
      <c r="L550" s="2">
        <f>+Tabla356[[#This Row],[BALANCE INICIAL]]*Tabla356[[#This Row],[PRECIO]]</f>
        <v>5110</v>
      </c>
      <c r="M550" s="2">
        <f>+Tabla356[[#This Row],[ENTRADAS]]*Tabla356[[#This Row],[PRECIO]]</f>
        <v>0</v>
      </c>
      <c r="N550" s="2">
        <f>+Tabla356[[#This Row],[SALIDAS]]*Tabla356[[#This Row],[PRECIO]]</f>
        <v>0</v>
      </c>
      <c r="O550" s="2">
        <f>+Tabla356[[#This Row],[BALANCE INICIAL2]]+Tabla356[[#This Row],[ENTRADAS3]]-Tabla356[[#This Row],[SALIDAS4]]</f>
        <v>5110</v>
      </c>
    </row>
    <row r="551" spans="1:15" x14ac:dyDescent="0.25">
      <c r="A551" s="9" t="s">
        <v>59</v>
      </c>
      <c r="B551" s="10" t="s">
        <v>880</v>
      </c>
      <c r="C551" t="s">
        <v>107</v>
      </c>
      <c r="D551" t="s">
        <v>666</v>
      </c>
      <c r="F551" s="9" t="s">
        <v>834</v>
      </c>
      <c r="G551">
        <v>0</v>
      </c>
      <c r="J551">
        <f>+Tabla356[[#This Row],[BALANCE INICIAL]]+Tabla356[[#This Row],[ENTRADAS]]-Tabla356[[#This Row],[SALIDAS]]</f>
        <v>0</v>
      </c>
      <c r="K551" s="2">
        <v>800</v>
      </c>
      <c r="L551" s="2">
        <f>+Tabla356[[#This Row],[BALANCE INICIAL]]*Tabla356[[#This Row],[PRECIO]]</f>
        <v>0</v>
      </c>
      <c r="M551" s="2">
        <f>+Tabla356[[#This Row],[ENTRADAS]]*Tabla356[[#This Row],[PRECIO]]</f>
        <v>0</v>
      </c>
      <c r="N551" s="2">
        <f>+Tabla356[[#This Row],[SALIDAS]]*Tabla356[[#This Row],[PRECIO]]</f>
        <v>0</v>
      </c>
      <c r="O551" s="2">
        <f>+Tabla356[[#This Row],[BALANCE INICIAL2]]+Tabla356[[#This Row],[ENTRADAS3]]-Tabla356[[#This Row],[SALIDAS4]]</f>
        <v>0</v>
      </c>
    </row>
    <row r="552" spans="1:15" x14ac:dyDescent="0.25">
      <c r="A552" s="9" t="s">
        <v>59</v>
      </c>
      <c r="B552" s="10" t="s">
        <v>880</v>
      </c>
      <c r="C552" t="s">
        <v>107</v>
      </c>
      <c r="D552" t="s">
        <v>667</v>
      </c>
      <c r="F552" s="9" t="s">
        <v>834</v>
      </c>
      <c r="G552">
        <v>13</v>
      </c>
      <c r="J552">
        <f>+Tabla356[[#This Row],[BALANCE INICIAL]]+Tabla356[[#This Row],[ENTRADAS]]-Tabla356[[#This Row],[SALIDAS]]</f>
        <v>13</v>
      </c>
      <c r="K552" s="2">
        <v>365</v>
      </c>
      <c r="L552" s="2">
        <f>+Tabla356[[#This Row],[BALANCE INICIAL]]*Tabla356[[#This Row],[PRECIO]]</f>
        <v>4745</v>
      </c>
      <c r="M552" s="2">
        <f>+Tabla356[[#This Row],[ENTRADAS]]*Tabla356[[#This Row],[PRECIO]]</f>
        <v>0</v>
      </c>
      <c r="N552" s="2">
        <f>+Tabla356[[#This Row],[SALIDAS]]*Tabla356[[#This Row],[PRECIO]]</f>
        <v>0</v>
      </c>
      <c r="O552" s="2">
        <f>+Tabla356[[#This Row],[BALANCE INICIAL2]]+Tabla356[[#This Row],[ENTRADAS3]]-Tabla356[[#This Row],[SALIDAS4]]</f>
        <v>4745</v>
      </c>
    </row>
    <row r="553" spans="1:15" x14ac:dyDescent="0.25">
      <c r="A553" s="9" t="s">
        <v>59</v>
      </c>
      <c r="B553" s="10" t="s">
        <v>880</v>
      </c>
      <c r="C553" t="s">
        <v>107</v>
      </c>
      <c r="D553" t="s">
        <v>668</v>
      </c>
      <c r="F553" s="9" t="s">
        <v>820</v>
      </c>
      <c r="G553">
        <v>1</v>
      </c>
      <c r="J553">
        <f>+Tabla356[[#This Row],[BALANCE INICIAL]]+Tabla356[[#This Row],[ENTRADAS]]-Tabla356[[#This Row],[SALIDAS]]</f>
        <v>1</v>
      </c>
      <c r="K553" s="2">
        <v>545</v>
      </c>
      <c r="L553" s="2">
        <f>+Tabla356[[#This Row],[BALANCE INICIAL]]*Tabla356[[#This Row],[PRECIO]]</f>
        <v>545</v>
      </c>
      <c r="M553" s="2">
        <f>+Tabla356[[#This Row],[ENTRADAS]]*Tabla356[[#This Row],[PRECIO]]</f>
        <v>0</v>
      </c>
      <c r="N553" s="2">
        <f>+Tabla356[[#This Row],[SALIDAS]]*Tabla356[[#This Row],[PRECIO]]</f>
        <v>0</v>
      </c>
      <c r="O553" s="2">
        <f>+Tabla356[[#This Row],[BALANCE INICIAL2]]+Tabla356[[#This Row],[ENTRADAS3]]-Tabla356[[#This Row],[SALIDAS4]]</f>
        <v>545</v>
      </c>
    </row>
    <row r="554" spans="1:15" x14ac:dyDescent="0.25">
      <c r="A554" s="9" t="s">
        <v>59</v>
      </c>
      <c r="B554" s="10" t="s">
        <v>880</v>
      </c>
      <c r="C554" t="s">
        <v>107</v>
      </c>
      <c r="D554" t="s">
        <v>669</v>
      </c>
      <c r="F554" s="9" t="s">
        <v>820</v>
      </c>
      <c r="G554">
        <v>1</v>
      </c>
      <c r="J554">
        <f>+Tabla356[[#This Row],[BALANCE INICIAL]]+Tabla356[[#This Row],[ENTRADAS]]-Tabla356[[#This Row],[SALIDAS]]</f>
        <v>1</v>
      </c>
      <c r="K554" s="2">
        <v>450</v>
      </c>
      <c r="L554" s="2">
        <f>+Tabla356[[#This Row],[BALANCE INICIAL]]*Tabla356[[#This Row],[PRECIO]]</f>
        <v>450</v>
      </c>
      <c r="M554" s="2">
        <f>+Tabla356[[#This Row],[ENTRADAS]]*Tabla356[[#This Row],[PRECIO]]</f>
        <v>0</v>
      </c>
      <c r="N554" s="2">
        <f>+Tabla356[[#This Row],[SALIDAS]]*Tabla356[[#This Row],[PRECIO]]</f>
        <v>0</v>
      </c>
      <c r="O554" s="2">
        <f>+Tabla356[[#This Row],[BALANCE INICIAL2]]+Tabla356[[#This Row],[ENTRADAS3]]-Tabla356[[#This Row],[SALIDAS4]]</f>
        <v>450</v>
      </c>
    </row>
    <row r="555" spans="1:15" x14ac:dyDescent="0.25">
      <c r="A555" s="9" t="s">
        <v>59</v>
      </c>
      <c r="B555" s="10" t="s">
        <v>880</v>
      </c>
      <c r="C555" t="s">
        <v>107</v>
      </c>
      <c r="D555" t="s">
        <v>670</v>
      </c>
      <c r="F555" s="9" t="s">
        <v>820</v>
      </c>
      <c r="G555">
        <v>1</v>
      </c>
      <c r="J555">
        <f>+Tabla356[[#This Row],[BALANCE INICIAL]]+Tabla356[[#This Row],[ENTRADAS]]-Tabla356[[#This Row],[SALIDAS]]</f>
        <v>1</v>
      </c>
      <c r="K555" s="2">
        <v>550</v>
      </c>
      <c r="L555" s="2">
        <f>+Tabla356[[#This Row],[BALANCE INICIAL]]*Tabla356[[#This Row],[PRECIO]]</f>
        <v>550</v>
      </c>
      <c r="M555" s="2">
        <f>+Tabla356[[#This Row],[ENTRADAS]]*Tabla356[[#This Row],[PRECIO]]</f>
        <v>0</v>
      </c>
      <c r="N555" s="2">
        <f>+Tabla356[[#This Row],[SALIDAS]]*Tabla356[[#This Row],[PRECIO]]</f>
        <v>0</v>
      </c>
      <c r="O555" s="2">
        <f>+Tabla356[[#This Row],[BALANCE INICIAL2]]+Tabla356[[#This Row],[ENTRADAS3]]-Tabla356[[#This Row],[SALIDAS4]]</f>
        <v>550</v>
      </c>
    </row>
    <row r="556" spans="1:15" x14ac:dyDescent="0.25">
      <c r="A556" s="9" t="s">
        <v>59</v>
      </c>
      <c r="B556" s="10" t="s">
        <v>880</v>
      </c>
      <c r="C556" t="s">
        <v>107</v>
      </c>
      <c r="D556" t="s">
        <v>671</v>
      </c>
      <c r="F556" s="9" t="s">
        <v>820</v>
      </c>
      <c r="G556">
        <v>7</v>
      </c>
      <c r="J556">
        <f>+Tabla356[[#This Row],[BALANCE INICIAL]]+Tabla356[[#This Row],[ENTRADAS]]-Tabla356[[#This Row],[SALIDAS]]</f>
        <v>7</v>
      </c>
      <c r="K556" s="2">
        <v>250</v>
      </c>
      <c r="L556" s="2">
        <f>+Tabla356[[#This Row],[BALANCE INICIAL]]*Tabla356[[#This Row],[PRECIO]]</f>
        <v>1750</v>
      </c>
      <c r="M556" s="2">
        <f>+Tabla356[[#This Row],[ENTRADAS]]*Tabla356[[#This Row],[PRECIO]]</f>
        <v>0</v>
      </c>
      <c r="N556" s="2">
        <f>+Tabla356[[#This Row],[SALIDAS]]*Tabla356[[#This Row],[PRECIO]]</f>
        <v>0</v>
      </c>
      <c r="O556" s="2">
        <f>+Tabla356[[#This Row],[BALANCE INICIAL2]]+Tabla356[[#This Row],[ENTRADAS3]]-Tabla356[[#This Row],[SALIDAS4]]</f>
        <v>1750</v>
      </c>
    </row>
    <row r="557" spans="1:15" x14ac:dyDescent="0.25">
      <c r="A557" s="9" t="s">
        <v>59</v>
      </c>
      <c r="B557" s="10" t="s">
        <v>880</v>
      </c>
      <c r="C557" t="s">
        <v>107</v>
      </c>
      <c r="D557" t="s">
        <v>672</v>
      </c>
      <c r="F557" s="9" t="s">
        <v>820</v>
      </c>
      <c r="G557">
        <v>5</v>
      </c>
      <c r="J557">
        <f>+Tabla356[[#This Row],[BALANCE INICIAL]]+Tabla356[[#This Row],[ENTRADAS]]-Tabla356[[#This Row],[SALIDAS]]</f>
        <v>5</v>
      </c>
      <c r="K557" s="2">
        <v>499</v>
      </c>
      <c r="L557" s="2">
        <f>+Tabla356[[#This Row],[BALANCE INICIAL]]*Tabla356[[#This Row],[PRECIO]]</f>
        <v>2495</v>
      </c>
      <c r="M557" s="2">
        <f>+Tabla356[[#This Row],[ENTRADAS]]*Tabla356[[#This Row],[PRECIO]]</f>
        <v>0</v>
      </c>
      <c r="N557" s="2">
        <f>+Tabla356[[#This Row],[SALIDAS]]*Tabla356[[#This Row],[PRECIO]]</f>
        <v>0</v>
      </c>
      <c r="O557" s="2">
        <f>+Tabla356[[#This Row],[BALANCE INICIAL2]]+Tabla356[[#This Row],[ENTRADAS3]]-Tabla356[[#This Row],[SALIDAS4]]</f>
        <v>2495</v>
      </c>
    </row>
    <row r="558" spans="1:15" x14ac:dyDescent="0.25">
      <c r="A558" s="9" t="s">
        <v>59</v>
      </c>
      <c r="B558" s="10" t="s">
        <v>880</v>
      </c>
      <c r="C558" t="s">
        <v>107</v>
      </c>
      <c r="D558" t="s">
        <v>673</v>
      </c>
      <c r="F558" s="9" t="s">
        <v>820</v>
      </c>
      <c r="G558">
        <v>0</v>
      </c>
      <c r="J558">
        <f>+Tabla356[[#This Row],[BALANCE INICIAL]]+Tabla356[[#This Row],[ENTRADAS]]-Tabla356[[#This Row],[SALIDAS]]</f>
        <v>0</v>
      </c>
      <c r="K558" s="2">
        <v>250</v>
      </c>
      <c r="L558" s="2">
        <f>+Tabla356[[#This Row],[BALANCE INICIAL]]*Tabla356[[#This Row],[PRECIO]]</f>
        <v>0</v>
      </c>
      <c r="M558" s="2">
        <f>+Tabla356[[#This Row],[ENTRADAS]]*Tabla356[[#This Row],[PRECIO]]</f>
        <v>0</v>
      </c>
      <c r="N558" s="2">
        <f>+Tabla356[[#This Row],[SALIDAS]]*Tabla356[[#This Row],[PRECIO]]</f>
        <v>0</v>
      </c>
      <c r="O558" s="2">
        <f>+Tabla356[[#This Row],[BALANCE INICIAL2]]+Tabla356[[#This Row],[ENTRADAS3]]-Tabla356[[#This Row],[SALIDAS4]]</f>
        <v>0</v>
      </c>
    </row>
    <row r="559" spans="1:15" x14ac:dyDescent="0.25">
      <c r="A559" s="9" t="s">
        <v>59</v>
      </c>
      <c r="B559" s="10" t="s">
        <v>880</v>
      </c>
      <c r="C559" t="s">
        <v>107</v>
      </c>
      <c r="D559" t="s">
        <v>674</v>
      </c>
      <c r="F559" s="9" t="s">
        <v>820</v>
      </c>
      <c r="G559">
        <v>13</v>
      </c>
      <c r="J559">
        <f>+Tabla356[[#This Row],[BALANCE INICIAL]]+Tabla356[[#This Row],[ENTRADAS]]-Tabla356[[#This Row],[SALIDAS]]</f>
        <v>13</v>
      </c>
      <c r="K559" s="2">
        <v>350</v>
      </c>
      <c r="L559" s="2">
        <f>+Tabla356[[#This Row],[BALANCE INICIAL]]*Tabla356[[#This Row],[PRECIO]]</f>
        <v>4550</v>
      </c>
      <c r="M559" s="2">
        <f>+Tabla356[[#This Row],[ENTRADAS]]*Tabla356[[#This Row],[PRECIO]]</f>
        <v>0</v>
      </c>
      <c r="N559" s="2">
        <f>+Tabla356[[#This Row],[SALIDAS]]*Tabla356[[#This Row],[PRECIO]]</f>
        <v>0</v>
      </c>
      <c r="O559" s="2">
        <f>+Tabla356[[#This Row],[BALANCE INICIAL2]]+Tabla356[[#This Row],[ENTRADAS3]]-Tabla356[[#This Row],[SALIDAS4]]</f>
        <v>4550</v>
      </c>
    </row>
    <row r="560" spans="1:15" x14ac:dyDescent="0.25">
      <c r="A560" s="9" t="s">
        <v>59</v>
      </c>
      <c r="B560" s="10" t="s">
        <v>880</v>
      </c>
      <c r="C560" t="s">
        <v>107</v>
      </c>
      <c r="D560" t="s">
        <v>675</v>
      </c>
      <c r="F560" s="9" t="s">
        <v>820</v>
      </c>
      <c r="G560">
        <v>3</v>
      </c>
      <c r="J560">
        <f>+Tabla356[[#This Row],[BALANCE INICIAL]]+Tabla356[[#This Row],[ENTRADAS]]-Tabla356[[#This Row],[SALIDAS]]</f>
        <v>3</v>
      </c>
      <c r="K560" s="2">
        <v>265</v>
      </c>
      <c r="L560" s="2">
        <f>+Tabla356[[#This Row],[BALANCE INICIAL]]*Tabla356[[#This Row],[PRECIO]]</f>
        <v>795</v>
      </c>
      <c r="M560" s="2">
        <f>+Tabla356[[#This Row],[ENTRADAS]]*Tabla356[[#This Row],[PRECIO]]</f>
        <v>0</v>
      </c>
      <c r="N560" s="2">
        <f>+Tabla356[[#This Row],[SALIDAS]]*Tabla356[[#This Row],[PRECIO]]</f>
        <v>0</v>
      </c>
      <c r="O560" s="2">
        <f>+Tabla356[[#This Row],[BALANCE INICIAL2]]+Tabla356[[#This Row],[ENTRADAS3]]-Tabla356[[#This Row],[SALIDAS4]]</f>
        <v>795</v>
      </c>
    </row>
    <row r="561" spans="1:15" x14ac:dyDescent="0.25">
      <c r="A561" s="9" t="s">
        <v>59</v>
      </c>
      <c r="B561" s="10" t="s">
        <v>880</v>
      </c>
      <c r="C561" t="s">
        <v>107</v>
      </c>
      <c r="D561" t="s">
        <v>676</v>
      </c>
      <c r="F561" s="9" t="s">
        <v>820</v>
      </c>
      <c r="G561">
        <v>23</v>
      </c>
      <c r="J561">
        <f>+Tabla356[[#This Row],[BALANCE INICIAL]]+Tabla356[[#This Row],[ENTRADAS]]-Tabla356[[#This Row],[SALIDAS]]</f>
        <v>23</v>
      </c>
      <c r="K561" s="2">
        <v>165</v>
      </c>
      <c r="L561" s="2">
        <f>+Tabla356[[#This Row],[BALANCE INICIAL]]*Tabla356[[#This Row],[PRECIO]]</f>
        <v>3795</v>
      </c>
      <c r="M561" s="2">
        <f>+Tabla356[[#This Row],[ENTRADAS]]*Tabla356[[#This Row],[PRECIO]]</f>
        <v>0</v>
      </c>
      <c r="N561" s="2">
        <f>+Tabla356[[#This Row],[SALIDAS]]*Tabla356[[#This Row],[PRECIO]]</f>
        <v>0</v>
      </c>
      <c r="O561" s="2">
        <f>+Tabla356[[#This Row],[BALANCE INICIAL2]]+Tabla356[[#This Row],[ENTRADAS3]]-Tabla356[[#This Row],[SALIDAS4]]</f>
        <v>3795</v>
      </c>
    </row>
    <row r="562" spans="1:15" x14ac:dyDescent="0.25">
      <c r="A562" s="9" t="s">
        <v>59</v>
      </c>
      <c r="B562" s="10" t="s">
        <v>880</v>
      </c>
      <c r="C562" t="s">
        <v>107</v>
      </c>
      <c r="D562" t="s">
        <v>677</v>
      </c>
      <c r="F562" s="9" t="s">
        <v>820</v>
      </c>
      <c r="G562">
        <v>0</v>
      </c>
      <c r="J562">
        <f>+Tabla356[[#This Row],[BALANCE INICIAL]]+Tabla356[[#This Row],[ENTRADAS]]-Tabla356[[#This Row],[SALIDAS]]</f>
        <v>0</v>
      </c>
      <c r="K562" s="2">
        <v>190</v>
      </c>
      <c r="L562" s="2">
        <f>+Tabla356[[#This Row],[BALANCE INICIAL]]*Tabla356[[#This Row],[PRECIO]]</f>
        <v>0</v>
      </c>
      <c r="M562" s="2">
        <f>+Tabla356[[#This Row],[ENTRADAS]]*Tabla356[[#This Row],[PRECIO]]</f>
        <v>0</v>
      </c>
      <c r="N562" s="2">
        <f>+Tabla356[[#This Row],[SALIDAS]]*Tabla356[[#This Row],[PRECIO]]</f>
        <v>0</v>
      </c>
      <c r="O562" s="2">
        <f>+Tabla356[[#This Row],[BALANCE INICIAL2]]+Tabla356[[#This Row],[ENTRADAS3]]-Tabla356[[#This Row],[SALIDAS4]]</f>
        <v>0</v>
      </c>
    </row>
    <row r="563" spans="1:15" x14ac:dyDescent="0.25">
      <c r="A563" s="9" t="s">
        <v>59</v>
      </c>
      <c r="B563" s="10" t="s">
        <v>880</v>
      </c>
      <c r="C563" t="s">
        <v>107</v>
      </c>
      <c r="D563" t="s">
        <v>678</v>
      </c>
      <c r="F563" s="9" t="s">
        <v>820</v>
      </c>
      <c r="G563">
        <v>12</v>
      </c>
      <c r="J563">
        <f>+Tabla356[[#This Row],[BALANCE INICIAL]]+Tabla356[[#This Row],[ENTRADAS]]-Tabla356[[#This Row],[SALIDAS]]</f>
        <v>12</v>
      </c>
      <c r="K563" s="2">
        <v>200</v>
      </c>
      <c r="L563" s="2">
        <f>+Tabla356[[#This Row],[BALANCE INICIAL]]*Tabla356[[#This Row],[PRECIO]]</f>
        <v>2400</v>
      </c>
      <c r="M563" s="2">
        <f>+Tabla356[[#This Row],[ENTRADAS]]*Tabla356[[#This Row],[PRECIO]]</f>
        <v>0</v>
      </c>
      <c r="N563" s="2">
        <f>+Tabla356[[#This Row],[SALIDAS]]*Tabla356[[#This Row],[PRECIO]]</f>
        <v>0</v>
      </c>
      <c r="O563" s="2">
        <f>+Tabla356[[#This Row],[BALANCE INICIAL2]]+Tabla356[[#This Row],[ENTRADAS3]]-Tabla356[[#This Row],[SALIDAS4]]</f>
        <v>2400</v>
      </c>
    </row>
    <row r="564" spans="1:15" x14ac:dyDescent="0.25">
      <c r="A564" s="9" t="s">
        <v>59</v>
      </c>
      <c r="B564" s="10" t="s">
        <v>880</v>
      </c>
      <c r="C564" t="s">
        <v>107</v>
      </c>
      <c r="D564" t="s">
        <v>679</v>
      </c>
      <c r="F564" s="9" t="s">
        <v>820</v>
      </c>
      <c r="G564">
        <v>6</v>
      </c>
      <c r="J564">
        <f>+Tabla356[[#This Row],[BALANCE INICIAL]]+Tabla356[[#This Row],[ENTRADAS]]-Tabla356[[#This Row],[SALIDAS]]</f>
        <v>6</v>
      </c>
      <c r="K564" s="2">
        <v>500</v>
      </c>
      <c r="L564" s="2">
        <f>+Tabla356[[#This Row],[BALANCE INICIAL]]*Tabla356[[#This Row],[PRECIO]]</f>
        <v>3000</v>
      </c>
      <c r="M564" s="2">
        <f>+Tabla356[[#This Row],[ENTRADAS]]*Tabla356[[#This Row],[PRECIO]]</f>
        <v>0</v>
      </c>
      <c r="N564" s="2">
        <f>+Tabla356[[#This Row],[SALIDAS]]*Tabla356[[#This Row],[PRECIO]]</f>
        <v>0</v>
      </c>
      <c r="O564" s="2">
        <f>+Tabla356[[#This Row],[BALANCE INICIAL2]]+Tabla356[[#This Row],[ENTRADAS3]]-Tabla356[[#This Row],[SALIDAS4]]</f>
        <v>3000</v>
      </c>
    </row>
    <row r="565" spans="1:15" x14ac:dyDescent="0.25">
      <c r="A565" s="9" t="s">
        <v>59</v>
      </c>
      <c r="B565" s="10" t="s">
        <v>880</v>
      </c>
      <c r="C565" t="s">
        <v>107</v>
      </c>
      <c r="D565" t="s">
        <v>680</v>
      </c>
      <c r="F565" s="9" t="s">
        <v>820</v>
      </c>
      <c r="G565">
        <v>2</v>
      </c>
      <c r="J565">
        <f>+Tabla356[[#This Row],[BALANCE INICIAL]]+Tabla356[[#This Row],[ENTRADAS]]-Tabla356[[#This Row],[SALIDAS]]</f>
        <v>2</v>
      </c>
      <c r="K565" s="2">
        <v>265</v>
      </c>
      <c r="L565" s="2">
        <f>+Tabla356[[#This Row],[BALANCE INICIAL]]*Tabla356[[#This Row],[PRECIO]]</f>
        <v>530</v>
      </c>
      <c r="M565" s="2">
        <f>+Tabla356[[#This Row],[ENTRADAS]]*Tabla356[[#This Row],[PRECIO]]</f>
        <v>0</v>
      </c>
      <c r="N565" s="2">
        <f>+Tabla356[[#This Row],[SALIDAS]]*Tabla356[[#This Row],[PRECIO]]</f>
        <v>0</v>
      </c>
      <c r="O565" s="2">
        <f>+Tabla356[[#This Row],[BALANCE INICIAL2]]+Tabla356[[#This Row],[ENTRADAS3]]-Tabla356[[#This Row],[SALIDAS4]]</f>
        <v>530</v>
      </c>
    </row>
    <row r="566" spans="1:15" x14ac:dyDescent="0.25">
      <c r="A566" s="9" t="s">
        <v>59</v>
      </c>
      <c r="B566" s="10" t="s">
        <v>880</v>
      </c>
      <c r="C566" t="s">
        <v>107</v>
      </c>
      <c r="D566" t="s">
        <v>681</v>
      </c>
      <c r="F566" s="9" t="s">
        <v>820</v>
      </c>
      <c r="G566">
        <v>5</v>
      </c>
      <c r="J566">
        <f>+Tabla356[[#This Row],[BALANCE INICIAL]]+Tabla356[[#This Row],[ENTRADAS]]-Tabla356[[#This Row],[SALIDAS]]</f>
        <v>5</v>
      </c>
      <c r="K566" s="2">
        <v>390</v>
      </c>
      <c r="L566" s="2">
        <f>+Tabla356[[#This Row],[BALANCE INICIAL]]*Tabla356[[#This Row],[PRECIO]]</f>
        <v>1950</v>
      </c>
      <c r="M566" s="2">
        <f>+Tabla356[[#This Row],[ENTRADAS]]*Tabla356[[#This Row],[PRECIO]]</f>
        <v>0</v>
      </c>
      <c r="N566" s="2">
        <f>+Tabla356[[#This Row],[SALIDAS]]*Tabla356[[#This Row],[PRECIO]]</f>
        <v>0</v>
      </c>
      <c r="O566" s="2">
        <f>+Tabla356[[#This Row],[BALANCE INICIAL2]]+Tabla356[[#This Row],[ENTRADAS3]]-Tabla356[[#This Row],[SALIDAS4]]</f>
        <v>1950</v>
      </c>
    </row>
    <row r="567" spans="1:15" x14ac:dyDescent="0.25">
      <c r="A567" s="9" t="s">
        <v>59</v>
      </c>
      <c r="B567" s="10" t="s">
        <v>880</v>
      </c>
      <c r="C567" t="s">
        <v>107</v>
      </c>
      <c r="D567" t="s">
        <v>682</v>
      </c>
      <c r="F567" s="9" t="s">
        <v>820</v>
      </c>
      <c r="G567">
        <v>1</v>
      </c>
      <c r="J567">
        <f>+Tabla356[[#This Row],[BALANCE INICIAL]]+Tabla356[[#This Row],[ENTRADAS]]-Tabla356[[#This Row],[SALIDAS]]</f>
        <v>1</v>
      </c>
      <c r="K567" s="2">
        <v>333.98</v>
      </c>
      <c r="L567" s="2">
        <f>+Tabla356[[#This Row],[BALANCE INICIAL]]*Tabla356[[#This Row],[PRECIO]]</f>
        <v>333.98</v>
      </c>
      <c r="M567" s="2">
        <f>+Tabla356[[#This Row],[ENTRADAS]]*Tabla356[[#This Row],[PRECIO]]</f>
        <v>0</v>
      </c>
      <c r="N567" s="2">
        <f>+Tabla356[[#This Row],[SALIDAS]]*Tabla356[[#This Row],[PRECIO]]</f>
        <v>0</v>
      </c>
      <c r="O567" s="2">
        <f>+Tabla356[[#This Row],[BALANCE INICIAL2]]+Tabla356[[#This Row],[ENTRADAS3]]-Tabla356[[#This Row],[SALIDAS4]]</f>
        <v>333.98</v>
      </c>
    </row>
    <row r="568" spans="1:15" x14ac:dyDescent="0.25">
      <c r="A568" s="9" t="s">
        <v>59</v>
      </c>
      <c r="B568" s="10" t="s">
        <v>880</v>
      </c>
      <c r="C568" t="s">
        <v>107</v>
      </c>
      <c r="D568" t="s">
        <v>683</v>
      </c>
      <c r="F568" s="9" t="s">
        <v>820</v>
      </c>
      <c r="G568">
        <v>9</v>
      </c>
      <c r="J568">
        <f>+Tabla356[[#This Row],[BALANCE INICIAL]]+Tabla356[[#This Row],[ENTRADAS]]-Tabla356[[#This Row],[SALIDAS]]</f>
        <v>9</v>
      </c>
      <c r="K568" s="2">
        <v>295</v>
      </c>
      <c r="L568" s="2">
        <f>+Tabla356[[#This Row],[BALANCE INICIAL]]*Tabla356[[#This Row],[PRECIO]]</f>
        <v>2655</v>
      </c>
      <c r="M568" s="2">
        <f>+Tabla356[[#This Row],[ENTRADAS]]*Tabla356[[#This Row],[PRECIO]]</f>
        <v>0</v>
      </c>
      <c r="N568" s="2">
        <f>+Tabla356[[#This Row],[SALIDAS]]*Tabla356[[#This Row],[PRECIO]]</f>
        <v>0</v>
      </c>
      <c r="O568" s="2">
        <f>+Tabla356[[#This Row],[BALANCE INICIAL2]]+Tabla356[[#This Row],[ENTRADAS3]]-Tabla356[[#This Row],[SALIDAS4]]</f>
        <v>2655</v>
      </c>
    </row>
    <row r="569" spans="1:15" x14ac:dyDescent="0.25">
      <c r="A569" s="9" t="s">
        <v>59</v>
      </c>
      <c r="B569" s="10" t="s">
        <v>880</v>
      </c>
      <c r="C569" t="s">
        <v>107</v>
      </c>
      <c r="D569" t="s">
        <v>684</v>
      </c>
      <c r="F569" s="9" t="s">
        <v>820</v>
      </c>
      <c r="G569">
        <v>11</v>
      </c>
      <c r="J569">
        <f>+Tabla356[[#This Row],[BALANCE INICIAL]]+Tabla356[[#This Row],[ENTRADAS]]-Tabla356[[#This Row],[SALIDAS]]</f>
        <v>11</v>
      </c>
      <c r="K569" s="2">
        <v>750.5</v>
      </c>
      <c r="L569" s="2">
        <f>+Tabla356[[#This Row],[BALANCE INICIAL]]*Tabla356[[#This Row],[PRECIO]]</f>
        <v>8255.5</v>
      </c>
      <c r="M569" s="2">
        <f>+Tabla356[[#This Row],[ENTRADAS]]*Tabla356[[#This Row],[PRECIO]]</f>
        <v>0</v>
      </c>
      <c r="N569" s="2">
        <f>+Tabla356[[#This Row],[SALIDAS]]*Tabla356[[#This Row],[PRECIO]]</f>
        <v>0</v>
      </c>
      <c r="O569" s="2">
        <f>+Tabla356[[#This Row],[BALANCE INICIAL2]]+Tabla356[[#This Row],[ENTRADAS3]]-Tabla356[[#This Row],[SALIDAS4]]</f>
        <v>8255.5</v>
      </c>
    </row>
    <row r="570" spans="1:15" x14ac:dyDescent="0.25">
      <c r="A570" s="9" t="s">
        <v>59</v>
      </c>
      <c r="B570" s="10" t="s">
        <v>880</v>
      </c>
      <c r="C570" t="s">
        <v>107</v>
      </c>
      <c r="D570" t="s">
        <v>685</v>
      </c>
      <c r="F570" s="9" t="s">
        <v>820</v>
      </c>
      <c r="G570">
        <v>907</v>
      </c>
      <c r="J570">
        <f>+Tabla356[[#This Row],[BALANCE INICIAL]]+Tabla356[[#This Row],[ENTRADAS]]-Tabla356[[#This Row],[SALIDAS]]</f>
        <v>907</v>
      </c>
      <c r="K570" s="2">
        <v>50</v>
      </c>
      <c r="L570" s="2">
        <f>+Tabla356[[#This Row],[BALANCE INICIAL]]*Tabla356[[#This Row],[PRECIO]]</f>
        <v>45350</v>
      </c>
      <c r="M570" s="2">
        <f>+Tabla356[[#This Row],[ENTRADAS]]*Tabla356[[#This Row],[PRECIO]]</f>
        <v>0</v>
      </c>
      <c r="N570" s="2">
        <f>+Tabla356[[#This Row],[SALIDAS]]*Tabla356[[#This Row],[PRECIO]]</f>
        <v>0</v>
      </c>
      <c r="O570" s="2">
        <f>+Tabla356[[#This Row],[BALANCE INICIAL2]]+Tabla356[[#This Row],[ENTRADAS3]]-Tabla356[[#This Row],[SALIDAS4]]</f>
        <v>45350</v>
      </c>
    </row>
    <row r="571" spans="1:15" x14ac:dyDescent="0.25">
      <c r="A571" s="9" t="s">
        <v>59</v>
      </c>
      <c r="B571" s="10" t="s">
        <v>880</v>
      </c>
      <c r="C571" t="s">
        <v>107</v>
      </c>
      <c r="D571" t="s">
        <v>686</v>
      </c>
      <c r="F571" s="9" t="s">
        <v>820</v>
      </c>
      <c r="G571">
        <v>31</v>
      </c>
      <c r="J571">
        <f>+Tabla356[[#This Row],[BALANCE INICIAL]]+Tabla356[[#This Row],[ENTRADAS]]-Tabla356[[#This Row],[SALIDAS]]</f>
        <v>31</v>
      </c>
      <c r="K571" s="2">
        <v>600</v>
      </c>
      <c r="L571" s="2">
        <f>+Tabla356[[#This Row],[BALANCE INICIAL]]*Tabla356[[#This Row],[PRECIO]]</f>
        <v>18600</v>
      </c>
      <c r="M571" s="2">
        <f>+Tabla356[[#This Row],[ENTRADAS]]*Tabla356[[#This Row],[PRECIO]]</f>
        <v>0</v>
      </c>
      <c r="N571" s="2">
        <f>+Tabla356[[#This Row],[SALIDAS]]*Tabla356[[#This Row],[PRECIO]]</f>
        <v>0</v>
      </c>
      <c r="O571" s="2">
        <f>+Tabla356[[#This Row],[BALANCE INICIAL2]]+Tabla356[[#This Row],[ENTRADAS3]]-Tabla356[[#This Row],[SALIDAS4]]</f>
        <v>18600</v>
      </c>
    </row>
    <row r="572" spans="1:15" x14ac:dyDescent="0.25">
      <c r="A572" s="9" t="s">
        <v>59</v>
      </c>
      <c r="B572" s="10" t="s">
        <v>880</v>
      </c>
      <c r="C572" t="s">
        <v>107</v>
      </c>
      <c r="D572" t="s">
        <v>687</v>
      </c>
      <c r="F572" s="9" t="s">
        <v>820</v>
      </c>
      <c r="G572">
        <v>9</v>
      </c>
      <c r="J572">
        <f>+Tabla356[[#This Row],[BALANCE INICIAL]]+Tabla356[[#This Row],[ENTRADAS]]-Tabla356[[#This Row],[SALIDAS]]</f>
        <v>9</v>
      </c>
      <c r="K572" s="2">
        <v>949.99</v>
      </c>
      <c r="L572" s="2">
        <f>+Tabla356[[#This Row],[BALANCE INICIAL]]*Tabla356[[#This Row],[PRECIO]]</f>
        <v>8549.91</v>
      </c>
      <c r="M572" s="2">
        <f>+Tabla356[[#This Row],[ENTRADAS]]*Tabla356[[#This Row],[PRECIO]]</f>
        <v>0</v>
      </c>
      <c r="N572" s="2">
        <f>+Tabla356[[#This Row],[SALIDAS]]*Tabla356[[#This Row],[PRECIO]]</f>
        <v>0</v>
      </c>
      <c r="O572" s="2">
        <f>+Tabla356[[#This Row],[BALANCE INICIAL2]]+Tabla356[[#This Row],[ENTRADAS3]]-Tabla356[[#This Row],[SALIDAS4]]</f>
        <v>8549.91</v>
      </c>
    </row>
    <row r="573" spans="1:15" x14ac:dyDescent="0.25">
      <c r="A573" s="9" t="s">
        <v>59</v>
      </c>
      <c r="B573" s="10" t="s">
        <v>880</v>
      </c>
      <c r="C573" t="s">
        <v>107</v>
      </c>
      <c r="D573" t="s">
        <v>688</v>
      </c>
      <c r="F573" s="9" t="s">
        <v>820</v>
      </c>
      <c r="G573">
        <v>59</v>
      </c>
      <c r="J573">
        <f>+Tabla356[[#This Row],[BALANCE INICIAL]]+Tabla356[[#This Row],[ENTRADAS]]-Tabla356[[#This Row],[SALIDAS]]</f>
        <v>59</v>
      </c>
      <c r="K573" s="2">
        <v>850</v>
      </c>
      <c r="L573" s="2">
        <f>+Tabla356[[#This Row],[BALANCE INICIAL]]*Tabla356[[#This Row],[PRECIO]]</f>
        <v>50150</v>
      </c>
      <c r="M573" s="2">
        <f>+Tabla356[[#This Row],[ENTRADAS]]*Tabla356[[#This Row],[PRECIO]]</f>
        <v>0</v>
      </c>
      <c r="N573" s="2">
        <f>+Tabla356[[#This Row],[SALIDAS]]*Tabla356[[#This Row],[PRECIO]]</f>
        <v>0</v>
      </c>
      <c r="O573" s="2">
        <f>+Tabla356[[#This Row],[BALANCE INICIAL2]]+Tabla356[[#This Row],[ENTRADAS3]]-Tabla356[[#This Row],[SALIDAS4]]</f>
        <v>50150</v>
      </c>
    </row>
    <row r="574" spans="1:15" x14ac:dyDescent="0.25">
      <c r="A574" s="9" t="s">
        <v>59</v>
      </c>
      <c r="B574" s="10" t="s">
        <v>880</v>
      </c>
      <c r="C574" t="s">
        <v>107</v>
      </c>
      <c r="D574" t="s">
        <v>689</v>
      </c>
      <c r="F574" s="9" t="s">
        <v>820</v>
      </c>
      <c r="G574">
        <v>26</v>
      </c>
      <c r="J574">
        <f>+Tabla356[[#This Row],[BALANCE INICIAL]]+Tabla356[[#This Row],[ENTRADAS]]-Tabla356[[#This Row],[SALIDAS]]</f>
        <v>26</v>
      </c>
      <c r="K574" s="2">
        <v>90</v>
      </c>
      <c r="L574" s="2">
        <f>+Tabla356[[#This Row],[BALANCE INICIAL]]*Tabla356[[#This Row],[PRECIO]]</f>
        <v>2340</v>
      </c>
      <c r="M574" s="2">
        <f>+Tabla356[[#This Row],[ENTRADAS]]*Tabla356[[#This Row],[PRECIO]]</f>
        <v>0</v>
      </c>
      <c r="N574" s="2">
        <f>+Tabla356[[#This Row],[SALIDAS]]*Tabla356[[#This Row],[PRECIO]]</f>
        <v>0</v>
      </c>
      <c r="O574" s="2">
        <f>+Tabla356[[#This Row],[BALANCE INICIAL2]]+Tabla356[[#This Row],[ENTRADAS3]]-Tabla356[[#This Row],[SALIDAS4]]</f>
        <v>2340</v>
      </c>
    </row>
    <row r="575" spans="1:15" x14ac:dyDescent="0.25">
      <c r="A575" s="9" t="s">
        <v>59</v>
      </c>
      <c r="B575" s="10" t="s">
        <v>880</v>
      </c>
      <c r="C575" t="s">
        <v>107</v>
      </c>
      <c r="D575" t="s">
        <v>695</v>
      </c>
      <c r="F575" s="9" t="s">
        <v>820</v>
      </c>
      <c r="G575">
        <v>0</v>
      </c>
      <c r="J575">
        <f>+Tabla356[[#This Row],[BALANCE INICIAL]]+Tabla356[[#This Row],[ENTRADAS]]-Tabla356[[#This Row],[SALIDAS]]</f>
        <v>0</v>
      </c>
      <c r="K575" s="2">
        <v>70</v>
      </c>
      <c r="L575" s="2">
        <f>+Tabla356[[#This Row],[BALANCE INICIAL]]*Tabla356[[#This Row],[PRECIO]]</f>
        <v>0</v>
      </c>
      <c r="M575" s="2">
        <f>+Tabla356[[#This Row],[ENTRADAS]]*Tabla356[[#This Row],[PRECIO]]</f>
        <v>0</v>
      </c>
      <c r="N575" s="2">
        <f>+Tabla356[[#This Row],[SALIDAS]]*Tabla356[[#This Row],[PRECIO]]</f>
        <v>0</v>
      </c>
      <c r="O575" s="2">
        <f>+Tabla356[[#This Row],[BALANCE INICIAL2]]+Tabla356[[#This Row],[ENTRADAS3]]-Tabla356[[#This Row],[SALIDAS4]]</f>
        <v>0</v>
      </c>
    </row>
    <row r="576" spans="1:15" x14ac:dyDescent="0.25">
      <c r="A576" s="9" t="s">
        <v>59</v>
      </c>
      <c r="B576" s="10" t="s">
        <v>880</v>
      </c>
      <c r="C576" t="s">
        <v>107</v>
      </c>
      <c r="D576" t="s">
        <v>696</v>
      </c>
      <c r="F576" s="9" t="s">
        <v>820</v>
      </c>
      <c r="G576">
        <v>1</v>
      </c>
      <c r="J576">
        <f>+Tabla356[[#This Row],[BALANCE INICIAL]]+Tabla356[[#This Row],[ENTRADAS]]-Tabla356[[#This Row],[SALIDAS]]</f>
        <v>1</v>
      </c>
      <c r="K576" s="2">
        <v>395</v>
      </c>
      <c r="L576" s="2">
        <f>+Tabla356[[#This Row],[BALANCE INICIAL]]*Tabla356[[#This Row],[PRECIO]]</f>
        <v>395</v>
      </c>
      <c r="M576" s="2">
        <f>+Tabla356[[#This Row],[ENTRADAS]]*Tabla356[[#This Row],[PRECIO]]</f>
        <v>0</v>
      </c>
      <c r="N576" s="2">
        <f>+Tabla356[[#This Row],[SALIDAS]]*Tabla356[[#This Row],[PRECIO]]</f>
        <v>0</v>
      </c>
      <c r="O576" s="2">
        <f>+Tabla356[[#This Row],[BALANCE INICIAL2]]+Tabla356[[#This Row],[ENTRADAS3]]-Tabla356[[#This Row],[SALIDAS4]]</f>
        <v>395</v>
      </c>
    </row>
    <row r="577" spans="1:15" x14ac:dyDescent="0.25">
      <c r="A577" s="9" t="s">
        <v>59</v>
      </c>
      <c r="B577" s="10" t="s">
        <v>880</v>
      </c>
      <c r="C577" t="s">
        <v>107</v>
      </c>
      <c r="D577" t="s">
        <v>697</v>
      </c>
      <c r="F577" s="9" t="s">
        <v>820</v>
      </c>
      <c r="G577">
        <v>1</v>
      </c>
      <c r="J577">
        <f>+Tabla356[[#This Row],[BALANCE INICIAL]]+Tabla356[[#This Row],[ENTRADAS]]-Tabla356[[#This Row],[SALIDAS]]</f>
        <v>1</v>
      </c>
      <c r="K577" s="2">
        <v>100</v>
      </c>
      <c r="L577" s="2">
        <f>+Tabla356[[#This Row],[BALANCE INICIAL]]*Tabla356[[#This Row],[PRECIO]]</f>
        <v>100</v>
      </c>
      <c r="M577" s="2">
        <f>+Tabla356[[#This Row],[ENTRADAS]]*Tabla356[[#This Row],[PRECIO]]</f>
        <v>0</v>
      </c>
      <c r="N577" s="2">
        <f>+Tabla356[[#This Row],[SALIDAS]]*Tabla356[[#This Row],[PRECIO]]</f>
        <v>0</v>
      </c>
      <c r="O577" s="2">
        <f>+Tabla356[[#This Row],[BALANCE INICIAL2]]+Tabla356[[#This Row],[ENTRADAS3]]-Tabla356[[#This Row],[SALIDAS4]]</f>
        <v>100</v>
      </c>
    </row>
    <row r="578" spans="1:15" x14ac:dyDescent="0.25">
      <c r="A578" s="9" t="s">
        <v>59</v>
      </c>
      <c r="B578" s="10" t="s">
        <v>880</v>
      </c>
      <c r="C578" t="s">
        <v>107</v>
      </c>
      <c r="D578" t="s">
        <v>698</v>
      </c>
      <c r="F578" s="9" t="s">
        <v>820</v>
      </c>
      <c r="G578">
        <v>0</v>
      </c>
      <c r="J578">
        <f>+Tabla356[[#This Row],[BALANCE INICIAL]]+Tabla356[[#This Row],[ENTRADAS]]-Tabla356[[#This Row],[SALIDAS]]</f>
        <v>0</v>
      </c>
      <c r="K578" s="2">
        <v>1250</v>
      </c>
      <c r="L578" s="2">
        <f>+Tabla356[[#This Row],[BALANCE INICIAL]]*Tabla356[[#This Row],[PRECIO]]</f>
        <v>0</v>
      </c>
      <c r="M578" s="2">
        <f>+Tabla356[[#This Row],[ENTRADAS]]*Tabla356[[#This Row],[PRECIO]]</f>
        <v>0</v>
      </c>
      <c r="N578" s="2">
        <f>+Tabla356[[#This Row],[SALIDAS]]*Tabla356[[#This Row],[PRECIO]]</f>
        <v>0</v>
      </c>
      <c r="O578" s="2">
        <f>+Tabla356[[#This Row],[BALANCE INICIAL2]]+Tabla356[[#This Row],[ENTRADAS3]]-Tabla356[[#This Row],[SALIDAS4]]</f>
        <v>0</v>
      </c>
    </row>
    <row r="579" spans="1:15" x14ac:dyDescent="0.25">
      <c r="A579" s="9" t="s">
        <v>59</v>
      </c>
      <c r="B579" s="10" t="s">
        <v>880</v>
      </c>
      <c r="C579" t="s">
        <v>107</v>
      </c>
      <c r="D579" t="s">
        <v>699</v>
      </c>
      <c r="F579" s="9" t="s">
        <v>820</v>
      </c>
      <c r="G579">
        <v>26</v>
      </c>
      <c r="J579">
        <f>+Tabla356[[#This Row],[BALANCE INICIAL]]+Tabla356[[#This Row],[ENTRADAS]]-Tabla356[[#This Row],[SALIDAS]]</f>
        <v>26</v>
      </c>
      <c r="K579" s="2">
        <v>284</v>
      </c>
      <c r="L579" s="2">
        <f>+Tabla356[[#This Row],[BALANCE INICIAL]]*Tabla356[[#This Row],[PRECIO]]</f>
        <v>7384</v>
      </c>
      <c r="M579" s="2">
        <f>+Tabla356[[#This Row],[ENTRADAS]]*Tabla356[[#This Row],[PRECIO]]</f>
        <v>0</v>
      </c>
      <c r="N579" s="2">
        <f>+Tabla356[[#This Row],[SALIDAS]]*Tabla356[[#This Row],[PRECIO]]</f>
        <v>0</v>
      </c>
      <c r="O579" s="2">
        <f>+Tabla356[[#This Row],[BALANCE INICIAL2]]+Tabla356[[#This Row],[ENTRADAS3]]-Tabla356[[#This Row],[SALIDAS4]]</f>
        <v>7384</v>
      </c>
    </row>
    <row r="580" spans="1:15" x14ac:dyDescent="0.25">
      <c r="A580" s="9" t="s">
        <v>59</v>
      </c>
      <c r="B580" s="10" t="s">
        <v>880</v>
      </c>
      <c r="C580" t="s">
        <v>107</v>
      </c>
      <c r="D580" t="s">
        <v>700</v>
      </c>
      <c r="F580" s="9" t="s">
        <v>820</v>
      </c>
      <c r="G580">
        <v>8</v>
      </c>
      <c r="J580">
        <f>+Tabla356[[#This Row],[BALANCE INICIAL]]+Tabla356[[#This Row],[ENTRADAS]]-Tabla356[[#This Row],[SALIDAS]]</f>
        <v>8</v>
      </c>
      <c r="K580" s="2">
        <v>650</v>
      </c>
      <c r="L580" s="2">
        <f>+Tabla356[[#This Row],[BALANCE INICIAL]]*Tabla356[[#This Row],[PRECIO]]</f>
        <v>5200</v>
      </c>
      <c r="M580" s="2">
        <f>+Tabla356[[#This Row],[ENTRADAS]]*Tabla356[[#This Row],[PRECIO]]</f>
        <v>0</v>
      </c>
      <c r="N580" s="2">
        <f>+Tabla356[[#This Row],[SALIDAS]]*Tabla356[[#This Row],[PRECIO]]</f>
        <v>0</v>
      </c>
      <c r="O580" s="2">
        <f>+Tabla356[[#This Row],[BALANCE INICIAL2]]+Tabla356[[#This Row],[ENTRADAS3]]-Tabla356[[#This Row],[SALIDAS4]]</f>
        <v>5200</v>
      </c>
    </row>
    <row r="581" spans="1:15" x14ac:dyDescent="0.25">
      <c r="A581" s="9" t="s">
        <v>59</v>
      </c>
      <c r="B581" s="16" t="s">
        <v>880</v>
      </c>
      <c r="C581" t="s">
        <v>107</v>
      </c>
      <c r="D581" t="s">
        <v>704</v>
      </c>
      <c r="F581" s="9" t="s">
        <v>834</v>
      </c>
      <c r="G581">
        <v>0</v>
      </c>
      <c r="J581">
        <f>+Tabla356[[#This Row],[BALANCE INICIAL]]+Tabla356[[#This Row],[ENTRADAS]]-Tabla356[[#This Row],[SALIDAS]]</f>
        <v>0</v>
      </c>
      <c r="K581" s="2">
        <v>350</v>
      </c>
      <c r="L581" s="2">
        <f>+Tabla356[[#This Row],[BALANCE INICIAL]]*Tabla356[[#This Row],[PRECIO]]</f>
        <v>0</v>
      </c>
      <c r="M581" s="2">
        <f>+Tabla356[[#This Row],[ENTRADAS]]*Tabla356[[#This Row],[PRECIO]]</f>
        <v>0</v>
      </c>
      <c r="N581" s="2">
        <f>+Tabla356[[#This Row],[SALIDAS]]*Tabla356[[#This Row],[PRECIO]]</f>
        <v>0</v>
      </c>
      <c r="O581" s="2">
        <f>+Tabla356[[#This Row],[BALANCE INICIAL2]]+Tabla356[[#This Row],[ENTRADAS3]]-Tabla356[[#This Row],[SALIDAS4]]</f>
        <v>0</v>
      </c>
    </row>
    <row r="582" spans="1:15" x14ac:dyDescent="0.25">
      <c r="A582" s="9" t="s">
        <v>59</v>
      </c>
      <c r="B582" s="16" t="s">
        <v>880</v>
      </c>
      <c r="C582" t="s">
        <v>107</v>
      </c>
      <c r="D582" t="s">
        <v>707</v>
      </c>
      <c r="F582" s="9" t="s">
        <v>820</v>
      </c>
      <c r="G582">
        <v>1</v>
      </c>
      <c r="J582">
        <f>+Tabla356[[#This Row],[BALANCE INICIAL]]+Tabla356[[#This Row],[ENTRADAS]]-Tabla356[[#This Row],[SALIDAS]]</f>
        <v>1</v>
      </c>
      <c r="K582" s="2">
        <v>1000</v>
      </c>
      <c r="L582" s="2">
        <f>+Tabla356[[#This Row],[BALANCE INICIAL]]*Tabla356[[#This Row],[PRECIO]]</f>
        <v>1000</v>
      </c>
      <c r="M582" s="2">
        <f>+Tabla356[[#This Row],[ENTRADAS]]*Tabla356[[#This Row],[PRECIO]]</f>
        <v>0</v>
      </c>
      <c r="N582" s="2">
        <f>+Tabla356[[#This Row],[SALIDAS]]*Tabla356[[#This Row],[PRECIO]]</f>
        <v>0</v>
      </c>
      <c r="O582" s="2">
        <f>+Tabla356[[#This Row],[BALANCE INICIAL2]]+Tabla356[[#This Row],[ENTRADAS3]]-Tabla356[[#This Row],[SALIDAS4]]</f>
        <v>1000</v>
      </c>
    </row>
    <row r="583" spans="1:15" x14ac:dyDescent="0.25">
      <c r="A583" s="9" t="s">
        <v>59</v>
      </c>
      <c r="B583" s="16" t="s">
        <v>880</v>
      </c>
      <c r="C583" t="s">
        <v>107</v>
      </c>
      <c r="D583" t="s">
        <v>710</v>
      </c>
      <c r="F583" s="9" t="s">
        <v>820</v>
      </c>
      <c r="G583">
        <v>7</v>
      </c>
      <c r="J583">
        <f>+Tabla356[[#This Row],[BALANCE INICIAL]]+Tabla356[[#This Row],[ENTRADAS]]-Tabla356[[#This Row],[SALIDAS]]</f>
        <v>7</v>
      </c>
      <c r="K583" s="2">
        <v>545</v>
      </c>
      <c r="L583" s="2">
        <f>+Tabla356[[#This Row],[BALANCE INICIAL]]*Tabla356[[#This Row],[PRECIO]]</f>
        <v>3815</v>
      </c>
      <c r="M583" s="2">
        <f>+Tabla356[[#This Row],[ENTRADAS]]*Tabla356[[#This Row],[PRECIO]]</f>
        <v>0</v>
      </c>
      <c r="N583" s="2">
        <f>+Tabla356[[#This Row],[SALIDAS]]*Tabla356[[#This Row],[PRECIO]]</f>
        <v>0</v>
      </c>
      <c r="O583" s="2">
        <f>+Tabla356[[#This Row],[BALANCE INICIAL2]]+Tabla356[[#This Row],[ENTRADAS3]]-Tabla356[[#This Row],[SALIDAS4]]</f>
        <v>3815</v>
      </c>
    </row>
    <row r="584" spans="1:15" x14ac:dyDescent="0.25">
      <c r="A584" s="9" t="s">
        <v>59</v>
      </c>
      <c r="B584" s="16" t="s">
        <v>880</v>
      </c>
      <c r="C584" t="s">
        <v>107</v>
      </c>
      <c r="D584" t="s">
        <v>711</v>
      </c>
      <c r="F584" s="9" t="s">
        <v>820</v>
      </c>
      <c r="G584">
        <v>1</v>
      </c>
      <c r="J584">
        <f>+Tabla356[[#This Row],[BALANCE INICIAL]]+Tabla356[[#This Row],[ENTRADAS]]-Tabla356[[#This Row],[SALIDAS]]</f>
        <v>1</v>
      </c>
      <c r="K584" s="2">
        <v>775</v>
      </c>
      <c r="L584" s="2">
        <f>+Tabla356[[#This Row],[BALANCE INICIAL]]*Tabla356[[#This Row],[PRECIO]]</f>
        <v>775</v>
      </c>
      <c r="M584" s="2">
        <f>+Tabla356[[#This Row],[ENTRADAS]]*Tabla356[[#This Row],[PRECIO]]</f>
        <v>0</v>
      </c>
      <c r="N584" s="2">
        <f>+Tabla356[[#This Row],[SALIDAS]]*Tabla356[[#This Row],[PRECIO]]</f>
        <v>0</v>
      </c>
      <c r="O584" s="2">
        <f>+Tabla356[[#This Row],[BALANCE INICIAL2]]+Tabla356[[#This Row],[ENTRADAS3]]-Tabla356[[#This Row],[SALIDAS4]]</f>
        <v>775</v>
      </c>
    </row>
    <row r="585" spans="1:15" x14ac:dyDescent="0.25">
      <c r="A585" s="9" t="s">
        <v>59</v>
      </c>
      <c r="B585" s="16" t="s">
        <v>880</v>
      </c>
      <c r="C585" t="s">
        <v>107</v>
      </c>
      <c r="D585" t="s">
        <v>712</v>
      </c>
      <c r="F585" s="9" t="s">
        <v>873</v>
      </c>
      <c r="G585">
        <v>1</v>
      </c>
      <c r="J585">
        <f>+Tabla356[[#This Row],[BALANCE INICIAL]]+Tabla356[[#This Row],[ENTRADAS]]-Tabla356[[#This Row],[SALIDAS]]</f>
        <v>1</v>
      </c>
      <c r="K585" s="2">
        <v>2337.02</v>
      </c>
      <c r="L585" s="2">
        <f>+Tabla356[[#This Row],[BALANCE INICIAL]]*Tabla356[[#This Row],[PRECIO]]</f>
        <v>2337.02</v>
      </c>
      <c r="M585" s="2">
        <f>+Tabla356[[#This Row],[ENTRADAS]]*Tabla356[[#This Row],[PRECIO]]</f>
        <v>0</v>
      </c>
      <c r="N585" s="2">
        <f>+Tabla356[[#This Row],[SALIDAS]]*Tabla356[[#This Row],[PRECIO]]</f>
        <v>0</v>
      </c>
      <c r="O585" s="2">
        <f>+Tabla356[[#This Row],[BALANCE INICIAL2]]+Tabla356[[#This Row],[ENTRADAS3]]-Tabla356[[#This Row],[SALIDAS4]]</f>
        <v>2337.02</v>
      </c>
    </row>
    <row r="586" spans="1:15" x14ac:dyDescent="0.25">
      <c r="A586" s="9" t="s">
        <v>59</v>
      </c>
      <c r="B586" s="16" t="s">
        <v>880</v>
      </c>
      <c r="C586" t="s">
        <v>107</v>
      </c>
      <c r="D586" t="s">
        <v>713</v>
      </c>
      <c r="F586" s="9" t="s">
        <v>873</v>
      </c>
      <c r="G586">
        <v>4</v>
      </c>
      <c r="J586">
        <f>+Tabla356[[#This Row],[BALANCE INICIAL]]+Tabla356[[#This Row],[ENTRADAS]]-Tabla356[[#This Row],[SALIDAS]]</f>
        <v>4</v>
      </c>
      <c r="K586" s="2">
        <v>539</v>
      </c>
      <c r="L586" s="2">
        <f>+Tabla356[[#This Row],[BALANCE INICIAL]]*Tabla356[[#This Row],[PRECIO]]</f>
        <v>2156</v>
      </c>
      <c r="M586" s="2">
        <f>+Tabla356[[#This Row],[ENTRADAS]]*Tabla356[[#This Row],[PRECIO]]</f>
        <v>0</v>
      </c>
      <c r="N586" s="2">
        <f>+Tabla356[[#This Row],[SALIDAS]]*Tabla356[[#This Row],[PRECIO]]</f>
        <v>0</v>
      </c>
      <c r="O586" s="2">
        <f>+Tabla356[[#This Row],[BALANCE INICIAL2]]+Tabla356[[#This Row],[ENTRADAS3]]-Tabla356[[#This Row],[SALIDAS4]]</f>
        <v>2156</v>
      </c>
    </row>
    <row r="587" spans="1:15" x14ac:dyDescent="0.25">
      <c r="A587" s="9" t="s">
        <v>59</v>
      </c>
      <c r="B587" s="16" t="s">
        <v>880</v>
      </c>
      <c r="C587" t="s">
        <v>107</v>
      </c>
      <c r="D587" t="s">
        <v>714</v>
      </c>
      <c r="F587" s="9" t="s">
        <v>873</v>
      </c>
      <c r="G587">
        <v>5</v>
      </c>
      <c r="J587">
        <f>+Tabla356[[#This Row],[BALANCE INICIAL]]+Tabla356[[#This Row],[ENTRADAS]]-Tabla356[[#This Row],[SALIDAS]]</f>
        <v>5</v>
      </c>
      <c r="K587" s="2">
        <v>204.24</v>
      </c>
      <c r="L587" s="2">
        <f>+Tabla356[[#This Row],[BALANCE INICIAL]]*Tabla356[[#This Row],[PRECIO]]</f>
        <v>1021.2</v>
      </c>
      <c r="M587" s="2">
        <f>+Tabla356[[#This Row],[ENTRADAS]]*Tabla356[[#This Row],[PRECIO]]</f>
        <v>0</v>
      </c>
      <c r="N587" s="2">
        <f>+Tabla356[[#This Row],[SALIDAS]]*Tabla356[[#This Row],[PRECIO]]</f>
        <v>0</v>
      </c>
      <c r="O587" s="2">
        <f>+Tabla356[[#This Row],[BALANCE INICIAL2]]+Tabla356[[#This Row],[ENTRADAS3]]-Tabla356[[#This Row],[SALIDAS4]]</f>
        <v>1021.2</v>
      </c>
    </row>
    <row r="588" spans="1:15" x14ac:dyDescent="0.25">
      <c r="A588" s="9" t="s">
        <v>59</v>
      </c>
      <c r="B588" s="16" t="s">
        <v>880</v>
      </c>
      <c r="C588" t="s">
        <v>107</v>
      </c>
      <c r="D588" t="s">
        <v>715</v>
      </c>
      <c r="F588" s="9" t="s">
        <v>873</v>
      </c>
      <c r="G588">
        <v>7</v>
      </c>
      <c r="J588">
        <f>+Tabla356[[#This Row],[BALANCE INICIAL]]+Tabla356[[#This Row],[ENTRADAS]]-Tabla356[[#This Row],[SALIDAS]]</f>
        <v>7</v>
      </c>
      <c r="K588" s="2">
        <v>179.92</v>
      </c>
      <c r="L588" s="2">
        <f>+Tabla356[[#This Row],[BALANCE INICIAL]]*Tabla356[[#This Row],[PRECIO]]</f>
        <v>1259.4399999999998</v>
      </c>
      <c r="M588" s="2">
        <f>+Tabla356[[#This Row],[ENTRADAS]]*Tabla356[[#This Row],[PRECIO]]</f>
        <v>0</v>
      </c>
      <c r="N588" s="2">
        <f>+Tabla356[[#This Row],[SALIDAS]]*Tabla356[[#This Row],[PRECIO]]</f>
        <v>0</v>
      </c>
      <c r="O588" s="2">
        <f>+Tabla356[[#This Row],[BALANCE INICIAL2]]+Tabla356[[#This Row],[ENTRADAS3]]-Tabla356[[#This Row],[SALIDAS4]]</f>
        <v>1259.4399999999998</v>
      </c>
    </row>
    <row r="589" spans="1:15" x14ac:dyDescent="0.25">
      <c r="A589" s="9" t="s">
        <v>59</v>
      </c>
      <c r="B589" s="16" t="s">
        <v>880</v>
      </c>
      <c r="C589" t="s">
        <v>107</v>
      </c>
      <c r="D589" t="s">
        <v>721</v>
      </c>
      <c r="F589" s="9" t="s">
        <v>820</v>
      </c>
      <c r="G589">
        <v>2</v>
      </c>
      <c r="J589">
        <f>+Tabla356[[#This Row],[BALANCE INICIAL]]+Tabla356[[#This Row],[ENTRADAS]]-Tabla356[[#This Row],[SALIDAS]]</f>
        <v>2</v>
      </c>
      <c r="K589" s="2">
        <v>1398</v>
      </c>
      <c r="L589" s="2">
        <f>+Tabla356[[#This Row],[BALANCE INICIAL]]*Tabla356[[#This Row],[PRECIO]]</f>
        <v>2796</v>
      </c>
      <c r="M589" s="2">
        <f>+Tabla356[[#This Row],[ENTRADAS]]*Tabla356[[#This Row],[PRECIO]]</f>
        <v>0</v>
      </c>
      <c r="N589" s="2">
        <f>+Tabla356[[#This Row],[SALIDAS]]*Tabla356[[#This Row],[PRECIO]]</f>
        <v>0</v>
      </c>
      <c r="O589" s="2">
        <f>+Tabla356[[#This Row],[BALANCE INICIAL2]]+Tabla356[[#This Row],[ENTRADAS3]]-Tabla356[[#This Row],[SALIDAS4]]</f>
        <v>2796</v>
      </c>
    </row>
    <row r="590" spans="1:15" x14ac:dyDescent="0.25">
      <c r="A590" s="9" t="s">
        <v>59</v>
      </c>
      <c r="B590" s="16" t="s">
        <v>880</v>
      </c>
      <c r="C590" t="s">
        <v>107</v>
      </c>
      <c r="D590" t="s">
        <v>724</v>
      </c>
      <c r="F590" s="9" t="s">
        <v>820</v>
      </c>
      <c r="G590">
        <v>7</v>
      </c>
      <c r="J590">
        <f>+Tabla356[[#This Row],[BALANCE INICIAL]]+Tabla356[[#This Row],[ENTRADAS]]-Tabla356[[#This Row],[SALIDAS]]</f>
        <v>7</v>
      </c>
      <c r="K590" s="2">
        <v>1906.78</v>
      </c>
      <c r="L590" s="2">
        <f>+Tabla356[[#This Row],[BALANCE INICIAL]]*Tabla356[[#This Row],[PRECIO]]</f>
        <v>13347.46</v>
      </c>
      <c r="M590" s="2">
        <f>+Tabla356[[#This Row],[ENTRADAS]]*Tabla356[[#This Row],[PRECIO]]</f>
        <v>0</v>
      </c>
      <c r="N590" s="2">
        <f>+Tabla356[[#This Row],[SALIDAS]]*Tabla356[[#This Row],[PRECIO]]</f>
        <v>0</v>
      </c>
      <c r="O590" s="2">
        <f>+Tabla356[[#This Row],[BALANCE INICIAL2]]+Tabla356[[#This Row],[ENTRADAS3]]-Tabla356[[#This Row],[SALIDAS4]]</f>
        <v>13347.46</v>
      </c>
    </row>
    <row r="591" spans="1:15" x14ac:dyDescent="0.25">
      <c r="A591" s="9" t="s">
        <v>59</v>
      </c>
      <c r="B591" s="16" t="s">
        <v>880</v>
      </c>
      <c r="C591" t="s">
        <v>107</v>
      </c>
      <c r="D591" t="s">
        <v>725</v>
      </c>
      <c r="F591" s="9" t="s">
        <v>820</v>
      </c>
      <c r="G591">
        <v>1</v>
      </c>
      <c r="J591">
        <f>+Tabla356[[#This Row],[BALANCE INICIAL]]+Tabla356[[#This Row],[ENTRADAS]]-Tabla356[[#This Row],[SALIDAS]]</f>
        <v>1</v>
      </c>
      <c r="K591" s="2">
        <v>949</v>
      </c>
      <c r="L591" s="2">
        <f>+Tabla356[[#This Row],[BALANCE INICIAL]]*Tabla356[[#This Row],[PRECIO]]</f>
        <v>949</v>
      </c>
      <c r="M591" s="2">
        <f>+Tabla356[[#This Row],[ENTRADAS]]*Tabla356[[#This Row],[PRECIO]]</f>
        <v>0</v>
      </c>
      <c r="N591" s="2">
        <f>+Tabla356[[#This Row],[SALIDAS]]*Tabla356[[#This Row],[PRECIO]]</f>
        <v>0</v>
      </c>
      <c r="O591" s="2">
        <f>+Tabla356[[#This Row],[BALANCE INICIAL2]]+Tabla356[[#This Row],[ENTRADAS3]]-Tabla356[[#This Row],[SALIDAS4]]</f>
        <v>949</v>
      </c>
    </row>
    <row r="592" spans="1:15" x14ac:dyDescent="0.25">
      <c r="A592" s="9" t="s">
        <v>59</v>
      </c>
      <c r="B592" s="16" t="s">
        <v>880</v>
      </c>
      <c r="C592" t="s">
        <v>107</v>
      </c>
      <c r="D592" t="s">
        <v>726</v>
      </c>
      <c r="F592" s="9" t="s">
        <v>820</v>
      </c>
      <c r="G592">
        <v>3</v>
      </c>
      <c r="J592">
        <f>+Tabla356[[#This Row],[BALANCE INICIAL]]+Tabla356[[#This Row],[ENTRADAS]]-Tabla356[[#This Row],[SALIDAS]]</f>
        <v>3</v>
      </c>
      <c r="K592" s="2">
        <v>2000</v>
      </c>
      <c r="L592" s="2">
        <f>+Tabla356[[#This Row],[BALANCE INICIAL]]*Tabla356[[#This Row],[PRECIO]]</f>
        <v>6000</v>
      </c>
      <c r="M592" s="2">
        <f>+Tabla356[[#This Row],[ENTRADAS]]*Tabla356[[#This Row],[PRECIO]]</f>
        <v>0</v>
      </c>
      <c r="N592" s="2">
        <f>+Tabla356[[#This Row],[SALIDAS]]*Tabla356[[#This Row],[PRECIO]]</f>
        <v>0</v>
      </c>
      <c r="O592" s="2">
        <f>+Tabla356[[#This Row],[BALANCE INICIAL2]]+Tabla356[[#This Row],[ENTRADAS3]]-Tabla356[[#This Row],[SALIDAS4]]</f>
        <v>6000</v>
      </c>
    </row>
    <row r="593" spans="1:15" x14ac:dyDescent="0.25">
      <c r="A593" s="9" t="s">
        <v>59</v>
      </c>
      <c r="B593" s="16" t="s">
        <v>880</v>
      </c>
      <c r="C593" t="s">
        <v>107</v>
      </c>
      <c r="D593" t="s">
        <v>727</v>
      </c>
      <c r="F593" s="9" t="s">
        <v>820</v>
      </c>
      <c r="G593">
        <v>4</v>
      </c>
      <c r="J593">
        <f>+Tabla356[[#This Row],[BALANCE INICIAL]]+Tabla356[[#This Row],[ENTRADAS]]-Tabla356[[#This Row],[SALIDAS]]</f>
        <v>4</v>
      </c>
      <c r="K593" s="2">
        <v>275</v>
      </c>
      <c r="L593" s="2">
        <f>+Tabla356[[#This Row],[BALANCE INICIAL]]*Tabla356[[#This Row],[PRECIO]]</f>
        <v>1100</v>
      </c>
      <c r="M593" s="2">
        <f>+Tabla356[[#This Row],[ENTRADAS]]*Tabla356[[#This Row],[PRECIO]]</f>
        <v>0</v>
      </c>
      <c r="N593" s="2">
        <f>+Tabla356[[#This Row],[SALIDAS]]*Tabla356[[#This Row],[PRECIO]]</f>
        <v>0</v>
      </c>
      <c r="O593" s="2">
        <f>+Tabla356[[#This Row],[BALANCE INICIAL2]]+Tabla356[[#This Row],[ENTRADAS3]]-Tabla356[[#This Row],[SALIDAS4]]</f>
        <v>1100</v>
      </c>
    </row>
    <row r="594" spans="1:15" x14ac:dyDescent="0.25">
      <c r="A594" s="9" t="s">
        <v>59</v>
      </c>
      <c r="B594" s="16" t="s">
        <v>880</v>
      </c>
      <c r="C594" t="s">
        <v>107</v>
      </c>
      <c r="D594" t="s">
        <v>728</v>
      </c>
      <c r="F594" s="9" t="s">
        <v>820</v>
      </c>
      <c r="G594">
        <v>3</v>
      </c>
      <c r="J594">
        <f>+Tabla356[[#This Row],[BALANCE INICIAL]]+Tabla356[[#This Row],[ENTRADAS]]-Tabla356[[#This Row],[SALIDAS]]</f>
        <v>3</v>
      </c>
      <c r="K594" s="2">
        <v>850</v>
      </c>
      <c r="L594" s="2">
        <f>+Tabla356[[#This Row],[BALANCE INICIAL]]*Tabla356[[#This Row],[PRECIO]]</f>
        <v>2550</v>
      </c>
      <c r="M594" s="2">
        <f>+Tabla356[[#This Row],[ENTRADAS]]*Tabla356[[#This Row],[PRECIO]]</f>
        <v>0</v>
      </c>
      <c r="N594" s="2">
        <f>+Tabla356[[#This Row],[SALIDAS]]*Tabla356[[#This Row],[PRECIO]]</f>
        <v>0</v>
      </c>
      <c r="O594" s="2">
        <f>+Tabla356[[#This Row],[BALANCE INICIAL2]]+Tabla356[[#This Row],[ENTRADAS3]]-Tabla356[[#This Row],[SALIDAS4]]</f>
        <v>2550</v>
      </c>
    </row>
    <row r="595" spans="1:15" x14ac:dyDescent="0.25">
      <c r="A595" s="9" t="s">
        <v>59</v>
      </c>
      <c r="B595" s="16" t="s">
        <v>880</v>
      </c>
      <c r="C595" t="s">
        <v>107</v>
      </c>
      <c r="D595" t="s">
        <v>729</v>
      </c>
      <c r="F595" s="9" t="s">
        <v>820</v>
      </c>
      <c r="G595">
        <v>1</v>
      </c>
      <c r="J595">
        <f>+Tabla356[[#This Row],[BALANCE INICIAL]]+Tabla356[[#This Row],[ENTRADAS]]-Tabla356[[#This Row],[SALIDAS]]</f>
        <v>1</v>
      </c>
      <c r="K595" s="2">
        <v>700</v>
      </c>
      <c r="L595" s="2">
        <f>+Tabla356[[#This Row],[BALANCE INICIAL]]*Tabla356[[#This Row],[PRECIO]]</f>
        <v>700</v>
      </c>
      <c r="M595" s="2">
        <f>+Tabla356[[#This Row],[ENTRADAS]]*Tabla356[[#This Row],[PRECIO]]</f>
        <v>0</v>
      </c>
      <c r="N595" s="2">
        <f>+Tabla356[[#This Row],[SALIDAS]]*Tabla356[[#This Row],[PRECIO]]</f>
        <v>0</v>
      </c>
      <c r="O595" s="2">
        <f>+Tabla356[[#This Row],[BALANCE INICIAL2]]+Tabla356[[#This Row],[ENTRADAS3]]-Tabla356[[#This Row],[SALIDAS4]]</f>
        <v>700</v>
      </c>
    </row>
    <row r="596" spans="1:15" x14ac:dyDescent="0.25">
      <c r="A596" s="9" t="s">
        <v>59</v>
      </c>
      <c r="B596" s="16" t="s">
        <v>880</v>
      </c>
      <c r="C596" t="s">
        <v>107</v>
      </c>
      <c r="D596" t="s">
        <v>730</v>
      </c>
      <c r="F596" s="9" t="s">
        <v>820</v>
      </c>
      <c r="G596">
        <v>6</v>
      </c>
      <c r="J596">
        <f>+Tabla356[[#This Row],[BALANCE INICIAL]]+Tabla356[[#This Row],[ENTRADAS]]-Tabla356[[#This Row],[SALIDAS]]</f>
        <v>6</v>
      </c>
      <c r="K596" s="2">
        <v>450</v>
      </c>
      <c r="L596" s="2">
        <f>+Tabla356[[#This Row],[BALANCE INICIAL]]*Tabla356[[#This Row],[PRECIO]]</f>
        <v>2700</v>
      </c>
      <c r="M596" s="2">
        <f>+Tabla356[[#This Row],[ENTRADAS]]*Tabla356[[#This Row],[PRECIO]]</f>
        <v>0</v>
      </c>
      <c r="N596" s="2">
        <f>+Tabla356[[#This Row],[SALIDAS]]*Tabla356[[#This Row],[PRECIO]]</f>
        <v>0</v>
      </c>
      <c r="O596" s="2">
        <f>+Tabla356[[#This Row],[BALANCE INICIAL2]]+Tabla356[[#This Row],[ENTRADAS3]]-Tabla356[[#This Row],[SALIDAS4]]</f>
        <v>2700</v>
      </c>
    </row>
    <row r="597" spans="1:15" x14ac:dyDescent="0.25">
      <c r="A597" s="14" t="s">
        <v>59</v>
      </c>
      <c r="B597" s="16" t="s">
        <v>880</v>
      </c>
      <c r="C597" t="s">
        <v>107</v>
      </c>
      <c r="D597" t="s">
        <v>731</v>
      </c>
      <c r="F597" s="9" t="s">
        <v>820</v>
      </c>
      <c r="G597">
        <v>9</v>
      </c>
      <c r="J597">
        <f>+Tabla356[[#This Row],[BALANCE INICIAL]]+Tabla356[[#This Row],[ENTRADAS]]-Tabla356[[#This Row],[SALIDAS]]</f>
        <v>9</v>
      </c>
      <c r="K597" s="2">
        <v>800</v>
      </c>
      <c r="L597" s="2">
        <f>+Tabla356[[#This Row],[BALANCE INICIAL]]*Tabla356[[#This Row],[PRECIO]]</f>
        <v>7200</v>
      </c>
      <c r="M597" s="2">
        <f>+Tabla356[[#This Row],[ENTRADAS]]*Tabla356[[#This Row],[PRECIO]]</f>
        <v>0</v>
      </c>
      <c r="N597" s="2">
        <f>+Tabla356[[#This Row],[SALIDAS]]*Tabla356[[#This Row],[PRECIO]]</f>
        <v>0</v>
      </c>
      <c r="O597" s="2">
        <f>+Tabla356[[#This Row],[BALANCE INICIAL2]]+Tabla356[[#This Row],[ENTRADAS3]]-Tabla356[[#This Row],[SALIDAS4]]</f>
        <v>7200</v>
      </c>
    </row>
    <row r="598" spans="1:15" x14ac:dyDescent="0.25">
      <c r="A598" s="9" t="s">
        <v>59</v>
      </c>
      <c r="B598" s="16" t="s">
        <v>880</v>
      </c>
      <c r="C598" t="s">
        <v>107</v>
      </c>
      <c r="D598" t="s">
        <v>732</v>
      </c>
      <c r="F598" s="9" t="s">
        <v>834</v>
      </c>
      <c r="G598">
        <v>2</v>
      </c>
      <c r="J598">
        <f>+Tabla356[[#This Row],[BALANCE INICIAL]]+Tabla356[[#This Row],[ENTRADAS]]-Tabla356[[#This Row],[SALIDAS]]</f>
        <v>2</v>
      </c>
      <c r="K598" s="2">
        <v>750</v>
      </c>
      <c r="L598" s="2">
        <f>+Tabla356[[#This Row],[BALANCE INICIAL]]*Tabla356[[#This Row],[PRECIO]]</f>
        <v>1500</v>
      </c>
      <c r="M598" s="2">
        <f>+Tabla356[[#This Row],[ENTRADAS]]*Tabla356[[#This Row],[PRECIO]]</f>
        <v>0</v>
      </c>
      <c r="N598" s="2">
        <f>+Tabla356[[#This Row],[SALIDAS]]*Tabla356[[#This Row],[PRECIO]]</f>
        <v>0</v>
      </c>
      <c r="O598" s="2">
        <f>+Tabla356[[#This Row],[BALANCE INICIAL2]]+Tabla356[[#This Row],[ENTRADAS3]]-Tabla356[[#This Row],[SALIDAS4]]</f>
        <v>1500</v>
      </c>
    </row>
    <row r="599" spans="1:15" x14ac:dyDescent="0.25">
      <c r="A599" s="9" t="s">
        <v>59</v>
      </c>
      <c r="B599" s="16" t="s">
        <v>880</v>
      </c>
      <c r="C599" t="s">
        <v>107</v>
      </c>
      <c r="D599" t="s">
        <v>733</v>
      </c>
      <c r="F599" s="9" t="s">
        <v>820</v>
      </c>
      <c r="G599">
        <v>11</v>
      </c>
      <c r="J599">
        <f>+Tabla356[[#This Row],[BALANCE INICIAL]]+Tabla356[[#This Row],[ENTRADAS]]-Tabla356[[#This Row],[SALIDAS]]</f>
        <v>11</v>
      </c>
      <c r="K599" s="2">
        <v>850</v>
      </c>
      <c r="L599" s="2">
        <f>+Tabla356[[#This Row],[BALANCE INICIAL]]*Tabla356[[#This Row],[PRECIO]]</f>
        <v>9350</v>
      </c>
      <c r="M599" s="2">
        <f>+Tabla356[[#This Row],[ENTRADAS]]*Tabla356[[#This Row],[PRECIO]]</f>
        <v>0</v>
      </c>
      <c r="N599" s="2">
        <f>+Tabla356[[#This Row],[SALIDAS]]*Tabla356[[#This Row],[PRECIO]]</f>
        <v>0</v>
      </c>
      <c r="O599" s="2">
        <f>+Tabla356[[#This Row],[BALANCE INICIAL2]]+Tabla356[[#This Row],[ENTRADAS3]]-Tabla356[[#This Row],[SALIDAS4]]</f>
        <v>9350</v>
      </c>
    </row>
    <row r="600" spans="1:15" x14ac:dyDescent="0.25">
      <c r="A600" s="9" t="s">
        <v>59</v>
      </c>
      <c r="B600" s="16" t="s">
        <v>880</v>
      </c>
      <c r="C600" t="s">
        <v>107</v>
      </c>
      <c r="D600" t="s">
        <v>734</v>
      </c>
      <c r="F600" s="9" t="s">
        <v>820</v>
      </c>
      <c r="G600">
        <v>2</v>
      </c>
      <c r="J600">
        <f>+Tabla356[[#This Row],[BALANCE INICIAL]]+Tabla356[[#This Row],[ENTRADAS]]-Tabla356[[#This Row],[SALIDAS]]</f>
        <v>2</v>
      </c>
      <c r="K600" s="2">
        <v>1050</v>
      </c>
      <c r="L600" s="2">
        <f>+Tabla356[[#This Row],[BALANCE INICIAL]]*Tabla356[[#This Row],[PRECIO]]</f>
        <v>2100</v>
      </c>
      <c r="M600" s="2">
        <f>+Tabla356[[#This Row],[ENTRADAS]]*Tabla356[[#This Row],[PRECIO]]</f>
        <v>0</v>
      </c>
      <c r="N600" s="2">
        <f>+Tabla356[[#This Row],[SALIDAS]]*Tabla356[[#This Row],[PRECIO]]</f>
        <v>0</v>
      </c>
      <c r="O600" s="2">
        <f>+Tabla356[[#This Row],[BALANCE INICIAL2]]+Tabla356[[#This Row],[ENTRADAS3]]-Tabla356[[#This Row],[SALIDAS4]]</f>
        <v>2100</v>
      </c>
    </row>
    <row r="601" spans="1:15" x14ac:dyDescent="0.25">
      <c r="A601" s="9" t="s">
        <v>59</v>
      </c>
      <c r="B601" s="16" t="s">
        <v>880</v>
      </c>
      <c r="C601" t="s">
        <v>107</v>
      </c>
      <c r="D601" t="s">
        <v>735</v>
      </c>
      <c r="F601" s="9" t="s">
        <v>820</v>
      </c>
      <c r="G601">
        <v>1</v>
      </c>
      <c r="J601">
        <f>+Tabla356[[#This Row],[BALANCE INICIAL]]+Tabla356[[#This Row],[ENTRADAS]]-Tabla356[[#This Row],[SALIDAS]]</f>
        <v>1</v>
      </c>
      <c r="K601" s="2">
        <v>1250</v>
      </c>
      <c r="L601" s="2">
        <f>+Tabla356[[#This Row],[BALANCE INICIAL]]*Tabla356[[#This Row],[PRECIO]]</f>
        <v>1250</v>
      </c>
      <c r="M601" s="2">
        <f>+Tabla356[[#This Row],[ENTRADAS]]*Tabla356[[#This Row],[PRECIO]]</f>
        <v>0</v>
      </c>
      <c r="N601" s="2">
        <f>+Tabla356[[#This Row],[SALIDAS]]*Tabla356[[#This Row],[PRECIO]]</f>
        <v>0</v>
      </c>
      <c r="O601" s="2">
        <f>+Tabla356[[#This Row],[BALANCE INICIAL2]]+Tabla356[[#This Row],[ENTRADAS3]]-Tabla356[[#This Row],[SALIDAS4]]</f>
        <v>1250</v>
      </c>
    </row>
    <row r="602" spans="1:15" x14ac:dyDescent="0.25">
      <c r="A602" s="9" t="s">
        <v>59</v>
      </c>
      <c r="B602" s="16" t="s">
        <v>880</v>
      </c>
      <c r="C602" t="s">
        <v>107</v>
      </c>
      <c r="D602" t="s">
        <v>736</v>
      </c>
      <c r="F602" s="9" t="s">
        <v>820</v>
      </c>
      <c r="G602">
        <v>23</v>
      </c>
      <c r="J602">
        <f>+Tabla356[[#This Row],[BALANCE INICIAL]]+Tabla356[[#This Row],[ENTRADAS]]-Tabla356[[#This Row],[SALIDAS]]</f>
        <v>23</v>
      </c>
      <c r="K602" s="2">
        <v>950.3</v>
      </c>
      <c r="L602" s="2">
        <f>+Tabla356[[#This Row],[BALANCE INICIAL]]*Tabla356[[#This Row],[PRECIO]]</f>
        <v>21856.899999999998</v>
      </c>
      <c r="M602" s="2">
        <f>+Tabla356[[#This Row],[ENTRADAS]]*Tabla356[[#This Row],[PRECIO]]</f>
        <v>0</v>
      </c>
      <c r="N602" s="2">
        <f>+Tabla356[[#This Row],[SALIDAS]]*Tabla356[[#This Row],[PRECIO]]</f>
        <v>0</v>
      </c>
      <c r="O602" s="2">
        <f>+Tabla356[[#This Row],[BALANCE INICIAL2]]+Tabla356[[#This Row],[ENTRADAS3]]-Tabla356[[#This Row],[SALIDAS4]]</f>
        <v>21856.899999999998</v>
      </c>
    </row>
    <row r="603" spans="1:15" x14ac:dyDescent="0.25">
      <c r="A603" s="9" t="s">
        <v>59</v>
      </c>
      <c r="B603" s="16" t="s">
        <v>880</v>
      </c>
      <c r="C603" t="s">
        <v>107</v>
      </c>
      <c r="D603" t="s">
        <v>737</v>
      </c>
      <c r="F603" s="9" t="s">
        <v>820</v>
      </c>
      <c r="G603">
        <v>5</v>
      </c>
      <c r="J603">
        <f>+Tabla356[[#This Row],[BALANCE INICIAL]]+Tabla356[[#This Row],[ENTRADAS]]-Tabla356[[#This Row],[SALIDAS]]</f>
        <v>5</v>
      </c>
      <c r="K603" s="2">
        <v>650.5</v>
      </c>
      <c r="L603" s="2">
        <f>+Tabla356[[#This Row],[BALANCE INICIAL]]*Tabla356[[#This Row],[PRECIO]]</f>
        <v>3252.5</v>
      </c>
      <c r="M603" s="2">
        <f>+Tabla356[[#This Row],[ENTRADAS]]*Tabla356[[#This Row],[PRECIO]]</f>
        <v>0</v>
      </c>
      <c r="N603" s="2">
        <f>+Tabla356[[#This Row],[SALIDAS]]*Tabla356[[#This Row],[PRECIO]]</f>
        <v>0</v>
      </c>
      <c r="O603" s="2">
        <f>+Tabla356[[#This Row],[BALANCE INICIAL2]]+Tabla356[[#This Row],[ENTRADAS3]]-Tabla356[[#This Row],[SALIDAS4]]</f>
        <v>3252.5</v>
      </c>
    </row>
    <row r="604" spans="1:15" x14ac:dyDescent="0.25">
      <c r="A604" s="9" t="s">
        <v>59</v>
      </c>
      <c r="B604" s="16" t="s">
        <v>880</v>
      </c>
      <c r="C604" t="s">
        <v>107</v>
      </c>
      <c r="D604" t="s">
        <v>738</v>
      </c>
      <c r="F604" s="9" t="s">
        <v>820</v>
      </c>
      <c r="G604">
        <v>8</v>
      </c>
      <c r="J604">
        <f>+Tabla356[[#This Row],[BALANCE INICIAL]]+Tabla356[[#This Row],[ENTRADAS]]-Tabla356[[#This Row],[SALIDAS]]</f>
        <v>8</v>
      </c>
      <c r="K604" s="2">
        <v>1350</v>
      </c>
      <c r="L604" s="2">
        <f>+Tabla356[[#This Row],[BALANCE INICIAL]]*Tabla356[[#This Row],[PRECIO]]</f>
        <v>10800</v>
      </c>
      <c r="M604" s="2">
        <f>+Tabla356[[#This Row],[ENTRADAS]]*Tabla356[[#This Row],[PRECIO]]</f>
        <v>0</v>
      </c>
      <c r="N604" s="2">
        <f>+Tabla356[[#This Row],[SALIDAS]]*Tabla356[[#This Row],[PRECIO]]</f>
        <v>0</v>
      </c>
      <c r="O604" s="2">
        <f>+Tabla356[[#This Row],[BALANCE INICIAL2]]+Tabla356[[#This Row],[ENTRADAS3]]-Tabla356[[#This Row],[SALIDAS4]]</f>
        <v>10800</v>
      </c>
    </row>
    <row r="605" spans="1:15" x14ac:dyDescent="0.25">
      <c r="A605" s="9" t="s">
        <v>59</v>
      </c>
      <c r="B605" s="16" t="s">
        <v>880</v>
      </c>
      <c r="C605" t="s">
        <v>107</v>
      </c>
      <c r="D605" t="s">
        <v>739</v>
      </c>
      <c r="F605" s="9" t="s">
        <v>820</v>
      </c>
      <c r="G605">
        <v>1</v>
      </c>
      <c r="J605">
        <f>+Tabla356[[#This Row],[BALANCE INICIAL]]+Tabla356[[#This Row],[ENTRADAS]]-Tabla356[[#This Row],[SALIDAS]]</f>
        <v>1</v>
      </c>
      <c r="K605" s="2">
        <v>540</v>
      </c>
      <c r="L605" s="2">
        <f>+Tabla356[[#This Row],[BALANCE INICIAL]]*Tabla356[[#This Row],[PRECIO]]</f>
        <v>540</v>
      </c>
      <c r="M605" s="2">
        <f>+Tabla356[[#This Row],[ENTRADAS]]*Tabla356[[#This Row],[PRECIO]]</f>
        <v>0</v>
      </c>
      <c r="N605" s="2">
        <f>+Tabla356[[#This Row],[SALIDAS]]*Tabla356[[#This Row],[PRECIO]]</f>
        <v>0</v>
      </c>
      <c r="O605" s="2">
        <f>+Tabla356[[#This Row],[BALANCE INICIAL2]]+Tabla356[[#This Row],[ENTRADAS3]]-Tabla356[[#This Row],[SALIDAS4]]</f>
        <v>540</v>
      </c>
    </row>
    <row r="606" spans="1:15" x14ac:dyDescent="0.25">
      <c r="A606" s="9" t="s">
        <v>59</v>
      </c>
      <c r="B606" s="16" t="s">
        <v>880</v>
      </c>
      <c r="C606" t="s">
        <v>107</v>
      </c>
      <c r="D606" t="s">
        <v>740</v>
      </c>
      <c r="F606" s="9" t="s">
        <v>820</v>
      </c>
      <c r="G606">
        <v>4</v>
      </c>
      <c r="J606">
        <f>+Tabla356[[#This Row],[BALANCE INICIAL]]+Tabla356[[#This Row],[ENTRADAS]]-Tabla356[[#This Row],[SALIDAS]]</f>
        <v>4</v>
      </c>
      <c r="K606" s="2">
        <v>650</v>
      </c>
      <c r="L606" s="2">
        <f>+Tabla356[[#This Row],[BALANCE INICIAL]]*Tabla356[[#This Row],[PRECIO]]</f>
        <v>2600</v>
      </c>
      <c r="M606" s="2">
        <f>+Tabla356[[#This Row],[ENTRADAS]]*Tabla356[[#This Row],[PRECIO]]</f>
        <v>0</v>
      </c>
      <c r="N606" s="2">
        <f>+Tabla356[[#This Row],[SALIDAS]]*Tabla356[[#This Row],[PRECIO]]</f>
        <v>0</v>
      </c>
      <c r="O606" s="2">
        <f>+Tabla356[[#This Row],[BALANCE INICIAL2]]+Tabla356[[#This Row],[ENTRADAS3]]-Tabla356[[#This Row],[SALIDAS4]]</f>
        <v>2600</v>
      </c>
    </row>
    <row r="607" spans="1:15" x14ac:dyDescent="0.25">
      <c r="A607" s="9" t="s">
        <v>59</v>
      </c>
      <c r="B607" s="16" t="s">
        <v>880</v>
      </c>
      <c r="C607" t="s">
        <v>107</v>
      </c>
      <c r="D607" t="s">
        <v>741</v>
      </c>
      <c r="F607" s="9" t="s">
        <v>820</v>
      </c>
      <c r="G607">
        <v>1</v>
      </c>
      <c r="J607">
        <f>+Tabla356[[#This Row],[BALANCE INICIAL]]+Tabla356[[#This Row],[ENTRADAS]]-Tabla356[[#This Row],[SALIDAS]]</f>
        <v>1</v>
      </c>
      <c r="K607" s="2">
        <v>750</v>
      </c>
      <c r="L607" s="2">
        <f>+Tabla356[[#This Row],[BALANCE INICIAL]]*Tabla356[[#This Row],[PRECIO]]</f>
        <v>750</v>
      </c>
      <c r="M607" s="2">
        <f>+Tabla356[[#This Row],[ENTRADAS]]*Tabla356[[#This Row],[PRECIO]]</f>
        <v>0</v>
      </c>
      <c r="N607" s="2">
        <f>+Tabla356[[#This Row],[SALIDAS]]*Tabla356[[#This Row],[PRECIO]]</f>
        <v>0</v>
      </c>
      <c r="O607" s="2">
        <f>+Tabla356[[#This Row],[BALANCE INICIAL2]]+Tabla356[[#This Row],[ENTRADAS3]]-Tabla356[[#This Row],[SALIDAS4]]</f>
        <v>750</v>
      </c>
    </row>
    <row r="608" spans="1:15" x14ac:dyDescent="0.25">
      <c r="A608" s="9" t="s">
        <v>59</v>
      </c>
      <c r="B608" s="16" t="s">
        <v>880</v>
      </c>
      <c r="C608" t="s">
        <v>107</v>
      </c>
      <c r="D608" t="s">
        <v>742</v>
      </c>
      <c r="F608" s="9" t="s">
        <v>820</v>
      </c>
      <c r="G608">
        <v>7</v>
      </c>
      <c r="J608">
        <f>+Tabla356[[#This Row],[BALANCE INICIAL]]+Tabla356[[#This Row],[ENTRADAS]]-Tabla356[[#This Row],[SALIDAS]]</f>
        <v>7</v>
      </c>
      <c r="K608" s="2">
        <v>600</v>
      </c>
      <c r="L608" s="2">
        <f>+Tabla356[[#This Row],[BALANCE INICIAL]]*Tabla356[[#This Row],[PRECIO]]</f>
        <v>4200</v>
      </c>
      <c r="M608" s="2">
        <f>+Tabla356[[#This Row],[ENTRADAS]]*Tabla356[[#This Row],[PRECIO]]</f>
        <v>0</v>
      </c>
      <c r="N608" s="2">
        <f>+Tabla356[[#This Row],[SALIDAS]]*Tabla356[[#This Row],[PRECIO]]</f>
        <v>0</v>
      </c>
      <c r="O608" s="2">
        <f>+Tabla356[[#This Row],[BALANCE INICIAL2]]+Tabla356[[#This Row],[ENTRADAS3]]-Tabla356[[#This Row],[SALIDAS4]]</f>
        <v>4200</v>
      </c>
    </row>
    <row r="609" spans="1:15" x14ac:dyDescent="0.25">
      <c r="A609" s="9" t="s">
        <v>59</v>
      </c>
      <c r="B609" s="16" t="s">
        <v>880</v>
      </c>
      <c r="C609" t="s">
        <v>107</v>
      </c>
      <c r="D609" t="s">
        <v>743</v>
      </c>
      <c r="F609" s="9" t="s">
        <v>820</v>
      </c>
      <c r="G609">
        <v>1</v>
      </c>
      <c r="J609">
        <f>+Tabla356[[#This Row],[BALANCE INICIAL]]+Tabla356[[#This Row],[ENTRADAS]]-Tabla356[[#This Row],[SALIDAS]]</f>
        <v>1</v>
      </c>
      <c r="K609" s="2">
        <v>450</v>
      </c>
      <c r="L609" s="2">
        <f>+Tabla356[[#This Row],[BALANCE INICIAL]]*Tabla356[[#This Row],[PRECIO]]</f>
        <v>450</v>
      </c>
      <c r="M609" s="2">
        <f>+Tabla356[[#This Row],[ENTRADAS]]*Tabla356[[#This Row],[PRECIO]]</f>
        <v>0</v>
      </c>
      <c r="N609" s="2">
        <f>+Tabla356[[#This Row],[SALIDAS]]*Tabla356[[#This Row],[PRECIO]]</f>
        <v>0</v>
      </c>
      <c r="O609" s="2">
        <f>+Tabla356[[#This Row],[BALANCE INICIAL2]]+Tabla356[[#This Row],[ENTRADAS3]]-Tabla356[[#This Row],[SALIDAS4]]</f>
        <v>450</v>
      </c>
    </row>
    <row r="610" spans="1:15" x14ac:dyDescent="0.25">
      <c r="A610" s="9" t="s">
        <v>59</v>
      </c>
      <c r="B610" s="16" t="s">
        <v>880</v>
      </c>
      <c r="C610" t="s">
        <v>107</v>
      </c>
      <c r="D610" t="s">
        <v>744</v>
      </c>
      <c r="F610" s="9" t="s">
        <v>820</v>
      </c>
      <c r="G610">
        <v>5</v>
      </c>
      <c r="J610">
        <f>+Tabla356[[#This Row],[BALANCE INICIAL]]+Tabla356[[#This Row],[ENTRADAS]]-Tabla356[[#This Row],[SALIDAS]]</f>
        <v>5</v>
      </c>
      <c r="K610" s="2">
        <v>400</v>
      </c>
      <c r="L610" s="2">
        <f>+Tabla356[[#This Row],[BALANCE INICIAL]]*Tabla356[[#This Row],[PRECIO]]</f>
        <v>2000</v>
      </c>
      <c r="M610" s="2">
        <f>+Tabla356[[#This Row],[ENTRADAS]]*Tabla356[[#This Row],[PRECIO]]</f>
        <v>0</v>
      </c>
      <c r="N610" s="2">
        <f>+Tabla356[[#This Row],[SALIDAS]]*Tabla356[[#This Row],[PRECIO]]</f>
        <v>0</v>
      </c>
      <c r="O610" s="2">
        <f>+Tabla356[[#This Row],[BALANCE INICIAL2]]+Tabla356[[#This Row],[ENTRADAS3]]-Tabla356[[#This Row],[SALIDAS4]]</f>
        <v>2000</v>
      </c>
    </row>
    <row r="611" spans="1:15" x14ac:dyDescent="0.25">
      <c r="A611" s="9" t="s">
        <v>59</v>
      </c>
      <c r="B611" s="16" t="s">
        <v>880</v>
      </c>
      <c r="C611" t="s">
        <v>107</v>
      </c>
      <c r="D611" t="s">
        <v>745</v>
      </c>
      <c r="F611" s="9" t="s">
        <v>820</v>
      </c>
      <c r="G611">
        <v>6</v>
      </c>
      <c r="J611">
        <f>+Tabla356[[#This Row],[BALANCE INICIAL]]+Tabla356[[#This Row],[ENTRADAS]]-Tabla356[[#This Row],[SALIDAS]]</f>
        <v>6</v>
      </c>
      <c r="K611" s="2">
        <v>575</v>
      </c>
      <c r="L611" s="2">
        <f>+Tabla356[[#This Row],[BALANCE INICIAL]]*Tabla356[[#This Row],[PRECIO]]</f>
        <v>3450</v>
      </c>
      <c r="M611" s="2">
        <f>+Tabla356[[#This Row],[ENTRADAS]]*Tabla356[[#This Row],[PRECIO]]</f>
        <v>0</v>
      </c>
      <c r="N611" s="2">
        <f>+Tabla356[[#This Row],[SALIDAS]]*Tabla356[[#This Row],[PRECIO]]</f>
        <v>0</v>
      </c>
      <c r="O611" s="2">
        <f>+Tabla356[[#This Row],[BALANCE INICIAL2]]+Tabla356[[#This Row],[ENTRADAS3]]-Tabla356[[#This Row],[SALIDAS4]]</f>
        <v>3450</v>
      </c>
    </row>
    <row r="612" spans="1:15" x14ac:dyDescent="0.25">
      <c r="A612" s="9" t="s">
        <v>59</v>
      </c>
      <c r="B612" s="16" t="s">
        <v>880</v>
      </c>
      <c r="C612" t="s">
        <v>107</v>
      </c>
      <c r="D612" t="s">
        <v>746</v>
      </c>
      <c r="F612" s="9" t="s">
        <v>820</v>
      </c>
      <c r="G612">
        <v>5</v>
      </c>
      <c r="J612">
        <f>+Tabla356[[#This Row],[BALANCE INICIAL]]+Tabla356[[#This Row],[ENTRADAS]]-Tabla356[[#This Row],[SALIDAS]]</f>
        <v>5</v>
      </c>
      <c r="K612" s="2">
        <v>495</v>
      </c>
      <c r="L612" s="2">
        <f>+Tabla356[[#This Row],[BALANCE INICIAL]]*Tabla356[[#This Row],[PRECIO]]</f>
        <v>2475</v>
      </c>
      <c r="M612" s="2">
        <f>+Tabla356[[#This Row],[ENTRADAS]]*Tabla356[[#This Row],[PRECIO]]</f>
        <v>0</v>
      </c>
      <c r="N612" s="2">
        <f>+Tabla356[[#This Row],[SALIDAS]]*Tabla356[[#This Row],[PRECIO]]</f>
        <v>0</v>
      </c>
      <c r="O612" s="2">
        <f>+Tabla356[[#This Row],[BALANCE INICIAL2]]+Tabla356[[#This Row],[ENTRADAS3]]-Tabla356[[#This Row],[SALIDAS4]]</f>
        <v>2475</v>
      </c>
    </row>
    <row r="613" spans="1:15" x14ac:dyDescent="0.25">
      <c r="A613" s="9" t="s">
        <v>59</v>
      </c>
      <c r="B613" s="16" t="s">
        <v>880</v>
      </c>
      <c r="C613" t="s">
        <v>107</v>
      </c>
      <c r="D613" t="s">
        <v>747</v>
      </c>
      <c r="F613" s="9" t="s">
        <v>820</v>
      </c>
      <c r="G613">
        <v>6</v>
      </c>
      <c r="J613">
        <f>+Tabla356[[#This Row],[BALANCE INICIAL]]+Tabla356[[#This Row],[ENTRADAS]]-Tabla356[[#This Row],[SALIDAS]]</f>
        <v>6</v>
      </c>
      <c r="K613" s="2">
        <v>450</v>
      </c>
      <c r="L613" s="2">
        <f>+Tabla356[[#This Row],[BALANCE INICIAL]]*Tabla356[[#This Row],[PRECIO]]</f>
        <v>2700</v>
      </c>
      <c r="M613" s="2">
        <f>+Tabla356[[#This Row],[ENTRADAS]]*Tabla356[[#This Row],[PRECIO]]</f>
        <v>0</v>
      </c>
      <c r="N613" s="2">
        <f>+Tabla356[[#This Row],[SALIDAS]]*Tabla356[[#This Row],[PRECIO]]</f>
        <v>0</v>
      </c>
      <c r="O613" s="2">
        <f>+Tabla356[[#This Row],[BALANCE INICIAL2]]+Tabla356[[#This Row],[ENTRADAS3]]-Tabla356[[#This Row],[SALIDAS4]]</f>
        <v>2700</v>
      </c>
    </row>
    <row r="614" spans="1:15" x14ac:dyDescent="0.25">
      <c r="A614" s="9" t="s">
        <v>59</v>
      </c>
      <c r="B614" s="16" t="s">
        <v>880</v>
      </c>
      <c r="C614" t="s">
        <v>107</v>
      </c>
      <c r="D614" t="s">
        <v>748</v>
      </c>
      <c r="F614" s="9" t="s">
        <v>820</v>
      </c>
      <c r="G614">
        <v>2</v>
      </c>
      <c r="J614">
        <f>+Tabla356[[#This Row],[BALANCE INICIAL]]+Tabla356[[#This Row],[ENTRADAS]]-Tabla356[[#This Row],[SALIDAS]]</f>
        <v>2</v>
      </c>
      <c r="K614" s="2">
        <v>2144</v>
      </c>
      <c r="L614" s="2">
        <f>+Tabla356[[#This Row],[BALANCE INICIAL]]*Tabla356[[#This Row],[PRECIO]]</f>
        <v>4288</v>
      </c>
      <c r="M614" s="2">
        <f>+Tabla356[[#This Row],[ENTRADAS]]*Tabla356[[#This Row],[PRECIO]]</f>
        <v>0</v>
      </c>
      <c r="N614" s="2">
        <f>+Tabla356[[#This Row],[SALIDAS]]*Tabla356[[#This Row],[PRECIO]]</f>
        <v>0</v>
      </c>
      <c r="O614" s="2">
        <f>+Tabla356[[#This Row],[BALANCE INICIAL2]]+Tabla356[[#This Row],[ENTRADAS3]]-Tabla356[[#This Row],[SALIDAS4]]</f>
        <v>4288</v>
      </c>
    </row>
    <row r="615" spans="1:15" x14ac:dyDescent="0.25">
      <c r="A615" s="9" t="s">
        <v>59</v>
      </c>
      <c r="B615" s="16" t="s">
        <v>880</v>
      </c>
      <c r="C615" t="s">
        <v>107</v>
      </c>
      <c r="D615" t="s">
        <v>749</v>
      </c>
      <c r="F615" s="9" t="s">
        <v>820</v>
      </c>
      <c r="G615">
        <v>21</v>
      </c>
      <c r="J615">
        <f>+Tabla356[[#This Row],[BALANCE INICIAL]]+Tabla356[[#This Row],[ENTRADAS]]-Tabla356[[#This Row],[SALIDAS]]</f>
        <v>21</v>
      </c>
      <c r="K615" s="2">
        <v>190</v>
      </c>
      <c r="L615" s="2">
        <f>+Tabla356[[#This Row],[BALANCE INICIAL]]*Tabla356[[#This Row],[PRECIO]]</f>
        <v>3990</v>
      </c>
      <c r="M615" s="2">
        <f>+Tabla356[[#This Row],[ENTRADAS]]*Tabla356[[#This Row],[PRECIO]]</f>
        <v>0</v>
      </c>
      <c r="N615" s="2">
        <f>+Tabla356[[#This Row],[SALIDAS]]*Tabla356[[#This Row],[PRECIO]]</f>
        <v>0</v>
      </c>
      <c r="O615" s="2">
        <f>+Tabla356[[#This Row],[BALANCE INICIAL2]]+Tabla356[[#This Row],[ENTRADAS3]]-Tabla356[[#This Row],[SALIDAS4]]</f>
        <v>3990</v>
      </c>
    </row>
    <row r="616" spans="1:15" x14ac:dyDescent="0.25">
      <c r="A616" s="9" t="s">
        <v>59</v>
      </c>
      <c r="B616" s="16" t="s">
        <v>880</v>
      </c>
      <c r="C616" t="s">
        <v>107</v>
      </c>
      <c r="D616" t="s">
        <v>750</v>
      </c>
      <c r="F616" s="9" t="s">
        <v>820</v>
      </c>
      <c r="G616">
        <v>3</v>
      </c>
      <c r="J616">
        <f>+Tabla356[[#This Row],[BALANCE INICIAL]]+Tabla356[[#This Row],[ENTRADAS]]-Tabla356[[#This Row],[SALIDAS]]</f>
        <v>3</v>
      </c>
      <c r="K616" s="2">
        <v>350</v>
      </c>
      <c r="L616" s="2">
        <f>+Tabla356[[#This Row],[BALANCE INICIAL]]*Tabla356[[#This Row],[PRECIO]]</f>
        <v>1050</v>
      </c>
      <c r="M616" s="2">
        <f>+Tabla356[[#This Row],[ENTRADAS]]*Tabla356[[#This Row],[PRECIO]]</f>
        <v>0</v>
      </c>
      <c r="N616" s="2">
        <f>+Tabla356[[#This Row],[SALIDAS]]*Tabla356[[#This Row],[PRECIO]]</f>
        <v>0</v>
      </c>
      <c r="O616" s="2">
        <f>+Tabla356[[#This Row],[BALANCE INICIAL2]]+Tabla356[[#This Row],[ENTRADAS3]]-Tabla356[[#This Row],[SALIDAS4]]</f>
        <v>1050</v>
      </c>
    </row>
    <row r="617" spans="1:15" x14ac:dyDescent="0.25">
      <c r="A617" s="9" t="s">
        <v>59</v>
      </c>
      <c r="B617" s="16" t="s">
        <v>880</v>
      </c>
      <c r="C617" t="s">
        <v>107</v>
      </c>
      <c r="D617" t="s">
        <v>751</v>
      </c>
      <c r="F617" s="9" t="s">
        <v>820</v>
      </c>
      <c r="G617">
        <v>23</v>
      </c>
      <c r="J617">
        <f>+Tabla356[[#This Row],[BALANCE INICIAL]]+Tabla356[[#This Row],[ENTRADAS]]-Tabla356[[#This Row],[SALIDAS]]</f>
        <v>23</v>
      </c>
      <c r="K617" s="2">
        <v>75</v>
      </c>
      <c r="L617" s="2">
        <f>+Tabla356[[#This Row],[BALANCE INICIAL]]*Tabla356[[#This Row],[PRECIO]]</f>
        <v>1725</v>
      </c>
      <c r="M617" s="2">
        <f>+Tabla356[[#This Row],[ENTRADAS]]*Tabla356[[#This Row],[PRECIO]]</f>
        <v>0</v>
      </c>
      <c r="N617" s="2">
        <f>+Tabla356[[#This Row],[SALIDAS]]*Tabla356[[#This Row],[PRECIO]]</f>
        <v>0</v>
      </c>
      <c r="O617" s="2">
        <f>+Tabla356[[#This Row],[BALANCE INICIAL2]]+Tabla356[[#This Row],[ENTRADAS3]]-Tabla356[[#This Row],[SALIDAS4]]</f>
        <v>1725</v>
      </c>
    </row>
    <row r="618" spans="1:15" x14ac:dyDescent="0.25">
      <c r="A618" s="9" t="s">
        <v>59</v>
      </c>
      <c r="B618" s="16" t="s">
        <v>880</v>
      </c>
      <c r="C618" t="s">
        <v>107</v>
      </c>
      <c r="D618" t="s">
        <v>752</v>
      </c>
      <c r="F618" s="9" t="s">
        <v>820</v>
      </c>
      <c r="G618">
        <v>7</v>
      </c>
      <c r="J618">
        <f>+Tabla356[[#This Row],[BALANCE INICIAL]]+Tabla356[[#This Row],[ENTRADAS]]-Tabla356[[#This Row],[SALIDAS]]</f>
        <v>7</v>
      </c>
      <c r="K618" s="2">
        <v>1350</v>
      </c>
      <c r="L618" s="2">
        <f>+Tabla356[[#This Row],[BALANCE INICIAL]]*Tabla356[[#This Row],[PRECIO]]</f>
        <v>9450</v>
      </c>
      <c r="M618" s="2">
        <f>+Tabla356[[#This Row],[ENTRADAS]]*Tabla356[[#This Row],[PRECIO]]</f>
        <v>0</v>
      </c>
      <c r="N618" s="2">
        <f>+Tabla356[[#This Row],[SALIDAS]]*Tabla356[[#This Row],[PRECIO]]</f>
        <v>0</v>
      </c>
      <c r="O618" s="2">
        <f>+Tabla356[[#This Row],[BALANCE INICIAL2]]+Tabla356[[#This Row],[ENTRADAS3]]-Tabla356[[#This Row],[SALIDAS4]]</f>
        <v>9450</v>
      </c>
    </row>
    <row r="619" spans="1:15" x14ac:dyDescent="0.25">
      <c r="A619" s="9" t="s">
        <v>59</v>
      </c>
      <c r="B619" s="16" t="s">
        <v>880</v>
      </c>
      <c r="C619" t="s">
        <v>107</v>
      </c>
      <c r="D619" t="s">
        <v>753</v>
      </c>
      <c r="F619" s="9" t="s">
        <v>820</v>
      </c>
      <c r="G619">
        <v>10</v>
      </c>
      <c r="J619">
        <f>+Tabla356[[#This Row],[BALANCE INICIAL]]+Tabla356[[#This Row],[ENTRADAS]]-Tabla356[[#This Row],[SALIDAS]]</f>
        <v>10</v>
      </c>
      <c r="K619" s="2">
        <v>1450</v>
      </c>
      <c r="L619" s="2">
        <f>+Tabla356[[#This Row],[BALANCE INICIAL]]*Tabla356[[#This Row],[PRECIO]]</f>
        <v>14500</v>
      </c>
      <c r="M619" s="2">
        <f>+Tabla356[[#This Row],[ENTRADAS]]*Tabla356[[#This Row],[PRECIO]]</f>
        <v>0</v>
      </c>
      <c r="N619" s="2">
        <f>+Tabla356[[#This Row],[SALIDAS]]*Tabla356[[#This Row],[PRECIO]]</f>
        <v>0</v>
      </c>
      <c r="O619" s="2">
        <f>+Tabla356[[#This Row],[BALANCE INICIAL2]]+Tabla356[[#This Row],[ENTRADAS3]]-Tabla356[[#This Row],[SALIDAS4]]</f>
        <v>14500</v>
      </c>
    </row>
    <row r="620" spans="1:15" x14ac:dyDescent="0.25">
      <c r="A620" s="9" t="s">
        <v>59</v>
      </c>
      <c r="B620" s="16" t="s">
        <v>880</v>
      </c>
      <c r="C620" t="s">
        <v>107</v>
      </c>
      <c r="D620" t="s">
        <v>756</v>
      </c>
      <c r="F620" s="9" t="s">
        <v>820</v>
      </c>
      <c r="G620">
        <v>4</v>
      </c>
      <c r="J620">
        <f>+Tabla356[[#This Row],[BALANCE INICIAL]]+Tabla356[[#This Row],[ENTRADAS]]-Tabla356[[#This Row],[SALIDAS]]</f>
        <v>4</v>
      </c>
      <c r="K620" s="2">
        <v>260</v>
      </c>
      <c r="L620" s="2">
        <f>+Tabla356[[#This Row],[BALANCE INICIAL]]*Tabla356[[#This Row],[PRECIO]]</f>
        <v>1040</v>
      </c>
      <c r="M620" s="2">
        <f>+Tabla356[[#This Row],[ENTRADAS]]*Tabla356[[#This Row],[PRECIO]]</f>
        <v>0</v>
      </c>
      <c r="N620" s="2">
        <f>+Tabla356[[#This Row],[SALIDAS]]*Tabla356[[#This Row],[PRECIO]]</f>
        <v>0</v>
      </c>
      <c r="O620" s="2">
        <f>+Tabla356[[#This Row],[BALANCE INICIAL2]]+Tabla356[[#This Row],[ENTRADAS3]]-Tabla356[[#This Row],[SALIDAS4]]</f>
        <v>1040</v>
      </c>
    </row>
    <row r="621" spans="1:15" x14ac:dyDescent="0.25">
      <c r="A621" s="9" t="s">
        <v>59</v>
      </c>
      <c r="B621" s="16" t="s">
        <v>880</v>
      </c>
      <c r="C621" t="s">
        <v>107</v>
      </c>
      <c r="D621" t="s">
        <v>757</v>
      </c>
      <c r="F621" s="9" t="s">
        <v>820</v>
      </c>
      <c r="G621">
        <v>2</v>
      </c>
      <c r="I621">
        <v>1</v>
      </c>
      <c r="J621">
        <f>+Tabla356[[#This Row],[BALANCE INICIAL]]+Tabla356[[#This Row],[ENTRADAS]]-Tabla356[[#This Row],[SALIDAS]]</f>
        <v>1</v>
      </c>
      <c r="K621" s="2">
        <v>1980</v>
      </c>
      <c r="L621" s="2">
        <f>+Tabla356[[#This Row],[BALANCE INICIAL]]*Tabla356[[#This Row],[PRECIO]]</f>
        <v>3960</v>
      </c>
      <c r="M621" s="2">
        <f>+Tabla356[[#This Row],[ENTRADAS]]*Tabla356[[#This Row],[PRECIO]]</f>
        <v>0</v>
      </c>
      <c r="N621" s="2">
        <f>+Tabla356[[#This Row],[SALIDAS]]*Tabla356[[#This Row],[PRECIO]]</f>
        <v>1980</v>
      </c>
      <c r="O621" s="2">
        <f>+Tabla356[[#This Row],[BALANCE INICIAL2]]+Tabla356[[#This Row],[ENTRADAS3]]-Tabla356[[#This Row],[SALIDAS4]]</f>
        <v>1980</v>
      </c>
    </row>
    <row r="622" spans="1:15" x14ac:dyDescent="0.25">
      <c r="A622" s="9" t="s">
        <v>59</v>
      </c>
      <c r="B622" s="16" t="s">
        <v>880</v>
      </c>
      <c r="C622" t="s">
        <v>107</v>
      </c>
      <c r="D622" t="s">
        <v>758</v>
      </c>
      <c r="F622" s="9" t="s">
        <v>820</v>
      </c>
      <c r="G622">
        <v>38</v>
      </c>
      <c r="J622">
        <f>+Tabla356[[#This Row],[BALANCE INICIAL]]+Tabla356[[#This Row],[ENTRADAS]]-Tabla356[[#This Row],[SALIDAS]]</f>
        <v>38</v>
      </c>
      <c r="K622" s="2">
        <v>250</v>
      </c>
      <c r="L622" s="2">
        <f>+Tabla356[[#This Row],[BALANCE INICIAL]]*Tabla356[[#This Row],[PRECIO]]</f>
        <v>9500</v>
      </c>
      <c r="M622" s="2">
        <f>+Tabla356[[#This Row],[ENTRADAS]]*Tabla356[[#This Row],[PRECIO]]</f>
        <v>0</v>
      </c>
      <c r="N622" s="2">
        <f>+Tabla356[[#This Row],[SALIDAS]]*Tabla356[[#This Row],[PRECIO]]</f>
        <v>0</v>
      </c>
      <c r="O622" s="2">
        <f>+Tabla356[[#This Row],[BALANCE INICIAL2]]+Tabla356[[#This Row],[ENTRADAS3]]-Tabla356[[#This Row],[SALIDAS4]]</f>
        <v>9500</v>
      </c>
    </row>
    <row r="623" spans="1:15" x14ac:dyDescent="0.25">
      <c r="A623" s="9" t="s">
        <v>59</v>
      </c>
      <c r="B623" s="16" t="s">
        <v>880</v>
      </c>
      <c r="C623" t="s">
        <v>107</v>
      </c>
      <c r="D623" t="s">
        <v>759</v>
      </c>
      <c r="F623" s="9" t="s">
        <v>820</v>
      </c>
      <c r="G623">
        <v>3</v>
      </c>
      <c r="J623">
        <f>+Tabla356[[#This Row],[BALANCE INICIAL]]+Tabla356[[#This Row],[ENTRADAS]]-Tabla356[[#This Row],[SALIDAS]]</f>
        <v>3</v>
      </c>
      <c r="K623" s="2">
        <v>750</v>
      </c>
      <c r="L623" s="2">
        <f>+Tabla356[[#This Row],[BALANCE INICIAL]]*Tabla356[[#This Row],[PRECIO]]</f>
        <v>2250</v>
      </c>
      <c r="M623" s="2">
        <f>+Tabla356[[#This Row],[ENTRADAS]]*Tabla356[[#This Row],[PRECIO]]</f>
        <v>0</v>
      </c>
      <c r="N623" s="2">
        <f>+Tabla356[[#This Row],[SALIDAS]]*Tabla356[[#This Row],[PRECIO]]</f>
        <v>0</v>
      </c>
      <c r="O623" s="2">
        <f>+Tabla356[[#This Row],[BALANCE INICIAL2]]+Tabla356[[#This Row],[ENTRADAS3]]-Tabla356[[#This Row],[SALIDAS4]]</f>
        <v>2250</v>
      </c>
    </row>
    <row r="624" spans="1:15" x14ac:dyDescent="0.25">
      <c r="A624" s="9" t="s">
        <v>59</v>
      </c>
      <c r="B624" s="16" t="s">
        <v>880</v>
      </c>
      <c r="C624" t="s">
        <v>107</v>
      </c>
      <c r="D624" t="s">
        <v>760</v>
      </c>
      <c r="F624" s="9" t="s">
        <v>820</v>
      </c>
      <c r="G624">
        <v>16</v>
      </c>
      <c r="J624">
        <f>+Tabla356[[#This Row],[BALANCE INICIAL]]+Tabla356[[#This Row],[ENTRADAS]]-Tabla356[[#This Row],[SALIDAS]]</f>
        <v>16</v>
      </c>
      <c r="K624" s="2">
        <v>190</v>
      </c>
      <c r="L624" s="2">
        <f>+Tabla356[[#This Row],[BALANCE INICIAL]]*Tabla356[[#This Row],[PRECIO]]</f>
        <v>3040</v>
      </c>
      <c r="M624" s="2">
        <f>+Tabla356[[#This Row],[ENTRADAS]]*Tabla356[[#This Row],[PRECIO]]</f>
        <v>0</v>
      </c>
      <c r="N624" s="2">
        <f>+Tabla356[[#This Row],[SALIDAS]]*Tabla356[[#This Row],[PRECIO]]</f>
        <v>0</v>
      </c>
      <c r="O624" s="2">
        <f>+Tabla356[[#This Row],[BALANCE INICIAL2]]+Tabla356[[#This Row],[ENTRADAS3]]-Tabla356[[#This Row],[SALIDAS4]]</f>
        <v>3040</v>
      </c>
    </row>
    <row r="625" spans="1:15" x14ac:dyDescent="0.25">
      <c r="A625" s="9" t="s">
        <v>59</v>
      </c>
      <c r="B625" s="16" t="s">
        <v>880</v>
      </c>
      <c r="C625" t="s">
        <v>107</v>
      </c>
      <c r="D625" t="s">
        <v>761</v>
      </c>
      <c r="F625" s="9" t="s">
        <v>820</v>
      </c>
      <c r="G625">
        <v>2</v>
      </c>
      <c r="J625">
        <f>+Tabla356[[#This Row],[BALANCE INICIAL]]+Tabla356[[#This Row],[ENTRADAS]]-Tabla356[[#This Row],[SALIDAS]]</f>
        <v>2</v>
      </c>
      <c r="K625" s="2">
        <v>200</v>
      </c>
      <c r="L625" s="2">
        <f>+Tabla356[[#This Row],[BALANCE INICIAL]]*Tabla356[[#This Row],[PRECIO]]</f>
        <v>400</v>
      </c>
      <c r="M625" s="2">
        <f>+Tabla356[[#This Row],[ENTRADAS]]*Tabla356[[#This Row],[PRECIO]]</f>
        <v>0</v>
      </c>
      <c r="N625" s="2">
        <f>+Tabla356[[#This Row],[SALIDAS]]*Tabla356[[#This Row],[PRECIO]]</f>
        <v>0</v>
      </c>
      <c r="O625" s="2">
        <f>+Tabla356[[#This Row],[BALANCE INICIAL2]]+Tabla356[[#This Row],[ENTRADAS3]]-Tabla356[[#This Row],[SALIDAS4]]</f>
        <v>400</v>
      </c>
    </row>
    <row r="626" spans="1:15" x14ac:dyDescent="0.25">
      <c r="A626" s="9" t="s">
        <v>59</v>
      </c>
      <c r="B626" s="16" t="s">
        <v>880</v>
      </c>
      <c r="C626" t="s">
        <v>107</v>
      </c>
      <c r="D626" t="s">
        <v>762</v>
      </c>
      <c r="F626" s="9" t="s">
        <v>820</v>
      </c>
      <c r="G626">
        <v>4</v>
      </c>
      <c r="J626">
        <f>+Tabla356[[#This Row],[BALANCE INICIAL]]+Tabla356[[#This Row],[ENTRADAS]]-Tabla356[[#This Row],[SALIDAS]]</f>
        <v>4</v>
      </c>
      <c r="K626" s="2">
        <v>187</v>
      </c>
      <c r="L626" s="2">
        <f>+Tabla356[[#This Row],[BALANCE INICIAL]]*Tabla356[[#This Row],[PRECIO]]</f>
        <v>748</v>
      </c>
      <c r="M626" s="2">
        <f>+Tabla356[[#This Row],[ENTRADAS]]*Tabla356[[#This Row],[PRECIO]]</f>
        <v>0</v>
      </c>
      <c r="N626" s="2">
        <f>+Tabla356[[#This Row],[SALIDAS]]*Tabla356[[#This Row],[PRECIO]]</f>
        <v>0</v>
      </c>
      <c r="O626" s="2">
        <f>+Tabla356[[#This Row],[BALANCE INICIAL2]]+Tabla356[[#This Row],[ENTRADAS3]]-Tabla356[[#This Row],[SALIDAS4]]</f>
        <v>748</v>
      </c>
    </row>
    <row r="627" spans="1:15" x14ac:dyDescent="0.25">
      <c r="A627" s="9" t="s">
        <v>59</v>
      </c>
      <c r="B627" s="16" t="s">
        <v>880</v>
      </c>
      <c r="C627" t="s">
        <v>107</v>
      </c>
      <c r="D627" t="s">
        <v>763</v>
      </c>
      <c r="F627" s="9" t="s">
        <v>820</v>
      </c>
      <c r="G627">
        <v>2</v>
      </c>
      <c r="J627">
        <f>+Tabla356[[#This Row],[BALANCE INICIAL]]+Tabla356[[#This Row],[ENTRADAS]]-Tabla356[[#This Row],[SALIDAS]]</f>
        <v>2</v>
      </c>
      <c r="K627" s="2">
        <v>170</v>
      </c>
      <c r="L627" s="2">
        <f>+Tabla356[[#This Row],[BALANCE INICIAL]]*Tabla356[[#This Row],[PRECIO]]</f>
        <v>340</v>
      </c>
      <c r="M627" s="2">
        <f>+Tabla356[[#This Row],[ENTRADAS]]*Tabla356[[#This Row],[PRECIO]]</f>
        <v>0</v>
      </c>
      <c r="N627" s="2">
        <f>+Tabla356[[#This Row],[SALIDAS]]*Tabla356[[#This Row],[PRECIO]]</f>
        <v>0</v>
      </c>
      <c r="O627" s="2">
        <f>+Tabla356[[#This Row],[BALANCE INICIAL2]]+Tabla356[[#This Row],[ENTRADAS3]]-Tabla356[[#This Row],[SALIDAS4]]</f>
        <v>340</v>
      </c>
    </row>
    <row r="628" spans="1:15" x14ac:dyDescent="0.25">
      <c r="A628" s="9" t="s">
        <v>59</v>
      </c>
      <c r="B628" s="16" t="s">
        <v>880</v>
      </c>
      <c r="C628" t="s">
        <v>107</v>
      </c>
      <c r="D628" t="s">
        <v>764</v>
      </c>
      <c r="F628" s="9" t="s">
        <v>820</v>
      </c>
      <c r="G628">
        <v>3</v>
      </c>
      <c r="J628">
        <f>+Tabla356[[#This Row],[BALANCE INICIAL]]+Tabla356[[#This Row],[ENTRADAS]]-Tabla356[[#This Row],[SALIDAS]]</f>
        <v>3</v>
      </c>
      <c r="K628" s="2">
        <v>180</v>
      </c>
      <c r="L628" s="2">
        <f>+Tabla356[[#This Row],[BALANCE INICIAL]]*Tabla356[[#This Row],[PRECIO]]</f>
        <v>540</v>
      </c>
      <c r="M628" s="2">
        <f>+Tabla356[[#This Row],[ENTRADAS]]*Tabla356[[#This Row],[PRECIO]]</f>
        <v>0</v>
      </c>
      <c r="N628" s="2">
        <f>+Tabla356[[#This Row],[SALIDAS]]*Tabla356[[#This Row],[PRECIO]]</f>
        <v>0</v>
      </c>
      <c r="O628" s="2">
        <f>+Tabla356[[#This Row],[BALANCE INICIAL2]]+Tabla356[[#This Row],[ENTRADAS3]]-Tabla356[[#This Row],[SALIDAS4]]</f>
        <v>540</v>
      </c>
    </row>
    <row r="629" spans="1:15" x14ac:dyDescent="0.25">
      <c r="A629" s="9" t="s">
        <v>59</v>
      </c>
      <c r="B629" s="16" t="s">
        <v>880</v>
      </c>
      <c r="C629" t="s">
        <v>107</v>
      </c>
      <c r="D629" t="s">
        <v>765</v>
      </c>
      <c r="F629" s="9" t="s">
        <v>820</v>
      </c>
      <c r="G629">
        <v>1</v>
      </c>
      <c r="J629">
        <f>+Tabla356[[#This Row],[BALANCE INICIAL]]+Tabla356[[#This Row],[ENTRADAS]]-Tabla356[[#This Row],[SALIDAS]]</f>
        <v>1</v>
      </c>
      <c r="K629" s="2">
        <v>180</v>
      </c>
      <c r="L629" s="2">
        <f>+Tabla356[[#This Row],[BALANCE INICIAL]]*Tabla356[[#This Row],[PRECIO]]</f>
        <v>180</v>
      </c>
      <c r="M629" s="2">
        <f>+Tabla356[[#This Row],[ENTRADAS]]*Tabla356[[#This Row],[PRECIO]]</f>
        <v>0</v>
      </c>
      <c r="N629" s="2">
        <f>+Tabla356[[#This Row],[SALIDAS]]*Tabla356[[#This Row],[PRECIO]]</f>
        <v>0</v>
      </c>
      <c r="O629" s="2">
        <f>+Tabla356[[#This Row],[BALANCE INICIAL2]]+Tabla356[[#This Row],[ENTRADAS3]]-Tabla356[[#This Row],[SALIDAS4]]</f>
        <v>180</v>
      </c>
    </row>
    <row r="630" spans="1:15" x14ac:dyDescent="0.25">
      <c r="A630" s="9" t="s">
        <v>59</v>
      </c>
      <c r="B630" s="16" t="s">
        <v>880</v>
      </c>
      <c r="C630" t="s">
        <v>107</v>
      </c>
      <c r="D630" t="s">
        <v>766</v>
      </c>
      <c r="F630" s="9" t="s">
        <v>820</v>
      </c>
      <c r="G630">
        <v>1</v>
      </c>
      <c r="J630">
        <f>+Tabla356[[#This Row],[BALANCE INICIAL]]+Tabla356[[#This Row],[ENTRADAS]]-Tabla356[[#This Row],[SALIDAS]]</f>
        <v>1</v>
      </c>
      <c r="K630" s="2">
        <v>195</v>
      </c>
      <c r="L630" s="2">
        <f>+Tabla356[[#This Row],[BALANCE INICIAL]]*Tabla356[[#This Row],[PRECIO]]</f>
        <v>195</v>
      </c>
      <c r="M630" s="2">
        <f>+Tabla356[[#This Row],[ENTRADAS]]*Tabla356[[#This Row],[PRECIO]]</f>
        <v>0</v>
      </c>
      <c r="N630" s="2">
        <f>+Tabla356[[#This Row],[SALIDAS]]*Tabla356[[#This Row],[PRECIO]]</f>
        <v>0</v>
      </c>
      <c r="O630" s="2">
        <f>+Tabla356[[#This Row],[BALANCE INICIAL2]]+Tabla356[[#This Row],[ENTRADAS3]]-Tabla356[[#This Row],[SALIDAS4]]</f>
        <v>195</v>
      </c>
    </row>
    <row r="631" spans="1:15" x14ac:dyDescent="0.25">
      <c r="A631" s="9" t="s">
        <v>59</v>
      </c>
      <c r="B631" s="16" t="s">
        <v>880</v>
      </c>
      <c r="C631" t="s">
        <v>107</v>
      </c>
      <c r="D631" t="s">
        <v>767</v>
      </c>
      <c r="F631" s="9" t="s">
        <v>820</v>
      </c>
      <c r="G631">
        <v>1</v>
      </c>
      <c r="J631">
        <f>+Tabla356[[#This Row],[BALANCE INICIAL]]+Tabla356[[#This Row],[ENTRADAS]]-Tabla356[[#This Row],[SALIDAS]]</f>
        <v>1</v>
      </c>
      <c r="K631" s="2">
        <v>1182.17</v>
      </c>
      <c r="L631" s="2">
        <f>+Tabla356[[#This Row],[BALANCE INICIAL]]*Tabla356[[#This Row],[PRECIO]]</f>
        <v>1182.17</v>
      </c>
      <c r="M631" s="2">
        <f>+Tabla356[[#This Row],[ENTRADAS]]*Tabla356[[#This Row],[PRECIO]]</f>
        <v>0</v>
      </c>
      <c r="N631" s="2">
        <f>+Tabla356[[#This Row],[SALIDAS]]*Tabla356[[#This Row],[PRECIO]]</f>
        <v>0</v>
      </c>
      <c r="O631" s="2">
        <f>+Tabla356[[#This Row],[BALANCE INICIAL2]]+Tabla356[[#This Row],[ENTRADAS3]]-Tabla356[[#This Row],[SALIDAS4]]</f>
        <v>1182.17</v>
      </c>
    </row>
    <row r="632" spans="1:15" x14ac:dyDescent="0.25">
      <c r="A632" s="9" t="s">
        <v>59</v>
      </c>
      <c r="B632" s="16" t="s">
        <v>880</v>
      </c>
      <c r="C632" t="s">
        <v>107</v>
      </c>
      <c r="D632" t="s">
        <v>768</v>
      </c>
      <c r="F632" s="9" t="s">
        <v>820</v>
      </c>
      <c r="G632">
        <v>192</v>
      </c>
      <c r="J632">
        <f>+Tabla356[[#This Row],[BALANCE INICIAL]]+Tabla356[[#This Row],[ENTRADAS]]-Tabla356[[#This Row],[SALIDAS]]</f>
        <v>192</v>
      </c>
      <c r="K632" s="2">
        <v>75</v>
      </c>
      <c r="L632" s="2">
        <f>+Tabla356[[#This Row],[BALANCE INICIAL]]*Tabla356[[#This Row],[PRECIO]]</f>
        <v>14400</v>
      </c>
      <c r="M632" s="2">
        <f>+Tabla356[[#This Row],[ENTRADAS]]*Tabla356[[#This Row],[PRECIO]]</f>
        <v>0</v>
      </c>
      <c r="N632" s="2">
        <f>+Tabla356[[#This Row],[SALIDAS]]*Tabla356[[#This Row],[PRECIO]]</f>
        <v>0</v>
      </c>
      <c r="O632" s="2">
        <f>+Tabla356[[#This Row],[BALANCE INICIAL2]]+Tabla356[[#This Row],[ENTRADAS3]]-Tabla356[[#This Row],[SALIDAS4]]</f>
        <v>14400</v>
      </c>
    </row>
    <row r="633" spans="1:15" x14ac:dyDescent="0.25">
      <c r="A633" s="9" t="s">
        <v>59</v>
      </c>
      <c r="B633" s="16" t="s">
        <v>880</v>
      </c>
      <c r="C633" t="s">
        <v>107</v>
      </c>
      <c r="D633" t="s">
        <v>769</v>
      </c>
      <c r="F633" s="9" t="s">
        <v>820</v>
      </c>
      <c r="G633">
        <v>6</v>
      </c>
      <c r="J633">
        <f>+Tabla356[[#This Row],[BALANCE INICIAL]]+Tabla356[[#This Row],[ENTRADAS]]-Tabla356[[#This Row],[SALIDAS]]</f>
        <v>6</v>
      </c>
      <c r="K633" s="2">
        <v>40</v>
      </c>
      <c r="L633" s="2">
        <f>+Tabla356[[#This Row],[BALANCE INICIAL]]*Tabla356[[#This Row],[PRECIO]]</f>
        <v>240</v>
      </c>
      <c r="M633" s="2">
        <f>+Tabla356[[#This Row],[ENTRADAS]]*Tabla356[[#This Row],[PRECIO]]</f>
        <v>0</v>
      </c>
      <c r="N633" s="2">
        <f>+Tabla356[[#This Row],[SALIDAS]]*Tabla356[[#This Row],[PRECIO]]</f>
        <v>0</v>
      </c>
      <c r="O633" s="2">
        <f>+Tabla356[[#This Row],[BALANCE INICIAL2]]+Tabla356[[#This Row],[ENTRADAS3]]-Tabla356[[#This Row],[SALIDAS4]]</f>
        <v>240</v>
      </c>
    </row>
    <row r="634" spans="1:15" x14ac:dyDescent="0.25">
      <c r="A634" s="9" t="s">
        <v>59</v>
      </c>
      <c r="B634" s="16" t="s">
        <v>880</v>
      </c>
      <c r="C634" t="s">
        <v>107</v>
      </c>
      <c r="D634" t="s">
        <v>770</v>
      </c>
      <c r="F634" s="9" t="s">
        <v>820</v>
      </c>
      <c r="G634">
        <v>4</v>
      </c>
      <c r="J634">
        <f>+Tabla356[[#This Row],[BALANCE INICIAL]]+Tabla356[[#This Row],[ENTRADAS]]-Tabla356[[#This Row],[SALIDAS]]</f>
        <v>4</v>
      </c>
      <c r="K634" s="2">
        <v>350</v>
      </c>
      <c r="L634" s="2">
        <f>+Tabla356[[#This Row],[BALANCE INICIAL]]*Tabla356[[#This Row],[PRECIO]]</f>
        <v>1400</v>
      </c>
      <c r="M634" s="2">
        <f>+Tabla356[[#This Row],[ENTRADAS]]*Tabla356[[#This Row],[PRECIO]]</f>
        <v>0</v>
      </c>
      <c r="N634" s="2">
        <f>+Tabla356[[#This Row],[SALIDAS]]*Tabla356[[#This Row],[PRECIO]]</f>
        <v>0</v>
      </c>
      <c r="O634" s="2">
        <f>+Tabla356[[#This Row],[BALANCE INICIAL2]]+Tabla356[[#This Row],[ENTRADAS3]]-Tabla356[[#This Row],[SALIDAS4]]</f>
        <v>1400</v>
      </c>
    </row>
    <row r="635" spans="1:15" x14ac:dyDescent="0.25">
      <c r="A635" s="9" t="s">
        <v>59</v>
      </c>
      <c r="B635" s="16" t="s">
        <v>880</v>
      </c>
      <c r="C635" t="s">
        <v>107</v>
      </c>
      <c r="D635" t="s">
        <v>771</v>
      </c>
      <c r="F635" s="9" t="s">
        <v>820</v>
      </c>
      <c r="G635">
        <v>8</v>
      </c>
      <c r="J635">
        <f>+Tabla356[[#This Row],[BALANCE INICIAL]]+Tabla356[[#This Row],[ENTRADAS]]-Tabla356[[#This Row],[SALIDAS]]</f>
        <v>8</v>
      </c>
      <c r="K635" s="2">
        <v>450</v>
      </c>
      <c r="L635" s="2">
        <f>+Tabla356[[#This Row],[BALANCE INICIAL]]*Tabla356[[#This Row],[PRECIO]]</f>
        <v>3600</v>
      </c>
      <c r="M635" s="2">
        <f>+Tabla356[[#This Row],[ENTRADAS]]*Tabla356[[#This Row],[PRECIO]]</f>
        <v>0</v>
      </c>
      <c r="N635" s="2">
        <f>+Tabla356[[#This Row],[SALIDAS]]*Tabla356[[#This Row],[PRECIO]]</f>
        <v>0</v>
      </c>
      <c r="O635" s="2">
        <f>+Tabla356[[#This Row],[BALANCE INICIAL2]]+Tabla356[[#This Row],[ENTRADAS3]]-Tabla356[[#This Row],[SALIDAS4]]</f>
        <v>3600</v>
      </c>
    </row>
    <row r="636" spans="1:15" x14ac:dyDescent="0.25">
      <c r="A636" s="9" t="s">
        <v>59</v>
      </c>
      <c r="B636" s="16" t="s">
        <v>880</v>
      </c>
      <c r="C636" t="s">
        <v>107</v>
      </c>
      <c r="D636" t="s">
        <v>772</v>
      </c>
      <c r="F636" s="9" t="s">
        <v>820</v>
      </c>
      <c r="G636">
        <v>6</v>
      </c>
      <c r="J636">
        <f>+Tabla356[[#This Row],[BALANCE INICIAL]]+Tabla356[[#This Row],[ENTRADAS]]-Tabla356[[#This Row],[SALIDAS]]</f>
        <v>6</v>
      </c>
      <c r="K636" s="2">
        <v>450</v>
      </c>
      <c r="L636" s="2">
        <f>+Tabla356[[#This Row],[BALANCE INICIAL]]*Tabla356[[#This Row],[PRECIO]]</f>
        <v>2700</v>
      </c>
      <c r="M636" s="2">
        <f>+Tabla356[[#This Row],[ENTRADAS]]*Tabla356[[#This Row],[PRECIO]]</f>
        <v>0</v>
      </c>
      <c r="N636" s="2">
        <f>+Tabla356[[#This Row],[SALIDAS]]*Tabla356[[#This Row],[PRECIO]]</f>
        <v>0</v>
      </c>
      <c r="O636" s="2">
        <f>+Tabla356[[#This Row],[BALANCE INICIAL2]]+Tabla356[[#This Row],[ENTRADAS3]]-Tabla356[[#This Row],[SALIDAS4]]</f>
        <v>2700</v>
      </c>
    </row>
    <row r="637" spans="1:15" x14ac:dyDescent="0.25">
      <c r="A637" s="9" t="s">
        <v>59</v>
      </c>
      <c r="B637" s="16" t="s">
        <v>880</v>
      </c>
      <c r="C637" t="s">
        <v>107</v>
      </c>
      <c r="D637" t="s">
        <v>773</v>
      </c>
      <c r="F637" s="9" t="s">
        <v>820</v>
      </c>
      <c r="G637">
        <v>32</v>
      </c>
      <c r="J637">
        <f>+Tabla356[[#This Row],[BALANCE INICIAL]]+Tabla356[[#This Row],[ENTRADAS]]-Tabla356[[#This Row],[SALIDAS]]</f>
        <v>32</v>
      </c>
      <c r="K637" s="2">
        <v>350</v>
      </c>
      <c r="L637" s="2">
        <f>+Tabla356[[#This Row],[BALANCE INICIAL]]*Tabla356[[#This Row],[PRECIO]]</f>
        <v>11200</v>
      </c>
      <c r="M637" s="2">
        <f>+Tabla356[[#This Row],[ENTRADAS]]*Tabla356[[#This Row],[PRECIO]]</f>
        <v>0</v>
      </c>
      <c r="N637" s="2">
        <f>+Tabla356[[#This Row],[SALIDAS]]*Tabla356[[#This Row],[PRECIO]]</f>
        <v>0</v>
      </c>
      <c r="O637" s="2">
        <f>+Tabla356[[#This Row],[BALANCE INICIAL2]]+Tabla356[[#This Row],[ENTRADAS3]]-Tabla356[[#This Row],[SALIDAS4]]</f>
        <v>11200</v>
      </c>
    </row>
    <row r="638" spans="1:15" x14ac:dyDescent="0.25">
      <c r="A638" s="9" t="s">
        <v>59</v>
      </c>
      <c r="B638" s="16" t="s">
        <v>880</v>
      </c>
      <c r="C638" t="s">
        <v>107</v>
      </c>
      <c r="D638" t="s">
        <v>774</v>
      </c>
      <c r="F638" s="9" t="s">
        <v>820</v>
      </c>
      <c r="G638">
        <v>258</v>
      </c>
      <c r="J638">
        <f>+Tabla356[[#This Row],[BALANCE INICIAL]]+Tabla356[[#This Row],[ENTRADAS]]-Tabla356[[#This Row],[SALIDAS]]</f>
        <v>258</v>
      </c>
      <c r="K638" s="2">
        <v>290</v>
      </c>
      <c r="L638" s="2">
        <f>+Tabla356[[#This Row],[BALANCE INICIAL]]*Tabla356[[#This Row],[PRECIO]]</f>
        <v>74820</v>
      </c>
      <c r="M638" s="2">
        <f>+Tabla356[[#This Row],[ENTRADAS]]*Tabla356[[#This Row],[PRECIO]]</f>
        <v>0</v>
      </c>
      <c r="N638" s="2">
        <f>+Tabla356[[#This Row],[SALIDAS]]*Tabla356[[#This Row],[PRECIO]]</f>
        <v>0</v>
      </c>
      <c r="O638" s="2">
        <f>+Tabla356[[#This Row],[BALANCE INICIAL2]]+Tabla356[[#This Row],[ENTRADAS3]]-Tabla356[[#This Row],[SALIDAS4]]</f>
        <v>74820</v>
      </c>
    </row>
    <row r="639" spans="1:15" x14ac:dyDescent="0.25">
      <c r="A639" s="9" t="s">
        <v>59</v>
      </c>
      <c r="B639" s="16" t="s">
        <v>880</v>
      </c>
      <c r="C639" t="s">
        <v>107</v>
      </c>
      <c r="D639" t="s">
        <v>775</v>
      </c>
      <c r="F639" s="9" t="s">
        <v>820</v>
      </c>
      <c r="G639">
        <v>24</v>
      </c>
      <c r="J639">
        <f>+Tabla356[[#This Row],[BALANCE INICIAL]]+Tabla356[[#This Row],[ENTRADAS]]-Tabla356[[#This Row],[SALIDAS]]</f>
        <v>24</v>
      </c>
      <c r="K639" s="2">
        <v>99</v>
      </c>
      <c r="L639" s="2">
        <f>+Tabla356[[#This Row],[BALANCE INICIAL]]*Tabla356[[#This Row],[PRECIO]]</f>
        <v>2376</v>
      </c>
      <c r="M639" s="2">
        <f>+Tabla356[[#This Row],[ENTRADAS]]*Tabla356[[#This Row],[PRECIO]]</f>
        <v>0</v>
      </c>
      <c r="N639" s="2">
        <f>+Tabla356[[#This Row],[SALIDAS]]*Tabla356[[#This Row],[PRECIO]]</f>
        <v>0</v>
      </c>
      <c r="O639" s="2">
        <f>+Tabla356[[#This Row],[BALANCE INICIAL2]]+Tabla356[[#This Row],[ENTRADAS3]]-Tabla356[[#This Row],[SALIDAS4]]</f>
        <v>2376</v>
      </c>
    </row>
    <row r="640" spans="1:15" x14ac:dyDescent="0.25">
      <c r="A640" s="9" t="s">
        <v>59</v>
      </c>
      <c r="B640" s="16" t="s">
        <v>880</v>
      </c>
      <c r="C640" t="s">
        <v>107</v>
      </c>
      <c r="D640" t="s">
        <v>776</v>
      </c>
      <c r="F640" s="9" t="s">
        <v>820</v>
      </c>
      <c r="G640">
        <v>1</v>
      </c>
      <c r="J640">
        <f>+Tabla356[[#This Row],[BALANCE INICIAL]]+Tabla356[[#This Row],[ENTRADAS]]-Tabla356[[#This Row],[SALIDAS]]</f>
        <v>1</v>
      </c>
      <c r="K640" s="2">
        <v>600</v>
      </c>
      <c r="L640" s="2">
        <f>+Tabla356[[#This Row],[BALANCE INICIAL]]*Tabla356[[#This Row],[PRECIO]]</f>
        <v>600</v>
      </c>
      <c r="M640" s="2">
        <f>+Tabla356[[#This Row],[ENTRADAS]]*Tabla356[[#This Row],[PRECIO]]</f>
        <v>0</v>
      </c>
      <c r="N640" s="2">
        <f>+Tabla356[[#This Row],[SALIDAS]]*Tabla356[[#This Row],[PRECIO]]</f>
        <v>0</v>
      </c>
      <c r="O640" s="2">
        <f>+Tabla356[[#This Row],[BALANCE INICIAL2]]+Tabla356[[#This Row],[ENTRADAS3]]-Tabla356[[#This Row],[SALIDAS4]]</f>
        <v>600</v>
      </c>
    </row>
    <row r="641" spans="1:15" x14ac:dyDescent="0.25">
      <c r="A641" s="9" t="s">
        <v>59</v>
      </c>
      <c r="B641" s="16" t="s">
        <v>880</v>
      </c>
      <c r="C641" t="s">
        <v>107</v>
      </c>
      <c r="D641" t="s">
        <v>777</v>
      </c>
      <c r="F641" s="9" t="s">
        <v>820</v>
      </c>
      <c r="G641">
        <v>2</v>
      </c>
      <c r="J641">
        <f>+Tabla356[[#This Row],[BALANCE INICIAL]]+Tabla356[[#This Row],[ENTRADAS]]-Tabla356[[#This Row],[SALIDAS]]</f>
        <v>2</v>
      </c>
      <c r="K641" s="2">
        <v>600</v>
      </c>
      <c r="L641" s="2">
        <f>+Tabla356[[#This Row],[BALANCE INICIAL]]*Tabla356[[#This Row],[PRECIO]]</f>
        <v>1200</v>
      </c>
      <c r="M641" s="2">
        <f>+Tabla356[[#This Row],[ENTRADAS]]*Tabla356[[#This Row],[PRECIO]]</f>
        <v>0</v>
      </c>
      <c r="N641" s="2">
        <f>+Tabla356[[#This Row],[SALIDAS]]*Tabla356[[#This Row],[PRECIO]]</f>
        <v>0</v>
      </c>
      <c r="O641" s="2">
        <f>+Tabla356[[#This Row],[BALANCE INICIAL2]]+Tabla356[[#This Row],[ENTRADAS3]]-Tabla356[[#This Row],[SALIDAS4]]</f>
        <v>1200</v>
      </c>
    </row>
    <row r="642" spans="1:15" x14ac:dyDescent="0.25">
      <c r="A642" s="9" t="s">
        <v>59</v>
      </c>
      <c r="B642" s="16" t="s">
        <v>880</v>
      </c>
      <c r="C642" t="s">
        <v>107</v>
      </c>
      <c r="D642" t="s">
        <v>778</v>
      </c>
      <c r="F642" s="9" t="s">
        <v>820</v>
      </c>
      <c r="G642">
        <v>9</v>
      </c>
      <c r="J642">
        <f>+Tabla356[[#This Row],[BALANCE INICIAL]]+Tabla356[[#This Row],[ENTRADAS]]-Tabla356[[#This Row],[SALIDAS]]</f>
        <v>9</v>
      </c>
      <c r="K642" s="2">
        <v>260</v>
      </c>
      <c r="L642" s="2">
        <f>+Tabla356[[#This Row],[BALANCE INICIAL]]*Tabla356[[#This Row],[PRECIO]]</f>
        <v>2340</v>
      </c>
      <c r="M642" s="2">
        <f>+Tabla356[[#This Row],[ENTRADAS]]*Tabla356[[#This Row],[PRECIO]]</f>
        <v>0</v>
      </c>
      <c r="N642" s="2">
        <f>+Tabla356[[#This Row],[SALIDAS]]*Tabla356[[#This Row],[PRECIO]]</f>
        <v>0</v>
      </c>
      <c r="O642" s="2">
        <f>+Tabla356[[#This Row],[BALANCE INICIAL2]]+Tabla356[[#This Row],[ENTRADAS3]]-Tabla356[[#This Row],[SALIDAS4]]</f>
        <v>2340</v>
      </c>
    </row>
    <row r="643" spans="1:15" x14ac:dyDescent="0.25">
      <c r="A643" s="9" t="s">
        <v>59</v>
      </c>
      <c r="B643" s="16" t="s">
        <v>880</v>
      </c>
      <c r="C643" t="s">
        <v>107</v>
      </c>
      <c r="D643" t="s">
        <v>779</v>
      </c>
      <c r="F643" s="9" t="s">
        <v>820</v>
      </c>
      <c r="G643">
        <v>4</v>
      </c>
      <c r="J643">
        <f>+Tabla356[[#This Row],[BALANCE INICIAL]]+Tabla356[[#This Row],[ENTRADAS]]-Tabla356[[#This Row],[SALIDAS]]</f>
        <v>4</v>
      </c>
      <c r="K643" s="2">
        <v>172</v>
      </c>
      <c r="L643" s="2">
        <f>+Tabla356[[#This Row],[BALANCE INICIAL]]*Tabla356[[#This Row],[PRECIO]]</f>
        <v>688</v>
      </c>
      <c r="M643" s="2">
        <f>+Tabla356[[#This Row],[ENTRADAS]]*Tabla356[[#This Row],[PRECIO]]</f>
        <v>0</v>
      </c>
      <c r="N643" s="2">
        <f>+Tabla356[[#This Row],[SALIDAS]]*Tabla356[[#This Row],[PRECIO]]</f>
        <v>0</v>
      </c>
      <c r="O643" s="2">
        <f>+Tabla356[[#This Row],[BALANCE INICIAL2]]+Tabla356[[#This Row],[ENTRADAS3]]-Tabla356[[#This Row],[SALIDAS4]]</f>
        <v>688</v>
      </c>
    </row>
    <row r="644" spans="1:15" x14ac:dyDescent="0.25">
      <c r="A644" s="9" t="s">
        <v>59</v>
      </c>
      <c r="B644" t="s">
        <v>880</v>
      </c>
      <c r="C644" t="s">
        <v>107</v>
      </c>
      <c r="D644" t="s">
        <v>780</v>
      </c>
      <c r="F644" s="9" t="s">
        <v>820</v>
      </c>
      <c r="G644">
        <v>22</v>
      </c>
      <c r="J644">
        <f>+Tabla356[[#This Row],[BALANCE INICIAL]]+Tabla356[[#This Row],[ENTRADAS]]-Tabla356[[#This Row],[SALIDAS]]</f>
        <v>22</v>
      </c>
      <c r="K644" s="2">
        <v>525</v>
      </c>
      <c r="L644" s="2">
        <f>+Tabla356[[#This Row],[BALANCE INICIAL]]*Tabla356[[#This Row],[PRECIO]]</f>
        <v>11550</v>
      </c>
      <c r="M644" s="2">
        <f>+Tabla356[[#This Row],[ENTRADAS]]*Tabla356[[#This Row],[PRECIO]]</f>
        <v>0</v>
      </c>
      <c r="N644" s="2">
        <f>+Tabla356[[#This Row],[SALIDAS]]*Tabla356[[#This Row],[PRECIO]]</f>
        <v>0</v>
      </c>
      <c r="O644" s="2">
        <f>+Tabla356[[#This Row],[BALANCE INICIAL2]]+Tabla356[[#This Row],[ENTRADAS3]]-Tabla356[[#This Row],[SALIDAS4]]</f>
        <v>11550</v>
      </c>
    </row>
    <row r="645" spans="1:15" x14ac:dyDescent="0.25">
      <c r="A645" s="9" t="s">
        <v>59</v>
      </c>
      <c r="B645" t="s">
        <v>880</v>
      </c>
      <c r="C645" t="s">
        <v>107</v>
      </c>
      <c r="D645" t="s">
        <v>781</v>
      </c>
      <c r="F645" s="9" t="s">
        <v>820</v>
      </c>
      <c r="G645">
        <v>22</v>
      </c>
      <c r="J645">
        <f>+Tabla356[[#This Row],[BALANCE INICIAL]]+Tabla356[[#This Row],[ENTRADAS]]-Tabla356[[#This Row],[SALIDAS]]</f>
        <v>22</v>
      </c>
      <c r="K645" s="2">
        <v>400</v>
      </c>
      <c r="L645" s="2">
        <f>+Tabla356[[#This Row],[BALANCE INICIAL]]*Tabla356[[#This Row],[PRECIO]]</f>
        <v>8800</v>
      </c>
      <c r="M645" s="2">
        <f>+Tabla356[[#This Row],[ENTRADAS]]*Tabla356[[#This Row],[PRECIO]]</f>
        <v>0</v>
      </c>
      <c r="N645" s="2">
        <f>+Tabla356[[#This Row],[SALIDAS]]*Tabla356[[#This Row],[PRECIO]]</f>
        <v>0</v>
      </c>
      <c r="O645" s="2">
        <f>+Tabla356[[#This Row],[BALANCE INICIAL2]]+Tabla356[[#This Row],[ENTRADAS3]]-Tabla356[[#This Row],[SALIDAS4]]</f>
        <v>8800</v>
      </c>
    </row>
    <row r="646" spans="1:15" x14ac:dyDescent="0.25">
      <c r="A646" s="9" t="s">
        <v>59</v>
      </c>
      <c r="B646" t="s">
        <v>880</v>
      </c>
      <c r="C646" t="s">
        <v>107</v>
      </c>
      <c r="D646" t="s">
        <v>782</v>
      </c>
      <c r="F646" s="9" t="s">
        <v>820</v>
      </c>
      <c r="G646">
        <v>3</v>
      </c>
      <c r="J646">
        <f>+Tabla356[[#This Row],[BALANCE INICIAL]]+Tabla356[[#This Row],[ENTRADAS]]-Tabla356[[#This Row],[SALIDAS]]</f>
        <v>3</v>
      </c>
      <c r="K646" s="2">
        <v>1010.5</v>
      </c>
      <c r="L646" s="2">
        <f>+Tabla356[[#This Row],[BALANCE INICIAL]]*Tabla356[[#This Row],[PRECIO]]</f>
        <v>3031.5</v>
      </c>
      <c r="M646" s="2">
        <f>+Tabla356[[#This Row],[ENTRADAS]]*Tabla356[[#This Row],[PRECIO]]</f>
        <v>0</v>
      </c>
      <c r="N646" s="2">
        <f>+Tabla356[[#This Row],[SALIDAS]]*Tabla356[[#This Row],[PRECIO]]</f>
        <v>0</v>
      </c>
      <c r="O646" s="2">
        <f>+Tabla356[[#This Row],[BALANCE INICIAL2]]+Tabla356[[#This Row],[ENTRADAS3]]-Tabla356[[#This Row],[SALIDAS4]]</f>
        <v>3031.5</v>
      </c>
    </row>
    <row r="647" spans="1:15" x14ac:dyDescent="0.25">
      <c r="A647" s="9" t="s">
        <v>59</v>
      </c>
      <c r="B647" t="s">
        <v>880</v>
      </c>
      <c r="C647" t="s">
        <v>107</v>
      </c>
      <c r="D647" t="s">
        <v>783</v>
      </c>
      <c r="F647" s="9" t="s">
        <v>820</v>
      </c>
      <c r="G647">
        <v>2</v>
      </c>
      <c r="J647">
        <f>+Tabla356[[#This Row],[BALANCE INICIAL]]+Tabla356[[#This Row],[ENTRADAS]]-Tabla356[[#This Row],[SALIDAS]]</f>
        <v>2</v>
      </c>
      <c r="K647" s="2">
        <v>900</v>
      </c>
      <c r="L647" s="2">
        <f>+Tabla356[[#This Row],[BALANCE INICIAL]]*Tabla356[[#This Row],[PRECIO]]</f>
        <v>1800</v>
      </c>
      <c r="M647" s="2">
        <f>+Tabla356[[#This Row],[ENTRADAS]]*Tabla356[[#This Row],[PRECIO]]</f>
        <v>0</v>
      </c>
      <c r="N647" s="2">
        <f>+Tabla356[[#This Row],[SALIDAS]]*Tabla356[[#This Row],[PRECIO]]</f>
        <v>0</v>
      </c>
      <c r="O647" s="2">
        <f>+Tabla356[[#This Row],[BALANCE INICIAL2]]+Tabla356[[#This Row],[ENTRADAS3]]-Tabla356[[#This Row],[SALIDAS4]]</f>
        <v>1800</v>
      </c>
    </row>
    <row r="648" spans="1:15" x14ac:dyDescent="0.25">
      <c r="A648" s="9" t="s">
        <v>59</v>
      </c>
      <c r="B648" t="s">
        <v>880</v>
      </c>
      <c r="C648" t="s">
        <v>107</v>
      </c>
      <c r="D648" t="s">
        <v>784</v>
      </c>
      <c r="F648" s="9" t="s">
        <v>820</v>
      </c>
      <c r="G648">
        <v>3</v>
      </c>
      <c r="J648">
        <f>+Tabla356[[#This Row],[BALANCE INICIAL]]+Tabla356[[#This Row],[ENTRADAS]]-Tabla356[[#This Row],[SALIDAS]]</f>
        <v>3</v>
      </c>
      <c r="K648" s="2">
        <v>950</v>
      </c>
      <c r="L648" s="2">
        <f>+Tabla356[[#This Row],[BALANCE INICIAL]]*Tabla356[[#This Row],[PRECIO]]</f>
        <v>2850</v>
      </c>
      <c r="M648" s="2">
        <f>+Tabla356[[#This Row],[ENTRADAS]]*Tabla356[[#This Row],[PRECIO]]</f>
        <v>0</v>
      </c>
      <c r="N648" s="2">
        <f>+Tabla356[[#This Row],[SALIDAS]]*Tabla356[[#This Row],[PRECIO]]</f>
        <v>0</v>
      </c>
      <c r="O648" s="2">
        <f>+Tabla356[[#This Row],[BALANCE INICIAL2]]+Tabla356[[#This Row],[ENTRADAS3]]-Tabla356[[#This Row],[SALIDAS4]]</f>
        <v>2850</v>
      </c>
    </row>
    <row r="649" spans="1:15" x14ac:dyDescent="0.25">
      <c r="A649" s="9" t="s">
        <v>59</v>
      </c>
      <c r="B649" s="16" t="s">
        <v>880</v>
      </c>
      <c r="C649" t="s">
        <v>107</v>
      </c>
      <c r="D649" t="s">
        <v>785</v>
      </c>
      <c r="F649" s="9" t="s">
        <v>820</v>
      </c>
      <c r="G649">
        <v>8</v>
      </c>
      <c r="J649">
        <f>+Tabla356[[#This Row],[BALANCE INICIAL]]+Tabla356[[#This Row],[ENTRADAS]]-Tabla356[[#This Row],[SALIDAS]]</f>
        <v>8</v>
      </c>
      <c r="K649" s="2">
        <v>90</v>
      </c>
      <c r="L649" s="2">
        <f>+Tabla356[[#This Row],[BALANCE INICIAL]]*Tabla356[[#This Row],[PRECIO]]</f>
        <v>720</v>
      </c>
      <c r="M649" s="2">
        <f>+Tabla356[[#This Row],[ENTRADAS]]*Tabla356[[#This Row],[PRECIO]]</f>
        <v>0</v>
      </c>
      <c r="N649" s="2">
        <f>+Tabla356[[#This Row],[SALIDAS]]*Tabla356[[#This Row],[PRECIO]]</f>
        <v>0</v>
      </c>
      <c r="O649" s="2">
        <f>+Tabla356[[#This Row],[BALANCE INICIAL2]]+Tabla356[[#This Row],[ENTRADAS3]]-Tabla356[[#This Row],[SALIDAS4]]</f>
        <v>720</v>
      </c>
    </row>
    <row r="650" spans="1:15" x14ac:dyDescent="0.25">
      <c r="A650" s="9" t="s">
        <v>59</v>
      </c>
      <c r="B650" s="16" t="s">
        <v>880</v>
      </c>
      <c r="C650" t="s">
        <v>107</v>
      </c>
      <c r="D650" t="s">
        <v>787</v>
      </c>
      <c r="F650" s="9" t="s">
        <v>820</v>
      </c>
      <c r="G650">
        <v>5</v>
      </c>
      <c r="J650">
        <f>+Tabla356[[#This Row],[BALANCE INICIAL]]+Tabla356[[#This Row],[ENTRADAS]]-Tabla356[[#This Row],[SALIDAS]]</f>
        <v>5</v>
      </c>
      <c r="K650" s="2">
        <v>1300</v>
      </c>
      <c r="L650" s="2">
        <f>+Tabla356[[#This Row],[BALANCE INICIAL]]*Tabla356[[#This Row],[PRECIO]]</f>
        <v>6500</v>
      </c>
      <c r="M650" s="2">
        <f>+Tabla356[[#This Row],[ENTRADAS]]*Tabla356[[#This Row],[PRECIO]]</f>
        <v>0</v>
      </c>
      <c r="N650" s="2">
        <f>+Tabla356[[#This Row],[SALIDAS]]*Tabla356[[#This Row],[PRECIO]]</f>
        <v>0</v>
      </c>
      <c r="O650" s="2">
        <f>+Tabla356[[#This Row],[BALANCE INICIAL2]]+Tabla356[[#This Row],[ENTRADAS3]]-Tabla356[[#This Row],[SALIDAS4]]</f>
        <v>6500</v>
      </c>
    </row>
    <row r="651" spans="1:15" x14ac:dyDescent="0.25">
      <c r="A651" s="9" t="s">
        <v>59</v>
      </c>
      <c r="B651" s="16" t="s">
        <v>880</v>
      </c>
      <c r="C651" t="s">
        <v>107</v>
      </c>
      <c r="D651" t="s">
        <v>788</v>
      </c>
      <c r="F651" s="9" t="s">
        <v>820</v>
      </c>
      <c r="G651">
        <v>9</v>
      </c>
      <c r="J651">
        <f>+Tabla356[[#This Row],[BALANCE INICIAL]]+Tabla356[[#This Row],[ENTRADAS]]-Tabla356[[#This Row],[SALIDAS]]</f>
        <v>9</v>
      </c>
      <c r="K651" s="2">
        <v>1050</v>
      </c>
      <c r="L651" s="2">
        <f>+Tabla356[[#This Row],[BALANCE INICIAL]]*Tabla356[[#This Row],[PRECIO]]</f>
        <v>9450</v>
      </c>
      <c r="M651" s="2">
        <f>+Tabla356[[#This Row],[ENTRADAS]]*Tabla356[[#This Row],[PRECIO]]</f>
        <v>0</v>
      </c>
      <c r="N651" s="2">
        <f>+Tabla356[[#This Row],[SALIDAS]]*Tabla356[[#This Row],[PRECIO]]</f>
        <v>0</v>
      </c>
      <c r="O651" s="2">
        <f>+Tabla356[[#This Row],[BALANCE INICIAL2]]+Tabla356[[#This Row],[ENTRADAS3]]-Tabla356[[#This Row],[SALIDAS4]]</f>
        <v>9450</v>
      </c>
    </row>
    <row r="652" spans="1:15" x14ac:dyDescent="0.25">
      <c r="A652" s="9" t="s">
        <v>59</v>
      </c>
      <c r="B652" s="16" t="s">
        <v>880</v>
      </c>
      <c r="C652" t="s">
        <v>107</v>
      </c>
      <c r="D652" t="s">
        <v>789</v>
      </c>
      <c r="F652" s="9" t="s">
        <v>873</v>
      </c>
      <c r="G652">
        <v>168</v>
      </c>
      <c r="J652">
        <f>+Tabla356[[#This Row],[BALANCE INICIAL]]+Tabla356[[#This Row],[ENTRADAS]]-Tabla356[[#This Row],[SALIDAS]]</f>
        <v>168</v>
      </c>
      <c r="K652" s="2">
        <v>565</v>
      </c>
      <c r="L652" s="2">
        <f>+Tabla356[[#This Row],[BALANCE INICIAL]]*Tabla356[[#This Row],[PRECIO]]</f>
        <v>94920</v>
      </c>
      <c r="M652" s="2">
        <f>+Tabla356[[#This Row],[ENTRADAS]]*Tabla356[[#This Row],[PRECIO]]</f>
        <v>0</v>
      </c>
      <c r="N652" s="2">
        <f>+Tabla356[[#This Row],[SALIDAS]]*Tabla356[[#This Row],[PRECIO]]</f>
        <v>0</v>
      </c>
      <c r="O652" s="2">
        <f>+Tabla356[[#This Row],[BALANCE INICIAL2]]+Tabla356[[#This Row],[ENTRADAS3]]-Tabla356[[#This Row],[SALIDAS4]]</f>
        <v>94920</v>
      </c>
    </row>
    <row r="653" spans="1:15" x14ac:dyDescent="0.25">
      <c r="A653" s="9" t="s">
        <v>59</v>
      </c>
      <c r="B653" s="16" t="s">
        <v>880</v>
      </c>
      <c r="C653" t="s">
        <v>107</v>
      </c>
      <c r="D653" t="s">
        <v>790</v>
      </c>
      <c r="F653" s="9" t="s">
        <v>873</v>
      </c>
      <c r="G653">
        <v>2</v>
      </c>
      <c r="J653">
        <f>+Tabla356[[#This Row],[BALANCE INICIAL]]+Tabla356[[#This Row],[ENTRADAS]]-Tabla356[[#This Row],[SALIDAS]]</f>
        <v>2</v>
      </c>
      <c r="K653" s="2">
        <v>900</v>
      </c>
      <c r="L653" s="2">
        <f>+Tabla356[[#This Row],[BALANCE INICIAL]]*Tabla356[[#This Row],[PRECIO]]</f>
        <v>1800</v>
      </c>
      <c r="M653" s="2">
        <f>+Tabla356[[#This Row],[ENTRADAS]]*Tabla356[[#This Row],[PRECIO]]</f>
        <v>0</v>
      </c>
      <c r="N653" s="2">
        <f>+Tabla356[[#This Row],[SALIDAS]]*Tabla356[[#This Row],[PRECIO]]</f>
        <v>0</v>
      </c>
      <c r="O653" s="2">
        <f>+Tabla356[[#This Row],[BALANCE INICIAL2]]+Tabla356[[#This Row],[ENTRADAS3]]-Tabla356[[#This Row],[SALIDAS4]]</f>
        <v>1800</v>
      </c>
    </row>
    <row r="654" spans="1:15" x14ac:dyDescent="0.25">
      <c r="A654" s="9" t="s">
        <v>59</v>
      </c>
      <c r="B654" s="16" t="s">
        <v>880</v>
      </c>
      <c r="C654" t="s">
        <v>107</v>
      </c>
      <c r="D654" t="s">
        <v>791</v>
      </c>
      <c r="F654" s="9" t="s">
        <v>873</v>
      </c>
      <c r="G654">
        <v>2</v>
      </c>
      <c r="J654">
        <f>+Tabla356[[#This Row],[BALANCE INICIAL]]+Tabla356[[#This Row],[ENTRADAS]]-Tabla356[[#This Row],[SALIDAS]]</f>
        <v>2</v>
      </c>
      <c r="K654" s="2">
        <v>1190</v>
      </c>
      <c r="L654" s="2">
        <f>+Tabla356[[#This Row],[BALANCE INICIAL]]*Tabla356[[#This Row],[PRECIO]]</f>
        <v>2380</v>
      </c>
      <c r="M654" s="2">
        <f>+Tabla356[[#This Row],[ENTRADAS]]*Tabla356[[#This Row],[PRECIO]]</f>
        <v>0</v>
      </c>
      <c r="N654" s="2">
        <f>+Tabla356[[#This Row],[SALIDAS]]*Tabla356[[#This Row],[PRECIO]]</f>
        <v>0</v>
      </c>
      <c r="O654" s="2">
        <f>+Tabla356[[#This Row],[BALANCE INICIAL2]]+Tabla356[[#This Row],[ENTRADAS3]]-Tabla356[[#This Row],[SALIDAS4]]</f>
        <v>2380</v>
      </c>
    </row>
    <row r="655" spans="1:15" x14ac:dyDescent="0.25">
      <c r="A655" s="9" t="s">
        <v>59</v>
      </c>
      <c r="B655" t="s">
        <v>880</v>
      </c>
      <c r="C655" t="s">
        <v>107</v>
      </c>
      <c r="D655" t="s">
        <v>792</v>
      </c>
      <c r="F655" s="9" t="s">
        <v>873</v>
      </c>
      <c r="G655">
        <v>3</v>
      </c>
      <c r="J655">
        <f>+Tabla356[[#This Row],[BALANCE INICIAL]]+Tabla356[[#This Row],[ENTRADAS]]-Tabla356[[#This Row],[SALIDAS]]</f>
        <v>3</v>
      </c>
      <c r="K655" s="2">
        <v>800</v>
      </c>
      <c r="L655" s="2">
        <f>+Tabla356[[#This Row],[BALANCE INICIAL]]*Tabla356[[#This Row],[PRECIO]]</f>
        <v>2400</v>
      </c>
      <c r="M655" s="2">
        <f>+Tabla356[[#This Row],[ENTRADAS]]*Tabla356[[#This Row],[PRECIO]]</f>
        <v>0</v>
      </c>
      <c r="N655" s="2">
        <f>+Tabla356[[#This Row],[SALIDAS]]*Tabla356[[#This Row],[PRECIO]]</f>
        <v>0</v>
      </c>
      <c r="O655" s="2">
        <f>+Tabla356[[#This Row],[BALANCE INICIAL2]]+Tabla356[[#This Row],[ENTRADAS3]]-Tabla356[[#This Row],[SALIDAS4]]</f>
        <v>2400</v>
      </c>
    </row>
    <row r="656" spans="1:15" x14ac:dyDescent="0.25">
      <c r="A656" s="9" t="s">
        <v>59</v>
      </c>
      <c r="B656" t="s">
        <v>880</v>
      </c>
      <c r="C656" t="s">
        <v>107</v>
      </c>
      <c r="D656" t="s">
        <v>793</v>
      </c>
      <c r="F656" s="9" t="s">
        <v>873</v>
      </c>
      <c r="G656">
        <v>1</v>
      </c>
      <c r="J656">
        <f>+Tabla356[[#This Row],[BALANCE INICIAL]]+Tabla356[[#This Row],[ENTRADAS]]-Tabla356[[#This Row],[SALIDAS]]</f>
        <v>1</v>
      </c>
      <c r="K656" s="2">
        <v>737</v>
      </c>
      <c r="L656" s="2">
        <f>+Tabla356[[#This Row],[BALANCE INICIAL]]*Tabla356[[#This Row],[PRECIO]]</f>
        <v>737</v>
      </c>
      <c r="M656" s="2">
        <f>+Tabla356[[#This Row],[ENTRADAS]]*Tabla356[[#This Row],[PRECIO]]</f>
        <v>0</v>
      </c>
      <c r="N656" s="2">
        <f>+Tabla356[[#This Row],[SALIDAS]]*Tabla356[[#This Row],[PRECIO]]</f>
        <v>0</v>
      </c>
      <c r="O656" s="2">
        <f>+Tabla356[[#This Row],[BALANCE INICIAL2]]+Tabla356[[#This Row],[ENTRADAS3]]-Tabla356[[#This Row],[SALIDAS4]]</f>
        <v>737</v>
      </c>
    </row>
    <row r="657" spans="1:15" x14ac:dyDescent="0.25">
      <c r="A657" s="9" t="s">
        <v>59</v>
      </c>
      <c r="B657" t="s">
        <v>880</v>
      </c>
      <c r="C657" t="s">
        <v>107</v>
      </c>
      <c r="D657" t="s">
        <v>794</v>
      </c>
      <c r="F657" s="9" t="s">
        <v>873</v>
      </c>
      <c r="G657">
        <v>1</v>
      </c>
      <c r="J657">
        <f>+Tabla356[[#This Row],[BALANCE INICIAL]]+Tabla356[[#This Row],[ENTRADAS]]-Tabla356[[#This Row],[SALIDAS]]</f>
        <v>1</v>
      </c>
      <c r="K657" s="2">
        <v>715</v>
      </c>
      <c r="L657" s="2">
        <f>+Tabla356[[#This Row],[BALANCE INICIAL]]*Tabla356[[#This Row],[PRECIO]]</f>
        <v>715</v>
      </c>
      <c r="M657" s="2">
        <f>+Tabla356[[#This Row],[ENTRADAS]]*Tabla356[[#This Row],[PRECIO]]</f>
        <v>0</v>
      </c>
      <c r="N657" s="2">
        <f>+Tabla356[[#This Row],[SALIDAS]]*Tabla356[[#This Row],[PRECIO]]</f>
        <v>0</v>
      </c>
      <c r="O657" s="2">
        <f>+Tabla356[[#This Row],[BALANCE INICIAL2]]+Tabla356[[#This Row],[ENTRADAS3]]-Tabla356[[#This Row],[SALIDAS4]]</f>
        <v>715</v>
      </c>
    </row>
    <row r="658" spans="1:15" x14ac:dyDescent="0.25">
      <c r="A658" s="9" t="s">
        <v>59</v>
      </c>
      <c r="B658" t="s">
        <v>880</v>
      </c>
      <c r="C658" t="s">
        <v>107</v>
      </c>
      <c r="D658" t="s">
        <v>795</v>
      </c>
      <c r="F658" s="9" t="s">
        <v>873</v>
      </c>
      <c r="G658">
        <v>3</v>
      </c>
      <c r="J658">
        <f>+Tabla356[[#This Row],[BALANCE INICIAL]]+Tabla356[[#This Row],[ENTRADAS]]-Tabla356[[#This Row],[SALIDAS]]</f>
        <v>3</v>
      </c>
      <c r="K658" s="2">
        <v>740</v>
      </c>
      <c r="L658" s="2">
        <f>+Tabla356[[#This Row],[BALANCE INICIAL]]*Tabla356[[#This Row],[PRECIO]]</f>
        <v>2220</v>
      </c>
      <c r="M658" s="2">
        <f>+Tabla356[[#This Row],[ENTRADAS]]*Tabla356[[#This Row],[PRECIO]]</f>
        <v>0</v>
      </c>
      <c r="N658" s="2">
        <f>+Tabla356[[#This Row],[SALIDAS]]*Tabla356[[#This Row],[PRECIO]]</f>
        <v>0</v>
      </c>
      <c r="O658" s="2">
        <f>+Tabla356[[#This Row],[BALANCE INICIAL2]]+Tabla356[[#This Row],[ENTRADAS3]]-Tabla356[[#This Row],[SALIDAS4]]</f>
        <v>2220</v>
      </c>
    </row>
    <row r="659" spans="1:15" x14ac:dyDescent="0.25">
      <c r="A659" s="9" t="s">
        <v>59</v>
      </c>
      <c r="B659" t="s">
        <v>880</v>
      </c>
      <c r="C659" t="s">
        <v>107</v>
      </c>
      <c r="D659" t="s">
        <v>796</v>
      </c>
      <c r="F659" s="9" t="s">
        <v>873</v>
      </c>
      <c r="G659">
        <v>1</v>
      </c>
      <c r="J659">
        <f>+Tabla356[[#This Row],[BALANCE INICIAL]]+Tabla356[[#This Row],[ENTRADAS]]-Tabla356[[#This Row],[SALIDAS]]</f>
        <v>1</v>
      </c>
      <c r="K659" s="2">
        <v>725</v>
      </c>
      <c r="L659" s="2">
        <f>+Tabla356[[#This Row],[BALANCE INICIAL]]*Tabla356[[#This Row],[PRECIO]]</f>
        <v>725</v>
      </c>
      <c r="M659" s="2">
        <f>+Tabla356[[#This Row],[ENTRADAS]]*Tabla356[[#This Row],[PRECIO]]</f>
        <v>0</v>
      </c>
      <c r="N659" s="2">
        <f>+Tabla356[[#This Row],[SALIDAS]]*Tabla356[[#This Row],[PRECIO]]</f>
        <v>0</v>
      </c>
      <c r="O659" s="2">
        <f>+Tabla356[[#This Row],[BALANCE INICIAL2]]+Tabla356[[#This Row],[ENTRADAS3]]-Tabla356[[#This Row],[SALIDAS4]]</f>
        <v>725</v>
      </c>
    </row>
    <row r="660" spans="1:15" x14ac:dyDescent="0.25">
      <c r="A660" s="9" t="s">
        <v>59</v>
      </c>
      <c r="B660" t="s">
        <v>880</v>
      </c>
      <c r="C660" t="s">
        <v>107</v>
      </c>
      <c r="D660" t="s">
        <v>797</v>
      </c>
      <c r="F660" s="9" t="s">
        <v>873</v>
      </c>
      <c r="G660">
        <v>1</v>
      </c>
      <c r="J660">
        <f>+Tabla356[[#This Row],[BALANCE INICIAL]]+Tabla356[[#This Row],[ENTRADAS]]-Tabla356[[#This Row],[SALIDAS]]</f>
        <v>1</v>
      </c>
      <c r="K660" s="2">
        <v>700</v>
      </c>
      <c r="L660" s="2">
        <f>+Tabla356[[#This Row],[BALANCE INICIAL]]*Tabla356[[#This Row],[PRECIO]]</f>
        <v>700</v>
      </c>
      <c r="M660" s="2">
        <f>+Tabla356[[#This Row],[ENTRADAS]]*Tabla356[[#This Row],[PRECIO]]</f>
        <v>0</v>
      </c>
      <c r="N660" s="2">
        <f>+Tabla356[[#This Row],[SALIDAS]]*Tabla356[[#This Row],[PRECIO]]</f>
        <v>0</v>
      </c>
      <c r="O660" s="2">
        <f>+Tabla356[[#This Row],[BALANCE INICIAL2]]+Tabla356[[#This Row],[ENTRADAS3]]-Tabla356[[#This Row],[SALIDAS4]]</f>
        <v>700</v>
      </c>
    </row>
    <row r="661" spans="1:15" x14ac:dyDescent="0.25">
      <c r="A661" s="9" t="s">
        <v>59</v>
      </c>
      <c r="B661" t="s">
        <v>880</v>
      </c>
      <c r="C661" t="s">
        <v>107</v>
      </c>
      <c r="D661" t="s">
        <v>798</v>
      </c>
      <c r="F661" s="9" t="s">
        <v>873</v>
      </c>
      <c r="G661">
        <v>2</v>
      </c>
      <c r="J661">
        <f>+Tabla356[[#This Row],[BALANCE INICIAL]]+Tabla356[[#This Row],[ENTRADAS]]-Tabla356[[#This Row],[SALIDAS]]</f>
        <v>2</v>
      </c>
      <c r="K661" s="2">
        <v>700</v>
      </c>
      <c r="L661" s="2">
        <f>+Tabla356[[#This Row],[BALANCE INICIAL]]*Tabla356[[#This Row],[PRECIO]]</f>
        <v>1400</v>
      </c>
      <c r="M661" s="2">
        <f>+Tabla356[[#This Row],[ENTRADAS]]*Tabla356[[#This Row],[PRECIO]]</f>
        <v>0</v>
      </c>
      <c r="N661" s="2">
        <f>+Tabla356[[#This Row],[SALIDAS]]*Tabla356[[#This Row],[PRECIO]]</f>
        <v>0</v>
      </c>
      <c r="O661" s="2">
        <f>+Tabla356[[#This Row],[BALANCE INICIAL2]]+Tabla356[[#This Row],[ENTRADAS3]]-Tabla356[[#This Row],[SALIDAS4]]</f>
        <v>1400</v>
      </c>
    </row>
    <row r="662" spans="1:15" x14ac:dyDescent="0.25">
      <c r="A662" s="9" t="s">
        <v>59</v>
      </c>
      <c r="B662" t="s">
        <v>880</v>
      </c>
      <c r="C662" t="s">
        <v>107</v>
      </c>
      <c r="D662" t="s">
        <v>799</v>
      </c>
      <c r="F662" s="9" t="s">
        <v>873</v>
      </c>
      <c r="G662">
        <v>2</v>
      </c>
      <c r="J662">
        <f>+Tabla356[[#This Row],[BALANCE INICIAL]]+Tabla356[[#This Row],[ENTRADAS]]-Tabla356[[#This Row],[SALIDAS]]</f>
        <v>2</v>
      </c>
      <c r="K662" s="2">
        <v>395</v>
      </c>
      <c r="L662" s="2">
        <f>+Tabla356[[#This Row],[BALANCE INICIAL]]*Tabla356[[#This Row],[PRECIO]]</f>
        <v>790</v>
      </c>
      <c r="M662" s="2">
        <f>+Tabla356[[#This Row],[ENTRADAS]]*Tabla356[[#This Row],[PRECIO]]</f>
        <v>0</v>
      </c>
      <c r="N662" s="2">
        <f>+Tabla356[[#This Row],[SALIDAS]]*Tabla356[[#This Row],[PRECIO]]</f>
        <v>0</v>
      </c>
      <c r="O662" s="2">
        <f>+Tabla356[[#This Row],[BALANCE INICIAL2]]+Tabla356[[#This Row],[ENTRADAS3]]-Tabla356[[#This Row],[SALIDAS4]]</f>
        <v>790</v>
      </c>
    </row>
    <row r="663" spans="1:15" x14ac:dyDescent="0.25">
      <c r="A663" s="9" t="s">
        <v>59</v>
      </c>
      <c r="B663" t="s">
        <v>880</v>
      </c>
      <c r="C663" t="s">
        <v>107</v>
      </c>
      <c r="D663" t="s">
        <v>802</v>
      </c>
      <c r="F663" s="9" t="s">
        <v>820</v>
      </c>
      <c r="G663">
        <v>2</v>
      </c>
      <c r="J663">
        <f>+Tabla356[[#This Row],[BALANCE INICIAL]]+Tabla356[[#This Row],[ENTRADAS]]-Tabla356[[#This Row],[SALIDAS]]</f>
        <v>2</v>
      </c>
      <c r="K663" s="2">
        <v>2400</v>
      </c>
      <c r="L663" s="2">
        <f>+Tabla356[[#This Row],[BALANCE INICIAL]]*Tabla356[[#This Row],[PRECIO]]</f>
        <v>4800</v>
      </c>
      <c r="M663" s="2">
        <f>+Tabla356[[#This Row],[ENTRADAS]]*Tabla356[[#This Row],[PRECIO]]</f>
        <v>0</v>
      </c>
      <c r="N663" s="2">
        <f>+Tabla356[[#This Row],[SALIDAS]]*Tabla356[[#This Row],[PRECIO]]</f>
        <v>0</v>
      </c>
      <c r="O663" s="2">
        <f>+Tabla356[[#This Row],[BALANCE INICIAL2]]+Tabla356[[#This Row],[ENTRADAS3]]-Tabla356[[#This Row],[SALIDAS4]]</f>
        <v>4800</v>
      </c>
    </row>
    <row r="664" spans="1:15" x14ac:dyDescent="0.25">
      <c r="A664" s="9" t="s">
        <v>59</v>
      </c>
      <c r="B664" t="s">
        <v>880</v>
      </c>
      <c r="C664" t="s">
        <v>107</v>
      </c>
      <c r="D664" t="s">
        <v>803</v>
      </c>
      <c r="F664" s="9" t="s">
        <v>820</v>
      </c>
      <c r="G664">
        <v>1</v>
      </c>
      <c r="J664">
        <f>+Tabla356[[#This Row],[BALANCE INICIAL]]+Tabla356[[#This Row],[ENTRADAS]]-Tabla356[[#This Row],[SALIDAS]]</f>
        <v>1</v>
      </c>
      <c r="K664" s="2">
        <v>256.60000000000002</v>
      </c>
      <c r="L664" s="2">
        <f>+Tabla356[[#This Row],[BALANCE INICIAL]]*Tabla356[[#This Row],[PRECIO]]</f>
        <v>256.60000000000002</v>
      </c>
      <c r="M664" s="2">
        <f>+Tabla356[[#This Row],[ENTRADAS]]*Tabla356[[#This Row],[PRECIO]]</f>
        <v>0</v>
      </c>
      <c r="N664" s="2">
        <f>+Tabla356[[#This Row],[SALIDAS]]*Tabla356[[#This Row],[PRECIO]]</f>
        <v>0</v>
      </c>
      <c r="O664" s="2">
        <f>+Tabla356[[#This Row],[BALANCE INICIAL2]]+Tabla356[[#This Row],[ENTRADAS3]]-Tabla356[[#This Row],[SALIDAS4]]</f>
        <v>256.60000000000002</v>
      </c>
    </row>
    <row r="665" spans="1:15" x14ac:dyDescent="0.25">
      <c r="A665" s="9" t="s">
        <v>59</v>
      </c>
      <c r="B665" t="s">
        <v>880</v>
      </c>
      <c r="C665" t="s">
        <v>107</v>
      </c>
      <c r="D665" t="s">
        <v>804</v>
      </c>
      <c r="F665" s="9" t="s">
        <v>820</v>
      </c>
      <c r="G665">
        <v>1</v>
      </c>
      <c r="J665">
        <f>+Tabla356[[#This Row],[BALANCE INICIAL]]+Tabla356[[#This Row],[ENTRADAS]]-Tabla356[[#This Row],[SALIDAS]]</f>
        <v>1</v>
      </c>
      <c r="K665" s="2">
        <v>280</v>
      </c>
      <c r="L665" s="2">
        <f>+Tabla356[[#This Row],[BALANCE INICIAL]]*Tabla356[[#This Row],[PRECIO]]</f>
        <v>280</v>
      </c>
      <c r="M665" s="2">
        <f>+Tabla356[[#This Row],[ENTRADAS]]*Tabla356[[#This Row],[PRECIO]]</f>
        <v>0</v>
      </c>
      <c r="N665" s="2">
        <f>+Tabla356[[#This Row],[SALIDAS]]*Tabla356[[#This Row],[PRECIO]]</f>
        <v>0</v>
      </c>
      <c r="O665" s="2">
        <f>+Tabla356[[#This Row],[BALANCE INICIAL2]]+Tabla356[[#This Row],[ENTRADAS3]]-Tabla356[[#This Row],[SALIDAS4]]</f>
        <v>280</v>
      </c>
    </row>
    <row r="666" spans="1:15" x14ac:dyDescent="0.25">
      <c r="A666" s="9" t="s">
        <v>59</v>
      </c>
      <c r="B666" t="s">
        <v>880</v>
      </c>
      <c r="C666" t="s">
        <v>107</v>
      </c>
      <c r="D666" t="s">
        <v>805</v>
      </c>
      <c r="F666" s="9" t="s">
        <v>820</v>
      </c>
      <c r="G666">
        <v>1</v>
      </c>
      <c r="J666">
        <f>+Tabla356[[#This Row],[BALANCE INICIAL]]+Tabla356[[#This Row],[ENTRADAS]]-Tabla356[[#This Row],[SALIDAS]]</f>
        <v>1</v>
      </c>
      <c r="K666" s="2">
        <v>350</v>
      </c>
      <c r="L666" s="2">
        <f>+Tabla356[[#This Row],[BALANCE INICIAL]]*Tabla356[[#This Row],[PRECIO]]</f>
        <v>350</v>
      </c>
      <c r="M666" s="2">
        <f>+Tabla356[[#This Row],[ENTRADAS]]*Tabla356[[#This Row],[PRECIO]]</f>
        <v>0</v>
      </c>
      <c r="N666" s="2">
        <f>+Tabla356[[#This Row],[SALIDAS]]*Tabla356[[#This Row],[PRECIO]]</f>
        <v>0</v>
      </c>
      <c r="O666" s="2">
        <f>+Tabla356[[#This Row],[BALANCE INICIAL2]]+Tabla356[[#This Row],[ENTRADAS3]]-Tabla356[[#This Row],[SALIDAS4]]</f>
        <v>350</v>
      </c>
    </row>
    <row r="667" spans="1:15" x14ac:dyDescent="0.25">
      <c r="A667" s="9" t="s">
        <v>59</v>
      </c>
      <c r="B667" t="s">
        <v>880</v>
      </c>
      <c r="C667" t="s">
        <v>107</v>
      </c>
      <c r="D667" t="s">
        <v>806</v>
      </c>
      <c r="F667" s="9" t="s">
        <v>820</v>
      </c>
      <c r="G667">
        <v>107</v>
      </c>
      <c r="J667">
        <f>+Tabla356[[#This Row],[BALANCE INICIAL]]+Tabla356[[#This Row],[ENTRADAS]]-Tabla356[[#This Row],[SALIDAS]]</f>
        <v>107</v>
      </c>
      <c r="K667" s="2">
        <v>25</v>
      </c>
      <c r="L667" s="2">
        <f>+Tabla356[[#This Row],[BALANCE INICIAL]]*Tabla356[[#This Row],[PRECIO]]</f>
        <v>2675</v>
      </c>
      <c r="M667" s="2">
        <f>+Tabla356[[#This Row],[ENTRADAS]]*Tabla356[[#This Row],[PRECIO]]</f>
        <v>0</v>
      </c>
      <c r="N667" s="2">
        <f>+Tabla356[[#This Row],[SALIDAS]]*Tabla356[[#This Row],[PRECIO]]</f>
        <v>0</v>
      </c>
      <c r="O667" s="2">
        <f>+Tabla356[[#This Row],[BALANCE INICIAL2]]+Tabla356[[#This Row],[ENTRADAS3]]-Tabla356[[#This Row],[SALIDAS4]]</f>
        <v>2675</v>
      </c>
    </row>
    <row r="668" spans="1:15" x14ac:dyDescent="0.25">
      <c r="A668" s="9" t="s">
        <v>59</v>
      </c>
      <c r="B668" t="s">
        <v>880</v>
      </c>
      <c r="C668" t="s">
        <v>107</v>
      </c>
      <c r="D668" t="s">
        <v>807</v>
      </c>
      <c r="F668" s="9" t="s">
        <v>820</v>
      </c>
      <c r="G668">
        <v>5</v>
      </c>
      <c r="J668">
        <f>+Tabla356[[#This Row],[BALANCE INICIAL]]+Tabla356[[#This Row],[ENTRADAS]]-Tabla356[[#This Row],[SALIDAS]]</f>
        <v>5</v>
      </c>
      <c r="K668" s="2">
        <v>550.41</v>
      </c>
      <c r="L668" s="2">
        <f>+Tabla356[[#This Row],[BALANCE INICIAL]]*Tabla356[[#This Row],[PRECIO]]</f>
        <v>2752.0499999999997</v>
      </c>
      <c r="M668" s="2">
        <f>+Tabla356[[#This Row],[ENTRADAS]]*Tabla356[[#This Row],[PRECIO]]</f>
        <v>0</v>
      </c>
      <c r="N668" s="2">
        <f>+Tabla356[[#This Row],[SALIDAS]]*Tabla356[[#This Row],[PRECIO]]</f>
        <v>0</v>
      </c>
      <c r="O668" s="2">
        <f>+Tabla356[[#This Row],[BALANCE INICIAL2]]+Tabla356[[#This Row],[ENTRADAS3]]-Tabla356[[#This Row],[SALIDAS4]]</f>
        <v>2752.0499999999997</v>
      </c>
    </row>
    <row r="669" spans="1:15" x14ac:dyDescent="0.25">
      <c r="A669" s="9" t="s">
        <v>59</v>
      </c>
      <c r="B669" t="s">
        <v>880</v>
      </c>
      <c r="C669" t="s">
        <v>107</v>
      </c>
      <c r="D669" t="s">
        <v>809</v>
      </c>
      <c r="F669" s="9" t="s">
        <v>820</v>
      </c>
      <c r="G669">
        <v>3</v>
      </c>
      <c r="J669">
        <f>+Tabla356[[#This Row],[BALANCE INICIAL]]+Tabla356[[#This Row],[ENTRADAS]]-Tabla356[[#This Row],[SALIDAS]]</f>
        <v>3</v>
      </c>
      <c r="K669" s="2">
        <v>400</v>
      </c>
      <c r="L669" s="2">
        <f>+Tabla356[[#This Row],[BALANCE INICIAL]]*Tabla356[[#This Row],[PRECIO]]</f>
        <v>1200</v>
      </c>
      <c r="M669" s="2">
        <f>+Tabla356[[#This Row],[ENTRADAS]]*Tabla356[[#This Row],[PRECIO]]</f>
        <v>0</v>
      </c>
      <c r="N669" s="2">
        <f>+Tabla356[[#This Row],[SALIDAS]]*Tabla356[[#This Row],[PRECIO]]</f>
        <v>0</v>
      </c>
      <c r="O669" s="2">
        <f>+Tabla356[[#This Row],[BALANCE INICIAL2]]+Tabla356[[#This Row],[ENTRADAS3]]-Tabla356[[#This Row],[SALIDAS4]]</f>
        <v>1200</v>
      </c>
    </row>
    <row r="670" spans="1:15" x14ac:dyDescent="0.25">
      <c r="A670" s="9" t="s">
        <v>59</v>
      </c>
      <c r="B670" t="s">
        <v>880</v>
      </c>
      <c r="C670" t="s">
        <v>107</v>
      </c>
      <c r="D670" t="s">
        <v>810</v>
      </c>
      <c r="F670" s="9" t="s">
        <v>820</v>
      </c>
      <c r="G670">
        <v>1</v>
      </c>
      <c r="J670">
        <f>+Tabla356[[#This Row],[BALANCE INICIAL]]+Tabla356[[#This Row],[ENTRADAS]]-Tabla356[[#This Row],[SALIDAS]]</f>
        <v>1</v>
      </c>
      <c r="K670" s="2">
        <v>275</v>
      </c>
      <c r="L670" s="2">
        <f>+Tabla356[[#This Row],[BALANCE INICIAL]]*Tabla356[[#This Row],[PRECIO]]</f>
        <v>275</v>
      </c>
      <c r="M670" s="2">
        <f>+Tabla356[[#This Row],[ENTRADAS]]*Tabla356[[#This Row],[PRECIO]]</f>
        <v>0</v>
      </c>
      <c r="N670" s="2">
        <f>+Tabla356[[#This Row],[SALIDAS]]*Tabla356[[#This Row],[PRECIO]]</f>
        <v>0</v>
      </c>
      <c r="O670" s="2">
        <f>+Tabla356[[#This Row],[BALANCE INICIAL2]]+Tabla356[[#This Row],[ENTRADAS3]]-Tabla356[[#This Row],[SALIDAS4]]</f>
        <v>275</v>
      </c>
    </row>
    <row r="671" spans="1:15" x14ac:dyDescent="0.25">
      <c r="A671" s="9" t="s">
        <v>59</v>
      </c>
      <c r="B671" t="s">
        <v>880</v>
      </c>
      <c r="C671" t="s">
        <v>107</v>
      </c>
      <c r="D671" t="s">
        <v>811</v>
      </c>
      <c r="F671" s="9" t="s">
        <v>820</v>
      </c>
      <c r="G671">
        <v>2</v>
      </c>
      <c r="J671">
        <f>+Tabla356[[#This Row],[BALANCE INICIAL]]+Tabla356[[#This Row],[ENTRADAS]]-Tabla356[[#This Row],[SALIDAS]]</f>
        <v>2</v>
      </c>
      <c r="K671" s="2">
        <v>525</v>
      </c>
      <c r="L671" s="2">
        <f>+Tabla356[[#This Row],[BALANCE INICIAL]]*Tabla356[[#This Row],[PRECIO]]</f>
        <v>1050</v>
      </c>
      <c r="M671" s="2">
        <f>+Tabla356[[#This Row],[ENTRADAS]]*Tabla356[[#This Row],[PRECIO]]</f>
        <v>0</v>
      </c>
      <c r="N671" s="2">
        <f>+Tabla356[[#This Row],[SALIDAS]]*Tabla356[[#This Row],[PRECIO]]</f>
        <v>0</v>
      </c>
      <c r="O671" s="2">
        <f>+Tabla356[[#This Row],[BALANCE INICIAL2]]+Tabla356[[#This Row],[ENTRADAS3]]-Tabla356[[#This Row],[SALIDAS4]]</f>
        <v>1050</v>
      </c>
    </row>
    <row r="672" spans="1:15" x14ac:dyDescent="0.25">
      <c r="A672" s="9" t="s">
        <v>59</v>
      </c>
      <c r="B672" t="s">
        <v>880</v>
      </c>
      <c r="C672" t="s">
        <v>107</v>
      </c>
      <c r="D672" t="s">
        <v>813</v>
      </c>
      <c r="F672" s="9" t="s">
        <v>820</v>
      </c>
      <c r="G672">
        <v>4</v>
      </c>
      <c r="J672">
        <f>+Tabla356[[#This Row],[BALANCE INICIAL]]+Tabla356[[#This Row],[ENTRADAS]]-Tabla356[[#This Row],[SALIDAS]]</f>
        <v>4</v>
      </c>
      <c r="K672" s="2">
        <v>1750</v>
      </c>
      <c r="L672" s="2">
        <f>+Tabla356[[#This Row],[BALANCE INICIAL]]*Tabla356[[#This Row],[PRECIO]]</f>
        <v>7000</v>
      </c>
      <c r="M672" s="2">
        <f>+Tabla356[[#This Row],[ENTRADAS]]*Tabla356[[#This Row],[PRECIO]]</f>
        <v>0</v>
      </c>
      <c r="N672" s="2">
        <f>+Tabla356[[#This Row],[SALIDAS]]*Tabla356[[#This Row],[PRECIO]]</f>
        <v>0</v>
      </c>
      <c r="O672" s="2">
        <f>+Tabla356[[#This Row],[BALANCE INICIAL2]]+Tabla356[[#This Row],[ENTRADAS3]]-Tabla356[[#This Row],[SALIDAS4]]</f>
        <v>7000</v>
      </c>
    </row>
    <row r="673" spans="1:15" x14ac:dyDescent="0.25">
      <c r="A673" s="9" t="s">
        <v>59</v>
      </c>
      <c r="B673" t="s">
        <v>880</v>
      </c>
      <c r="C673" t="s">
        <v>107</v>
      </c>
      <c r="D673" t="s">
        <v>814</v>
      </c>
      <c r="F673" s="9" t="s">
        <v>820</v>
      </c>
      <c r="G673">
        <v>303</v>
      </c>
      <c r="J673">
        <f>+Tabla356[[#This Row],[BALANCE INICIAL]]+Tabla356[[#This Row],[ENTRADAS]]-Tabla356[[#This Row],[SALIDAS]]</f>
        <v>303</v>
      </c>
      <c r="K673" s="2">
        <v>25</v>
      </c>
      <c r="L673" s="2">
        <f>+Tabla356[[#This Row],[BALANCE INICIAL]]*Tabla356[[#This Row],[PRECIO]]</f>
        <v>7575</v>
      </c>
      <c r="M673" s="2">
        <f>+Tabla356[[#This Row],[ENTRADAS]]*Tabla356[[#This Row],[PRECIO]]</f>
        <v>0</v>
      </c>
      <c r="N673" s="2">
        <f>+Tabla356[[#This Row],[SALIDAS]]*Tabla356[[#This Row],[PRECIO]]</f>
        <v>0</v>
      </c>
      <c r="O673" s="2">
        <f>+Tabla356[[#This Row],[BALANCE INICIAL2]]+Tabla356[[#This Row],[ENTRADAS3]]-Tabla356[[#This Row],[SALIDAS4]]</f>
        <v>7575</v>
      </c>
    </row>
    <row r="674" spans="1:15" x14ac:dyDescent="0.25">
      <c r="A674" s="9" t="s">
        <v>59</v>
      </c>
      <c r="B674" t="s">
        <v>880</v>
      </c>
      <c r="C674" t="s">
        <v>107</v>
      </c>
      <c r="D674" t="s">
        <v>815</v>
      </c>
      <c r="F674" s="9" t="s">
        <v>820</v>
      </c>
      <c r="G674">
        <v>3</v>
      </c>
      <c r="J674">
        <f>+Tabla356[[#This Row],[BALANCE INICIAL]]+Tabla356[[#This Row],[ENTRADAS]]-Tabla356[[#This Row],[SALIDAS]]</f>
        <v>3</v>
      </c>
      <c r="K674" s="2">
        <v>125</v>
      </c>
      <c r="L674" s="2">
        <f>+Tabla356[[#This Row],[BALANCE INICIAL]]*Tabla356[[#This Row],[PRECIO]]</f>
        <v>375</v>
      </c>
      <c r="M674" s="2">
        <f>+Tabla356[[#This Row],[ENTRADAS]]*Tabla356[[#This Row],[PRECIO]]</f>
        <v>0</v>
      </c>
      <c r="N674" s="2">
        <f>+Tabla356[[#This Row],[SALIDAS]]*Tabla356[[#This Row],[PRECIO]]</f>
        <v>0</v>
      </c>
      <c r="O674" s="2">
        <f>+Tabla356[[#This Row],[BALANCE INICIAL2]]+Tabla356[[#This Row],[ENTRADAS3]]-Tabla356[[#This Row],[SALIDAS4]]</f>
        <v>375</v>
      </c>
    </row>
    <row r="675" spans="1:15" x14ac:dyDescent="0.25">
      <c r="A675" s="9" t="s">
        <v>59</v>
      </c>
      <c r="B675" t="s">
        <v>880</v>
      </c>
      <c r="C675" t="s">
        <v>107</v>
      </c>
      <c r="D675" t="s">
        <v>816</v>
      </c>
      <c r="F675" s="9" t="s">
        <v>820</v>
      </c>
      <c r="G675">
        <v>9</v>
      </c>
      <c r="J675">
        <f>+Tabla356[[#This Row],[BALANCE INICIAL]]+Tabla356[[#This Row],[ENTRADAS]]-Tabla356[[#This Row],[SALIDAS]]</f>
        <v>9</v>
      </c>
      <c r="K675" s="2">
        <v>206</v>
      </c>
      <c r="L675" s="2">
        <f>+Tabla356[[#This Row],[BALANCE INICIAL]]*Tabla356[[#This Row],[PRECIO]]</f>
        <v>1854</v>
      </c>
      <c r="M675" s="2">
        <f>+Tabla356[[#This Row],[ENTRADAS]]*Tabla356[[#This Row],[PRECIO]]</f>
        <v>0</v>
      </c>
      <c r="N675" s="2">
        <f>+Tabla356[[#This Row],[SALIDAS]]*Tabla356[[#This Row],[PRECIO]]</f>
        <v>0</v>
      </c>
      <c r="O675" s="2">
        <f>+Tabla356[[#This Row],[BALANCE INICIAL2]]+Tabla356[[#This Row],[ENTRADAS3]]-Tabla356[[#This Row],[SALIDAS4]]</f>
        <v>1854</v>
      </c>
    </row>
    <row r="676" spans="1:15" x14ac:dyDescent="0.25">
      <c r="A676" s="9" t="s">
        <v>59</v>
      </c>
      <c r="B676" t="s">
        <v>880</v>
      </c>
      <c r="C676" t="s">
        <v>107</v>
      </c>
      <c r="D676" t="s">
        <v>817</v>
      </c>
      <c r="F676" s="9" t="s">
        <v>820</v>
      </c>
      <c r="G676">
        <v>1</v>
      </c>
      <c r="J676">
        <f>+Tabla356[[#This Row],[BALANCE INICIAL]]+Tabla356[[#This Row],[ENTRADAS]]-Tabla356[[#This Row],[SALIDAS]]</f>
        <v>1</v>
      </c>
      <c r="K676" s="2">
        <v>102</v>
      </c>
      <c r="L676" s="2">
        <f>+Tabla356[[#This Row],[BALANCE INICIAL]]*Tabla356[[#This Row],[PRECIO]]</f>
        <v>102</v>
      </c>
      <c r="M676" s="2">
        <f>+Tabla356[[#This Row],[ENTRADAS]]*Tabla356[[#This Row],[PRECIO]]</f>
        <v>0</v>
      </c>
      <c r="N676" s="2">
        <f>+Tabla356[[#This Row],[SALIDAS]]*Tabla356[[#This Row],[PRECIO]]</f>
        <v>0</v>
      </c>
      <c r="O676" s="2">
        <f>+Tabla356[[#This Row],[BALANCE INICIAL2]]+Tabla356[[#This Row],[ENTRADAS3]]-Tabla356[[#This Row],[SALIDAS4]]</f>
        <v>102</v>
      </c>
    </row>
    <row r="677" spans="1:15" x14ac:dyDescent="0.25">
      <c r="A677" s="9" t="s">
        <v>59</v>
      </c>
      <c r="B677" t="s">
        <v>880</v>
      </c>
      <c r="C677" t="s">
        <v>107</v>
      </c>
      <c r="D677" t="s">
        <v>818</v>
      </c>
      <c r="F677" s="9" t="s">
        <v>820</v>
      </c>
      <c r="G677">
        <v>120</v>
      </c>
      <c r="J677">
        <f>+Tabla356[[#This Row],[BALANCE INICIAL]]+Tabla356[[#This Row],[ENTRADAS]]-Tabla356[[#This Row],[SALIDAS]]</f>
        <v>120</v>
      </c>
      <c r="K677" s="2">
        <v>115</v>
      </c>
      <c r="L677" s="2">
        <f>+Tabla356[[#This Row],[BALANCE INICIAL]]*Tabla356[[#This Row],[PRECIO]]</f>
        <v>13800</v>
      </c>
      <c r="M677" s="2">
        <f>+Tabla356[[#This Row],[ENTRADAS]]*Tabla356[[#This Row],[PRECIO]]</f>
        <v>0</v>
      </c>
      <c r="N677" s="2">
        <f>+Tabla356[[#This Row],[SALIDAS]]*Tabla356[[#This Row],[PRECIO]]</f>
        <v>0</v>
      </c>
      <c r="O677" s="2">
        <f>+Tabla356[[#This Row],[BALANCE INICIAL2]]+Tabla356[[#This Row],[ENTRADAS3]]-Tabla356[[#This Row],[SALIDAS4]]</f>
        <v>13800</v>
      </c>
    </row>
    <row r="678" spans="1:15" x14ac:dyDescent="0.25">
      <c r="A678" s="9" t="s">
        <v>28</v>
      </c>
      <c r="B678" t="s">
        <v>884</v>
      </c>
      <c r="C678" t="s">
        <v>74</v>
      </c>
      <c r="D678" t="s">
        <v>158</v>
      </c>
      <c r="F678" s="9" t="s">
        <v>830</v>
      </c>
      <c r="G678">
        <v>1</v>
      </c>
      <c r="J678">
        <f>+Tabla356[[#This Row],[BALANCE INICIAL]]+Tabla356[[#This Row],[ENTRADAS]]-Tabla356[[#This Row],[SALIDAS]]</f>
        <v>1</v>
      </c>
      <c r="K678" s="2">
        <v>53</v>
      </c>
      <c r="L678" s="2">
        <f>+Tabla356[[#This Row],[BALANCE INICIAL]]*Tabla356[[#This Row],[PRECIO]]</f>
        <v>53</v>
      </c>
      <c r="M678" s="2">
        <f>+Tabla356[[#This Row],[ENTRADAS]]*Tabla356[[#This Row],[PRECIO]]</f>
        <v>0</v>
      </c>
      <c r="N678" s="2">
        <f>+Tabla356[[#This Row],[SALIDAS]]*Tabla356[[#This Row],[PRECIO]]</f>
        <v>0</v>
      </c>
      <c r="O678" s="2">
        <f>+Tabla356[[#This Row],[BALANCE INICIAL2]]+Tabla356[[#This Row],[ENTRADAS3]]-Tabla356[[#This Row],[SALIDAS4]]</f>
        <v>53</v>
      </c>
    </row>
    <row r="679" spans="1:15" x14ac:dyDescent="0.25">
      <c r="A679" s="9" t="s">
        <v>28</v>
      </c>
      <c r="B679" t="s">
        <v>884</v>
      </c>
      <c r="C679" t="s">
        <v>74</v>
      </c>
      <c r="D679" t="s">
        <v>989</v>
      </c>
      <c r="F679" s="9" t="s">
        <v>831</v>
      </c>
      <c r="G679">
        <v>3</v>
      </c>
      <c r="H679">
        <v>150</v>
      </c>
      <c r="I679">
        <v>141</v>
      </c>
      <c r="J679">
        <f>+Tabla356[[#This Row],[BALANCE INICIAL]]+Tabla356[[#This Row],[ENTRADAS]]-Tabla356[[#This Row],[SALIDAS]]</f>
        <v>12</v>
      </c>
      <c r="K679" s="2">
        <v>40</v>
      </c>
      <c r="L679" s="2">
        <f>+Tabla356[[#This Row],[BALANCE INICIAL]]*Tabla356[[#This Row],[PRECIO]]</f>
        <v>120</v>
      </c>
      <c r="M679" s="2">
        <f>+Tabla356[[#This Row],[ENTRADAS]]*Tabla356[[#This Row],[PRECIO]]</f>
        <v>6000</v>
      </c>
      <c r="N679" s="2">
        <f>+Tabla356[[#This Row],[SALIDAS]]*Tabla356[[#This Row],[PRECIO]]</f>
        <v>5640</v>
      </c>
      <c r="O679" s="2">
        <f>+Tabla356[[#This Row],[BALANCE INICIAL2]]+Tabla356[[#This Row],[ENTRADAS3]]-Tabla356[[#This Row],[SALIDAS4]]</f>
        <v>480</v>
      </c>
    </row>
    <row r="680" spans="1:15" x14ac:dyDescent="0.25">
      <c r="A680" s="9" t="s">
        <v>28</v>
      </c>
      <c r="B680" t="s">
        <v>884</v>
      </c>
      <c r="C680" t="s">
        <v>74</v>
      </c>
      <c r="D680" t="s">
        <v>928</v>
      </c>
      <c r="F680" s="9" t="s">
        <v>826</v>
      </c>
      <c r="H680">
        <v>10</v>
      </c>
      <c r="J680">
        <f>+Tabla356[[#This Row],[BALANCE INICIAL]]+Tabla356[[#This Row],[ENTRADAS]]-Tabla356[[#This Row],[SALIDAS]]</f>
        <v>10</v>
      </c>
      <c r="K680" s="2">
        <v>355.93</v>
      </c>
      <c r="L680" s="2">
        <f>+Tabla356[[#This Row],[BALANCE INICIAL]]*Tabla356[[#This Row],[PRECIO]]</f>
        <v>0</v>
      </c>
      <c r="M680" s="2">
        <f>+Tabla356[[#This Row],[ENTRADAS]]*Tabla356[[#This Row],[PRECIO]]</f>
        <v>3559.3</v>
      </c>
      <c r="N680" s="2">
        <f>+Tabla356[[#This Row],[SALIDAS]]*Tabla356[[#This Row],[PRECIO]]</f>
        <v>0</v>
      </c>
      <c r="O680" s="2">
        <f>+Tabla356[[#This Row],[BALANCE INICIAL2]]+Tabla356[[#This Row],[ENTRADAS3]]-Tabla356[[#This Row],[SALIDAS4]]</f>
        <v>3559.3</v>
      </c>
    </row>
    <row r="681" spans="1:15" x14ac:dyDescent="0.25">
      <c r="A681" s="9" t="s">
        <v>28</v>
      </c>
      <c r="B681" t="s">
        <v>884</v>
      </c>
      <c r="C681" t="s">
        <v>74</v>
      </c>
      <c r="D681" t="s">
        <v>922</v>
      </c>
      <c r="F681" s="9" t="s">
        <v>837</v>
      </c>
      <c r="H681">
        <v>150</v>
      </c>
      <c r="I681">
        <v>91</v>
      </c>
      <c r="J681">
        <f>+Tabla356[[#This Row],[BALANCE INICIAL]]+Tabla356[[#This Row],[ENTRADAS]]-Tabla356[[#This Row],[SALIDAS]]</f>
        <v>59</v>
      </c>
      <c r="K681" s="2"/>
      <c r="L681" s="2">
        <f>+Tabla356[[#This Row],[BALANCE INICIAL]]*Tabla356[[#This Row],[PRECIO]]</f>
        <v>0</v>
      </c>
      <c r="M681" s="2">
        <f>+Tabla356[[#This Row],[ENTRADAS]]*Tabla356[[#This Row],[PRECIO]]</f>
        <v>0</v>
      </c>
      <c r="N681" s="2">
        <f>+Tabla356[[#This Row],[SALIDAS]]*Tabla356[[#This Row],[PRECIO]]</f>
        <v>0</v>
      </c>
      <c r="O681" s="2">
        <f>+Tabla356[[#This Row],[BALANCE INICIAL2]]+Tabla356[[#This Row],[ENTRADAS3]]-Tabla356[[#This Row],[SALIDAS4]]</f>
        <v>0</v>
      </c>
    </row>
    <row r="682" spans="1:15" x14ac:dyDescent="0.25">
      <c r="A682" s="9" t="s">
        <v>28</v>
      </c>
      <c r="B682" t="s">
        <v>884</v>
      </c>
      <c r="C682" t="s">
        <v>74</v>
      </c>
      <c r="D682" t="s">
        <v>162</v>
      </c>
      <c r="F682" s="9" t="s">
        <v>820</v>
      </c>
      <c r="G682">
        <v>1</v>
      </c>
      <c r="H682">
        <v>10</v>
      </c>
      <c r="J682">
        <f>+Tabla356[[#This Row],[BALANCE INICIAL]]+Tabla356[[#This Row],[ENTRADAS]]-Tabla356[[#This Row],[SALIDAS]]</f>
        <v>11</v>
      </c>
      <c r="K682" s="2">
        <v>466.1</v>
      </c>
      <c r="L682" s="2">
        <f>+Tabla356[[#This Row],[BALANCE INICIAL]]*Tabla356[[#This Row],[PRECIO]]</f>
        <v>466.1</v>
      </c>
      <c r="M682" s="2">
        <f>+Tabla356[[#This Row],[ENTRADAS]]*Tabla356[[#This Row],[PRECIO]]</f>
        <v>4661</v>
      </c>
      <c r="N682" s="2">
        <f>+Tabla356[[#This Row],[SALIDAS]]*Tabla356[[#This Row],[PRECIO]]</f>
        <v>0</v>
      </c>
      <c r="O682" s="2">
        <f>+Tabla356[[#This Row],[BALANCE INICIAL2]]+Tabla356[[#This Row],[ENTRADAS3]]-Tabla356[[#This Row],[SALIDAS4]]</f>
        <v>5127.1000000000004</v>
      </c>
    </row>
    <row r="683" spans="1:15" x14ac:dyDescent="0.25">
      <c r="A683" s="9" t="s">
        <v>28</v>
      </c>
      <c r="B683" t="s">
        <v>884</v>
      </c>
      <c r="C683" t="s">
        <v>74</v>
      </c>
      <c r="D683" t="s">
        <v>167</v>
      </c>
      <c r="F683" s="9" t="s">
        <v>833</v>
      </c>
      <c r="G683">
        <v>51</v>
      </c>
      <c r="J683">
        <f>+Tabla356[[#This Row],[BALANCE INICIAL]]+Tabla356[[#This Row],[ENTRADAS]]-Tabla356[[#This Row],[SALIDAS]]</f>
        <v>51</v>
      </c>
      <c r="K683" s="2">
        <v>48.73</v>
      </c>
      <c r="L683" s="2">
        <f>+Tabla356[[#This Row],[BALANCE INICIAL]]*Tabla356[[#This Row],[PRECIO]]</f>
        <v>2485.23</v>
      </c>
      <c r="M683" s="2">
        <f>+Tabla356[[#This Row],[ENTRADAS]]*Tabla356[[#This Row],[PRECIO]]</f>
        <v>0</v>
      </c>
      <c r="N683" s="2">
        <f>+Tabla356[[#This Row],[SALIDAS]]*Tabla356[[#This Row],[PRECIO]]</f>
        <v>0</v>
      </c>
      <c r="O683" s="2">
        <f>+Tabla356[[#This Row],[BALANCE INICIAL2]]+Tabla356[[#This Row],[ENTRADAS3]]-Tabla356[[#This Row],[SALIDAS4]]</f>
        <v>2485.23</v>
      </c>
    </row>
    <row r="684" spans="1:15" x14ac:dyDescent="0.25">
      <c r="A684" s="9" t="s">
        <v>28</v>
      </c>
      <c r="B684" t="s">
        <v>884</v>
      </c>
      <c r="C684" t="s">
        <v>74</v>
      </c>
      <c r="D684" t="s">
        <v>923</v>
      </c>
      <c r="E684" t="s">
        <v>924</v>
      </c>
      <c r="F684" s="9" t="s">
        <v>826</v>
      </c>
      <c r="H684">
        <v>75</v>
      </c>
      <c r="I684">
        <v>3</v>
      </c>
      <c r="J684">
        <f>+Tabla356[[#This Row],[BALANCE INICIAL]]+Tabla356[[#This Row],[ENTRADAS]]-Tabla356[[#This Row],[SALIDAS]]</f>
        <v>72</v>
      </c>
      <c r="K684" s="2">
        <v>12</v>
      </c>
      <c r="L684" s="2">
        <f>+Tabla356[[#This Row],[BALANCE INICIAL]]*Tabla356[[#This Row],[PRECIO]]</f>
        <v>0</v>
      </c>
      <c r="M684" s="2">
        <f>+Tabla356[[#This Row],[ENTRADAS]]*Tabla356[[#This Row],[PRECIO]]</f>
        <v>900</v>
      </c>
      <c r="N684" s="2">
        <f>+Tabla356[[#This Row],[SALIDAS]]*Tabla356[[#This Row],[PRECIO]]</f>
        <v>36</v>
      </c>
      <c r="O684" s="2">
        <f>+Tabla356[[#This Row],[BALANCE INICIAL2]]+Tabla356[[#This Row],[ENTRADAS3]]-Tabla356[[#This Row],[SALIDAS4]]</f>
        <v>864</v>
      </c>
    </row>
    <row r="685" spans="1:15" x14ac:dyDescent="0.25">
      <c r="A685" s="9" t="s">
        <v>28</v>
      </c>
      <c r="B685" t="s">
        <v>884</v>
      </c>
      <c r="C685" t="s">
        <v>74</v>
      </c>
      <c r="F685" s="9"/>
      <c r="J685">
        <f>+Tabla356[[#This Row],[BALANCE INICIAL]]+Tabla356[[#This Row],[ENTRADAS]]-Tabla356[[#This Row],[SALIDAS]]</f>
        <v>0</v>
      </c>
      <c r="K685" s="2"/>
      <c r="L685" s="2">
        <f>+Tabla356[[#This Row],[BALANCE INICIAL]]*Tabla356[[#This Row],[PRECIO]]</f>
        <v>0</v>
      </c>
      <c r="M685" s="2">
        <f>+Tabla356[[#This Row],[ENTRADAS]]*Tabla356[[#This Row],[PRECIO]]</f>
        <v>0</v>
      </c>
      <c r="N685" s="2">
        <f>+Tabla356[[#This Row],[SALIDAS]]*Tabla356[[#This Row],[PRECIO]]</f>
        <v>0</v>
      </c>
      <c r="O685" s="2">
        <f>+Tabla356[[#This Row],[BALANCE INICIAL2]]+Tabla356[[#This Row],[ENTRADAS3]]-Tabla356[[#This Row],[SALIDAS4]]</f>
        <v>0</v>
      </c>
    </row>
    <row r="686" spans="1:15" x14ac:dyDescent="0.25">
      <c r="A686" s="9" t="s">
        <v>28</v>
      </c>
      <c r="B686" t="s">
        <v>884</v>
      </c>
      <c r="C686" t="s">
        <v>74</v>
      </c>
      <c r="D686" t="s">
        <v>171</v>
      </c>
      <c r="F686" s="9" t="s">
        <v>826</v>
      </c>
      <c r="G686">
        <v>1</v>
      </c>
      <c r="J686">
        <f>+Tabla356[[#This Row],[BALANCE INICIAL]]+Tabla356[[#This Row],[ENTRADAS]]-Tabla356[[#This Row],[SALIDAS]]</f>
        <v>1</v>
      </c>
      <c r="K686" s="2">
        <v>438.4</v>
      </c>
      <c r="L686" s="2">
        <f>+Tabla356[[#This Row],[BALANCE INICIAL]]*Tabla356[[#This Row],[PRECIO]]</f>
        <v>438.4</v>
      </c>
      <c r="M686" s="2">
        <f>+Tabla356[[#This Row],[ENTRADAS]]*Tabla356[[#This Row],[PRECIO]]</f>
        <v>0</v>
      </c>
      <c r="N686" s="2">
        <f>+Tabla356[[#This Row],[SALIDAS]]*Tabla356[[#This Row],[PRECIO]]</f>
        <v>0</v>
      </c>
      <c r="O686" s="2">
        <f>+Tabla356[[#This Row],[BALANCE INICIAL2]]+Tabla356[[#This Row],[ENTRADAS3]]-Tabla356[[#This Row],[SALIDAS4]]</f>
        <v>438.4</v>
      </c>
    </row>
    <row r="687" spans="1:15" x14ac:dyDescent="0.25">
      <c r="A687" s="9" t="s">
        <v>28</v>
      </c>
      <c r="B687" t="s">
        <v>884</v>
      </c>
      <c r="C687" t="s">
        <v>74</v>
      </c>
      <c r="D687" t="s">
        <v>174</v>
      </c>
      <c r="F687" s="9" t="s">
        <v>820</v>
      </c>
      <c r="G687">
        <v>16</v>
      </c>
      <c r="H687">
        <v>10</v>
      </c>
      <c r="I687">
        <v>1</v>
      </c>
      <c r="J687">
        <f>+Tabla356[[#This Row],[BALANCE INICIAL]]+Tabla356[[#This Row],[ENTRADAS]]-Tabla356[[#This Row],[SALIDAS]]</f>
        <v>25</v>
      </c>
      <c r="K687" s="2">
        <v>391.36</v>
      </c>
      <c r="L687" s="2">
        <f>+Tabla356[[#This Row],[BALANCE INICIAL]]*Tabla356[[#This Row],[PRECIO]]</f>
        <v>6261.76</v>
      </c>
      <c r="M687" s="2">
        <f>+Tabla356[[#This Row],[ENTRADAS]]*Tabla356[[#This Row],[PRECIO]]</f>
        <v>3913.6000000000004</v>
      </c>
      <c r="N687" s="2">
        <f>+Tabla356[[#This Row],[SALIDAS]]*Tabla356[[#This Row],[PRECIO]]</f>
        <v>391.36</v>
      </c>
      <c r="O687" s="2">
        <f>+Tabla356[[#This Row],[BALANCE INICIAL2]]+Tabla356[[#This Row],[ENTRADAS3]]-Tabla356[[#This Row],[SALIDAS4]]</f>
        <v>9784</v>
      </c>
    </row>
    <row r="688" spans="1:15" x14ac:dyDescent="0.25">
      <c r="A688" s="9" t="s">
        <v>28</v>
      </c>
      <c r="B688" t="s">
        <v>884</v>
      </c>
      <c r="C688" t="s">
        <v>74</v>
      </c>
      <c r="D688" t="s">
        <v>175</v>
      </c>
      <c r="F688" s="9" t="s">
        <v>820</v>
      </c>
      <c r="G688">
        <v>16</v>
      </c>
      <c r="H688">
        <v>10</v>
      </c>
      <c r="I688">
        <v>7</v>
      </c>
      <c r="J688">
        <f>+Tabla356[[#This Row],[BALANCE INICIAL]]+Tabla356[[#This Row],[ENTRADAS]]-Tabla356[[#This Row],[SALIDAS]]</f>
        <v>19</v>
      </c>
      <c r="K688" s="2">
        <v>97.46</v>
      </c>
      <c r="L688" s="2">
        <f>+Tabla356[[#This Row],[BALANCE INICIAL]]*Tabla356[[#This Row],[PRECIO]]</f>
        <v>1559.36</v>
      </c>
      <c r="M688" s="2">
        <f>+Tabla356[[#This Row],[ENTRADAS]]*Tabla356[[#This Row],[PRECIO]]</f>
        <v>974.59999999999991</v>
      </c>
      <c r="N688" s="2">
        <f>+Tabla356[[#This Row],[SALIDAS]]*Tabla356[[#This Row],[PRECIO]]</f>
        <v>682.21999999999991</v>
      </c>
      <c r="O688" s="2">
        <f>+Tabla356[[#This Row],[BALANCE INICIAL2]]+Tabla356[[#This Row],[ENTRADAS3]]-Tabla356[[#This Row],[SALIDAS4]]</f>
        <v>1851.7400000000002</v>
      </c>
    </row>
    <row r="689" spans="1:15" x14ac:dyDescent="0.25">
      <c r="A689" s="9" t="s">
        <v>28</v>
      </c>
      <c r="B689" t="s">
        <v>884</v>
      </c>
      <c r="C689" t="s">
        <v>74</v>
      </c>
      <c r="D689" t="s">
        <v>176</v>
      </c>
      <c r="F689" s="9" t="s">
        <v>831</v>
      </c>
      <c r="G689">
        <v>1</v>
      </c>
      <c r="J689">
        <f>+Tabla356[[#This Row],[BALANCE INICIAL]]+Tabla356[[#This Row],[ENTRADAS]]-Tabla356[[#This Row],[SALIDAS]]</f>
        <v>1</v>
      </c>
      <c r="K689" s="2">
        <v>130</v>
      </c>
      <c r="L689" s="2">
        <f>+Tabla356[[#This Row],[BALANCE INICIAL]]*Tabla356[[#This Row],[PRECIO]]</f>
        <v>130</v>
      </c>
      <c r="M689" s="2">
        <f>+Tabla356[[#This Row],[ENTRADAS]]*Tabla356[[#This Row],[PRECIO]]</f>
        <v>0</v>
      </c>
      <c r="N689" s="2">
        <f>+Tabla356[[#This Row],[SALIDAS]]*Tabla356[[#This Row],[PRECIO]]</f>
        <v>0</v>
      </c>
      <c r="O689" s="2">
        <f>+Tabla356[[#This Row],[BALANCE INICIAL2]]+Tabla356[[#This Row],[ENTRADAS3]]-Tabla356[[#This Row],[SALIDAS4]]</f>
        <v>130</v>
      </c>
    </row>
    <row r="690" spans="1:15" x14ac:dyDescent="0.25">
      <c r="A690" s="9" t="s">
        <v>28</v>
      </c>
      <c r="B690" t="s">
        <v>884</v>
      </c>
      <c r="C690" t="s">
        <v>74</v>
      </c>
      <c r="D690" t="s">
        <v>177</v>
      </c>
      <c r="F690" s="9" t="s">
        <v>826</v>
      </c>
      <c r="G690">
        <v>12</v>
      </c>
      <c r="H690">
        <v>10</v>
      </c>
      <c r="I690">
        <v>2</v>
      </c>
      <c r="J690">
        <f>+Tabla356[[#This Row],[BALANCE INICIAL]]+Tabla356[[#This Row],[ENTRADAS]]-Tabla356[[#This Row],[SALIDAS]]</f>
        <v>20</v>
      </c>
      <c r="K690" s="2">
        <v>184</v>
      </c>
      <c r="L690" s="2">
        <f>+Tabla356[[#This Row],[BALANCE INICIAL]]*Tabla356[[#This Row],[PRECIO]]</f>
        <v>2208</v>
      </c>
      <c r="M690" s="2">
        <f>+Tabla356[[#This Row],[ENTRADAS]]*Tabla356[[#This Row],[PRECIO]]</f>
        <v>1840</v>
      </c>
      <c r="N690" s="2">
        <f>+Tabla356[[#This Row],[SALIDAS]]*Tabla356[[#This Row],[PRECIO]]</f>
        <v>368</v>
      </c>
      <c r="O690" s="2">
        <f>+Tabla356[[#This Row],[BALANCE INICIAL2]]+Tabla356[[#This Row],[ENTRADAS3]]-Tabla356[[#This Row],[SALIDAS4]]</f>
        <v>3680</v>
      </c>
    </row>
    <row r="691" spans="1:15" x14ac:dyDescent="0.25">
      <c r="A691" s="9" t="s">
        <v>28</v>
      </c>
      <c r="B691" t="s">
        <v>884</v>
      </c>
      <c r="C691" t="s">
        <v>74</v>
      </c>
      <c r="D691" t="s">
        <v>178</v>
      </c>
      <c r="F691" s="9" t="s">
        <v>826</v>
      </c>
      <c r="G691">
        <v>14</v>
      </c>
      <c r="H691">
        <v>10</v>
      </c>
      <c r="J691">
        <f>+Tabla356[[#This Row],[BALANCE INICIAL]]+Tabla356[[#This Row],[ENTRADAS]]-Tabla356[[#This Row],[SALIDAS]]</f>
        <v>24</v>
      </c>
      <c r="K691" s="2">
        <v>199.16</v>
      </c>
      <c r="L691" s="2">
        <f>+Tabla356[[#This Row],[BALANCE INICIAL]]*Tabla356[[#This Row],[PRECIO]]</f>
        <v>2788.24</v>
      </c>
      <c r="M691" s="2">
        <f>+Tabla356[[#This Row],[ENTRADAS]]*Tabla356[[#This Row],[PRECIO]]</f>
        <v>1991.6</v>
      </c>
      <c r="N691" s="2">
        <f>+Tabla356[[#This Row],[SALIDAS]]*Tabla356[[#This Row],[PRECIO]]</f>
        <v>0</v>
      </c>
      <c r="O691" s="2">
        <f>+Tabla356[[#This Row],[BALANCE INICIAL2]]+Tabla356[[#This Row],[ENTRADAS3]]-Tabla356[[#This Row],[SALIDAS4]]</f>
        <v>4779.84</v>
      </c>
    </row>
    <row r="692" spans="1:15" x14ac:dyDescent="0.25">
      <c r="A692" s="9" t="s">
        <v>28</v>
      </c>
      <c r="B692" t="s">
        <v>884</v>
      </c>
      <c r="C692" t="s">
        <v>74</v>
      </c>
      <c r="D692" t="s">
        <v>180</v>
      </c>
      <c r="F692" s="9" t="s">
        <v>820</v>
      </c>
      <c r="G692">
        <v>70</v>
      </c>
      <c r="J692">
        <f>+Tabla356[[#This Row],[BALANCE INICIAL]]+Tabla356[[#This Row],[ENTRADAS]]-Tabla356[[#This Row],[SALIDAS]]</f>
        <v>70</v>
      </c>
      <c r="K692" s="2">
        <v>4.5</v>
      </c>
      <c r="L692" s="2">
        <f>+Tabla356[[#This Row],[BALANCE INICIAL]]*Tabla356[[#This Row],[PRECIO]]</f>
        <v>315</v>
      </c>
      <c r="M692" s="2">
        <f>+Tabla356[[#This Row],[ENTRADAS]]*Tabla356[[#This Row],[PRECIO]]</f>
        <v>0</v>
      </c>
      <c r="N692" s="2">
        <f>+Tabla356[[#This Row],[SALIDAS]]*Tabla356[[#This Row],[PRECIO]]</f>
        <v>0</v>
      </c>
      <c r="O692" s="2">
        <f>+Tabla356[[#This Row],[BALANCE INICIAL2]]+Tabla356[[#This Row],[ENTRADAS3]]-Tabla356[[#This Row],[SALIDAS4]]</f>
        <v>315</v>
      </c>
    </row>
    <row r="693" spans="1:15" x14ac:dyDescent="0.25">
      <c r="A693" s="9" t="s">
        <v>28</v>
      </c>
      <c r="B693" t="s">
        <v>884</v>
      </c>
      <c r="C693" t="s">
        <v>74</v>
      </c>
      <c r="D693" t="s">
        <v>183</v>
      </c>
      <c r="F693" s="9" t="s">
        <v>826</v>
      </c>
      <c r="G693">
        <v>8</v>
      </c>
      <c r="J693">
        <f>+Tabla356[[#This Row],[BALANCE INICIAL]]+Tabla356[[#This Row],[ENTRADAS]]-Tabla356[[#This Row],[SALIDAS]]</f>
        <v>8</v>
      </c>
      <c r="K693" s="2">
        <v>100</v>
      </c>
      <c r="L693" s="2">
        <f>+Tabla356[[#This Row],[BALANCE INICIAL]]*Tabla356[[#This Row],[PRECIO]]</f>
        <v>800</v>
      </c>
      <c r="M693" s="2">
        <f>+Tabla356[[#This Row],[ENTRADAS]]*Tabla356[[#This Row],[PRECIO]]</f>
        <v>0</v>
      </c>
      <c r="N693" s="2">
        <f>+Tabla356[[#This Row],[SALIDAS]]*Tabla356[[#This Row],[PRECIO]]</f>
        <v>0</v>
      </c>
      <c r="O693" s="2">
        <f>+Tabla356[[#This Row],[BALANCE INICIAL2]]+Tabla356[[#This Row],[ENTRADAS3]]-Tabla356[[#This Row],[SALIDAS4]]</f>
        <v>800</v>
      </c>
    </row>
    <row r="694" spans="1:15" x14ac:dyDescent="0.25">
      <c r="A694" s="9" t="s">
        <v>28</v>
      </c>
      <c r="B694" t="s">
        <v>884</v>
      </c>
      <c r="C694" t="s">
        <v>74</v>
      </c>
      <c r="D694" t="s">
        <v>184</v>
      </c>
      <c r="F694" s="9" t="s">
        <v>836</v>
      </c>
      <c r="G694">
        <v>3</v>
      </c>
      <c r="I694">
        <v>2</v>
      </c>
      <c r="J694">
        <f>+Tabla356[[#This Row],[BALANCE INICIAL]]+Tabla356[[#This Row],[ENTRADAS]]-Tabla356[[#This Row],[SALIDAS]]</f>
        <v>1</v>
      </c>
      <c r="K694" s="2">
        <v>21</v>
      </c>
      <c r="L694" s="2">
        <f>+Tabla356[[#This Row],[BALANCE INICIAL]]*Tabla356[[#This Row],[PRECIO]]</f>
        <v>63</v>
      </c>
      <c r="M694" s="2">
        <f>+Tabla356[[#This Row],[ENTRADAS]]*Tabla356[[#This Row],[PRECIO]]</f>
        <v>0</v>
      </c>
      <c r="N694" s="2">
        <f>+Tabla356[[#This Row],[SALIDAS]]*Tabla356[[#This Row],[PRECIO]]</f>
        <v>42</v>
      </c>
      <c r="O694" s="2">
        <f>+Tabla356[[#This Row],[BALANCE INICIAL2]]+Tabla356[[#This Row],[ENTRADAS3]]-Tabla356[[#This Row],[SALIDAS4]]</f>
        <v>21</v>
      </c>
    </row>
    <row r="695" spans="1:15" x14ac:dyDescent="0.25">
      <c r="A695" s="9" t="s">
        <v>28</v>
      </c>
      <c r="B695" t="s">
        <v>884</v>
      </c>
      <c r="C695" t="s">
        <v>74</v>
      </c>
      <c r="D695" t="s">
        <v>185</v>
      </c>
      <c r="F695" s="9" t="s">
        <v>837</v>
      </c>
      <c r="G695">
        <v>9</v>
      </c>
      <c r="H695">
        <v>15</v>
      </c>
      <c r="I695">
        <v>5</v>
      </c>
      <c r="J695">
        <f>+Tabla356[[#This Row],[BALANCE INICIAL]]+Tabla356[[#This Row],[ENTRADAS]]-Tabla356[[#This Row],[SALIDAS]]</f>
        <v>19</v>
      </c>
      <c r="K695" s="2">
        <v>36.5</v>
      </c>
      <c r="L695" s="2">
        <f>+Tabla356[[#This Row],[BALANCE INICIAL]]*Tabla356[[#This Row],[PRECIO]]</f>
        <v>328.5</v>
      </c>
      <c r="M695" s="2">
        <f>+Tabla356[[#This Row],[ENTRADAS]]*Tabla356[[#This Row],[PRECIO]]</f>
        <v>547.5</v>
      </c>
      <c r="N695" s="2">
        <f>+Tabla356[[#This Row],[SALIDAS]]*Tabla356[[#This Row],[PRECIO]]</f>
        <v>182.5</v>
      </c>
      <c r="O695" s="2">
        <f>+Tabla356[[#This Row],[BALANCE INICIAL2]]+Tabla356[[#This Row],[ENTRADAS3]]-Tabla356[[#This Row],[SALIDAS4]]</f>
        <v>693.5</v>
      </c>
    </row>
    <row r="696" spans="1:15" x14ac:dyDescent="0.25">
      <c r="A696" s="9" t="s">
        <v>28</v>
      </c>
      <c r="B696" t="s">
        <v>884</v>
      </c>
      <c r="C696" t="s">
        <v>74</v>
      </c>
      <c r="D696" t="s">
        <v>186</v>
      </c>
      <c r="F696" s="9" t="s">
        <v>838</v>
      </c>
      <c r="G696">
        <v>1</v>
      </c>
      <c r="H696">
        <v>15</v>
      </c>
      <c r="J696">
        <f>+Tabla356[[#This Row],[BALANCE INICIAL]]+Tabla356[[#This Row],[ENTRADAS]]-Tabla356[[#This Row],[SALIDAS]]</f>
        <v>16</v>
      </c>
      <c r="K696" s="2">
        <v>123.73</v>
      </c>
      <c r="L696" s="2">
        <f>+Tabla356[[#This Row],[BALANCE INICIAL]]*Tabla356[[#This Row],[PRECIO]]</f>
        <v>123.73</v>
      </c>
      <c r="M696" s="2">
        <f>+Tabla356[[#This Row],[ENTRADAS]]*Tabla356[[#This Row],[PRECIO]]</f>
        <v>1855.95</v>
      </c>
      <c r="N696" s="2">
        <f>+Tabla356[[#This Row],[SALIDAS]]*Tabla356[[#This Row],[PRECIO]]</f>
        <v>0</v>
      </c>
      <c r="O696" s="2">
        <f>+Tabla356[[#This Row],[BALANCE INICIAL2]]+Tabla356[[#This Row],[ENTRADAS3]]-Tabla356[[#This Row],[SALIDAS4]]</f>
        <v>1979.68</v>
      </c>
    </row>
    <row r="697" spans="1:15" x14ac:dyDescent="0.25">
      <c r="A697" s="9" t="s">
        <v>28</v>
      </c>
      <c r="B697" t="s">
        <v>884</v>
      </c>
      <c r="C697" t="s">
        <v>74</v>
      </c>
      <c r="D697" t="s">
        <v>187</v>
      </c>
      <c r="F697" s="9" t="s">
        <v>839</v>
      </c>
      <c r="G697">
        <v>55</v>
      </c>
      <c r="I697">
        <v>7</v>
      </c>
      <c r="J697">
        <f>+Tabla356[[#This Row],[BALANCE INICIAL]]+Tabla356[[#This Row],[ENTRADAS]]-Tabla356[[#This Row],[SALIDAS]]</f>
        <v>48</v>
      </c>
      <c r="K697" s="2">
        <v>11</v>
      </c>
      <c r="L697" s="2">
        <f>+Tabla356[[#This Row],[BALANCE INICIAL]]*Tabla356[[#This Row],[PRECIO]]</f>
        <v>605</v>
      </c>
      <c r="M697" s="2">
        <f>+Tabla356[[#This Row],[ENTRADAS]]*Tabla356[[#This Row],[PRECIO]]</f>
        <v>0</v>
      </c>
      <c r="N697" s="2">
        <f>+Tabla356[[#This Row],[SALIDAS]]*Tabla356[[#This Row],[PRECIO]]</f>
        <v>77</v>
      </c>
      <c r="O697" s="2">
        <f>+Tabla356[[#This Row],[BALANCE INICIAL2]]+Tabla356[[#This Row],[ENTRADAS3]]-Tabla356[[#This Row],[SALIDAS4]]</f>
        <v>528</v>
      </c>
    </row>
    <row r="698" spans="1:15" x14ac:dyDescent="0.25">
      <c r="A698" s="9" t="s">
        <v>920</v>
      </c>
      <c r="B698" t="s">
        <v>884</v>
      </c>
      <c r="C698" t="s">
        <v>74</v>
      </c>
      <c r="D698" t="s">
        <v>925</v>
      </c>
      <c r="F698" s="9" t="s">
        <v>838</v>
      </c>
      <c r="H698">
        <v>15</v>
      </c>
      <c r="I698">
        <v>4</v>
      </c>
      <c r="J698">
        <f>+Tabla356[[#This Row],[BALANCE INICIAL]]+Tabla356[[#This Row],[ENTRADAS]]-Tabla356[[#This Row],[SALIDAS]]</f>
        <v>11</v>
      </c>
      <c r="K698" s="2">
        <v>8.4700000000000006</v>
      </c>
      <c r="L698" s="2">
        <f>+Tabla356[[#This Row],[BALANCE INICIAL]]*Tabla356[[#This Row],[PRECIO]]</f>
        <v>0</v>
      </c>
      <c r="M698" s="2">
        <f>+Tabla356[[#This Row],[ENTRADAS]]*Tabla356[[#This Row],[PRECIO]]</f>
        <v>127.05000000000001</v>
      </c>
      <c r="N698" s="2">
        <f>+Tabla356[[#This Row],[SALIDAS]]*Tabla356[[#This Row],[PRECIO]]</f>
        <v>33.880000000000003</v>
      </c>
      <c r="O698" s="2">
        <f>+Tabla356[[#This Row],[BALANCE INICIAL2]]+Tabla356[[#This Row],[ENTRADAS3]]-Tabla356[[#This Row],[SALIDAS4]]</f>
        <v>93.170000000000016</v>
      </c>
    </row>
    <row r="699" spans="1:15" x14ac:dyDescent="0.25">
      <c r="A699" s="9" t="s">
        <v>920</v>
      </c>
      <c r="B699" t="s">
        <v>884</v>
      </c>
      <c r="C699" t="s">
        <v>74</v>
      </c>
      <c r="D699" t="s">
        <v>926</v>
      </c>
      <c r="F699" s="9" t="s">
        <v>837</v>
      </c>
      <c r="H699">
        <v>15</v>
      </c>
      <c r="J699">
        <f>+Tabla356[[#This Row],[BALANCE INICIAL]]+Tabla356[[#This Row],[ENTRADAS]]-Tabla356[[#This Row],[SALIDAS]]</f>
        <v>15</v>
      </c>
      <c r="K699" s="2">
        <v>19</v>
      </c>
      <c r="L699" s="2">
        <f>+Tabla356[[#This Row],[BALANCE INICIAL]]*Tabla356[[#This Row],[PRECIO]]</f>
        <v>0</v>
      </c>
      <c r="M699" s="2">
        <f>+Tabla356[[#This Row],[ENTRADAS]]*Tabla356[[#This Row],[PRECIO]]</f>
        <v>285</v>
      </c>
      <c r="N699" s="2">
        <f>+Tabla356[[#This Row],[SALIDAS]]*Tabla356[[#This Row],[PRECIO]]</f>
        <v>0</v>
      </c>
      <c r="O699" s="2">
        <f>+Tabla356[[#This Row],[BALANCE INICIAL2]]+Tabla356[[#This Row],[ENTRADAS3]]-Tabla356[[#This Row],[SALIDAS4]]</f>
        <v>285</v>
      </c>
    </row>
    <row r="700" spans="1:15" x14ac:dyDescent="0.25">
      <c r="A700" s="9" t="s">
        <v>920</v>
      </c>
      <c r="B700" t="s">
        <v>884</v>
      </c>
      <c r="C700" t="s">
        <v>74</v>
      </c>
      <c r="D700" t="s">
        <v>927</v>
      </c>
      <c r="F700" s="9" t="s">
        <v>838</v>
      </c>
      <c r="H700">
        <v>15</v>
      </c>
      <c r="I700">
        <v>2</v>
      </c>
      <c r="J700">
        <f>+Tabla356[[#This Row],[BALANCE INICIAL]]+Tabla356[[#This Row],[ENTRADAS]]-Tabla356[[#This Row],[SALIDAS]]</f>
        <v>13</v>
      </c>
      <c r="K700" s="2">
        <v>49</v>
      </c>
      <c r="L700" s="2">
        <f>+Tabla356[[#This Row],[BALANCE INICIAL]]*Tabla356[[#This Row],[PRECIO]]</f>
        <v>0</v>
      </c>
      <c r="M700" s="2">
        <f>+Tabla356[[#This Row],[ENTRADAS]]*Tabla356[[#This Row],[PRECIO]]</f>
        <v>735</v>
      </c>
      <c r="N700" s="2">
        <f>+Tabla356[[#This Row],[SALIDAS]]*Tabla356[[#This Row],[PRECIO]]</f>
        <v>98</v>
      </c>
      <c r="O700" s="2">
        <f>+Tabla356[[#This Row],[BALANCE INICIAL2]]+Tabla356[[#This Row],[ENTRADAS3]]-Tabla356[[#This Row],[SALIDAS4]]</f>
        <v>637</v>
      </c>
    </row>
    <row r="701" spans="1:15" x14ac:dyDescent="0.25">
      <c r="A701" s="9" t="s">
        <v>28</v>
      </c>
      <c r="B701" t="s">
        <v>884</v>
      </c>
      <c r="C701" t="s">
        <v>74</v>
      </c>
      <c r="D701" t="s">
        <v>188</v>
      </c>
      <c r="F701" s="9" t="s">
        <v>833</v>
      </c>
      <c r="G701">
        <v>4</v>
      </c>
      <c r="H701">
        <v>30</v>
      </c>
      <c r="J701">
        <f>+Tabla356[[#This Row],[BALANCE INICIAL]]+Tabla356[[#This Row],[ENTRADAS]]-Tabla356[[#This Row],[SALIDAS]]</f>
        <v>34</v>
      </c>
      <c r="K701" s="2">
        <v>65.260000000000005</v>
      </c>
      <c r="L701" s="2">
        <f>+Tabla356[[#This Row],[BALANCE INICIAL]]*Tabla356[[#This Row],[PRECIO]]</f>
        <v>261.04000000000002</v>
      </c>
      <c r="M701" s="2">
        <f>+Tabla356[[#This Row],[ENTRADAS]]*Tabla356[[#This Row],[PRECIO]]</f>
        <v>1957.8000000000002</v>
      </c>
      <c r="N701" s="2">
        <f>+Tabla356[[#This Row],[SALIDAS]]*Tabla356[[#This Row],[PRECIO]]</f>
        <v>0</v>
      </c>
      <c r="O701" s="2">
        <f>+Tabla356[[#This Row],[BALANCE INICIAL2]]+Tabla356[[#This Row],[ENTRADAS3]]-Tabla356[[#This Row],[SALIDAS4]]</f>
        <v>2218.84</v>
      </c>
    </row>
    <row r="702" spans="1:15" x14ac:dyDescent="0.25">
      <c r="A702" s="9" t="s">
        <v>28</v>
      </c>
      <c r="B702" t="s">
        <v>884</v>
      </c>
      <c r="C702" t="s">
        <v>74</v>
      </c>
      <c r="D702" t="s">
        <v>200</v>
      </c>
      <c r="F702" s="9" t="s">
        <v>826</v>
      </c>
      <c r="G702">
        <v>22</v>
      </c>
      <c r="J702">
        <f>+Tabla356[[#This Row],[BALANCE INICIAL]]+Tabla356[[#This Row],[ENTRADAS]]-Tabla356[[#This Row],[SALIDAS]]</f>
        <v>22</v>
      </c>
      <c r="K702" s="2">
        <v>76.599999999999994</v>
      </c>
      <c r="L702" s="2">
        <f>+Tabla356[[#This Row],[BALANCE INICIAL]]*Tabla356[[#This Row],[PRECIO]]</f>
        <v>1685.1999999999998</v>
      </c>
      <c r="M702" s="2">
        <f>+Tabla356[[#This Row],[ENTRADAS]]*Tabla356[[#This Row],[PRECIO]]</f>
        <v>0</v>
      </c>
      <c r="N702" s="2">
        <f>+Tabla356[[#This Row],[SALIDAS]]*Tabla356[[#This Row],[PRECIO]]</f>
        <v>0</v>
      </c>
      <c r="O702" s="2">
        <f>+Tabla356[[#This Row],[BALANCE INICIAL2]]+Tabla356[[#This Row],[ENTRADAS3]]-Tabla356[[#This Row],[SALIDAS4]]</f>
        <v>1685.1999999999998</v>
      </c>
    </row>
    <row r="703" spans="1:15" x14ac:dyDescent="0.25">
      <c r="A703" s="9" t="s">
        <v>28</v>
      </c>
      <c r="B703" t="s">
        <v>884</v>
      </c>
      <c r="C703" t="s">
        <v>74</v>
      </c>
      <c r="D703" t="s">
        <v>201</v>
      </c>
      <c r="F703" s="9" t="s">
        <v>826</v>
      </c>
      <c r="G703">
        <v>13</v>
      </c>
      <c r="J703">
        <f>+Tabla356[[#This Row],[BALANCE INICIAL]]+Tabla356[[#This Row],[ENTRADAS]]-Tabla356[[#This Row],[SALIDAS]]</f>
        <v>13</v>
      </c>
      <c r="K703" s="2">
        <v>22.89</v>
      </c>
      <c r="L703" s="2">
        <f>+Tabla356[[#This Row],[BALANCE INICIAL]]*Tabla356[[#This Row],[PRECIO]]</f>
        <v>297.57</v>
      </c>
      <c r="M703" s="2">
        <f>+Tabla356[[#This Row],[ENTRADAS]]*Tabla356[[#This Row],[PRECIO]]</f>
        <v>0</v>
      </c>
      <c r="N703" s="2">
        <f>+Tabla356[[#This Row],[SALIDAS]]*Tabla356[[#This Row],[PRECIO]]</f>
        <v>0</v>
      </c>
      <c r="O703" s="2">
        <f>+Tabla356[[#This Row],[BALANCE INICIAL2]]+Tabla356[[#This Row],[ENTRADAS3]]-Tabla356[[#This Row],[SALIDAS4]]</f>
        <v>297.57</v>
      </c>
    </row>
    <row r="704" spans="1:15" x14ac:dyDescent="0.25">
      <c r="A704" s="9" t="s">
        <v>28</v>
      </c>
      <c r="B704" t="s">
        <v>884</v>
      </c>
      <c r="C704" t="s">
        <v>74</v>
      </c>
      <c r="D704" t="s">
        <v>205</v>
      </c>
      <c r="F704" s="9" t="s">
        <v>843</v>
      </c>
      <c r="G704">
        <v>43</v>
      </c>
      <c r="J704">
        <f>+Tabla356[[#This Row],[BALANCE INICIAL]]+Tabla356[[#This Row],[ENTRADAS]]-Tabla356[[#This Row],[SALIDAS]]</f>
        <v>43</v>
      </c>
      <c r="K704" s="2">
        <v>240</v>
      </c>
      <c r="L704" s="2">
        <f>+Tabla356[[#This Row],[BALANCE INICIAL]]*Tabla356[[#This Row],[PRECIO]]</f>
        <v>10320</v>
      </c>
      <c r="M704" s="2">
        <f>+Tabla356[[#This Row],[ENTRADAS]]*Tabla356[[#This Row],[PRECIO]]</f>
        <v>0</v>
      </c>
      <c r="N704" s="2">
        <f>+Tabla356[[#This Row],[SALIDAS]]*Tabla356[[#This Row],[PRECIO]]</f>
        <v>0</v>
      </c>
      <c r="O704" s="2">
        <f>+Tabla356[[#This Row],[BALANCE INICIAL2]]+Tabla356[[#This Row],[ENTRADAS3]]-Tabla356[[#This Row],[SALIDAS4]]</f>
        <v>10320</v>
      </c>
    </row>
    <row r="705" spans="1:15" x14ac:dyDescent="0.25">
      <c r="A705" s="9" t="s">
        <v>28</v>
      </c>
      <c r="B705" t="s">
        <v>884</v>
      </c>
      <c r="C705" t="s">
        <v>74</v>
      </c>
      <c r="D705" t="s">
        <v>206</v>
      </c>
      <c r="F705" s="9" t="s">
        <v>843</v>
      </c>
      <c r="G705">
        <v>44</v>
      </c>
      <c r="J705">
        <f>+Tabla356[[#This Row],[BALANCE INICIAL]]+Tabla356[[#This Row],[ENTRADAS]]-Tabla356[[#This Row],[SALIDAS]]</f>
        <v>44</v>
      </c>
      <c r="K705" s="2">
        <v>292.5</v>
      </c>
      <c r="L705" s="2">
        <f>+Tabla356[[#This Row],[BALANCE INICIAL]]*Tabla356[[#This Row],[PRECIO]]</f>
        <v>12870</v>
      </c>
      <c r="M705" s="2">
        <f>+Tabla356[[#This Row],[ENTRADAS]]*Tabla356[[#This Row],[PRECIO]]</f>
        <v>0</v>
      </c>
      <c r="N705" s="2">
        <f>+Tabla356[[#This Row],[SALIDAS]]*Tabla356[[#This Row],[PRECIO]]</f>
        <v>0</v>
      </c>
      <c r="O705" s="2">
        <f>+Tabla356[[#This Row],[BALANCE INICIAL2]]+Tabla356[[#This Row],[ENTRADAS3]]-Tabla356[[#This Row],[SALIDAS4]]</f>
        <v>12870</v>
      </c>
    </row>
    <row r="706" spans="1:15" x14ac:dyDescent="0.25">
      <c r="A706" s="9" t="s">
        <v>28</v>
      </c>
      <c r="B706" t="s">
        <v>884</v>
      </c>
      <c r="C706" t="s">
        <v>74</v>
      </c>
      <c r="D706" t="s">
        <v>207</v>
      </c>
      <c r="F706" s="9" t="s">
        <v>843</v>
      </c>
      <c r="G706">
        <v>39</v>
      </c>
      <c r="J706">
        <f>+Tabla356[[#This Row],[BALANCE INICIAL]]+Tabla356[[#This Row],[ENTRADAS]]-Tabla356[[#This Row],[SALIDAS]]</f>
        <v>39</v>
      </c>
      <c r="K706" s="2">
        <v>295</v>
      </c>
      <c r="L706" s="2">
        <f>+Tabla356[[#This Row],[BALANCE INICIAL]]*Tabla356[[#This Row],[PRECIO]]</f>
        <v>11505</v>
      </c>
      <c r="M706" s="2">
        <f>+Tabla356[[#This Row],[ENTRADAS]]*Tabla356[[#This Row],[PRECIO]]</f>
        <v>0</v>
      </c>
      <c r="N706" s="2">
        <f>+Tabla356[[#This Row],[SALIDAS]]*Tabla356[[#This Row],[PRECIO]]</f>
        <v>0</v>
      </c>
      <c r="O706" s="2">
        <f>+Tabla356[[#This Row],[BALANCE INICIAL2]]+Tabla356[[#This Row],[ENTRADAS3]]-Tabla356[[#This Row],[SALIDAS4]]</f>
        <v>11505</v>
      </c>
    </row>
    <row r="707" spans="1:15" x14ac:dyDescent="0.25">
      <c r="A707" s="9" t="s">
        <v>28</v>
      </c>
      <c r="B707" t="s">
        <v>884</v>
      </c>
      <c r="C707" t="s">
        <v>74</v>
      </c>
      <c r="D707" t="s">
        <v>208</v>
      </c>
      <c r="F707" s="9" t="s">
        <v>843</v>
      </c>
      <c r="G707">
        <v>49</v>
      </c>
      <c r="J707">
        <f>+Tabla356[[#This Row],[BALANCE INICIAL]]+Tabla356[[#This Row],[ENTRADAS]]-Tabla356[[#This Row],[SALIDAS]]</f>
        <v>49</v>
      </c>
      <c r="K707" s="2">
        <v>301</v>
      </c>
      <c r="L707" s="2">
        <f>+Tabla356[[#This Row],[BALANCE INICIAL]]*Tabla356[[#This Row],[PRECIO]]</f>
        <v>14749</v>
      </c>
      <c r="M707" s="2">
        <f>+Tabla356[[#This Row],[ENTRADAS]]*Tabla356[[#This Row],[PRECIO]]</f>
        <v>0</v>
      </c>
      <c r="N707" s="2">
        <f>+Tabla356[[#This Row],[SALIDAS]]*Tabla356[[#This Row],[PRECIO]]</f>
        <v>0</v>
      </c>
      <c r="O707" s="2">
        <f>+Tabla356[[#This Row],[BALANCE INICIAL2]]+Tabla356[[#This Row],[ENTRADAS3]]-Tabla356[[#This Row],[SALIDAS4]]</f>
        <v>14749</v>
      </c>
    </row>
    <row r="708" spans="1:15" x14ac:dyDescent="0.25">
      <c r="A708" s="9" t="s">
        <v>28</v>
      </c>
      <c r="B708" t="s">
        <v>884</v>
      </c>
      <c r="C708" t="s">
        <v>74</v>
      </c>
      <c r="D708" t="s">
        <v>209</v>
      </c>
      <c r="F708" s="9" t="s">
        <v>843</v>
      </c>
      <c r="G708">
        <v>48</v>
      </c>
      <c r="J708">
        <f>+Tabla356[[#This Row],[BALANCE INICIAL]]+Tabla356[[#This Row],[ENTRADAS]]-Tabla356[[#This Row],[SALIDAS]]</f>
        <v>48</v>
      </c>
      <c r="K708" s="2">
        <v>426.4</v>
      </c>
      <c r="L708" s="2">
        <f>+Tabla356[[#This Row],[BALANCE INICIAL]]*Tabla356[[#This Row],[PRECIO]]</f>
        <v>20467.199999999997</v>
      </c>
      <c r="M708" s="2">
        <f>+Tabla356[[#This Row],[ENTRADAS]]*Tabla356[[#This Row],[PRECIO]]</f>
        <v>0</v>
      </c>
      <c r="N708" s="2">
        <f>+Tabla356[[#This Row],[SALIDAS]]*Tabla356[[#This Row],[PRECIO]]</f>
        <v>0</v>
      </c>
      <c r="O708" s="2">
        <f>+Tabla356[[#This Row],[BALANCE INICIAL2]]+Tabla356[[#This Row],[ENTRADAS3]]-Tabla356[[#This Row],[SALIDAS4]]</f>
        <v>20467.199999999997</v>
      </c>
    </row>
    <row r="709" spans="1:15" x14ac:dyDescent="0.25">
      <c r="A709" s="9" t="s">
        <v>28</v>
      </c>
      <c r="B709" t="s">
        <v>884</v>
      </c>
      <c r="C709" t="s">
        <v>74</v>
      </c>
      <c r="D709" t="s">
        <v>210</v>
      </c>
      <c r="F709" s="9" t="s">
        <v>843</v>
      </c>
      <c r="G709">
        <v>49</v>
      </c>
      <c r="J709">
        <f>+Tabla356[[#This Row],[BALANCE INICIAL]]+Tabla356[[#This Row],[ENTRADAS]]-Tabla356[[#This Row],[SALIDAS]]</f>
        <v>49</v>
      </c>
      <c r="K709" s="2">
        <v>435</v>
      </c>
      <c r="L709" s="2">
        <f>+Tabla356[[#This Row],[BALANCE INICIAL]]*Tabla356[[#This Row],[PRECIO]]</f>
        <v>21315</v>
      </c>
      <c r="M709" s="2">
        <f>+Tabla356[[#This Row],[ENTRADAS]]*Tabla356[[#This Row],[PRECIO]]</f>
        <v>0</v>
      </c>
      <c r="N709" s="2">
        <f>+Tabla356[[#This Row],[SALIDAS]]*Tabla356[[#This Row],[PRECIO]]</f>
        <v>0</v>
      </c>
      <c r="O709" s="2">
        <f>+Tabla356[[#This Row],[BALANCE INICIAL2]]+Tabla356[[#This Row],[ENTRADAS3]]-Tabla356[[#This Row],[SALIDAS4]]</f>
        <v>21315</v>
      </c>
    </row>
    <row r="710" spans="1:15" x14ac:dyDescent="0.25">
      <c r="A710" s="9" t="s">
        <v>28</v>
      </c>
      <c r="B710" t="s">
        <v>884</v>
      </c>
      <c r="C710" t="s">
        <v>74</v>
      </c>
      <c r="D710" t="s">
        <v>211</v>
      </c>
      <c r="F710" s="9" t="s">
        <v>843</v>
      </c>
      <c r="G710">
        <v>40</v>
      </c>
      <c r="J710">
        <f>+Tabla356[[#This Row],[BALANCE INICIAL]]+Tabla356[[#This Row],[ENTRADAS]]-Tabla356[[#This Row],[SALIDAS]]</f>
        <v>40</v>
      </c>
      <c r="K710" s="2">
        <v>520</v>
      </c>
      <c r="L710" s="2">
        <f>+Tabla356[[#This Row],[BALANCE INICIAL]]*Tabla356[[#This Row],[PRECIO]]</f>
        <v>20800</v>
      </c>
      <c r="M710" s="2">
        <f>+Tabla356[[#This Row],[ENTRADAS]]*Tabla356[[#This Row],[PRECIO]]</f>
        <v>0</v>
      </c>
      <c r="N710" s="2">
        <f>+Tabla356[[#This Row],[SALIDAS]]*Tabla356[[#This Row],[PRECIO]]</f>
        <v>0</v>
      </c>
      <c r="O710" s="2">
        <f>+Tabla356[[#This Row],[BALANCE INICIAL2]]+Tabla356[[#This Row],[ENTRADAS3]]-Tabla356[[#This Row],[SALIDAS4]]</f>
        <v>20800</v>
      </c>
    </row>
    <row r="711" spans="1:15" x14ac:dyDescent="0.25">
      <c r="A711" s="9" t="s">
        <v>28</v>
      </c>
      <c r="B711" t="s">
        <v>884</v>
      </c>
      <c r="C711" t="s">
        <v>74</v>
      </c>
      <c r="D711" t="s">
        <v>212</v>
      </c>
      <c r="F711" s="9" t="s">
        <v>821</v>
      </c>
      <c r="G711">
        <v>10</v>
      </c>
      <c r="J711">
        <f>+Tabla356[[#This Row],[BALANCE INICIAL]]+Tabla356[[#This Row],[ENTRADAS]]-Tabla356[[#This Row],[SALIDAS]]</f>
        <v>10</v>
      </c>
      <c r="K711" s="2">
        <v>862.36</v>
      </c>
      <c r="L711" s="2">
        <f>+Tabla356[[#This Row],[BALANCE INICIAL]]*Tabla356[[#This Row],[PRECIO]]</f>
        <v>8623.6</v>
      </c>
      <c r="M711" s="2">
        <f>+Tabla356[[#This Row],[ENTRADAS]]*Tabla356[[#This Row],[PRECIO]]</f>
        <v>0</v>
      </c>
      <c r="N711" s="2">
        <f>+Tabla356[[#This Row],[SALIDAS]]*Tabla356[[#This Row],[PRECIO]]</f>
        <v>0</v>
      </c>
      <c r="O711" s="2">
        <f>+Tabla356[[#This Row],[BALANCE INICIAL2]]+Tabla356[[#This Row],[ENTRADAS3]]-Tabla356[[#This Row],[SALIDAS4]]</f>
        <v>8623.6</v>
      </c>
    </row>
    <row r="712" spans="1:15" x14ac:dyDescent="0.25">
      <c r="A712" s="9" t="s">
        <v>28</v>
      </c>
      <c r="B712" t="s">
        <v>884</v>
      </c>
      <c r="C712" t="s">
        <v>74</v>
      </c>
      <c r="D712" t="s">
        <v>213</v>
      </c>
      <c r="F712" s="9" t="s">
        <v>843</v>
      </c>
      <c r="G712">
        <v>3</v>
      </c>
      <c r="J712">
        <f>+Tabla356[[#This Row],[BALANCE INICIAL]]+Tabla356[[#This Row],[ENTRADAS]]-Tabla356[[#This Row],[SALIDAS]]</f>
        <v>3</v>
      </c>
      <c r="K712" s="2">
        <v>240</v>
      </c>
      <c r="L712" s="2">
        <f>+Tabla356[[#This Row],[BALANCE INICIAL]]*Tabla356[[#This Row],[PRECIO]]</f>
        <v>720</v>
      </c>
      <c r="M712" s="2">
        <f>+Tabla356[[#This Row],[ENTRADAS]]*Tabla356[[#This Row],[PRECIO]]</f>
        <v>0</v>
      </c>
      <c r="N712" s="2">
        <f>+Tabla356[[#This Row],[SALIDAS]]*Tabla356[[#This Row],[PRECIO]]</f>
        <v>0</v>
      </c>
      <c r="O712" s="2">
        <f>+Tabla356[[#This Row],[BALANCE INICIAL2]]+Tabla356[[#This Row],[ENTRADAS3]]-Tabla356[[#This Row],[SALIDAS4]]</f>
        <v>720</v>
      </c>
    </row>
    <row r="713" spans="1:15" x14ac:dyDescent="0.25">
      <c r="A713" s="9" t="s">
        <v>28</v>
      </c>
      <c r="B713" t="s">
        <v>884</v>
      </c>
      <c r="C713" t="s">
        <v>74</v>
      </c>
      <c r="D713" t="s">
        <v>214</v>
      </c>
      <c r="F713" s="9" t="s">
        <v>843</v>
      </c>
      <c r="G713">
        <v>45</v>
      </c>
      <c r="J713">
        <f>+Tabla356[[#This Row],[BALANCE INICIAL]]+Tabla356[[#This Row],[ENTRADAS]]-Tabla356[[#This Row],[SALIDAS]]</f>
        <v>45</v>
      </c>
      <c r="K713" s="2">
        <v>245</v>
      </c>
      <c r="L713" s="2">
        <f>+Tabla356[[#This Row],[BALANCE INICIAL]]*Tabla356[[#This Row],[PRECIO]]</f>
        <v>11025</v>
      </c>
      <c r="M713" s="2">
        <f>+Tabla356[[#This Row],[ENTRADAS]]*Tabla356[[#This Row],[PRECIO]]</f>
        <v>0</v>
      </c>
      <c r="N713" s="2">
        <f>+Tabla356[[#This Row],[SALIDAS]]*Tabla356[[#This Row],[PRECIO]]</f>
        <v>0</v>
      </c>
      <c r="O713" s="2">
        <f>+Tabla356[[#This Row],[BALANCE INICIAL2]]+Tabla356[[#This Row],[ENTRADAS3]]-Tabla356[[#This Row],[SALIDAS4]]</f>
        <v>11025</v>
      </c>
    </row>
    <row r="714" spans="1:15" x14ac:dyDescent="0.25">
      <c r="A714" s="9" t="s">
        <v>28</v>
      </c>
      <c r="B714" t="s">
        <v>884</v>
      </c>
      <c r="C714" t="s">
        <v>74</v>
      </c>
      <c r="D714" t="s">
        <v>216</v>
      </c>
      <c r="F714" s="9" t="s">
        <v>845</v>
      </c>
      <c r="G714">
        <v>3</v>
      </c>
      <c r="J714">
        <f>+Tabla356[[#This Row],[BALANCE INICIAL]]+Tabla356[[#This Row],[ENTRADAS]]-Tabla356[[#This Row],[SALIDAS]]</f>
        <v>3</v>
      </c>
      <c r="K714" s="2">
        <v>95.9</v>
      </c>
      <c r="L714" s="2">
        <f>+Tabla356[[#This Row],[BALANCE INICIAL]]*Tabla356[[#This Row],[PRECIO]]</f>
        <v>287.70000000000005</v>
      </c>
      <c r="M714" s="2">
        <f>+Tabla356[[#This Row],[ENTRADAS]]*Tabla356[[#This Row],[PRECIO]]</f>
        <v>0</v>
      </c>
      <c r="N714" s="2">
        <f>+Tabla356[[#This Row],[SALIDAS]]*Tabla356[[#This Row],[PRECIO]]</f>
        <v>0</v>
      </c>
      <c r="O714" s="2">
        <f>+Tabla356[[#This Row],[BALANCE INICIAL2]]+Tabla356[[#This Row],[ENTRADAS3]]-Tabla356[[#This Row],[SALIDAS4]]</f>
        <v>287.70000000000005</v>
      </c>
    </row>
    <row r="715" spans="1:15" x14ac:dyDescent="0.25">
      <c r="A715" s="9" t="s">
        <v>28</v>
      </c>
      <c r="B715" t="s">
        <v>884</v>
      </c>
      <c r="C715" t="s">
        <v>74</v>
      </c>
      <c r="D715" t="s">
        <v>218</v>
      </c>
      <c r="F715" s="9" t="s">
        <v>838</v>
      </c>
      <c r="G715">
        <v>28</v>
      </c>
      <c r="J715">
        <f>+Tabla356[[#This Row],[BALANCE INICIAL]]+Tabla356[[#This Row],[ENTRADAS]]-Tabla356[[#This Row],[SALIDAS]]</f>
        <v>28</v>
      </c>
      <c r="K715" s="2">
        <v>45</v>
      </c>
      <c r="L715" s="2">
        <f>+Tabla356[[#This Row],[BALANCE INICIAL]]*Tabla356[[#This Row],[PRECIO]]</f>
        <v>1260</v>
      </c>
      <c r="M715" s="2">
        <f>+Tabla356[[#This Row],[ENTRADAS]]*Tabla356[[#This Row],[PRECIO]]</f>
        <v>0</v>
      </c>
      <c r="N715" s="2">
        <f>+Tabla356[[#This Row],[SALIDAS]]*Tabla356[[#This Row],[PRECIO]]</f>
        <v>0</v>
      </c>
      <c r="O715" s="2">
        <f>+Tabla356[[#This Row],[BALANCE INICIAL2]]+Tabla356[[#This Row],[ENTRADAS3]]-Tabla356[[#This Row],[SALIDAS4]]</f>
        <v>1260</v>
      </c>
    </row>
    <row r="716" spans="1:15" ht="17.25" customHeight="1" x14ac:dyDescent="0.25">
      <c r="A716" s="24" t="s">
        <v>975</v>
      </c>
      <c r="B716" s="23">
        <v>1206030004</v>
      </c>
      <c r="C716" s="12" t="s">
        <v>976</v>
      </c>
      <c r="D716" s="22" t="s">
        <v>973</v>
      </c>
      <c r="E716" t="s">
        <v>974</v>
      </c>
      <c r="F716" s="9" t="s">
        <v>821</v>
      </c>
      <c r="G716">
        <v>0</v>
      </c>
      <c r="H716">
        <v>4</v>
      </c>
      <c r="J716">
        <f>+Tabla356[[#This Row],[BALANCE INICIAL]]+Tabla356[[#This Row],[ENTRADAS]]-Tabla356[[#This Row],[SALIDAS]]</f>
        <v>4</v>
      </c>
      <c r="K716" s="2">
        <v>52517.88</v>
      </c>
      <c r="L716" s="2">
        <f>+Tabla356[[#This Row],[BALANCE INICIAL]]*Tabla356[[#This Row],[PRECIO]]</f>
        <v>0</v>
      </c>
      <c r="M716" s="2">
        <f>+Tabla356[[#This Row],[ENTRADAS]]*Tabla356[[#This Row],[PRECIO]]</f>
        <v>210071.52</v>
      </c>
      <c r="N716" s="2">
        <f>+Tabla356[[#This Row],[SALIDAS]]*Tabla356[[#This Row],[PRECIO]]</f>
        <v>0</v>
      </c>
      <c r="O716" s="2">
        <f>+Tabla356[[#This Row],[BALANCE INICIAL2]]+Tabla356[[#This Row],[ENTRADAS3]]-Tabla356[[#This Row],[SALIDAS4]]</f>
        <v>210071.52</v>
      </c>
    </row>
    <row r="717" spans="1:15" x14ac:dyDescent="0.25">
      <c r="A717" s="9" t="s">
        <v>28</v>
      </c>
      <c r="B717" t="s">
        <v>884</v>
      </c>
      <c r="C717" t="s">
        <v>74</v>
      </c>
      <c r="D717" t="s">
        <v>219</v>
      </c>
      <c r="F717" s="9" t="s">
        <v>834</v>
      </c>
      <c r="G717">
        <v>114</v>
      </c>
      <c r="I717">
        <v>1</v>
      </c>
      <c r="J717">
        <f>+Tabla356[[#This Row],[BALANCE INICIAL]]+Tabla356[[#This Row],[ENTRADAS]]-Tabla356[[#This Row],[SALIDAS]]</f>
        <v>113</v>
      </c>
      <c r="K717" s="2">
        <v>38</v>
      </c>
      <c r="L717" s="2">
        <f>+Tabla356[[#This Row],[BALANCE INICIAL]]*Tabla356[[#This Row],[PRECIO]]</f>
        <v>4332</v>
      </c>
      <c r="M717" s="2">
        <f>+Tabla356[[#This Row],[ENTRADAS]]*Tabla356[[#This Row],[PRECIO]]</f>
        <v>0</v>
      </c>
      <c r="N717" s="2">
        <f>+Tabla356[[#This Row],[SALIDAS]]*Tabla356[[#This Row],[PRECIO]]</f>
        <v>38</v>
      </c>
      <c r="O717" s="2">
        <f>+Tabla356[[#This Row],[BALANCE INICIAL2]]+Tabla356[[#This Row],[ENTRADAS3]]-Tabla356[[#This Row],[SALIDAS4]]</f>
        <v>4294</v>
      </c>
    </row>
    <row r="718" spans="1:15" x14ac:dyDescent="0.25">
      <c r="A718" s="9" t="s">
        <v>28</v>
      </c>
      <c r="B718" t="s">
        <v>884</v>
      </c>
      <c r="C718" t="s">
        <v>74</v>
      </c>
      <c r="D718" t="s">
        <v>222</v>
      </c>
      <c r="F718" s="9" t="s">
        <v>846</v>
      </c>
      <c r="G718">
        <v>5</v>
      </c>
      <c r="J718">
        <f>+Tabla356[[#This Row],[BALANCE INICIAL]]+Tabla356[[#This Row],[ENTRADAS]]-Tabla356[[#This Row],[SALIDAS]]</f>
        <v>5</v>
      </c>
      <c r="K718" s="2">
        <v>233.8</v>
      </c>
      <c r="L718" s="2">
        <f>+Tabla356[[#This Row],[BALANCE INICIAL]]*Tabla356[[#This Row],[PRECIO]]</f>
        <v>1169</v>
      </c>
      <c r="M718" s="2">
        <f>+Tabla356[[#This Row],[ENTRADAS]]*Tabla356[[#This Row],[PRECIO]]</f>
        <v>0</v>
      </c>
      <c r="N718" s="2">
        <f>+Tabla356[[#This Row],[SALIDAS]]*Tabla356[[#This Row],[PRECIO]]</f>
        <v>0</v>
      </c>
      <c r="O718" s="2">
        <f>+Tabla356[[#This Row],[BALANCE INICIAL2]]+Tabla356[[#This Row],[ENTRADAS3]]-Tabla356[[#This Row],[SALIDAS4]]</f>
        <v>1169</v>
      </c>
    </row>
    <row r="719" spans="1:15" x14ac:dyDescent="0.25">
      <c r="A719" s="9" t="s">
        <v>28</v>
      </c>
      <c r="B719" t="s">
        <v>884</v>
      </c>
      <c r="C719" t="s">
        <v>74</v>
      </c>
      <c r="D719" t="s">
        <v>938</v>
      </c>
      <c r="F719" s="9" t="s">
        <v>907</v>
      </c>
      <c r="H719">
        <v>10</v>
      </c>
      <c r="J719">
        <f>+Tabla356[[#This Row],[BALANCE INICIAL]]+Tabla356[[#This Row],[ENTRADAS]]-Tabla356[[#This Row],[SALIDAS]]</f>
        <v>10</v>
      </c>
      <c r="K719" s="2">
        <v>490</v>
      </c>
      <c r="L719" s="2">
        <f>+Tabla356[[#This Row],[BALANCE INICIAL]]*Tabla356[[#This Row],[PRECIO]]</f>
        <v>0</v>
      </c>
      <c r="M719" s="2">
        <f>+Tabla356[[#This Row],[ENTRADAS]]*Tabla356[[#This Row],[PRECIO]]</f>
        <v>4900</v>
      </c>
      <c r="N719" s="2">
        <f>+Tabla356[[#This Row],[SALIDAS]]*Tabla356[[#This Row],[PRECIO]]</f>
        <v>0</v>
      </c>
      <c r="O719" s="2">
        <f>+Tabla356[[#This Row],[BALANCE INICIAL2]]+Tabla356[[#This Row],[ENTRADAS3]]-Tabla356[[#This Row],[SALIDAS4]]</f>
        <v>4900</v>
      </c>
    </row>
    <row r="720" spans="1:15" x14ac:dyDescent="0.25">
      <c r="A720" s="9" t="s">
        <v>28</v>
      </c>
      <c r="B720" t="s">
        <v>884</v>
      </c>
      <c r="C720" t="s">
        <v>74</v>
      </c>
      <c r="D720" t="s">
        <v>929</v>
      </c>
      <c r="F720" s="9" t="s">
        <v>826</v>
      </c>
      <c r="H720">
        <v>1300</v>
      </c>
      <c r="I720">
        <v>1300</v>
      </c>
      <c r="J720">
        <f>+Tabla356[[#This Row],[BALANCE INICIAL]]+Tabla356[[#This Row],[ENTRADAS]]-Tabla356[[#This Row],[SALIDAS]]</f>
        <v>0</v>
      </c>
      <c r="K720" s="2" t="s">
        <v>939</v>
      </c>
      <c r="L720" s="2" t="e">
        <f>+Tabla356[[#This Row],[BALANCE INICIAL]]*Tabla356[[#This Row],[PRECIO]]</f>
        <v>#VALUE!</v>
      </c>
      <c r="M720" s="2" t="e">
        <f>+Tabla356[[#This Row],[ENTRADAS]]*Tabla356[[#This Row],[PRECIO]]</f>
        <v>#VALUE!</v>
      </c>
      <c r="N720" s="2" t="e">
        <f>+Tabla356[[#This Row],[SALIDAS]]*Tabla356[[#This Row],[PRECIO]]</f>
        <v>#VALUE!</v>
      </c>
      <c r="O720" s="2" t="e">
        <f>+Tabla356[[#This Row],[BALANCE INICIAL2]]+Tabla356[[#This Row],[ENTRADAS3]]-Tabla356[[#This Row],[SALIDAS4]]</f>
        <v>#VALUE!</v>
      </c>
    </row>
    <row r="721" spans="1:15" x14ac:dyDescent="0.25">
      <c r="A721" s="9" t="s">
        <v>28</v>
      </c>
      <c r="B721" t="s">
        <v>884</v>
      </c>
      <c r="C721" t="s">
        <v>74</v>
      </c>
      <c r="D721" t="s">
        <v>930</v>
      </c>
      <c r="F721" s="9" t="s">
        <v>838</v>
      </c>
      <c r="H721">
        <v>3</v>
      </c>
      <c r="J721">
        <f>+Tabla356[[#This Row],[BALANCE INICIAL]]+Tabla356[[#This Row],[ENTRADAS]]-Tabla356[[#This Row],[SALIDAS]]</f>
        <v>3</v>
      </c>
      <c r="K721" s="2">
        <v>640.15</v>
      </c>
      <c r="L721" s="2">
        <f>+Tabla356[[#This Row],[BALANCE INICIAL]]*Tabla356[[#This Row],[PRECIO]]</f>
        <v>0</v>
      </c>
      <c r="M721" s="2">
        <f>+Tabla356[[#This Row],[ENTRADAS]]*Tabla356[[#This Row],[PRECIO]]</f>
        <v>1920.4499999999998</v>
      </c>
      <c r="N721" s="2">
        <f>+Tabla356[[#This Row],[SALIDAS]]*Tabla356[[#This Row],[PRECIO]]</f>
        <v>0</v>
      </c>
      <c r="O721" s="2">
        <f>+Tabla356[[#This Row],[BALANCE INICIAL2]]+Tabla356[[#This Row],[ENTRADAS3]]-Tabla356[[#This Row],[SALIDAS4]]</f>
        <v>1920.4499999999998</v>
      </c>
    </row>
    <row r="722" spans="1:15" x14ac:dyDescent="0.25">
      <c r="A722" s="9" t="s">
        <v>28</v>
      </c>
      <c r="B722" t="s">
        <v>884</v>
      </c>
      <c r="C722" t="s">
        <v>74</v>
      </c>
      <c r="D722" t="s">
        <v>931</v>
      </c>
      <c r="F722" s="9" t="s">
        <v>826</v>
      </c>
      <c r="H722">
        <v>100</v>
      </c>
      <c r="J722">
        <f>+Tabla356[[#This Row],[BALANCE INICIAL]]+Tabla356[[#This Row],[ENTRADAS]]-Tabla356[[#This Row],[SALIDAS]]</f>
        <v>100</v>
      </c>
      <c r="K722" s="2">
        <v>34.22</v>
      </c>
      <c r="L722" s="2">
        <f>+Tabla356[[#This Row],[BALANCE INICIAL]]*Tabla356[[#This Row],[PRECIO]]</f>
        <v>0</v>
      </c>
      <c r="M722" s="2">
        <f>+Tabla356[[#This Row],[ENTRADAS]]*Tabla356[[#This Row],[PRECIO]]</f>
        <v>3422</v>
      </c>
      <c r="N722" s="2">
        <f>+Tabla356[[#This Row],[SALIDAS]]*Tabla356[[#This Row],[PRECIO]]</f>
        <v>0</v>
      </c>
      <c r="O722" s="2">
        <f>+Tabla356[[#This Row],[BALANCE INICIAL2]]+Tabla356[[#This Row],[ENTRADAS3]]-Tabla356[[#This Row],[SALIDAS4]]</f>
        <v>3422</v>
      </c>
    </row>
    <row r="723" spans="1:15" x14ac:dyDescent="0.25">
      <c r="A723" s="9" t="s">
        <v>28</v>
      </c>
      <c r="B723" t="s">
        <v>884</v>
      </c>
      <c r="C723" t="s">
        <v>74</v>
      </c>
      <c r="D723" t="s">
        <v>223</v>
      </c>
      <c r="F723" s="9" t="s">
        <v>847</v>
      </c>
      <c r="G723">
        <v>2</v>
      </c>
      <c r="H723">
        <v>75</v>
      </c>
      <c r="I723">
        <v>7</v>
      </c>
      <c r="J723">
        <f>+Tabla356[[#This Row],[BALANCE INICIAL]]+Tabla356[[#This Row],[ENTRADAS]]-Tabla356[[#This Row],[SALIDAS]]</f>
        <v>70</v>
      </c>
      <c r="K723" s="2">
        <v>488.14</v>
      </c>
      <c r="L723" s="2">
        <f>+Tabla356[[#This Row],[BALANCE INICIAL]]*Tabla356[[#This Row],[PRECIO]]</f>
        <v>976.28</v>
      </c>
      <c r="M723" s="2">
        <f>+Tabla356[[#This Row],[ENTRADAS]]*Tabla356[[#This Row],[PRECIO]]</f>
        <v>36610.5</v>
      </c>
      <c r="N723" s="2">
        <f>+Tabla356[[#This Row],[SALIDAS]]*Tabla356[[#This Row],[PRECIO]]</f>
        <v>3416.98</v>
      </c>
      <c r="O723" s="2">
        <f>+Tabla356[[#This Row],[BALANCE INICIAL2]]+Tabla356[[#This Row],[ENTRADAS3]]-Tabla356[[#This Row],[SALIDAS4]]</f>
        <v>34169.799999999996</v>
      </c>
    </row>
    <row r="724" spans="1:15" x14ac:dyDescent="0.25">
      <c r="A724" s="9" t="s">
        <v>28</v>
      </c>
      <c r="B724" t="s">
        <v>884</v>
      </c>
      <c r="C724" t="s">
        <v>74</v>
      </c>
      <c r="D724" t="s">
        <v>921</v>
      </c>
      <c r="F724" s="9" t="s">
        <v>837</v>
      </c>
      <c r="H724">
        <v>10</v>
      </c>
      <c r="I724">
        <v>4</v>
      </c>
      <c r="J724">
        <f>+Tabla356[[#This Row],[BALANCE INICIAL]]+Tabla356[[#This Row],[ENTRADAS]]-Tabla356[[#This Row],[SALIDAS]]</f>
        <v>6</v>
      </c>
      <c r="K724" s="2">
        <v>400</v>
      </c>
      <c r="L724" s="2">
        <f>+Tabla356[[#This Row],[BALANCE INICIAL]]*Tabla356[[#This Row],[PRECIO]]</f>
        <v>0</v>
      </c>
      <c r="M724" s="2">
        <f>+Tabla356[[#This Row],[ENTRADAS]]*Tabla356[[#This Row],[PRECIO]]</f>
        <v>4000</v>
      </c>
      <c r="N724" s="2">
        <f>+Tabla356[[#This Row],[SALIDAS]]*Tabla356[[#This Row],[PRECIO]]</f>
        <v>1600</v>
      </c>
      <c r="O724" s="2">
        <f>+Tabla356[[#This Row],[BALANCE INICIAL2]]+Tabla356[[#This Row],[ENTRADAS3]]-Tabla356[[#This Row],[SALIDAS4]]</f>
        <v>2400</v>
      </c>
    </row>
    <row r="725" spans="1:15" x14ac:dyDescent="0.25">
      <c r="A725" s="9" t="s">
        <v>28</v>
      </c>
      <c r="B725" t="s">
        <v>884</v>
      </c>
      <c r="C725" t="s">
        <v>74</v>
      </c>
      <c r="D725" t="s">
        <v>224</v>
      </c>
      <c r="F725" s="9" t="s">
        <v>831</v>
      </c>
      <c r="G725">
        <v>1750</v>
      </c>
      <c r="I725">
        <v>350</v>
      </c>
      <c r="J725">
        <f>+Tabla356[[#This Row],[BALANCE INICIAL]]+Tabla356[[#This Row],[ENTRADAS]]-Tabla356[[#This Row],[SALIDAS]]</f>
        <v>1400</v>
      </c>
      <c r="K725" s="2">
        <v>274.39999999999998</v>
      </c>
      <c r="L725" s="2">
        <f>+Tabla356[[#This Row],[BALANCE INICIAL]]*Tabla356[[#This Row],[PRECIO]]</f>
        <v>480199.99999999994</v>
      </c>
      <c r="M725" s="2">
        <f>+Tabla356[[#This Row],[ENTRADAS]]*Tabla356[[#This Row],[PRECIO]]</f>
        <v>0</v>
      </c>
      <c r="N725" s="2">
        <f>+Tabla356[[#This Row],[SALIDAS]]*Tabla356[[#This Row],[PRECIO]]</f>
        <v>96039.999999999985</v>
      </c>
      <c r="O725" s="2">
        <f>+Tabla356[[#This Row],[BALANCE INICIAL2]]+Tabla356[[#This Row],[ENTRADAS3]]-Tabla356[[#This Row],[SALIDAS4]]</f>
        <v>384159.99999999994</v>
      </c>
    </row>
    <row r="726" spans="1:15" x14ac:dyDescent="0.25">
      <c r="A726" s="9" t="s">
        <v>28</v>
      </c>
      <c r="B726" t="s">
        <v>884</v>
      </c>
      <c r="C726" t="s">
        <v>74</v>
      </c>
      <c r="D726" t="s">
        <v>225</v>
      </c>
      <c r="F726" s="9" t="s">
        <v>839</v>
      </c>
      <c r="G726">
        <v>600</v>
      </c>
      <c r="J726">
        <f>+Tabla356[[#This Row],[BALANCE INICIAL]]+Tabla356[[#This Row],[ENTRADAS]]-Tabla356[[#This Row],[SALIDAS]]</f>
        <v>600</v>
      </c>
      <c r="K726" s="2">
        <v>232</v>
      </c>
      <c r="L726" s="2">
        <f>+Tabla356[[#This Row],[BALANCE INICIAL]]*Tabla356[[#This Row],[PRECIO]]</f>
        <v>139200</v>
      </c>
      <c r="M726" s="2">
        <f>+Tabla356[[#This Row],[ENTRADAS]]*Tabla356[[#This Row],[PRECIO]]</f>
        <v>0</v>
      </c>
      <c r="N726" s="2">
        <f>+Tabla356[[#This Row],[SALIDAS]]*Tabla356[[#This Row],[PRECIO]]</f>
        <v>0</v>
      </c>
      <c r="O726" s="2">
        <f>+Tabla356[[#This Row],[BALANCE INICIAL2]]+Tabla356[[#This Row],[ENTRADAS3]]-Tabla356[[#This Row],[SALIDAS4]]</f>
        <v>139200</v>
      </c>
    </row>
    <row r="727" spans="1:15" x14ac:dyDescent="0.25">
      <c r="A727" s="9" t="s">
        <v>28</v>
      </c>
      <c r="B727" t="s">
        <v>884</v>
      </c>
      <c r="C727" t="s">
        <v>74</v>
      </c>
      <c r="D727" t="s">
        <v>932</v>
      </c>
      <c r="F727" s="9" t="s">
        <v>826</v>
      </c>
      <c r="H727">
        <v>3000</v>
      </c>
      <c r="J727">
        <f>+Tabla356[[#This Row],[BALANCE INICIAL]]+Tabla356[[#This Row],[ENTRADAS]]-Tabla356[[#This Row],[SALIDAS]]</f>
        <v>3000</v>
      </c>
      <c r="K727" s="2">
        <v>1.18</v>
      </c>
      <c r="L727" s="2">
        <f>+Tabla356[[#This Row],[BALANCE INICIAL]]*Tabla356[[#This Row],[PRECIO]]</f>
        <v>0</v>
      </c>
      <c r="M727" s="2">
        <f>+Tabla356[[#This Row],[ENTRADAS]]*Tabla356[[#This Row],[PRECIO]]</f>
        <v>3540</v>
      </c>
      <c r="N727" s="2">
        <f>+Tabla356[[#This Row],[SALIDAS]]*Tabla356[[#This Row],[PRECIO]]</f>
        <v>0</v>
      </c>
      <c r="O727" s="2">
        <f>+Tabla356[[#This Row],[BALANCE INICIAL2]]+Tabla356[[#This Row],[ENTRADAS3]]-Tabla356[[#This Row],[SALIDAS4]]</f>
        <v>3540</v>
      </c>
    </row>
    <row r="728" spans="1:15" x14ac:dyDescent="0.25">
      <c r="A728" s="9" t="s">
        <v>28</v>
      </c>
      <c r="B728" t="s">
        <v>884</v>
      </c>
      <c r="C728" t="s">
        <v>74</v>
      </c>
      <c r="D728" t="s">
        <v>936</v>
      </c>
      <c r="F728" s="9" t="s">
        <v>826</v>
      </c>
      <c r="H728">
        <v>50</v>
      </c>
      <c r="I728">
        <v>4</v>
      </c>
      <c r="J728">
        <f>+Tabla356[[#This Row],[BALANCE INICIAL]]+Tabla356[[#This Row],[ENTRADAS]]-Tabla356[[#This Row],[SALIDAS]]</f>
        <v>46</v>
      </c>
      <c r="K728" s="2">
        <v>155.16999999999999</v>
      </c>
      <c r="L728" s="2">
        <f>+Tabla356[[#This Row],[BALANCE INICIAL]]*Tabla356[[#This Row],[PRECIO]]</f>
        <v>0</v>
      </c>
      <c r="M728" s="2">
        <f>+Tabla356[[#This Row],[ENTRADAS]]*Tabla356[[#This Row],[PRECIO]]</f>
        <v>7758.4999999999991</v>
      </c>
      <c r="N728" s="2">
        <f>+Tabla356[[#This Row],[SALIDAS]]*Tabla356[[#This Row],[PRECIO]]</f>
        <v>620.67999999999995</v>
      </c>
      <c r="O728" s="2">
        <f>+Tabla356[[#This Row],[BALANCE INICIAL2]]+Tabla356[[#This Row],[ENTRADAS3]]-Tabla356[[#This Row],[SALIDAS4]]</f>
        <v>7137.8199999999988</v>
      </c>
    </row>
    <row r="729" spans="1:15" x14ac:dyDescent="0.25">
      <c r="A729" s="9" t="s">
        <v>28</v>
      </c>
      <c r="B729" t="s">
        <v>884</v>
      </c>
      <c r="C729" t="s">
        <v>74</v>
      </c>
      <c r="D729" t="s">
        <v>229</v>
      </c>
      <c r="F729" s="9" t="s">
        <v>838</v>
      </c>
      <c r="G729">
        <v>83</v>
      </c>
      <c r="I729">
        <v>2</v>
      </c>
      <c r="J729">
        <f>+Tabla356[[#This Row],[BALANCE INICIAL]]+Tabla356[[#This Row],[ENTRADAS]]-Tabla356[[#This Row],[SALIDAS]]</f>
        <v>81</v>
      </c>
      <c r="K729" s="2">
        <v>39</v>
      </c>
      <c r="L729" s="2">
        <f>+Tabla356[[#This Row],[BALANCE INICIAL]]*Tabla356[[#This Row],[PRECIO]]</f>
        <v>3237</v>
      </c>
      <c r="M729" s="2">
        <f>+Tabla356[[#This Row],[ENTRADAS]]*Tabla356[[#This Row],[PRECIO]]</f>
        <v>0</v>
      </c>
      <c r="N729" s="2">
        <f>+Tabla356[[#This Row],[SALIDAS]]*Tabla356[[#This Row],[PRECIO]]</f>
        <v>78</v>
      </c>
      <c r="O729" s="2">
        <f>+Tabla356[[#This Row],[BALANCE INICIAL2]]+Tabla356[[#This Row],[ENTRADAS3]]-Tabla356[[#This Row],[SALIDAS4]]</f>
        <v>3159</v>
      </c>
    </row>
    <row r="730" spans="1:15" x14ac:dyDescent="0.25">
      <c r="A730" s="9" t="s">
        <v>28</v>
      </c>
      <c r="B730" t="s">
        <v>884</v>
      </c>
      <c r="C730" t="s">
        <v>74</v>
      </c>
      <c r="D730" t="s">
        <v>231</v>
      </c>
      <c r="F730" s="9" t="s">
        <v>820</v>
      </c>
      <c r="G730">
        <v>158</v>
      </c>
      <c r="J730">
        <f>+Tabla356[[#This Row],[BALANCE INICIAL]]+Tabla356[[#This Row],[ENTRADAS]]-Tabla356[[#This Row],[SALIDAS]]</f>
        <v>158</v>
      </c>
      <c r="K730" s="2">
        <v>11.5</v>
      </c>
      <c r="L730" s="2">
        <f>+Tabla356[[#This Row],[BALANCE INICIAL]]*Tabla356[[#This Row],[PRECIO]]</f>
        <v>1817</v>
      </c>
      <c r="M730" s="2">
        <f>+Tabla356[[#This Row],[ENTRADAS]]*Tabla356[[#This Row],[PRECIO]]</f>
        <v>0</v>
      </c>
      <c r="N730" s="2">
        <f>+Tabla356[[#This Row],[SALIDAS]]*Tabla356[[#This Row],[PRECIO]]</f>
        <v>0</v>
      </c>
      <c r="O730" s="2">
        <f>+Tabla356[[#This Row],[BALANCE INICIAL2]]+Tabla356[[#This Row],[ENTRADAS3]]-Tabla356[[#This Row],[SALIDAS4]]</f>
        <v>1817</v>
      </c>
    </row>
    <row r="731" spans="1:15" x14ac:dyDescent="0.25">
      <c r="A731" s="9" t="s">
        <v>28</v>
      </c>
      <c r="B731" t="s">
        <v>884</v>
      </c>
      <c r="C731" t="s">
        <v>74</v>
      </c>
      <c r="D731" t="s">
        <v>232</v>
      </c>
      <c r="F731" s="9" t="s">
        <v>820</v>
      </c>
      <c r="G731">
        <v>286</v>
      </c>
      <c r="J731">
        <f>+Tabla356[[#This Row],[BALANCE INICIAL]]+Tabla356[[#This Row],[ENTRADAS]]-Tabla356[[#This Row],[SALIDAS]]</f>
        <v>286</v>
      </c>
      <c r="K731" s="2">
        <v>125.5</v>
      </c>
      <c r="L731" s="2">
        <f>+Tabla356[[#This Row],[BALANCE INICIAL]]*Tabla356[[#This Row],[PRECIO]]</f>
        <v>35893</v>
      </c>
      <c r="M731" s="2">
        <f>+Tabla356[[#This Row],[ENTRADAS]]*Tabla356[[#This Row],[PRECIO]]</f>
        <v>0</v>
      </c>
      <c r="N731" s="2">
        <f>+Tabla356[[#This Row],[SALIDAS]]*Tabla356[[#This Row],[PRECIO]]</f>
        <v>0</v>
      </c>
      <c r="O731" s="2">
        <f>+Tabla356[[#This Row],[BALANCE INICIAL2]]+Tabla356[[#This Row],[ENTRADAS3]]-Tabla356[[#This Row],[SALIDAS4]]</f>
        <v>35893</v>
      </c>
    </row>
    <row r="732" spans="1:15" x14ac:dyDescent="0.25">
      <c r="A732" s="9" t="s">
        <v>28</v>
      </c>
      <c r="B732" t="s">
        <v>884</v>
      </c>
      <c r="C732" t="s">
        <v>74</v>
      </c>
      <c r="D732" t="s">
        <v>233</v>
      </c>
      <c r="F732" s="9" t="s">
        <v>839</v>
      </c>
      <c r="G732">
        <v>690</v>
      </c>
      <c r="I732">
        <v>10</v>
      </c>
      <c r="J732">
        <f>+Tabla356[[#This Row],[BALANCE INICIAL]]+Tabla356[[#This Row],[ENTRADAS]]-Tabla356[[#This Row],[SALIDAS]]</f>
        <v>680</v>
      </c>
      <c r="K732" s="2">
        <v>21</v>
      </c>
      <c r="L732" s="2">
        <f>+Tabla356[[#This Row],[BALANCE INICIAL]]*Tabla356[[#This Row],[PRECIO]]</f>
        <v>14490</v>
      </c>
      <c r="M732" s="2">
        <f>+Tabla356[[#This Row],[ENTRADAS]]*Tabla356[[#This Row],[PRECIO]]</f>
        <v>0</v>
      </c>
      <c r="N732" s="2">
        <f>+Tabla356[[#This Row],[SALIDAS]]*Tabla356[[#This Row],[PRECIO]]</f>
        <v>210</v>
      </c>
      <c r="O732" s="2">
        <f>+Tabla356[[#This Row],[BALANCE INICIAL2]]+Tabla356[[#This Row],[ENTRADAS3]]-Tabla356[[#This Row],[SALIDAS4]]</f>
        <v>14280</v>
      </c>
    </row>
    <row r="733" spans="1:15" x14ac:dyDescent="0.25">
      <c r="A733" s="9" t="s">
        <v>28</v>
      </c>
      <c r="B733" t="s">
        <v>884</v>
      </c>
      <c r="C733" t="s">
        <v>74</v>
      </c>
      <c r="D733" t="s">
        <v>937</v>
      </c>
      <c r="F733" s="9" t="s">
        <v>826</v>
      </c>
      <c r="H733">
        <v>5</v>
      </c>
      <c r="I733">
        <v>3</v>
      </c>
      <c r="J733">
        <f>+Tabla356[[#This Row],[BALANCE INICIAL]]+Tabla356[[#This Row],[ENTRADAS]]-Tabla356[[#This Row],[SALIDAS]]</f>
        <v>2</v>
      </c>
      <c r="K733" s="2">
        <v>90</v>
      </c>
      <c r="L733" s="2">
        <f>+Tabla356[[#This Row],[BALANCE INICIAL]]*Tabla356[[#This Row],[PRECIO]]</f>
        <v>0</v>
      </c>
      <c r="M733" s="2">
        <f>+Tabla356[[#This Row],[ENTRADAS]]*Tabla356[[#This Row],[PRECIO]]</f>
        <v>450</v>
      </c>
      <c r="N733" s="2">
        <f>+Tabla356[[#This Row],[SALIDAS]]*Tabla356[[#This Row],[PRECIO]]</f>
        <v>270</v>
      </c>
      <c r="O733" s="2">
        <f>+Tabla356[[#This Row],[BALANCE INICIAL2]]+Tabla356[[#This Row],[ENTRADAS3]]-Tabla356[[#This Row],[SALIDAS4]]</f>
        <v>180</v>
      </c>
    </row>
    <row r="734" spans="1:15" x14ac:dyDescent="0.25">
      <c r="A734" s="9" t="s">
        <v>28</v>
      </c>
      <c r="B734" t="s">
        <v>884</v>
      </c>
      <c r="C734" t="s">
        <v>74</v>
      </c>
      <c r="D734" t="s">
        <v>238</v>
      </c>
      <c r="F734" s="9" t="s">
        <v>820</v>
      </c>
      <c r="G734">
        <v>1</v>
      </c>
      <c r="J734">
        <f>+Tabla356[[#This Row],[BALANCE INICIAL]]+Tabla356[[#This Row],[ENTRADAS]]-Tabla356[[#This Row],[SALIDAS]]</f>
        <v>1</v>
      </c>
      <c r="K734" s="2">
        <v>1200</v>
      </c>
      <c r="L734" s="2">
        <f>+Tabla356[[#This Row],[BALANCE INICIAL]]*Tabla356[[#This Row],[PRECIO]]</f>
        <v>1200</v>
      </c>
      <c r="M734" s="2">
        <f>+Tabla356[[#This Row],[ENTRADAS]]*Tabla356[[#This Row],[PRECIO]]</f>
        <v>0</v>
      </c>
      <c r="N734" s="2">
        <f>+Tabla356[[#This Row],[SALIDAS]]*Tabla356[[#This Row],[PRECIO]]</f>
        <v>0</v>
      </c>
      <c r="O734" s="2">
        <f>+Tabla356[[#This Row],[BALANCE INICIAL2]]+Tabla356[[#This Row],[ENTRADAS3]]-Tabla356[[#This Row],[SALIDAS4]]</f>
        <v>1200</v>
      </c>
    </row>
    <row r="735" spans="1:15" x14ac:dyDescent="0.25">
      <c r="A735" s="9" t="s">
        <v>28</v>
      </c>
      <c r="B735" t="s">
        <v>884</v>
      </c>
      <c r="C735" t="s">
        <v>74</v>
      </c>
      <c r="D735" t="s">
        <v>239</v>
      </c>
      <c r="F735" s="9" t="s">
        <v>826</v>
      </c>
      <c r="G735">
        <v>100</v>
      </c>
      <c r="J735">
        <f>+Tabla356[[#This Row],[BALANCE INICIAL]]+Tabla356[[#This Row],[ENTRADAS]]-Tabla356[[#This Row],[SALIDAS]]</f>
        <v>100</v>
      </c>
      <c r="K735" s="2">
        <v>10.25</v>
      </c>
      <c r="L735" s="2">
        <f>+Tabla356[[#This Row],[BALANCE INICIAL]]*Tabla356[[#This Row],[PRECIO]]</f>
        <v>1025</v>
      </c>
      <c r="M735" s="2">
        <f>+Tabla356[[#This Row],[ENTRADAS]]*Tabla356[[#This Row],[PRECIO]]</f>
        <v>0</v>
      </c>
      <c r="N735" s="2">
        <f>+Tabla356[[#This Row],[SALIDAS]]*Tabla356[[#This Row],[PRECIO]]</f>
        <v>0</v>
      </c>
      <c r="O735" s="2">
        <f>+Tabla356[[#This Row],[BALANCE INICIAL2]]+Tabla356[[#This Row],[ENTRADAS3]]-Tabla356[[#This Row],[SALIDAS4]]</f>
        <v>1025</v>
      </c>
    </row>
    <row r="736" spans="1:15" x14ac:dyDescent="0.25">
      <c r="A736" s="9" t="s">
        <v>28</v>
      </c>
      <c r="B736" t="s">
        <v>884</v>
      </c>
      <c r="C736" t="s">
        <v>74</v>
      </c>
      <c r="D736" t="s">
        <v>240</v>
      </c>
      <c r="F736" s="9" t="s">
        <v>850</v>
      </c>
      <c r="G736">
        <v>9</v>
      </c>
      <c r="J736">
        <f>+Tabla356[[#This Row],[BALANCE INICIAL]]+Tabla356[[#This Row],[ENTRADAS]]-Tabla356[[#This Row],[SALIDAS]]</f>
        <v>9</v>
      </c>
      <c r="K736" s="2">
        <v>170.9</v>
      </c>
      <c r="L736" s="2">
        <f>+Tabla356[[#This Row],[BALANCE INICIAL]]*Tabla356[[#This Row],[PRECIO]]</f>
        <v>1538.1000000000001</v>
      </c>
      <c r="M736" s="2">
        <f>+Tabla356[[#This Row],[ENTRADAS]]*Tabla356[[#This Row],[PRECIO]]</f>
        <v>0</v>
      </c>
      <c r="N736" s="2">
        <f>+Tabla356[[#This Row],[SALIDAS]]*Tabla356[[#This Row],[PRECIO]]</f>
        <v>0</v>
      </c>
      <c r="O736" s="2">
        <f>+Tabla356[[#This Row],[BALANCE INICIAL2]]+Tabla356[[#This Row],[ENTRADAS3]]-Tabla356[[#This Row],[SALIDAS4]]</f>
        <v>1538.1000000000001</v>
      </c>
    </row>
    <row r="737" spans="1:15" x14ac:dyDescent="0.25">
      <c r="A737" s="9" t="s">
        <v>28</v>
      </c>
      <c r="B737" t="s">
        <v>884</v>
      </c>
      <c r="C737" t="s">
        <v>74</v>
      </c>
      <c r="D737" t="s">
        <v>244</v>
      </c>
      <c r="F737" s="9" t="s">
        <v>834</v>
      </c>
      <c r="G737">
        <v>24</v>
      </c>
      <c r="J737">
        <f>+Tabla356[[#This Row],[BALANCE INICIAL]]+Tabla356[[#This Row],[ENTRADAS]]-Tabla356[[#This Row],[SALIDAS]]</f>
        <v>24</v>
      </c>
      <c r="K737" s="2">
        <v>38</v>
      </c>
      <c r="L737" s="2">
        <f>+Tabla356[[#This Row],[BALANCE INICIAL]]*Tabla356[[#This Row],[PRECIO]]</f>
        <v>912</v>
      </c>
      <c r="M737" s="2">
        <f>+Tabla356[[#This Row],[ENTRADAS]]*Tabla356[[#This Row],[PRECIO]]</f>
        <v>0</v>
      </c>
      <c r="N737" s="2">
        <f>+Tabla356[[#This Row],[SALIDAS]]*Tabla356[[#This Row],[PRECIO]]</f>
        <v>0</v>
      </c>
      <c r="O737" s="2">
        <f>+Tabla356[[#This Row],[BALANCE INICIAL2]]+Tabla356[[#This Row],[ENTRADAS3]]-Tabla356[[#This Row],[SALIDAS4]]</f>
        <v>912</v>
      </c>
    </row>
    <row r="738" spans="1:15" x14ac:dyDescent="0.25">
      <c r="A738" s="9" t="s">
        <v>28</v>
      </c>
      <c r="B738" t="s">
        <v>884</v>
      </c>
      <c r="C738" t="s">
        <v>74</v>
      </c>
      <c r="D738" t="s">
        <v>252</v>
      </c>
      <c r="F738" s="9" t="s">
        <v>820</v>
      </c>
      <c r="G738">
        <v>27</v>
      </c>
      <c r="J738">
        <f>+Tabla356[[#This Row],[BALANCE INICIAL]]+Tabla356[[#This Row],[ENTRADAS]]-Tabla356[[#This Row],[SALIDAS]]</f>
        <v>27</v>
      </c>
      <c r="K738" s="2">
        <v>220</v>
      </c>
      <c r="L738" s="2">
        <f>+Tabla356[[#This Row],[BALANCE INICIAL]]*Tabla356[[#This Row],[PRECIO]]</f>
        <v>5940</v>
      </c>
      <c r="M738" s="2">
        <f>+Tabla356[[#This Row],[ENTRADAS]]*Tabla356[[#This Row],[PRECIO]]</f>
        <v>0</v>
      </c>
      <c r="N738" s="2">
        <f>+Tabla356[[#This Row],[SALIDAS]]*Tabla356[[#This Row],[PRECIO]]</f>
        <v>0</v>
      </c>
      <c r="O738" s="2">
        <f>+Tabla356[[#This Row],[BALANCE INICIAL2]]+Tabla356[[#This Row],[ENTRADAS3]]-Tabla356[[#This Row],[SALIDAS4]]</f>
        <v>5940</v>
      </c>
    </row>
    <row r="739" spans="1:15" x14ac:dyDescent="0.25">
      <c r="A739" s="9" t="s">
        <v>28</v>
      </c>
      <c r="B739" t="s">
        <v>884</v>
      </c>
      <c r="C739" t="s">
        <v>74</v>
      </c>
      <c r="D739" t="s">
        <v>253</v>
      </c>
      <c r="F739" s="9" t="s">
        <v>826</v>
      </c>
      <c r="G739">
        <v>177</v>
      </c>
      <c r="I739">
        <v>45</v>
      </c>
      <c r="J739">
        <f>+Tabla356[[#This Row],[BALANCE INICIAL]]+Tabla356[[#This Row],[ENTRADAS]]-Tabla356[[#This Row],[SALIDAS]]</f>
        <v>132</v>
      </c>
      <c r="K739" s="2">
        <v>32.119999999999997</v>
      </c>
      <c r="L739" s="2">
        <f>+Tabla356[[#This Row],[BALANCE INICIAL]]*Tabla356[[#This Row],[PRECIO]]</f>
        <v>5685.24</v>
      </c>
      <c r="M739" s="2">
        <f>+Tabla356[[#This Row],[ENTRADAS]]*Tabla356[[#This Row],[PRECIO]]</f>
        <v>0</v>
      </c>
      <c r="N739" s="2">
        <f>+Tabla356[[#This Row],[SALIDAS]]*Tabla356[[#This Row],[PRECIO]]</f>
        <v>1445.3999999999999</v>
      </c>
      <c r="O739" s="2">
        <f>+Tabla356[[#This Row],[BALANCE INICIAL2]]+Tabla356[[#This Row],[ENTRADAS3]]-Tabla356[[#This Row],[SALIDAS4]]</f>
        <v>4239.84</v>
      </c>
    </row>
    <row r="740" spans="1:15" x14ac:dyDescent="0.25">
      <c r="A740" s="9" t="s">
        <v>28</v>
      </c>
      <c r="B740" t="s">
        <v>884</v>
      </c>
      <c r="C740" t="s">
        <v>74</v>
      </c>
      <c r="D740" t="s">
        <v>254</v>
      </c>
      <c r="F740" s="9" t="s">
        <v>826</v>
      </c>
      <c r="G740">
        <v>95</v>
      </c>
      <c r="H740">
        <v>25</v>
      </c>
      <c r="I740">
        <v>19</v>
      </c>
      <c r="J740">
        <f>+Tabla356[[#This Row],[BALANCE INICIAL]]+Tabla356[[#This Row],[ENTRADAS]]-Tabla356[[#This Row],[SALIDAS]]</f>
        <v>101</v>
      </c>
      <c r="K740" s="2">
        <v>19</v>
      </c>
      <c r="L740" s="2">
        <f>+Tabla356[[#This Row],[BALANCE INICIAL]]*Tabla356[[#This Row],[PRECIO]]</f>
        <v>1805</v>
      </c>
      <c r="M740" s="2">
        <f>+Tabla356[[#This Row],[ENTRADAS]]*Tabla356[[#This Row],[PRECIO]]</f>
        <v>475</v>
      </c>
      <c r="N740" s="2">
        <f>+Tabla356[[#This Row],[SALIDAS]]*Tabla356[[#This Row],[PRECIO]]</f>
        <v>361</v>
      </c>
      <c r="O740" s="2">
        <f>+Tabla356[[#This Row],[BALANCE INICIAL2]]+Tabla356[[#This Row],[ENTRADAS3]]-Tabla356[[#This Row],[SALIDAS4]]</f>
        <v>1919</v>
      </c>
    </row>
    <row r="741" spans="1:15" x14ac:dyDescent="0.25">
      <c r="A741" s="9" t="s">
        <v>28</v>
      </c>
      <c r="B741" t="s">
        <v>884</v>
      </c>
      <c r="C741" t="s">
        <v>74</v>
      </c>
      <c r="D741" t="s">
        <v>261</v>
      </c>
      <c r="F741" s="9" t="s">
        <v>826</v>
      </c>
      <c r="G741">
        <v>6</v>
      </c>
      <c r="I741">
        <v>3</v>
      </c>
      <c r="J741">
        <f>+Tabla356[[#This Row],[BALANCE INICIAL]]+Tabla356[[#This Row],[ENTRADAS]]-Tabla356[[#This Row],[SALIDAS]]</f>
        <v>3</v>
      </c>
      <c r="K741" s="2">
        <v>20.92</v>
      </c>
      <c r="L741" s="2">
        <f>+Tabla356[[#This Row],[BALANCE INICIAL]]*Tabla356[[#This Row],[PRECIO]]</f>
        <v>125.52000000000001</v>
      </c>
      <c r="M741" s="2">
        <f>+Tabla356[[#This Row],[ENTRADAS]]*Tabla356[[#This Row],[PRECIO]]</f>
        <v>0</v>
      </c>
      <c r="N741" s="2">
        <f>+Tabla356[[#This Row],[SALIDAS]]*Tabla356[[#This Row],[PRECIO]]</f>
        <v>62.760000000000005</v>
      </c>
      <c r="O741" s="2">
        <f>+Tabla356[[#This Row],[BALANCE INICIAL2]]+Tabla356[[#This Row],[ENTRADAS3]]-Tabla356[[#This Row],[SALIDAS4]]</f>
        <v>62.760000000000005</v>
      </c>
    </row>
    <row r="742" spans="1:15" x14ac:dyDescent="0.25">
      <c r="A742" s="9" t="s">
        <v>28</v>
      </c>
      <c r="B742" t="s">
        <v>884</v>
      </c>
      <c r="C742" t="s">
        <v>74</v>
      </c>
      <c r="D742" t="s">
        <v>262</v>
      </c>
      <c r="F742" s="9" t="s">
        <v>826</v>
      </c>
      <c r="G742">
        <v>11</v>
      </c>
      <c r="J742">
        <f>+Tabla356[[#This Row],[BALANCE INICIAL]]+Tabla356[[#This Row],[ENTRADAS]]-Tabla356[[#This Row],[SALIDAS]]</f>
        <v>11</v>
      </c>
      <c r="K742" s="2">
        <v>20.92</v>
      </c>
      <c r="L742" s="2">
        <f>+Tabla356[[#This Row],[BALANCE INICIAL]]*Tabla356[[#This Row],[PRECIO]]</f>
        <v>230.12</v>
      </c>
      <c r="M742" s="2">
        <f>+Tabla356[[#This Row],[ENTRADAS]]*Tabla356[[#This Row],[PRECIO]]</f>
        <v>0</v>
      </c>
      <c r="N742" s="2">
        <f>+Tabla356[[#This Row],[SALIDAS]]*Tabla356[[#This Row],[PRECIO]]</f>
        <v>0</v>
      </c>
      <c r="O742" s="2">
        <f>+Tabla356[[#This Row],[BALANCE INICIAL2]]+Tabla356[[#This Row],[ENTRADAS3]]-Tabla356[[#This Row],[SALIDAS4]]</f>
        <v>230.12</v>
      </c>
    </row>
    <row r="743" spans="1:15" x14ac:dyDescent="0.25">
      <c r="A743" s="9" t="s">
        <v>28</v>
      </c>
      <c r="B743" t="s">
        <v>884</v>
      </c>
      <c r="C743" t="s">
        <v>74</v>
      </c>
      <c r="D743" t="s">
        <v>263</v>
      </c>
      <c r="F743" s="9" t="s">
        <v>842</v>
      </c>
      <c r="G743">
        <v>44</v>
      </c>
      <c r="J743">
        <f>+Tabla356[[#This Row],[BALANCE INICIAL]]+Tabla356[[#This Row],[ENTRADAS]]-Tabla356[[#This Row],[SALIDAS]]</f>
        <v>44</v>
      </c>
      <c r="K743" s="2">
        <v>134.4</v>
      </c>
      <c r="L743" s="2">
        <f>+Tabla356[[#This Row],[BALANCE INICIAL]]*Tabla356[[#This Row],[PRECIO]]</f>
        <v>5913.6</v>
      </c>
      <c r="M743" s="2">
        <f>+Tabla356[[#This Row],[ENTRADAS]]*Tabla356[[#This Row],[PRECIO]]</f>
        <v>0</v>
      </c>
      <c r="N743" s="2">
        <f>+Tabla356[[#This Row],[SALIDAS]]*Tabla356[[#This Row],[PRECIO]]</f>
        <v>0</v>
      </c>
      <c r="O743" s="2">
        <f>+Tabla356[[#This Row],[BALANCE INICIAL2]]+Tabla356[[#This Row],[ENTRADAS3]]-Tabla356[[#This Row],[SALIDAS4]]</f>
        <v>5913.6</v>
      </c>
    </row>
    <row r="744" spans="1:15" x14ac:dyDescent="0.25">
      <c r="A744" s="9" t="s">
        <v>28</v>
      </c>
      <c r="B744" t="s">
        <v>884</v>
      </c>
      <c r="C744" t="s">
        <v>74</v>
      </c>
      <c r="D744" t="s">
        <v>264</v>
      </c>
      <c r="F744" s="9" t="s">
        <v>842</v>
      </c>
      <c r="G744">
        <v>203</v>
      </c>
      <c r="J744">
        <f>+Tabla356[[#This Row],[BALANCE INICIAL]]+Tabla356[[#This Row],[ENTRADAS]]-Tabla356[[#This Row],[SALIDAS]]</f>
        <v>203</v>
      </c>
      <c r="K744" s="2">
        <v>134.4</v>
      </c>
      <c r="L744" s="2">
        <f>+Tabla356[[#This Row],[BALANCE INICIAL]]*Tabla356[[#This Row],[PRECIO]]</f>
        <v>27283.200000000001</v>
      </c>
      <c r="M744" s="2">
        <f>+Tabla356[[#This Row],[ENTRADAS]]*Tabla356[[#This Row],[PRECIO]]</f>
        <v>0</v>
      </c>
      <c r="N744" s="2">
        <f>+Tabla356[[#This Row],[SALIDAS]]*Tabla356[[#This Row],[PRECIO]]</f>
        <v>0</v>
      </c>
      <c r="O744" s="2">
        <f>+Tabla356[[#This Row],[BALANCE INICIAL2]]+Tabla356[[#This Row],[ENTRADAS3]]-Tabla356[[#This Row],[SALIDAS4]]</f>
        <v>27283.200000000001</v>
      </c>
    </row>
    <row r="745" spans="1:15" x14ac:dyDescent="0.25">
      <c r="A745" s="9" t="s">
        <v>28</v>
      </c>
      <c r="B745" t="s">
        <v>884</v>
      </c>
      <c r="C745" t="s">
        <v>74</v>
      </c>
      <c r="D745" t="s">
        <v>265</v>
      </c>
      <c r="F745" s="9" t="s">
        <v>842</v>
      </c>
      <c r="G745">
        <v>118</v>
      </c>
      <c r="J745">
        <f>+Tabla356[[#This Row],[BALANCE INICIAL]]+Tabla356[[#This Row],[ENTRADAS]]-Tabla356[[#This Row],[SALIDAS]]</f>
        <v>118</v>
      </c>
      <c r="K745" s="2">
        <v>134.4</v>
      </c>
      <c r="L745" s="2">
        <f>+Tabla356[[#This Row],[BALANCE INICIAL]]*Tabla356[[#This Row],[PRECIO]]</f>
        <v>15859.2</v>
      </c>
      <c r="M745" s="2">
        <f>+Tabla356[[#This Row],[ENTRADAS]]*Tabla356[[#This Row],[PRECIO]]</f>
        <v>0</v>
      </c>
      <c r="N745" s="2">
        <f>+Tabla356[[#This Row],[SALIDAS]]*Tabla356[[#This Row],[PRECIO]]</f>
        <v>0</v>
      </c>
      <c r="O745" s="2">
        <f>+Tabla356[[#This Row],[BALANCE INICIAL2]]+Tabla356[[#This Row],[ENTRADAS3]]-Tabla356[[#This Row],[SALIDAS4]]</f>
        <v>15859.2</v>
      </c>
    </row>
    <row r="746" spans="1:15" x14ac:dyDescent="0.25">
      <c r="A746" s="9" t="s">
        <v>28</v>
      </c>
      <c r="B746" t="s">
        <v>884</v>
      </c>
      <c r="C746" t="s">
        <v>74</v>
      </c>
      <c r="D746" t="s">
        <v>266</v>
      </c>
      <c r="F746" s="9" t="s">
        <v>826</v>
      </c>
      <c r="G746">
        <v>360</v>
      </c>
      <c r="J746">
        <f>+Tabla356[[#This Row],[BALANCE INICIAL]]+Tabla356[[#This Row],[ENTRADAS]]-Tabla356[[#This Row],[SALIDAS]]</f>
        <v>360</v>
      </c>
      <c r="K746" s="2">
        <v>26</v>
      </c>
      <c r="L746" s="2">
        <f>+Tabla356[[#This Row],[BALANCE INICIAL]]*Tabla356[[#This Row],[PRECIO]]</f>
        <v>9360</v>
      </c>
      <c r="M746" s="2">
        <f>+Tabla356[[#This Row],[ENTRADAS]]*Tabla356[[#This Row],[PRECIO]]</f>
        <v>0</v>
      </c>
      <c r="N746" s="2">
        <f>+Tabla356[[#This Row],[SALIDAS]]*Tabla356[[#This Row],[PRECIO]]</f>
        <v>0</v>
      </c>
      <c r="O746" s="2">
        <f>+Tabla356[[#This Row],[BALANCE INICIAL2]]+Tabla356[[#This Row],[ENTRADAS3]]-Tabla356[[#This Row],[SALIDAS4]]</f>
        <v>9360</v>
      </c>
    </row>
    <row r="747" spans="1:15" x14ac:dyDescent="0.25">
      <c r="A747" s="9" t="s">
        <v>28</v>
      </c>
      <c r="B747" t="s">
        <v>884</v>
      </c>
      <c r="C747" t="s">
        <v>74</v>
      </c>
      <c r="D747" t="s">
        <v>272</v>
      </c>
      <c r="F747" s="9" t="s">
        <v>820</v>
      </c>
      <c r="G747">
        <v>12</v>
      </c>
      <c r="J747">
        <f>+Tabla356[[#This Row],[BALANCE INICIAL]]+Tabla356[[#This Row],[ENTRADAS]]-Tabla356[[#This Row],[SALIDAS]]</f>
        <v>12</v>
      </c>
      <c r="K747" s="2">
        <v>6250</v>
      </c>
      <c r="L747" s="2">
        <f>+Tabla356[[#This Row],[BALANCE INICIAL]]*Tabla356[[#This Row],[PRECIO]]</f>
        <v>75000</v>
      </c>
      <c r="M747" s="2">
        <f>+Tabla356[[#This Row],[ENTRADAS]]*Tabla356[[#This Row],[PRECIO]]</f>
        <v>0</v>
      </c>
      <c r="N747" s="2">
        <f>+Tabla356[[#This Row],[SALIDAS]]*Tabla356[[#This Row],[PRECIO]]</f>
        <v>0</v>
      </c>
      <c r="O747" s="2">
        <f>+Tabla356[[#This Row],[BALANCE INICIAL2]]+Tabla356[[#This Row],[ENTRADAS3]]-Tabla356[[#This Row],[SALIDAS4]]</f>
        <v>75000</v>
      </c>
    </row>
    <row r="748" spans="1:15" x14ac:dyDescent="0.25">
      <c r="A748" s="9" t="s">
        <v>28</v>
      </c>
      <c r="B748" t="s">
        <v>884</v>
      </c>
      <c r="C748" t="s">
        <v>74</v>
      </c>
      <c r="D748" t="s">
        <v>276</v>
      </c>
      <c r="F748" s="9" t="s">
        <v>853</v>
      </c>
      <c r="G748">
        <v>1404</v>
      </c>
      <c r="H748">
        <v>50</v>
      </c>
      <c r="I748">
        <v>1404</v>
      </c>
      <c r="J748">
        <f>+Tabla356[[#This Row],[BALANCE INICIAL]]+Tabla356[[#This Row],[ENTRADAS]]-Tabla356[[#This Row],[SALIDAS]]</f>
        <v>50</v>
      </c>
      <c r="K748" s="2">
        <v>2.11</v>
      </c>
      <c r="L748" s="2">
        <f>+Tabla356[[#This Row],[BALANCE INICIAL]]*Tabla356[[#This Row],[PRECIO]]</f>
        <v>2962.4399999999996</v>
      </c>
      <c r="M748" s="2">
        <f>+Tabla356[[#This Row],[ENTRADAS]]*Tabla356[[#This Row],[PRECIO]]</f>
        <v>105.5</v>
      </c>
      <c r="N748" s="2">
        <f>+Tabla356[[#This Row],[SALIDAS]]*Tabla356[[#This Row],[PRECIO]]</f>
        <v>2962.4399999999996</v>
      </c>
      <c r="O748" s="2">
        <f>+Tabla356[[#This Row],[BALANCE INICIAL2]]+Tabla356[[#This Row],[ENTRADAS3]]-Tabla356[[#This Row],[SALIDAS4]]</f>
        <v>105.5</v>
      </c>
    </row>
    <row r="749" spans="1:15" x14ac:dyDescent="0.25">
      <c r="A749" s="9" t="s">
        <v>28</v>
      </c>
      <c r="B749" t="s">
        <v>884</v>
      </c>
      <c r="C749" t="s">
        <v>74</v>
      </c>
      <c r="D749" t="s">
        <v>284</v>
      </c>
      <c r="F749" s="9" t="s">
        <v>838</v>
      </c>
      <c r="G749">
        <v>5</v>
      </c>
      <c r="J749">
        <f>+Tabla356[[#This Row],[BALANCE INICIAL]]+Tabla356[[#This Row],[ENTRADAS]]-Tabla356[[#This Row],[SALIDAS]]</f>
        <v>5</v>
      </c>
      <c r="K749" s="2">
        <v>327.12</v>
      </c>
      <c r="L749" s="2">
        <f>+Tabla356[[#This Row],[BALANCE INICIAL]]*Tabla356[[#This Row],[PRECIO]]</f>
        <v>1635.6</v>
      </c>
      <c r="M749" s="2">
        <f>+Tabla356[[#This Row],[ENTRADAS]]*Tabla356[[#This Row],[PRECIO]]</f>
        <v>0</v>
      </c>
      <c r="N749" s="2">
        <f>+Tabla356[[#This Row],[SALIDAS]]*Tabla356[[#This Row],[PRECIO]]</f>
        <v>0</v>
      </c>
      <c r="O749" s="2">
        <f>+Tabla356[[#This Row],[BALANCE INICIAL2]]+Tabla356[[#This Row],[ENTRADAS3]]-Tabla356[[#This Row],[SALIDAS4]]</f>
        <v>1635.6</v>
      </c>
    </row>
    <row r="750" spans="1:15" x14ac:dyDescent="0.25">
      <c r="A750" s="9" t="s">
        <v>28</v>
      </c>
      <c r="B750" t="s">
        <v>884</v>
      </c>
      <c r="C750" t="s">
        <v>74</v>
      </c>
      <c r="D750" t="s">
        <v>285</v>
      </c>
      <c r="F750" s="9" t="s">
        <v>820</v>
      </c>
      <c r="G750">
        <v>6</v>
      </c>
      <c r="I750">
        <v>1</v>
      </c>
      <c r="J750">
        <f>+Tabla356[[#This Row],[BALANCE INICIAL]]+Tabla356[[#This Row],[ENTRADAS]]-Tabla356[[#This Row],[SALIDAS]]</f>
        <v>5</v>
      </c>
      <c r="K750" s="2">
        <v>255.93</v>
      </c>
      <c r="L750" s="2">
        <f>+Tabla356[[#This Row],[BALANCE INICIAL]]*Tabla356[[#This Row],[PRECIO]]</f>
        <v>1535.58</v>
      </c>
      <c r="M750" s="2">
        <f>+Tabla356[[#This Row],[ENTRADAS]]*Tabla356[[#This Row],[PRECIO]]</f>
        <v>0</v>
      </c>
      <c r="N750" s="2">
        <f>+Tabla356[[#This Row],[SALIDAS]]*Tabla356[[#This Row],[PRECIO]]</f>
        <v>255.93</v>
      </c>
      <c r="O750" s="2">
        <f>+Tabla356[[#This Row],[BALANCE INICIAL2]]+Tabla356[[#This Row],[ENTRADAS3]]-Tabla356[[#This Row],[SALIDAS4]]</f>
        <v>1279.6499999999999</v>
      </c>
    </row>
    <row r="751" spans="1:15" x14ac:dyDescent="0.25">
      <c r="A751" s="9" t="s">
        <v>28</v>
      </c>
      <c r="B751" t="s">
        <v>884</v>
      </c>
      <c r="C751" t="s">
        <v>74</v>
      </c>
      <c r="D751" t="s">
        <v>287</v>
      </c>
      <c r="F751" s="9" t="s">
        <v>820</v>
      </c>
      <c r="G751">
        <v>19</v>
      </c>
      <c r="I751">
        <v>1</v>
      </c>
      <c r="J751">
        <f>+Tabla356[[#This Row],[BALANCE INICIAL]]+Tabla356[[#This Row],[ENTRADAS]]-Tabla356[[#This Row],[SALIDAS]]</f>
        <v>18</v>
      </c>
      <c r="K751" s="2">
        <v>108</v>
      </c>
      <c r="L751" s="2">
        <f>+Tabla356[[#This Row],[BALANCE INICIAL]]*Tabla356[[#This Row],[PRECIO]]</f>
        <v>2052</v>
      </c>
      <c r="M751" s="2">
        <f>+Tabla356[[#This Row],[ENTRADAS]]*Tabla356[[#This Row],[PRECIO]]</f>
        <v>0</v>
      </c>
      <c r="N751" s="2">
        <f>+Tabla356[[#This Row],[SALIDAS]]*Tabla356[[#This Row],[PRECIO]]</f>
        <v>108</v>
      </c>
      <c r="O751" s="2">
        <f>+Tabla356[[#This Row],[BALANCE INICIAL2]]+Tabla356[[#This Row],[ENTRADAS3]]-Tabla356[[#This Row],[SALIDAS4]]</f>
        <v>1944</v>
      </c>
    </row>
    <row r="752" spans="1:15" x14ac:dyDescent="0.25">
      <c r="A752" s="9" t="s">
        <v>28</v>
      </c>
      <c r="B752" t="s">
        <v>884</v>
      </c>
      <c r="C752" t="s">
        <v>74</v>
      </c>
      <c r="D752" t="s">
        <v>290</v>
      </c>
      <c r="F752" s="9" t="s">
        <v>820</v>
      </c>
      <c r="G752">
        <v>3</v>
      </c>
      <c r="J752">
        <f>+Tabla356[[#This Row],[BALANCE INICIAL]]+Tabla356[[#This Row],[ENTRADAS]]-Tabla356[[#This Row],[SALIDAS]]</f>
        <v>3</v>
      </c>
      <c r="K752" s="2">
        <v>24.58</v>
      </c>
      <c r="L752" s="2">
        <f>+Tabla356[[#This Row],[BALANCE INICIAL]]*Tabla356[[#This Row],[PRECIO]]</f>
        <v>73.739999999999995</v>
      </c>
      <c r="M752" s="2">
        <f>+Tabla356[[#This Row],[ENTRADAS]]*Tabla356[[#This Row],[PRECIO]]</f>
        <v>0</v>
      </c>
      <c r="N752" s="2">
        <f>+Tabla356[[#This Row],[SALIDAS]]*Tabla356[[#This Row],[PRECIO]]</f>
        <v>0</v>
      </c>
      <c r="O752" s="2">
        <f>+Tabla356[[#This Row],[BALANCE INICIAL2]]+Tabla356[[#This Row],[ENTRADAS3]]-Tabla356[[#This Row],[SALIDAS4]]</f>
        <v>73.739999999999995</v>
      </c>
    </row>
    <row r="753" spans="1:15" x14ac:dyDescent="0.25">
      <c r="A753" s="9" t="s">
        <v>28</v>
      </c>
      <c r="B753" t="s">
        <v>884</v>
      </c>
      <c r="C753" t="s">
        <v>74</v>
      </c>
      <c r="D753" t="s">
        <v>291</v>
      </c>
      <c r="F753" s="9" t="s">
        <v>826</v>
      </c>
      <c r="G753">
        <v>760</v>
      </c>
      <c r="J753">
        <f>+Tabla356[[#This Row],[BALANCE INICIAL]]+Tabla356[[#This Row],[ENTRADAS]]-Tabla356[[#This Row],[SALIDAS]]</f>
        <v>760</v>
      </c>
      <c r="K753" s="2">
        <v>11.3</v>
      </c>
      <c r="L753" s="2">
        <f>+Tabla356[[#This Row],[BALANCE INICIAL]]*Tabla356[[#This Row],[PRECIO]]</f>
        <v>8588</v>
      </c>
      <c r="M753" s="2">
        <f>+Tabla356[[#This Row],[ENTRADAS]]*Tabla356[[#This Row],[PRECIO]]</f>
        <v>0</v>
      </c>
      <c r="N753" s="2">
        <f>+Tabla356[[#This Row],[SALIDAS]]*Tabla356[[#This Row],[PRECIO]]</f>
        <v>0</v>
      </c>
      <c r="O753" s="2">
        <f>+Tabla356[[#This Row],[BALANCE INICIAL2]]+Tabla356[[#This Row],[ENTRADAS3]]-Tabla356[[#This Row],[SALIDAS4]]</f>
        <v>8588</v>
      </c>
    </row>
    <row r="754" spans="1:15" x14ac:dyDescent="0.25">
      <c r="A754" s="9" t="s">
        <v>28</v>
      </c>
      <c r="B754" t="s">
        <v>884</v>
      </c>
      <c r="C754" t="s">
        <v>74</v>
      </c>
      <c r="D754" t="s">
        <v>299</v>
      </c>
      <c r="F754" s="9" t="s">
        <v>820</v>
      </c>
      <c r="G754">
        <v>9</v>
      </c>
      <c r="I754">
        <v>3</v>
      </c>
      <c r="J754">
        <f>+Tabla356[[#This Row],[BALANCE INICIAL]]+Tabla356[[#This Row],[ENTRADAS]]-Tabla356[[#This Row],[SALIDAS]]</f>
        <v>6</v>
      </c>
      <c r="K754" s="2">
        <v>5</v>
      </c>
      <c r="L754" s="2">
        <f>+Tabla356[[#This Row],[BALANCE INICIAL]]*Tabla356[[#This Row],[PRECIO]]</f>
        <v>45</v>
      </c>
      <c r="M754" s="2">
        <f>+Tabla356[[#This Row],[ENTRADAS]]*Tabla356[[#This Row],[PRECIO]]</f>
        <v>0</v>
      </c>
      <c r="N754" s="2">
        <f>+Tabla356[[#This Row],[SALIDAS]]*Tabla356[[#This Row],[PRECIO]]</f>
        <v>15</v>
      </c>
      <c r="O754" s="2">
        <f>+Tabla356[[#This Row],[BALANCE INICIAL2]]+Tabla356[[#This Row],[ENTRADAS3]]-Tabla356[[#This Row],[SALIDAS4]]</f>
        <v>30</v>
      </c>
    </row>
    <row r="755" spans="1:15" x14ac:dyDescent="0.25">
      <c r="A755" s="9" t="s">
        <v>28</v>
      </c>
      <c r="B755" t="s">
        <v>884</v>
      </c>
      <c r="C755" t="s">
        <v>74</v>
      </c>
      <c r="D755" t="s">
        <v>302</v>
      </c>
      <c r="F755" s="9" t="s">
        <v>826</v>
      </c>
      <c r="G755">
        <v>110</v>
      </c>
      <c r="H755">
        <v>20</v>
      </c>
      <c r="I755">
        <v>37</v>
      </c>
      <c r="J755">
        <f>+Tabla356[[#This Row],[BALANCE INICIAL]]+Tabla356[[#This Row],[ENTRADAS]]-Tabla356[[#This Row],[SALIDAS]]</f>
        <v>93</v>
      </c>
      <c r="K755" s="2">
        <v>148.47999999999999</v>
      </c>
      <c r="L755" s="2">
        <f>+Tabla356[[#This Row],[BALANCE INICIAL]]*Tabla356[[#This Row],[PRECIO]]</f>
        <v>16332.8</v>
      </c>
      <c r="M755" s="2">
        <f>+Tabla356[[#This Row],[ENTRADAS]]*Tabla356[[#This Row],[PRECIO]]</f>
        <v>2969.6</v>
      </c>
      <c r="N755" s="2">
        <f>+Tabla356[[#This Row],[SALIDAS]]*Tabla356[[#This Row],[PRECIO]]</f>
        <v>5493.7599999999993</v>
      </c>
      <c r="O755" s="2">
        <f>+Tabla356[[#This Row],[BALANCE INICIAL2]]+Tabla356[[#This Row],[ENTRADAS3]]-Tabla356[[#This Row],[SALIDAS4]]</f>
        <v>13808.64</v>
      </c>
    </row>
    <row r="756" spans="1:15" x14ac:dyDescent="0.25">
      <c r="A756" s="9" t="s">
        <v>28</v>
      </c>
      <c r="B756" t="s">
        <v>884</v>
      </c>
      <c r="C756" t="s">
        <v>74</v>
      </c>
      <c r="D756" t="s">
        <v>309</v>
      </c>
      <c r="F756" s="9" t="s">
        <v>826</v>
      </c>
      <c r="G756">
        <v>340</v>
      </c>
      <c r="I756">
        <v>13</v>
      </c>
      <c r="J756">
        <f>+Tabla356[[#This Row],[BALANCE INICIAL]]+Tabla356[[#This Row],[ENTRADAS]]-Tabla356[[#This Row],[SALIDAS]]</f>
        <v>327</v>
      </c>
      <c r="K756" s="2">
        <v>25</v>
      </c>
      <c r="L756" s="2">
        <f>+Tabla356[[#This Row],[BALANCE INICIAL]]*Tabla356[[#This Row],[PRECIO]]</f>
        <v>8500</v>
      </c>
      <c r="M756" s="2">
        <f>+Tabla356[[#This Row],[ENTRADAS]]*Tabla356[[#This Row],[PRECIO]]</f>
        <v>0</v>
      </c>
      <c r="N756" s="2">
        <f>+Tabla356[[#This Row],[SALIDAS]]*Tabla356[[#This Row],[PRECIO]]</f>
        <v>325</v>
      </c>
      <c r="O756" s="2">
        <f>+Tabla356[[#This Row],[BALANCE INICIAL2]]+Tabla356[[#This Row],[ENTRADAS3]]-Tabla356[[#This Row],[SALIDAS4]]</f>
        <v>8175</v>
      </c>
    </row>
    <row r="757" spans="1:15" x14ac:dyDescent="0.25">
      <c r="A757" s="9" t="s">
        <v>28</v>
      </c>
      <c r="B757" t="s">
        <v>884</v>
      </c>
      <c r="C757" t="s">
        <v>74</v>
      </c>
      <c r="D757" t="s">
        <v>310</v>
      </c>
      <c r="F757" s="9" t="s">
        <v>826</v>
      </c>
      <c r="G757">
        <v>445</v>
      </c>
      <c r="H757">
        <v>10</v>
      </c>
      <c r="I757">
        <v>2</v>
      </c>
      <c r="J757">
        <f>+Tabla356[[#This Row],[BALANCE INICIAL]]+Tabla356[[#This Row],[ENTRADAS]]-Tabla356[[#This Row],[SALIDAS]]</f>
        <v>453</v>
      </c>
      <c r="K757" s="2">
        <v>3.95</v>
      </c>
      <c r="L757" s="2">
        <f>+Tabla356[[#This Row],[BALANCE INICIAL]]*Tabla356[[#This Row],[PRECIO]]</f>
        <v>1757.75</v>
      </c>
      <c r="M757" s="2">
        <f>+Tabla356[[#This Row],[ENTRADAS]]*Tabla356[[#This Row],[PRECIO]]</f>
        <v>39.5</v>
      </c>
      <c r="N757" s="2">
        <f>+Tabla356[[#This Row],[SALIDAS]]*Tabla356[[#This Row],[PRECIO]]</f>
        <v>7.9</v>
      </c>
      <c r="O757" s="2">
        <f>+Tabla356[[#This Row],[BALANCE INICIAL2]]+Tabla356[[#This Row],[ENTRADAS3]]-Tabla356[[#This Row],[SALIDAS4]]</f>
        <v>1789.35</v>
      </c>
    </row>
    <row r="758" spans="1:15" x14ac:dyDescent="0.25">
      <c r="A758" s="9" t="s">
        <v>28</v>
      </c>
      <c r="B758" t="s">
        <v>884</v>
      </c>
      <c r="C758" t="s">
        <v>74</v>
      </c>
      <c r="D758" t="s">
        <v>933</v>
      </c>
      <c r="F758" s="9" t="s">
        <v>826</v>
      </c>
      <c r="H758">
        <v>60</v>
      </c>
      <c r="I758">
        <v>6</v>
      </c>
      <c r="J758">
        <f>+Tabla356[[#This Row],[BALANCE INICIAL]]+Tabla356[[#This Row],[ENTRADAS]]-Tabla356[[#This Row],[SALIDAS]]</f>
        <v>54</v>
      </c>
      <c r="K758" s="2">
        <v>17.11</v>
      </c>
      <c r="L758" s="2">
        <f>+Tabla356[[#This Row],[BALANCE INICIAL]]*Tabla356[[#This Row],[PRECIO]]</f>
        <v>0</v>
      </c>
      <c r="M758" s="2">
        <f>+Tabla356[[#This Row],[ENTRADAS]]*Tabla356[[#This Row],[PRECIO]]</f>
        <v>1026.5999999999999</v>
      </c>
      <c r="N758" s="2">
        <f>+Tabla356[[#This Row],[SALIDAS]]*Tabla356[[#This Row],[PRECIO]]</f>
        <v>102.66</v>
      </c>
      <c r="O758" s="2">
        <f>+Tabla356[[#This Row],[BALANCE INICIAL2]]+Tabla356[[#This Row],[ENTRADAS3]]-Tabla356[[#This Row],[SALIDAS4]]</f>
        <v>923.93999999999994</v>
      </c>
    </row>
    <row r="759" spans="1:15" x14ac:dyDescent="0.25">
      <c r="A759" s="9" t="s">
        <v>28</v>
      </c>
      <c r="B759" t="s">
        <v>884</v>
      </c>
      <c r="C759" t="s">
        <v>74</v>
      </c>
      <c r="D759" t="s">
        <v>934</v>
      </c>
      <c r="F759" s="9" t="s">
        <v>826</v>
      </c>
      <c r="H759">
        <v>5</v>
      </c>
      <c r="J759">
        <f>+Tabla356[[#This Row],[BALANCE INICIAL]]+Tabla356[[#This Row],[ENTRADAS]]-Tabla356[[#This Row],[SALIDAS]]</f>
        <v>5</v>
      </c>
      <c r="K759" s="2">
        <v>83.19</v>
      </c>
      <c r="L759" s="2">
        <f>+Tabla356[[#This Row],[BALANCE INICIAL]]*Tabla356[[#This Row],[PRECIO]]</f>
        <v>0</v>
      </c>
      <c r="M759" s="2">
        <f>+Tabla356[[#This Row],[ENTRADAS]]*Tabla356[[#This Row],[PRECIO]]</f>
        <v>415.95</v>
      </c>
      <c r="N759" s="2">
        <f>+Tabla356[[#This Row],[SALIDAS]]*Tabla356[[#This Row],[PRECIO]]</f>
        <v>0</v>
      </c>
      <c r="O759" s="2">
        <f>+Tabla356[[#This Row],[BALANCE INICIAL2]]+Tabla356[[#This Row],[ENTRADAS3]]-Tabla356[[#This Row],[SALIDAS4]]</f>
        <v>415.95</v>
      </c>
    </row>
    <row r="760" spans="1:15" x14ac:dyDescent="0.25">
      <c r="A760" s="9" t="s">
        <v>28</v>
      </c>
      <c r="B760" t="s">
        <v>884</v>
      </c>
      <c r="C760" t="s">
        <v>74</v>
      </c>
      <c r="D760" t="s">
        <v>935</v>
      </c>
      <c r="F760" s="9" t="s">
        <v>826</v>
      </c>
      <c r="H760">
        <v>5</v>
      </c>
      <c r="J760">
        <f>+Tabla356[[#This Row],[BALANCE INICIAL]]+Tabla356[[#This Row],[ENTRADAS]]-Tabla356[[#This Row],[SALIDAS]]</f>
        <v>5</v>
      </c>
      <c r="K760" s="2">
        <v>38.35</v>
      </c>
      <c r="L760" s="2">
        <f>+Tabla356[[#This Row],[BALANCE INICIAL]]*Tabla356[[#This Row],[PRECIO]]</f>
        <v>0</v>
      </c>
      <c r="M760" s="2">
        <f>+Tabla356[[#This Row],[ENTRADAS]]*Tabla356[[#This Row],[PRECIO]]</f>
        <v>191.75</v>
      </c>
      <c r="N760" s="2">
        <f>+Tabla356[[#This Row],[SALIDAS]]*Tabla356[[#This Row],[PRECIO]]</f>
        <v>0</v>
      </c>
      <c r="O760" s="2">
        <f>+Tabla356[[#This Row],[BALANCE INICIAL2]]+Tabla356[[#This Row],[ENTRADAS3]]-Tabla356[[#This Row],[SALIDAS4]]</f>
        <v>191.75</v>
      </c>
    </row>
    <row r="761" spans="1:15" x14ac:dyDescent="0.25">
      <c r="A761" s="9" t="s">
        <v>28</v>
      </c>
      <c r="B761" t="s">
        <v>884</v>
      </c>
      <c r="C761" t="s">
        <v>74</v>
      </c>
      <c r="D761" t="s">
        <v>311</v>
      </c>
      <c r="F761" s="9" t="s">
        <v>820</v>
      </c>
      <c r="G761">
        <v>63</v>
      </c>
      <c r="I761">
        <v>7</v>
      </c>
      <c r="J761">
        <f>+Tabla356[[#This Row],[BALANCE INICIAL]]+Tabla356[[#This Row],[ENTRADAS]]-Tabla356[[#This Row],[SALIDAS]]</f>
        <v>56</v>
      </c>
      <c r="K761" s="2">
        <v>19.5</v>
      </c>
      <c r="L761" s="2">
        <f>+Tabla356[[#This Row],[BALANCE INICIAL]]*Tabla356[[#This Row],[PRECIO]]</f>
        <v>1228.5</v>
      </c>
      <c r="M761" s="2">
        <f>+Tabla356[[#This Row],[ENTRADAS]]*Tabla356[[#This Row],[PRECIO]]</f>
        <v>0</v>
      </c>
      <c r="N761" s="2">
        <f>+Tabla356[[#This Row],[SALIDAS]]*Tabla356[[#This Row],[PRECIO]]</f>
        <v>136.5</v>
      </c>
      <c r="O761" s="2">
        <f>+Tabla356[[#This Row],[BALANCE INICIAL2]]+Tabla356[[#This Row],[ENTRADAS3]]-Tabla356[[#This Row],[SALIDAS4]]</f>
        <v>1092</v>
      </c>
    </row>
    <row r="762" spans="1:15" x14ac:dyDescent="0.25">
      <c r="A762" s="9" t="s">
        <v>28</v>
      </c>
      <c r="B762" t="s">
        <v>884</v>
      </c>
      <c r="C762" t="s">
        <v>74</v>
      </c>
      <c r="D762" t="s">
        <v>480</v>
      </c>
      <c r="F762" s="9" t="s">
        <v>826</v>
      </c>
      <c r="G762">
        <v>20</v>
      </c>
      <c r="J762">
        <f>+Tabla356[[#This Row],[BALANCE INICIAL]]+Tabla356[[#This Row],[ENTRADAS]]-Tabla356[[#This Row],[SALIDAS]]</f>
        <v>20</v>
      </c>
      <c r="K762" s="2">
        <v>23729.33</v>
      </c>
      <c r="L762" s="2">
        <f>+Tabla356[[#This Row],[BALANCE INICIAL]]*Tabla356[[#This Row],[PRECIO]]</f>
        <v>474586.60000000003</v>
      </c>
      <c r="M762" s="2">
        <f>+Tabla356[[#This Row],[ENTRADAS]]*Tabla356[[#This Row],[PRECIO]]</f>
        <v>0</v>
      </c>
      <c r="N762" s="2">
        <f>+Tabla356[[#This Row],[SALIDAS]]*Tabla356[[#This Row],[PRECIO]]</f>
        <v>0</v>
      </c>
      <c r="O762" s="2">
        <f>+Tabla356[[#This Row],[BALANCE INICIAL2]]+Tabla356[[#This Row],[ENTRADAS3]]-Tabla356[[#This Row],[SALIDAS4]]</f>
        <v>474586.60000000003</v>
      </c>
    </row>
    <row r="763" spans="1:15" x14ac:dyDescent="0.25">
      <c r="A763" s="9" t="s">
        <v>28</v>
      </c>
      <c r="B763" t="s">
        <v>884</v>
      </c>
      <c r="C763" t="s">
        <v>74</v>
      </c>
      <c r="D763" t="s">
        <v>481</v>
      </c>
      <c r="F763" s="9" t="s">
        <v>864</v>
      </c>
      <c r="G763">
        <v>0</v>
      </c>
      <c r="J763">
        <f>+Tabla356[[#This Row],[BALANCE INICIAL]]+Tabla356[[#This Row],[ENTRADAS]]-Tabla356[[#This Row],[SALIDAS]]</f>
        <v>0</v>
      </c>
      <c r="K763" s="2">
        <v>18271.189999999999</v>
      </c>
      <c r="L763" s="2">
        <f>+Tabla356[[#This Row],[BALANCE INICIAL]]*Tabla356[[#This Row],[PRECIO]]</f>
        <v>0</v>
      </c>
      <c r="M763" s="2">
        <f>+Tabla356[[#This Row],[ENTRADAS]]*Tabla356[[#This Row],[PRECIO]]</f>
        <v>0</v>
      </c>
      <c r="N763" s="2">
        <f>+Tabla356[[#This Row],[SALIDAS]]*Tabla356[[#This Row],[PRECIO]]</f>
        <v>0</v>
      </c>
      <c r="O763" s="2">
        <f>+Tabla356[[#This Row],[BALANCE INICIAL2]]+Tabla356[[#This Row],[ENTRADAS3]]-Tabla356[[#This Row],[SALIDAS4]]</f>
        <v>0</v>
      </c>
    </row>
    <row r="764" spans="1:15" x14ac:dyDescent="0.25">
      <c r="A764" s="9" t="s">
        <v>28</v>
      </c>
      <c r="B764" t="s">
        <v>884</v>
      </c>
      <c r="C764" t="s">
        <v>74</v>
      </c>
      <c r="D764" t="s">
        <v>482</v>
      </c>
      <c r="F764" s="9" t="s">
        <v>826</v>
      </c>
      <c r="G764">
        <v>4</v>
      </c>
      <c r="J764">
        <f>+Tabla356[[#This Row],[BALANCE INICIAL]]+Tabla356[[#This Row],[ENTRADAS]]-Tabla356[[#This Row],[SALIDAS]]</f>
        <v>4</v>
      </c>
      <c r="K764" s="2">
        <v>3331.38</v>
      </c>
      <c r="L764" s="2">
        <f>+Tabla356[[#This Row],[BALANCE INICIAL]]*Tabla356[[#This Row],[PRECIO]]</f>
        <v>13325.52</v>
      </c>
      <c r="M764" s="2">
        <f>+Tabla356[[#This Row],[ENTRADAS]]*Tabla356[[#This Row],[PRECIO]]</f>
        <v>0</v>
      </c>
      <c r="N764" s="2">
        <f>+Tabla356[[#This Row],[SALIDAS]]*Tabla356[[#This Row],[PRECIO]]</f>
        <v>0</v>
      </c>
      <c r="O764" s="2">
        <f>+Tabla356[[#This Row],[BALANCE INICIAL2]]+Tabla356[[#This Row],[ENTRADAS3]]-Tabla356[[#This Row],[SALIDAS4]]</f>
        <v>13325.52</v>
      </c>
    </row>
    <row r="765" spans="1:15" x14ac:dyDescent="0.25">
      <c r="A765" s="9" t="s">
        <v>28</v>
      </c>
      <c r="B765" t="s">
        <v>884</v>
      </c>
      <c r="C765" t="s">
        <v>74</v>
      </c>
      <c r="D765" t="s">
        <v>483</v>
      </c>
      <c r="F765" s="9" t="s">
        <v>864</v>
      </c>
      <c r="G765">
        <v>2</v>
      </c>
      <c r="J765">
        <f>+Tabla356[[#This Row],[BALANCE INICIAL]]+Tabla356[[#This Row],[ENTRADAS]]-Tabla356[[#This Row],[SALIDAS]]</f>
        <v>2</v>
      </c>
      <c r="K765" s="2">
        <v>25000</v>
      </c>
      <c r="L765" s="2">
        <f>+Tabla356[[#This Row],[BALANCE INICIAL]]*Tabla356[[#This Row],[PRECIO]]</f>
        <v>50000</v>
      </c>
      <c r="M765" s="2">
        <f>+Tabla356[[#This Row],[ENTRADAS]]*Tabla356[[#This Row],[PRECIO]]</f>
        <v>0</v>
      </c>
      <c r="N765" s="2">
        <f>+Tabla356[[#This Row],[SALIDAS]]*Tabla356[[#This Row],[PRECIO]]</f>
        <v>0</v>
      </c>
      <c r="O765" s="2">
        <f>+Tabla356[[#This Row],[BALANCE INICIAL2]]+Tabla356[[#This Row],[ENTRADAS3]]-Tabla356[[#This Row],[SALIDAS4]]</f>
        <v>50000</v>
      </c>
    </row>
    <row r="766" spans="1:15" x14ac:dyDescent="0.25">
      <c r="A766" s="9" t="s">
        <v>28</v>
      </c>
      <c r="B766" t="s">
        <v>884</v>
      </c>
      <c r="C766" t="s">
        <v>74</v>
      </c>
      <c r="D766" t="s">
        <v>484</v>
      </c>
      <c r="F766" s="9" t="s">
        <v>864</v>
      </c>
      <c r="G766">
        <v>30</v>
      </c>
      <c r="J766">
        <f>+Tabla356[[#This Row],[BALANCE INICIAL]]+Tabla356[[#This Row],[ENTRADAS]]-Tabla356[[#This Row],[SALIDAS]]</f>
        <v>30</v>
      </c>
      <c r="K766" s="2">
        <v>5000</v>
      </c>
      <c r="L766" s="2">
        <f>+Tabla356[[#This Row],[BALANCE INICIAL]]*Tabla356[[#This Row],[PRECIO]]</f>
        <v>150000</v>
      </c>
      <c r="M766" s="2">
        <f>+Tabla356[[#This Row],[ENTRADAS]]*Tabla356[[#This Row],[PRECIO]]</f>
        <v>0</v>
      </c>
      <c r="N766" s="2">
        <f>+Tabla356[[#This Row],[SALIDAS]]*Tabla356[[#This Row],[PRECIO]]</f>
        <v>0</v>
      </c>
      <c r="O766" s="2">
        <f>+Tabla356[[#This Row],[BALANCE INICIAL2]]+Tabla356[[#This Row],[ENTRADAS3]]-Tabla356[[#This Row],[SALIDAS4]]</f>
        <v>150000</v>
      </c>
    </row>
    <row r="767" spans="1:15" x14ac:dyDescent="0.25">
      <c r="A767" s="9" t="s">
        <v>28</v>
      </c>
      <c r="B767" t="s">
        <v>884</v>
      </c>
      <c r="C767" t="s">
        <v>74</v>
      </c>
      <c r="F767" s="9"/>
      <c r="G767">
        <v>0</v>
      </c>
      <c r="J767">
        <f>+Tabla356[[#This Row],[BALANCE INICIAL]]+Tabla356[[#This Row],[ENTRADAS]]-Tabla356[[#This Row],[SALIDAS]]</f>
        <v>0</v>
      </c>
      <c r="K767" s="2"/>
      <c r="L767" s="2">
        <f>+Tabla356[[#This Row],[BALANCE INICIAL]]*Tabla356[[#This Row],[PRECIO]]</f>
        <v>0</v>
      </c>
      <c r="M767" s="2">
        <f>+Tabla356[[#This Row],[ENTRADAS]]*Tabla356[[#This Row],[PRECIO]]</f>
        <v>0</v>
      </c>
      <c r="N767" s="2">
        <f>+Tabla356[[#This Row],[SALIDAS]]*Tabla356[[#This Row],[PRECIO]]</f>
        <v>0</v>
      </c>
      <c r="O767" s="2">
        <f>+Tabla356[[#This Row],[BALANCE INICIAL2]]+Tabla356[[#This Row],[ENTRADAS3]]-Tabla356[[#This Row],[SALIDAS4]]</f>
        <v>0</v>
      </c>
    </row>
    <row r="768" spans="1:15" x14ac:dyDescent="0.25">
      <c r="A768" s="9" t="s">
        <v>28</v>
      </c>
      <c r="B768" t="s">
        <v>884</v>
      </c>
      <c r="C768" t="s">
        <v>71</v>
      </c>
      <c r="D768" t="s">
        <v>126</v>
      </c>
      <c r="F768" s="9" t="s">
        <v>826</v>
      </c>
      <c r="G768">
        <v>7</v>
      </c>
      <c r="J768">
        <f>+Tabla356[[#This Row],[BALANCE INICIAL]]+Tabla356[[#This Row],[ENTRADAS]]-Tabla356[[#This Row],[SALIDAS]]</f>
        <v>7</v>
      </c>
      <c r="K768" s="2">
        <v>524.13</v>
      </c>
      <c r="L768" s="2">
        <f>+Tabla356[[#This Row],[BALANCE INICIAL]]*Tabla356[[#This Row],[PRECIO]]</f>
        <v>3668.91</v>
      </c>
      <c r="M768" s="2">
        <f>+Tabla356[[#This Row],[ENTRADAS]]*Tabla356[[#This Row],[PRECIO]]</f>
        <v>0</v>
      </c>
      <c r="N768" s="2">
        <f>+Tabla356[[#This Row],[SALIDAS]]*Tabla356[[#This Row],[PRECIO]]</f>
        <v>0</v>
      </c>
      <c r="O768" s="2">
        <f>+Tabla356[[#This Row],[BALANCE INICIAL2]]+Tabla356[[#This Row],[ENTRADAS3]]-Tabla356[[#This Row],[SALIDAS4]]</f>
        <v>3668.91</v>
      </c>
    </row>
    <row r="769" spans="1:15" x14ac:dyDescent="0.25">
      <c r="A769" s="9" t="s">
        <v>28</v>
      </c>
      <c r="B769" t="s">
        <v>884</v>
      </c>
      <c r="C769" t="s">
        <v>71</v>
      </c>
      <c r="D769" t="s">
        <v>127</v>
      </c>
      <c r="F769" s="9" t="s">
        <v>826</v>
      </c>
      <c r="G769">
        <v>12</v>
      </c>
      <c r="I769">
        <v>8</v>
      </c>
      <c r="J769">
        <f>+Tabla356[[#This Row],[BALANCE INICIAL]]+Tabla356[[#This Row],[ENTRADAS]]-Tabla356[[#This Row],[SALIDAS]]</f>
        <v>4</v>
      </c>
      <c r="K769" s="2">
        <v>244</v>
      </c>
      <c r="L769" s="2">
        <f>+Tabla356[[#This Row],[BALANCE INICIAL]]*Tabla356[[#This Row],[PRECIO]]</f>
        <v>2928</v>
      </c>
      <c r="M769" s="2">
        <f>+Tabla356[[#This Row],[ENTRADAS]]*Tabla356[[#This Row],[PRECIO]]</f>
        <v>0</v>
      </c>
      <c r="N769" s="2">
        <f>+Tabla356[[#This Row],[SALIDAS]]*Tabla356[[#This Row],[PRECIO]]</f>
        <v>1952</v>
      </c>
      <c r="O769" s="2">
        <f>+Tabla356[[#This Row],[BALANCE INICIAL2]]+Tabla356[[#This Row],[ENTRADAS3]]-Tabla356[[#This Row],[SALIDAS4]]</f>
        <v>976</v>
      </c>
    </row>
    <row r="770" spans="1:15" x14ac:dyDescent="0.25">
      <c r="A770" s="9" t="s">
        <v>30</v>
      </c>
      <c r="B770" s="17" t="s">
        <v>876</v>
      </c>
      <c r="C770" t="s">
        <v>73</v>
      </c>
      <c r="D770" t="s">
        <v>133</v>
      </c>
      <c r="F770" s="9" t="s">
        <v>826</v>
      </c>
      <c r="G770">
        <v>2500</v>
      </c>
      <c r="J770">
        <f>+Tabla356[[#This Row],[BALANCE INICIAL]]+Tabla356[[#This Row],[ENTRADAS]]-Tabla356[[#This Row],[SALIDAS]]</f>
        <v>2500</v>
      </c>
      <c r="K770" s="2">
        <v>186</v>
      </c>
      <c r="L770" s="2">
        <f>+Tabla356[[#This Row],[BALANCE INICIAL]]*Tabla356[[#This Row],[PRECIO]]</f>
        <v>465000</v>
      </c>
      <c r="M770" s="2">
        <f>+Tabla356[[#This Row],[ENTRADAS]]*Tabla356[[#This Row],[PRECIO]]</f>
        <v>0</v>
      </c>
      <c r="N770" s="2">
        <f>+Tabla356[[#This Row],[SALIDAS]]*Tabla356[[#This Row],[PRECIO]]</f>
        <v>0</v>
      </c>
      <c r="O770" s="2">
        <f>+Tabla356[[#This Row],[BALANCE INICIAL2]]+Tabla356[[#This Row],[ENTRADAS3]]-Tabla356[[#This Row],[SALIDAS4]]</f>
        <v>465000</v>
      </c>
    </row>
    <row r="771" spans="1:15" x14ac:dyDescent="0.25">
      <c r="A771" s="9" t="s">
        <v>30</v>
      </c>
      <c r="B771" s="17" t="s">
        <v>876</v>
      </c>
      <c r="C771" t="s">
        <v>73</v>
      </c>
      <c r="D771" t="s">
        <v>134</v>
      </c>
      <c r="F771" s="9" t="s">
        <v>826</v>
      </c>
      <c r="H771">
        <v>12</v>
      </c>
      <c r="I771">
        <v>12</v>
      </c>
      <c r="J771">
        <f>+Tabla356[[#This Row],[BALANCE INICIAL]]+Tabla356[[#This Row],[ENTRADAS]]-Tabla356[[#This Row],[SALIDAS]]</f>
        <v>0</v>
      </c>
      <c r="K771" s="2">
        <v>600</v>
      </c>
      <c r="L771" s="2">
        <f>+Tabla356[[#This Row],[BALANCE INICIAL]]*Tabla356[[#This Row],[PRECIO]]</f>
        <v>0</v>
      </c>
      <c r="M771" s="2">
        <f>+Tabla356[[#This Row],[ENTRADAS]]*Tabla356[[#This Row],[PRECIO]]</f>
        <v>7200</v>
      </c>
      <c r="N771" s="2">
        <f>+Tabla356[[#This Row],[SALIDAS]]*Tabla356[[#This Row],[PRECIO]]</f>
        <v>7200</v>
      </c>
      <c r="O771" s="2">
        <f>+Tabla356[[#This Row],[BALANCE INICIAL2]]+Tabla356[[#This Row],[ENTRADAS3]]-Tabla356[[#This Row],[SALIDAS4]]</f>
        <v>0</v>
      </c>
    </row>
    <row r="772" spans="1:15" x14ac:dyDescent="0.25">
      <c r="A772" s="9" t="s">
        <v>30</v>
      </c>
      <c r="B772" s="17" t="s">
        <v>876</v>
      </c>
      <c r="C772" t="s">
        <v>73</v>
      </c>
      <c r="D772" t="s">
        <v>135</v>
      </c>
      <c r="F772" s="9" t="s">
        <v>826</v>
      </c>
      <c r="H772">
        <v>200</v>
      </c>
      <c r="I772">
        <v>200</v>
      </c>
      <c r="J772">
        <f>+Tabla356[[#This Row],[BALANCE INICIAL]]+Tabla356[[#This Row],[ENTRADAS]]-Tabla356[[#This Row],[SALIDAS]]</f>
        <v>0</v>
      </c>
      <c r="K772" s="2">
        <v>350</v>
      </c>
      <c r="L772" s="2">
        <f>+Tabla356[[#This Row],[BALANCE INICIAL]]*Tabla356[[#This Row],[PRECIO]]</f>
        <v>0</v>
      </c>
      <c r="M772" s="2">
        <f>+Tabla356[[#This Row],[ENTRADAS]]*Tabla356[[#This Row],[PRECIO]]</f>
        <v>70000</v>
      </c>
      <c r="N772" s="2">
        <f>+Tabla356[[#This Row],[SALIDAS]]*Tabla356[[#This Row],[PRECIO]]</f>
        <v>70000</v>
      </c>
      <c r="O772" s="2">
        <f>+Tabla356[[#This Row],[BALANCE INICIAL2]]+Tabla356[[#This Row],[ENTRADAS3]]-Tabla356[[#This Row],[SALIDAS4]]</f>
        <v>0</v>
      </c>
    </row>
    <row r="773" spans="1:15" x14ac:dyDescent="0.25">
      <c r="A773" s="9" t="s">
        <v>30</v>
      </c>
      <c r="B773" s="17" t="s">
        <v>876</v>
      </c>
      <c r="C773" t="s">
        <v>73</v>
      </c>
      <c r="D773" t="s">
        <v>136</v>
      </c>
      <c r="F773" s="9" t="s">
        <v>829</v>
      </c>
      <c r="H773">
        <v>130</v>
      </c>
      <c r="I773">
        <v>130</v>
      </c>
      <c r="J773">
        <f>+Tabla356[[#This Row],[BALANCE INICIAL]]+Tabla356[[#This Row],[ENTRADAS]]-Tabla356[[#This Row],[SALIDAS]]</f>
        <v>0</v>
      </c>
      <c r="K773" s="2">
        <v>400</v>
      </c>
      <c r="L773" s="2">
        <f>+Tabla356[[#This Row],[BALANCE INICIAL]]*Tabla356[[#This Row],[PRECIO]]</f>
        <v>0</v>
      </c>
      <c r="M773" s="2">
        <f>+Tabla356[[#This Row],[ENTRADAS]]*Tabla356[[#This Row],[PRECIO]]</f>
        <v>52000</v>
      </c>
      <c r="N773" s="2">
        <f>+Tabla356[[#This Row],[SALIDAS]]*Tabla356[[#This Row],[PRECIO]]</f>
        <v>52000</v>
      </c>
      <c r="O773" s="2">
        <f>+Tabla356[[#This Row],[BALANCE INICIAL2]]+Tabla356[[#This Row],[ENTRADAS3]]-Tabla356[[#This Row],[SALIDAS4]]</f>
        <v>0</v>
      </c>
    </row>
    <row r="774" spans="1:15" x14ac:dyDescent="0.25">
      <c r="A774" s="9" t="s">
        <v>30</v>
      </c>
      <c r="B774" s="17" t="s">
        <v>876</v>
      </c>
      <c r="C774" t="s">
        <v>73</v>
      </c>
      <c r="D774" t="s">
        <v>137</v>
      </c>
      <c r="F774" s="9" t="s">
        <v>829</v>
      </c>
      <c r="H774">
        <v>60</v>
      </c>
      <c r="I774">
        <v>60</v>
      </c>
      <c r="J774">
        <f>+Tabla356[[#This Row],[BALANCE INICIAL]]+Tabla356[[#This Row],[ENTRADAS]]-Tabla356[[#This Row],[SALIDAS]]</f>
        <v>0</v>
      </c>
      <c r="K774" s="2">
        <v>380</v>
      </c>
      <c r="L774" s="2">
        <f>+Tabla356[[#This Row],[BALANCE INICIAL]]*Tabla356[[#This Row],[PRECIO]]</f>
        <v>0</v>
      </c>
      <c r="M774" s="2">
        <f>+Tabla356[[#This Row],[ENTRADAS]]*Tabla356[[#This Row],[PRECIO]]</f>
        <v>22800</v>
      </c>
      <c r="N774" s="2">
        <f>+Tabla356[[#This Row],[SALIDAS]]*Tabla356[[#This Row],[PRECIO]]</f>
        <v>22800</v>
      </c>
      <c r="O774" s="2">
        <f>+Tabla356[[#This Row],[BALANCE INICIAL2]]+Tabla356[[#This Row],[ENTRADAS3]]-Tabla356[[#This Row],[SALIDAS4]]</f>
        <v>0</v>
      </c>
    </row>
    <row r="775" spans="1:15" x14ac:dyDescent="0.25">
      <c r="A775" s="9" t="s">
        <v>30</v>
      </c>
      <c r="B775" s="17" t="s">
        <v>876</v>
      </c>
      <c r="C775" t="s">
        <v>73</v>
      </c>
      <c r="D775" t="s">
        <v>138</v>
      </c>
      <c r="F775" s="9" t="s">
        <v>820</v>
      </c>
      <c r="H775">
        <v>3</v>
      </c>
      <c r="I775">
        <v>3</v>
      </c>
      <c r="J775">
        <f>+Tabla356[[#This Row],[BALANCE INICIAL]]+Tabla356[[#This Row],[ENTRADAS]]-Tabla356[[#This Row],[SALIDAS]]</f>
        <v>0</v>
      </c>
      <c r="K775" s="2">
        <v>350</v>
      </c>
      <c r="L775" s="2">
        <f>+Tabla356[[#This Row],[BALANCE INICIAL]]*Tabla356[[#This Row],[PRECIO]]</f>
        <v>0</v>
      </c>
      <c r="M775" s="2">
        <f>+Tabla356[[#This Row],[ENTRADAS]]*Tabla356[[#This Row],[PRECIO]]</f>
        <v>1050</v>
      </c>
      <c r="N775" s="2">
        <f>+Tabla356[[#This Row],[SALIDAS]]*Tabla356[[#This Row],[PRECIO]]</f>
        <v>1050</v>
      </c>
      <c r="O775" s="2">
        <f>+Tabla356[[#This Row],[BALANCE INICIAL2]]+Tabla356[[#This Row],[ENTRADAS3]]-Tabla356[[#This Row],[SALIDAS4]]</f>
        <v>0</v>
      </c>
    </row>
    <row r="776" spans="1:15" x14ac:dyDescent="0.25">
      <c r="A776" s="9" t="s">
        <v>30</v>
      </c>
      <c r="B776" s="17" t="s">
        <v>876</v>
      </c>
      <c r="C776" t="s">
        <v>73</v>
      </c>
      <c r="D776" t="s">
        <v>139</v>
      </c>
      <c r="F776" s="9" t="s">
        <v>820</v>
      </c>
      <c r="H776">
        <v>1</v>
      </c>
      <c r="I776">
        <v>1</v>
      </c>
      <c r="J776">
        <f>+Tabla356[[#This Row],[BALANCE INICIAL]]+Tabla356[[#This Row],[ENTRADAS]]-Tabla356[[#This Row],[SALIDAS]]</f>
        <v>0</v>
      </c>
      <c r="K776" s="2">
        <v>350</v>
      </c>
      <c r="L776" s="2">
        <f>+Tabla356[[#This Row],[BALANCE INICIAL]]*Tabla356[[#This Row],[PRECIO]]</f>
        <v>0</v>
      </c>
      <c r="M776" s="2">
        <f>+Tabla356[[#This Row],[ENTRADAS]]*Tabla356[[#This Row],[PRECIO]]</f>
        <v>350</v>
      </c>
      <c r="N776" s="2">
        <f>+Tabla356[[#This Row],[SALIDAS]]*Tabla356[[#This Row],[PRECIO]]</f>
        <v>350</v>
      </c>
      <c r="O776" s="2">
        <f>+Tabla356[[#This Row],[BALANCE INICIAL2]]+Tabla356[[#This Row],[ENTRADAS3]]-Tabla356[[#This Row],[SALIDAS4]]</f>
        <v>0</v>
      </c>
    </row>
    <row r="777" spans="1:15" x14ac:dyDescent="0.25">
      <c r="A777" s="9" t="s">
        <v>30</v>
      </c>
      <c r="B777" s="17" t="s">
        <v>876</v>
      </c>
      <c r="C777" t="s">
        <v>73</v>
      </c>
      <c r="D777" t="s">
        <v>140</v>
      </c>
      <c r="F777" s="9" t="s">
        <v>820</v>
      </c>
      <c r="H777">
        <v>1</v>
      </c>
      <c r="I777">
        <v>1</v>
      </c>
      <c r="J777">
        <f>+Tabla356[[#This Row],[BALANCE INICIAL]]+Tabla356[[#This Row],[ENTRADAS]]-Tabla356[[#This Row],[SALIDAS]]</f>
        <v>0</v>
      </c>
      <c r="K777" s="2">
        <v>400</v>
      </c>
      <c r="L777" s="2">
        <f>+Tabla356[[#This Row],[BALANCE INICIAL]]*Tabla356[[#This Row],[PRECIO]]</f>
        <v>0</v>
      </c>
      <c r="M777" s="2">
        <f>+Tabla356[[#This Row],[ENTRADAS]]*Tabla356[[#This Row],[PRECIO]]</f>
        <v>400</v>
      </c>
      <c r="N777" s="2">
        <f>+Tabla356[[#This Row],[SALIDAS]]*Tabla356[[#This Row],[PRECIO]]</f>
        <v>400</v>
      </c>
      <c r="O777" s="2">
        <f>+Tabla356[[#This Row],[BALANCE INICIAL2]]+Tabla356[[#This Row],[ENTRADAS3]]-Tabla356[[#This Row],[SALIDAS4]]</f>
        <v>0</v>
      </c>
    </row>
    <row r="778" spans="1:15" x14ac:dyDescent="0.25">
      <c r="A778" s="9" t="s">
        <v>30</v>
      </c>
      <c r="B778" s="17" t="s">
        <v>876</v>
      </c>
      <c r="C778" t="s">
        <v>73</v>
      </c>
      <c r="D778" t="s">
        <v>141</v>
      </c>
      <c r="F778" s="9" t="s">
        <v>820</v>
      </c>
      <c r="H778">
        <v>24</v>
      </c>
      <c r="I778">
        <v>24</v>
      </c>
      <c r="J778">
        <f>+Tabla356[[#This Row],[BALANCE INICIAL]]+Tabla356[[#This Row],[ENTRADAS]]-Tabla356[[#This Row],[SALIDAS]]</f>
        <v>0</v>
      </c>
      <c r="K778" s="2">
        <v>140</v>
      </c>
      <c r="L778" s="2">
        <f>+Tabla356[[#This Row],[BALANCE INICIAL]]*Tabla356[[#This Row],[PRECIO]]</f>
        <v>0</v>
      </c>
      <c r="M778" s="2">
        <f>+Tabla356[[#This Row],[ENTRADAS]]*Tabla356[[#This Row],[PRECIO]]</f>
        <v>3360</v>
      </c>
      <c r="N778" s="2">
        <f>+Tabla356[[#This Row],[SALIDAS]]*Tabla356[[#This Row],[PRECIO]]</f>
        <v>3360</v>
      </c>
      <c r="O778" s="2">
        <f>+Tabla356[[#This Row],[BALANCE INICIAL2]]+Tabla356[[#This Row],[ENTRADAS3]]-Tabla356[[#This Row],[SALIDAS4]]</f>
        <v>0</v>
      </c>
    </row>
    <row r="779" spans="1:15" x14ac:dyDescent="0.25">
      <c r="A779" s="9" t="s">
        <v>30</v>
      </c>
      <c r="B779" s="17" t="s">
        <v>876</v>
      </c>
      <c r="C779" t="s">
        <v>73</v>
      </c>
      <c r="D779" t="s">
        <v>142</v>
      </c>
      <c r="F779" s="9" t="s">
        <v>820</v>
      </c>
      <c r="H779">
        <v>12</v>
      </c>
      <c r="I779">
        <v>12</v>
      </c>
      <c r="J779">
        <f>+Tabla356[[#This Row],[BALANCE INICIAL]]+Tabla356[[#This Row],[ENTRADAS]]-Tabla356[[#This Row],[SALIDAS]]</f>
        <v>0</v>
      </c>
      <c r="K779" s="2">
        <v>140</v>
      </c>
      <c r="L779" s="2">
        <f>+Tabla356[[#This Row],[BALANCE INICIAL]]*Tabla356[[#This Row],[PRECIO]]</f>
        <v>0</v>
      </c>
      <c r="M779" s="2">
        <f>+Tabla356[[#This Row],[ENTRADAS]]*Tabla356[[#This Row],[PRECIO]]</f>
        <v>1680</v>
      </c>
      <c r="N779" s="2">
        <f>+Tabla356[[#This Row],[SALIDAS]]*Tabla356[[#This Row],[PRECIO]]</f>
        <v>1680</v>
      </c>
      <c r="O779" s="2">
        <f>+Tabla356[[#This Row],[BALANCE INICIAL2]]+Tabla356[[#This Row],[ENTRADAS3]]-Tabla356[[#This Row],[SALIDAS4]]</f>
        <v>0</v>
      </c>
    </row>
    <row r="780" spans="1:15" x14ac:dyDescent="0.25">
      <c r="A780" s="9" t="s">
        <v>30</v>
      </c>
      <c r="B780" s="17" t="s">
        <v>876</v>
      </c>
      <c r="C780" t="s">
        <v>73</v>
      </c>
      <c r="D780" t="s">
        <v>143</v>
      </c>
      <c r="F780" s="9" t="s">
        <v>820</v>
      </c>
      <c r="H780">
        <v>10</v>
      </c>
      <c r="I780">
        <v>10</v>
      </c>
      <c r="J780">
        <f>+Tabla356[[#This Row],[BALANCE INICIAL]]+Tabla356[[#This Row],[ENTRADAS]]-Tabla356[[#This Row],[SALIDAS]]</f>
        <v>0</v>
      </c>
      <c r="K780" s="2">
        <v>500</v>
      </c>
      <c r="L780" s="2">
        <f>+Tabla356[[#This Row],[BALANCE INICIAL]]*Tabla356[[#This Row],[PRECIO]]</f>
        <v>0</v>
      </c>
      <c r="M780" s="2">
        <f>+Tabla356[[#This Row],[ENTRADAS]]*Tabla356[[#This Row],[PRECIO]]</f>
        <v>5000</v>
      </c>
      <c r="N780" s="2">
        <f>+Tabla356[[#This Row],[SALIDAS]]*Tabla356[[#This Row],[PRECIO]]</f>
        <v>5000</v>
      </c>
      <c r="O780" s="2">
        <f>+Tabla356[[#This Row],[BALANCE INICIAL2]]+Tabla356[[#This Row],[ENTRADAS3]]-Tabla356[[#This Row],[SALIDAS4]]</f>
        <v>0</v>
      </c>
    </row>
    <row r="781" spans="1:15" x14ac:dyDescent="0.25">
      <c r="A781" s="9" t="s">
        <v>30</v>
      </c>
      <c r="B781" s="17" t="s">
        <v>876</v>
      </c>
      <c r="C781" t="s">
        <v>73</v>
      </c>
      <c r="D781" t="s">
        <v>144</v>
      </c>
      <c r="F781" s="9" t="s">
        <v>820</v>
      </c>
      <c r="H781">
        <v>1</v>
      </c>
      <c r="I781">
        <v>1</v>
      </c>
      <c r="J781">
        <f>+Tabla356[[#This Row],[BALANCE INICIAL]]+Tabla356[[#This Row],[ENTRADAS]]-Tabla356[[#This Row],[SALIDAS]]</f>
        <v>0</v>
      </c>
      <c r="K781" s="2">
        <v>2400</v>
      </c>
      <c r="L781" s="2">
        <f>+Tabla356[[#This Row],[BALANCE INICIAL]]*Tabla356[[#This Row],[PRECIO]]</f>
        <v>0</v>
      </c>
      <c r="M781" s="2">
        <f>+Tabla356[[#This Row],[ENTRADAS]]*Tabla356[[#This Row],[PRECIO]]</f>
        <v>2400</v>
      </c>
      <c r="N781" s="2">
        <f>+Tabla356[[#This Row],[SALIDAS]]*Tabla356[[#This Row],[PRECIO]]</f>
        <v>2400</v>
      </c>
      <c r="O781" s="2">
        <f>+Tabla356[[#This Row],[BALANCE INICIAL2]]+Tabla356[[#This Row],[ENTRADAS3]]-Tabla356[[#This Row],[SALIDAS4]]</f>
        <v>0</v>
      </c>
    </row>
    <row r="782" spans="1:15" x14ac:dyDescent="0.25">
      <c r="A782" s="9" t="s">
        <v>30</v>
      </c>
      <c r="B782" s="17" t="s">
        <v>876</v>
      </c>
      <c r="C782" t="s">
        <v>73</v>
      </c>
      <c r="D782" t="s">
        <v>145</v>
      </c>
      <c r="F782" s="9" t="s">
        <v>820</v>
      </c>
      <c r="H782">
        <v>12</v>
      </c>
      <c r="I782">
        <v>12</v>
      </c>
      <c r="J782">
        <f>+Tabla356[[#This Row],[BALANCE INICIAL]]+Tabla356[[#This Row],[ENTRADAS]]-Tabla356[[#This Row],[SALIDAS]]</f>
        <v>0</v>
      </c>
      <c r="K782" s="2">
        <v>900</v>
      </c>
      <c r="L782" s="2">
        <f>+Tabla356[[#This Row],[BALANCE INICIAL]]*Tabla356[[#This Row],[PRECIO]]</f>
        <v>0</v>
      </c>
      <c r="M782" s="2">
        <f>+Tabla356[[#This Row],[ENTRADAS]]*Tabla356[[#This Row],[PRECIO]]</f>
        <v>10800</v>
      </c>
      <c r="N782" s="2">
        <f>+Tabla356[[#This Row],[SALIDAS]]*Tabla356[[#This Row],[PRECIO]]</f>
        <v>10800</v>
      </c>
      <c r="O782" s="2">
        <f>+Tabla356[[#This Row],[BALANCE INICIAL2]]+Tabla356[[#This Row],[ENTRADAS3]]-Tabla356[[#This Row],[SALIDAS4]]</f>
        <v>0</v>
      </c>
    </row>
    <row r="783" spans="1:15" x14ac:dyDescent="0.25">
      <c r="A783" s="9" t="s">
        <v>30</v>
      </c>
      <c r="B783" s="17" t="s">
        <v>876</v>
      </c>
      <c r="C783" t="s">
        <v>73</v>
      </c>
      <c r="D783" t="s">
        <v>146</v>
      </c>
      <c r="F783" s="9" t="s">
        <v>820</v>
      </c>
      <c r="H783">
        <v>12</v>
      </c>
      <c r="I783">
        <v>12</v>
      </c>
      <c r="J783">
        <f>+Tabla356[[#This Row],[BALANCE INICIAL]]+Tabla356[[#This Row],[ENTRADAS]]-Tabla356[[#This Row],[SALIDAS]]</f>
        <v>0</v>
      </c>
      <c r="K783" s="2">
        <v>1300</v>
      </c>
      <c r="L783" s="2">
        <f>+Tabla356[[#This Row],[BALANCE INICIAL]]*Tabla356[[#This Row],[PRECIO]]</f>
        <v>0</v>
      </c>
      <c r="M783" s="2">
        <f>+Tabla356[[#This Row],[ENTRADAS]]*Tabla356[[#This Row],[PRECIO]]</f>
        <v>15600</v>
      </c>
      <c r="N783" s="2">
        <f>+Tabla356[[#This Row],[SALIDAS]]*Tabla356[[#This Row],[PRECIO]]</f>
        <v>15600</v>
      </c>
      <c r="O783" s="2">
        <f>+Tabla356[[#This Row],[BALANCE INICIAL2]]+Tabla356[[#This Row],[ENTRADAS3]]-Tabla356[[#This Row],[SALIDAS4]]</f>
        <v>0</v>
      </c>
    </row>
    <row r="784" spans="1:15" x14ac:dyDescent="0.25">
      <c r="A784" s="9" t="s">
        <v>30</v>
      </c>
      <c r="B784" s="17" t="s">
        <v>876</v>
      </c>
      <c r="C784" t="s">
        <v>73</v>
      </c>
      <c r="D784" t="s">
        <v>147</v>
      </c>
      <c r="F784" s="9" t="s">
        <v>820</v>
      </c>
      <c r="H784">
        <v>12</v>
      </c>
      <c r="I784">
        <v>12</v>
      </c>
      <c r="J784">
        <f>+Tabla356[[#This Row],[BALANCE INICIAL]]+Tabla356[[#This Row],[ENTRADAS]]-Tabla356[[#This Row],[SALIDAS]]</f>
        <v>0</v>
      </c>
      <c r="K784" s="2">
        <v>12000</v>
      </c>
      <c r="L784" s="2">
        <f>+Tabla356[[#This Row],[BALANCE INICIAL]]*Tabla356[[#This Row],[PRECIO]]</f>
        <v>0</v>
      </c>
      <c r="M784" s="2">
        <f>+Tabla356[[#This Row],[ENTRADAS]]*Tabla356[[#This Row],[PRECIO]]</f>
        <v>144000</v>
      </c>
      <c r="N784" s="2">
        <f>+Tabla356[[#This Row],[SALIDAS]]*Tabla356[[#This Row],[PRECIO]]</f>
        <v>144000</v>
      </c>
      <c r="O784" s="2">
        <f>+Tabla356[[#This Row],[BALANCE INICIAL2]]+Tabla356[[#This Row],[ENTRADAS3]]-Tabla356[[#This Row],[SALIDAS4]]</f>
        <v>0</v>
      </c>
    </row>
    <row r="785" spans="1:15" x14ac:dyDescent="0.25">
      <c r="A785" s="9" t="s">
        <v>30</v>
      </c>
      <c r="B785" s="17" t="s">
        <v>876</v>
      </c>
      <c r="C785" t="s">
        <v>73</v>
      </c>
      <c r="D785" t="s">
        <v>148</v>
      </c>
      <c r="F785" s="9" t="s">
        <v>820</v>
      </c>
      <c r="H785">
        <v>12</v>
      </c>
      <c r="I785">
        <v>12</v>
      </c>
      <c r="J785">
        <f>+Tabla356[[#This Row],[BALANCE INICIAL]]+Tabla356[[#This Row],[ENTRADAS]]-Tabla356[[#This Row],[SALIDAS]]</f>
        <v>0</v>
      </c>
      <c r="K785" s="2">
        <v>1500</v>
      </c>
      <c r="L785" s="2">
        <f>+Tabla356[[#This Row],[BALANCE INICIAL]]*Tabla356[[#This Row],[PRECIO]]</f>
        <v>0</v>
      </c>
      <c r="M785" s="2">
        <f>+Tabla356[[#This Row],[ENTRADAS]]*Tabla356[[#This Row],[PRECIO]]</f>
        <v>18000</v>
      </c>
      <c r="N785" s="2">
        <f>+Tabla356[[#This Row],[SALIDAS]]*Tabla356[[#This Row],[PRECIO]]</f>
        <v>18000</v>
      </c>
      <c r="O785" s="2">
        <f>+Tabla356[[#This Row],[BALANCE INICIAL2]]+Tabla356[[#This Row],[ENTRADAS3]]-Tabla356[[#This Row],[SALIDAS4]]</f>
        <v>0</v>
      </c>
    </row>
    <row r="786" spans="1:15" x14ac:dyDescent="0.25">
      <c r="A786" s="9" t="s">
        <v>30</v>
      </c>
      <c r="B786" s="17" t="s">
        <v>876</v>
      </c>
      <c r="C786" t="s">
        <v>73</v>
      </c>
      <c r="D786" t="s">
        <v>149</v>
      </c>
      <c r="F786" s="9" t="s">
        <v>820</v>
      </c>
      <c r="H786">
        <v>100</v>
      </c>
      <c r="I786">
        <v>100</v>
      </c>
      <c r="J786">
        <f>+Tabla356[[#This Row],[BALANCE INICIAL]]+Tabla356[[#This Row],[ENTRADAS]]-Tabla356[[#This Row],[SALIDAS]]</f>
        <v>0</v>
      </c>
      <c r="K786" s="2">
        <v>400</v>
      </c>
      <c r="L786" s="2">
        <f>+Tabla356[[#This Row],[BALANCE INICIAL]]*Tabla356[[#This Row],[PRECIO]]</f>
        <v>0</v>
      </c>
      <c r="M786" s="2">
        <f>+Tabla356[[#This Row],[ENTRADAS]]*Tabla356[[#This Row],[PRECIO]]</f>
        <v>40000</v>
      </c>
      <c r="N786" s="2">
        <f>+Tabla356[[#This Row],[SALIDAS]]*Tabla356[[#This Row],[PRECIO]]</f>
        <v>40000</v>
      </c>
      <c r="O786" s="2">
        <f>+Tabla356[[#This Row],[BALANCE INICIAL2]]+Tabla356[[#This Row],[ENTRADAS3]]-Tabla356[[#This Row],[SALIDAS4]]</f>
        <v>0</v>
      </c>
    </row>
    <row r="787" spans="1:15" x14ac:dyDescent="0.25">
      <c r="A787" s="9" t="s">
        <v>30</v>
      </c>
      <c r="B787" s="17" t="s">
        <v>876</v>
      </c>
      <c r="C787" t="s">
        <v>73</v>
      </c>
      <c r="D787" t="s">
        <v>150</v>
      </c>
      <c r="F787" s="9" t="s">
        <v>820</v>
      </c>
      <c r="H787">
        <v>12</v>
      </c>
      <c r="I787">
        <v>12</v>
      </c>
      <c r="J787">
        <f>+Tabla356[[#This Row],[BALANCE INICIAL]]+Tabla356[[#This Row],[ENTRADAS]]-Tabla356[[#This Row],[SALIDAS]]</f>
        <v>0</v>
      </c>
      <c r="K787" s="2">
        <v>1200</v>
      </c>
      <c r="L787" s="2">
        <f>+Tabla356[[#This Row],[BALANCE INICIAL]]*Tabla356[[#This Row],[PRECIO]]</f>
        <v>0</v>
      </c>
      <c r="M787" s="2">
        <f>+Tabla356[[#This Row],[ENTRADAS]]*Tabla356[[#This Row],[PRECIO]]</f>
        <v>14400</v>
      </c>
      <c r="N787" s="2">
        <f>+Tabla356[[#This Row],[SALIDAS]]*Tabla356[[#This Row],[PRECIO]]</f>
        <v>14400</v>
      </c>
      <c r="O787" s="2">
        <f>+Tabla356[[#This Row],[BALANCE INICIAL2]]+Tabla356[[#This Row],[ENTRADAS3]]-Tabla356[[#This Row],[SALIDAS4]]</f>
        <v>0</v>
      </c>
    </row>
    <row r="788" spans="1:15" x14ac:dyDescent="0.25">
      <c r="A788" s="9" t="s">
        <v>30</v>
      </c>
      <c r="B788" s="17" t="s">
        <v>876</v>
      </c>
      <c r="C788" t="s">
        <v>73</v>
      </c>
      <c r="D788" t="s">
        <v>151</v>
      </c>
      <c r="F788" s="9" t="s">
        <v>820</v>
      </c>
      <c r="H788">
        <v>12</v>
      </c>
      <c r="I788">
        <v>12</v>
      </c>
      <c r="J788">
        <f>+Tabla356[[#This Row],[BALANCE INICIAL]]+Tabla356[[#This Row],[ENTRADAS]]-Tabla356[[#This Row],[SALIDAS]]</f>
        <v>0</v>
      </c>
      <c r="K788" s="2">
        <v>1500</v>
      </c>
      <c r="L788" s="2">
        <f>+Tabla356[[#This Row],[BALANCE INICIAL]]*Tabla356[[#This Row],[PRECIO]]</f>
        <v>0</v>
      </c>
      <c r="M788" s="2">
        <f>+Tabla356[[#This Row],[ENTRADAS]]*Tabla356[[#This Row],[PRECIO]]</f>
        <v>18000</v>
      </c>
      <c r="N788" s="2">
        <f>+Tabla356[[#This Row],[SALIDAS]]*Tabla356[[#This Row],[PRECIO]]</f>
        <v>18000</v>
      </c>
      <c r="O788" s="2">
        <f>+Tabla356[[#This Row],[BALANCE INICIAL2]]+Tabla356[[#This Row],[ENTRADAS3]]-Tabla356[[#This Row],[SALIDAS4]]</f>
        <v>0</v>
      </c>
    </row>
    <row r="789" spans="1:15" x14ac:dyDescent="0.25">
      <c r="A789" s="9" t="s">
        <v>30</v>
      </c>
      <c r="B789" s="17" t="s">
        <v>876</v>
      </c>
      <c r="C789" t="s">
        <v>73</v>
      </c>
      <c r="D789" t="s">
        <v>152</v>
      </c>
      <c r="F789" s="9" t="s">
        <v>820</v>
      </c>
      <c r="H789">
        <v>70</v>
      </c>
      <c r="I789">
        <v>70</v>
      </c>
      <c r="J789">
        <f>+Tabla356[[#This Row],[BALANCE INICIAL]]+Tabla356[[#This Row],[ENTRADAS]]-Tabla356[[#This Row],[SALIDAS]]</f>
        <v>0</v>
      </c>
      <c r="K789" s="2">
        <v>275</v>
      </c>
      <c r="L789" s="2">
        <f>+Tabla356[[#This Row],[BALANCE INICIAL]]*Tabla356[[#This Row],[PRECIO]]</f>
        <v>0</v>
      </c>
      <c r="M789" s="2">
        <f>+Tabla356[[#This Row],[ENTRADAS]]*Tabla356[[#This Row],[PRECIO]]</f>
        <v>19250</v>
      </c>
      <c r="N789" s="2">
        <f>+Tabla356[[#This Row],[SALIDAS]]*Tabla356[[#This Row],[PRECIO]]</f>
        <v>19250</v>
      </c>
      <c r="O789" s="2">
        <f>+Tabla356[[#This Row],[BALANCE INICIAL2]]+Tabla356[[#This Row],[ENTRADAS3]]-Tabla356[[#This Row],[SALIDAS4]]</f>
        <v>0</v>
      </c>
    </row>
    <row r="790" spans="1:15" x14ac:dyDescent="0.25">
      <c r="A790" s="9" t="s">
        <v>30</v>
      </c>
      <c r="B790" s="17" t="s">
        <v>876</v>
      </c>
      <c r="C790" t="s">
        <v>73</v>
      </c>
      <c r="D790" t="s">
        <v>153</v>
      </c>
      <c r="F790" s="9" t="s">
        <v>820</v>
      </c>
      <c r="H790">
        <v>200</v>
      </c>
      <c r="I790">
        <v>200</v>
      </c>
      <c r="J790">
        <f>+Tabla356[[#This Row],[BALANCE INICIAL]]+Tabla356[[#This Row],[ENTRADAS]]-Tabla356[[#This Row],[SALIDAS]]</f>
        <v>0</v>
      </c>
      <c r="K790" s="2">
        <v>400</v>
      </c>
      <c r="L790" s="2">
        <f>+Tabla356[[#This Row],[BALANCE INICIAL]]*Tabla356[[#This Row],[PRECIO]]</f>
        <v>0</v>
      </c>
      <c r="M790" s="2">
        <f>+Tabla356[[#This Row],[ENTRADAS]]*Tabla356[[#This Row],[PRECIO]]</f>
        <v>80000</v>
      </c>
      <c r="N790" s="2">
        <f>+Tabla356[[#This Row],[SALIDAS]]*Tabla356[[#This Row],[PRECIO]]</f>
        <v>80000</v>
      </c>
      <c r="O790" s="2">
        <f>+Tabla356[[#This Row],[BALANCE INICIAL2]]+Tabla356[[#This Row],[ENTRADAS3]]-Tabla356[[#This Row],[SALIDAS4]]</f>
        <v>0</v>
      </c>
    </row>
    <row r="791" spans="1:15" x14ac:dyDescent="0.25">
      <c r="A791" s="9" t="s">
        <v>30</v>
      </c>
      <c r="B791" s="17" t="s">
        <v>876</v>
      </c>
      <c r="C791" t="s">
        <v>73</v>
      </c>
      <c r="D791" t="s">
        <v>154</v>
      </c>
      <c r="F791" s="9" t="s">
        <v>820</v>
      </c>
      <c r="H791">
        <v>200</v>
      </c>
      <c r="I791">
        <v>200</v>
      </c>
      <c r="J791">
        <f>+Tabla356[[#This Row],[BALANCE INICIAL]]+Tabla356[[#This Row],[ENTRADAS]]-Tabla356[[#This Row],[SALIDAS]]</f>
        <v>0</v>
      </c>
      <c r="K791" s="2">
        <v>125</v>
      </c>
      <c r="L791" s="2">
        <f>+Tabla356[[#This Row],[BALANCE INICIAL]]*Tabla356[[#This Row],[PRECIO]]</f>
        <v>0</v>
      </c>
      <c r="M791" s="2">
        <f>+Tabla356[[#This Row],[ENTRADAS]]*Tabla356[[#This Row],[PRECIO]]</f>
        <v>25000</v>
      </c>
      <c r="N791" s="2">
        <f>+Tabla356[[#This Row],[SALIDAS]]*Tabla356[[#This Row],[PRECIO]]</f>
        <v>25000</v>
      </c>
      <c r="O791" s="2">
        <f>+Tabla356[[#This Row],[BALANCE INICIAL2]]+Tabla356[[#This Row],[ENTRADAS3]]-Tabla356[[#This Row],[SALIDAS4]]</f>
        <v>0</v>
      </c>
    </row>
    <row r="792" spans="1:15" x14ac:dyDescent="0.25">
      <c r="A792" s="9" t="s">
        <v>30</v>
      </c>
      <c r="B792" s="17" t="s">
        <v>876</v>
      </c>
      <c r="C792" t="s">
        <v>73</v>
      </c>
      <c r="D792" t="s">
        <v>235</v>
      </c>
      <c r="F792" s="9" t="s">
        <v>849</v>
      </c>
      <c r="G792">
        <v>110</v>
      </c>
      <c r="I792">
        <v>2</v>
      </c>
      <c r="J792">
        <f>+Tabla356[[#This Row],[BALANCE INICIAL]]+Tabla356[[#This Row],[ENTRADAS]]-Tabla356[[#This Row],[SALIDAS]]</f>
        <v>108</v>
      </c>
      <c r="K792" s="2">
        <v>1095</v>
      </c>
      <c r="L792" s="2">
        <f>+Tabla356[[#This Row],[BALANCE INICIAL]]*Tabla356[[#This Row],[PRECIO]]</f>
        <v>120450</v>
      </c>
      <c r="M792" s="2">
        <f>+Tabla356[[#This Row],[ENTRADAS]]*Tabla356[[#This Row],[PRECIO]]</f>
        <v>0</v>
      </c>
      <c r="N792" s="2">
        <f>+Tabla356[[#This Row],[SALIDAS]]*Tabla356[[#This Row],[PRECIO]]</f>
        <v>2190</v>
      </c>
      <c r="O792" s="2">
        <f>+Tabla356[[#This Row],[BALANCE INICIAL2]]+Tabla356[[#This Row],[ENTRADAS3]]-Tabla356[[#This Row],[SALIDAS4]]</f>
        <v>118260</v>
      </c>
    </row>
  </sheetData>
  <mergeCells count="5">
    <mergeCell ref="A6:C6"/>
    <mergeCell ref="A7:C7"/>
    <mergeCell ref="A15:C15"/>
    <mergeCell ref="G15:J15"/>
    <mergeCell ref="L15:O15"/>
  </mergeCells>
  <conditionalFormatting sqref="A188">
    <cfRule type="duplicateValues" dxfId="73" priority="5" stopIfTrue="1"/>
    <cfRule type="duplicateValues" dxfId="72" priority="6" stopIfTrue="1"/>
    <cfRule type="duplicateValues" dxfId="71" priority="7" stopIfTrue="1"/>
    <cfRule type="duplicateValues" dxfId="70" priority="8"/>
  </conditionalFormatting>
  <conditionalFormatting sqref="A189">
    <cfRule type="duplicateValues" dxfId="69" priority="1" stopIfTrue="1"/>
    <cfRule type="duplicateValues" dxfId="68" priority="2" stopIfTrue="1"/>
    <cfRule type="duplicateValues" dxfId="67" priority="3" stopIfTrue="1"/>
    <cfRule type="duplicateValues" dxfId="66" priority="4"/>
  </conditionalFormatting>
  <conditionalFormatting sqref="A508:A509">
    <cfRule type="duplicateValues" dxfId="65" priority="9" stopIfTrue="1"/>
    <cfRule type="duplicateValues" dxfId="64" priority="10" stopIfTrue="1"/>
    <cfRule type="duplicateValues" dxfId="63" priority="11" stopIfTrue="1"/>
    <cfRule type="duplicateValues" dxfId="62" priority="12"/>
  </conditionalFormatting>
  <pageMargins left="0.7" right="0.7" top="0.75" bottom="0.75" header="0.3" footer="0.3"/>
  <pageSetup orientation="portrait" horizontalDpi="4294967295" verticalDpi="4294967295" r:id="rId1"/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F98D86-807D-4259-86FD-049B5CA38606}">
  <dimension ref="A6:O792"/>
  <sheetViews>
    <sheetView showGridLines="0" topLeftCell="A11" zoomScale="115" zoomScaleNormal="115" workbookViewId="0">
      <selection activeCell="B232" sqref="B232"/>
    </sheetView>
  </sheetViews>
  <sheetFormatPr baseColWidth="10" defaultRowHeight="15" x14ac:dyDescent="0.25"/>
  <cols>
    <col min="1" max="1" width="13.5703125" customWidth="1"/>
    <col min="2" max="2" width="20.28515625" customWidth="1"/>
    <col min="3" max="3" width="26.140625" customWidth="1"/>
    <col min="4" max="4" width="38.42578125" customWidth="1"/>
    <col min="5" max="5" width="24.42578125" customWidth="1"/>
    <col min="6" max="6" width="22" customWidth="1"/>
    <col min="7" max="7" width="16" customWidth="1"/>
    <col min="8" max="8" width="12.5703125" customWidth="1"/>
    <col min="10" max="10" width="15.42578125" customWidth="1"/>
    <col min="12" max="12" width="19.140625" customWidth="1"/>
    <col min="13" max="13" width="13.5703125" customWidth="1"/>
    <col min="14" max="14" width="12.28515625" customWidth="1"/>
    <col min="15" max="15" width="14" customWidth="1"/>
  </cols>
  <sheetData>
    <row r="6" spans="1:15" ht="18.75" x14ac:dyDescent="0.25">
      <c r="A6" s="65" t="s">
        <v>21</v>
      </c>
      <c r="B6" s="65"/>
      <c r="C6" s="65"/>
    </row>
    <row r="7" spans="1:15" ht="18.75" x14ac:dyDescent="0.3">
      <c r="A7" s="66" t="s">
        <v>22</v>
      </c>
      <c r="B7" s="66"/>
      <c r="C7" s="66"/>
    </row>
    <row r="9" spans="1:15" x14ac:dyDescent="0.25">
      <c r="A9" s="7" t="s">
        <v>18</v>
      </c>
      <c r="B9" s="4" t="s">
        <v>916</v>
      </c>
    </row>
    <row r="10" spans="1:15" x14ac:dyDescent="0.25">
      <c r="A10" s="7" t="s">
        <v>19</v>
      </c>
      <c r="B10" s="5"/>
    </row>
    <row r="11" spans="1:15" ht="45" x14ac:dyDescent="0.25">
      <c r="A11" s="8" t="s">
        <v>20</v>
      </c>
      <c r="B11" s="6">
        <f ca="1">+TODAY()</f>
        <v>45527</v>
      </c>
    </row>
    <row r="14" spans="1:15" ht="15.75" thickBot="1" x14ac:dyDescent="0.3"/>
    <row r="15" spans="1:15" ht="19.5" thickBot="1" x14ac:dyDescent="0.35">
      <c r="A15" s="67" t="s">
        <v>14</v>
      </c>
      <c r="B15" s="68"/>
      <c r="C15" s="69"/>
      <c r="G15" s="70" t="s">
        <v>15</v>
      </c>
      <c r="H15" s="71"/>
      <c r="I15" s="71"/>
      <c r="J15" s="72"/>
      <c r="L15" s="73" t="s">
        <v>17</v>
      </c>
      <c r="M15" s="71"/>
      <c r="N15" s="71"/>
      <c r="O15" s="72"/>
    </row>
    <row r="16" spans="1:15" x14ac:dyDescent="0.25">
      <c r="A16" s="1" t="s">
        <v>0</v>
      </c>
      <c r="B16" s="1" t="s">
        <v>12</v>
      </c>
      <c r="C16" s="1" t="s">
        <v>11</v>
      </c>
      <c r="D16" s="1" t="s">
        <v>1</v>
      </c>
      <c r="E16" s="1" t="s">
        <v>13</v>
      </c>
      <c r="F16" s="1" t="s">
        <v>10</v>
      </c>
      <c r="G16" s="1" t="s">
        <v>2</v>
      </c>
      <c r="H16" s="1" t="s">
        <v>3</v>
      </c>
      <c r="I16" s="1" t="s">
        <v>4</v>
      </c>
      <c r="J16" s="3" t="s">
        <v>16</v>
      </c>
      <c r="K16" s="1" t="s">
        <v>5</v>
      </c>
      <c r="L16" s="1" t="s">
        <v>6</v>
      </c>
      <c r="M16" s="1" t="s">
        <v>7</v>
      </c>
      <c r="N16" s="1" t="s">
        <v>8</v>
      </c>
      <c r="O16" s="1" t="s">
        <v>9</v>
      </c>
    </row>
    <row r="17" spans="1:15" x14ac:dyDescent="0.25">
      <c r="A17" s="9" t="s">
        <v>46</v>
      </c>
      <c r="B17" s="16" t="s">
        <v>903</v>
      </c>
      <c r="C17" t="s">
        <v>93</v>
      </c>
      <c r="D17" t="s">
        <v>314</v>
      </c>
      <c r="F17" s="9" t="s">
        <v>826</v>
      </c>
      <c r="G17">
        <v>3</v>
      </c>
      <c r="J17">
        <f>+Tabla35[[#This Row],[BALANCE INICIAL]]+Tabla35[[#This Row],[ENTRADAS]]-Tabla35[[#This Row],[SALIDAS]]</f>
        <v>3</v>
      </c>
      <c r="K17" s="2">
        <v>250.04</v>
      </c>
      <c r="L17" s="2">
        <f>+Tabla35[[#This Row],[BALANCE INICIAL]]*Tabla35[[#This Row],[PRECIO]]</f>
        <v>750.12</v>
      </c>
      <c r="M17" s="2">
        <f>+Tabla35[[#This Row],[ENTRADAS]]*Tabla35[[#This Row],[PRECIO]]</f>
        <v>0</v>
      </c>
      <c r="N17" s="2">
        <f>+Tabla35[[#This Row],[SALIDAS]]*Tabla35[[#This Row],[PRECIO]]</f>
        <v>0</v>
      </c>
      <c r="O17" s="2">
        <f>+Tabla35[[#This Row],[BALANCE INICIAL2]]+Tabla35[[#This Row],[ENTRADAS3]]-Tabla35[[#This Row],[SALIDAS4]]</f>
        <v>750.12</v>
      </c>
    </row>
    <row r="18" spans="1:15" x14ac:dyDescent="0.25">
      <c r="A18" s="9" t="s">
        <v>25</v>
      </c>
      <c r="B18" s="16" t="s">
        <v>901</v>
      </c>
      <c r="C18" t="s">
        <v>65</v>
      </c>
      <c r="D18" t="s">
        <v>119</v>
      </c>
      <c r="F18" s="9" t="s">
        <v>822</v>
      </c>
      <c r="G18">
        <v>4000</v>
      </c>
      <c r="J18">
        <f>+Tabla35[[#This Row],[BALANCE INICIAL]]+Tabla35[[#This Row],[ENTRADAS]]-Tabla35[[#This Row],[SALIDAS]]</f>
        <v>4000</v>
      </c>
      <c r="K18" s="2">
        <v>8.2799999999999994</v>
      </c>
      <c r="L18" s="2">
        <f>+Tabla35[[#This Row],[BALANCE INICIAL]]*Tabla35[[#This Row],[PRECIO]]</f>
        <v>33120</v>
      </c>
      <c r="M18" s="2">
        <f>+Tabla35[[#This Row],[ENTRADAS]]*Tabla35[[#This Row],[PRECIO]]</f>
        <v>0</v>
      </c>
      <c r="N18" s="2">
        <f>+Tabla35[[#This Row],[SALIDAS]]*Tabla35[[#This Row],[PRECIO]]</f>
        <v>0</v>
      </c>
      <c r="O18" s="2">
        <f>+Tabla35[[#This Row],[BALANCE INICIAL2]]+Tabla35[[#This Row],[ENTRADAS3]]-Tabla35[[#This Row],[SALIDAS4]]</f>
        <v>33120</v>
      </c>
    </row>
    <row r="19" spans="1:15" x14ac:dyDescent="0.25">
      <c r="A19" s="9" t="s">
        <v>25</v>
      </c>
      <c r="B19" s="16" t="s">
        <v>901</v>
      </c>
      <c r="C19" t="s">
        <v>67</v>
      </c>
      <c r="D19" t="s">
        <v>121</v>
      </c>
      <c r="F19" s="9" t="s">
        <v>823</v>
      </c>
      <c r="G19">
        <v>19</v>
      </c>
      <c r="J19">
        <f>+Tabla35[[#This Row],[BALANCE INICIAL]]+Tabla35[[#This Row],[ENTRADAS]]-Tabla35[[#This Row],[SALIDAS]]</f>
        <v>19</v>
      </c>
      <c r="K19" s="2">
        <v>150</v>
      </c>
      <c r="L19" s="2">
        <f>+Tabla35[[#This Row],[BALANCE INICIAL]]*Tabla35[[#This Row],[PRECIO]]</f>
        <v>2850</v>
      </c>
      <c r="M19" s="2">
        <f>+Tabla35[[#This Row],[ENTRADAS]]*Tabla35[[#This Row],[PRECIO]]</f>
        <v>0</v>
      </c>
      <c r="N19" s="2">
        <f>+Tabla35[[#This Row],[SALIDAS]]*Tabla35[[#This Row],[PRECIO]]</f>
        <v>0</v>
      </c>
      <c r="O19" s="2">
        <f>+Tabla35[[#This Row],[BALANCE INICIAL2]]+Tabla35[[#This Row],[ENTRADAS3]]-Tabla35[[#This Row],[SALIDAS4]]</f>
        <v>2850</v>
      </c>
    </row>
    <row r="20" spans="1:15" x14ac:dyDescent="0.25">
      <c r="A20" s="9" t="s">
        <v>25</v>
      </c>
      <c r="B20" s="16" t="s">
        <v>901</v>
      </c>
      <c r="C20" t="s">
        <v>67</v>
      </c>
      <c r="D20" t="s">
        <v>279</v>
      </c>
      <c r="F20" s="9" t="s">
        <v>820</v>
      </c>
      <c r="G20">
        <v>6</v>
      </c>
      <c r="J20">
        <f>+Tabla35[[#This Row],[BALANCE INICIAL]]+Tabla35[[#This Row],[ENTRADAS]]-Tabla35[[#This Row],[SALIDAS]]</f>
        <v>6</v>
      </c>
      <c r="K20" s="2">
        <v>789.19</v>
      </c>
      <c r="L20" s="2">
        <f>+Tabla35[[#This Row],[BALANCE INICIAL]]*Tabla35[[#This Row],[PRECIO]]</f>
        <v>4735.1400000000003</v>
      </c>
      <c r="M20" s="2">
        <f>+Tabla35[[#This Row],[ENTRADAS]]*Tabla35[[#This Row],[PRECIO]]</f>
        <v>0</v>
      </c>
      <c r="N20" s="2">
        <f>+Tabla35[[#This Row],[SALIDAS]]*Tabla35[[#This Row],[PRECIO]]</f>
        <v>0</v>
      </c>
      <c r="O20" s="2">
        <f>+Tabla35[[#This Row],[BALANCE INICIAL2]]+Tabla35[[#This Row],[ENTRADAS3]]-Tabla35[[#This Row],[SALIDAS4]]</f>
        <v>4735.1400000000003</v>
      </c>
    </row>
    <row r="21" spans="1:15" x14ac:dyDescent="0.25">
      <c r="A21" s="9" t="s">
        <v>25</v>
      </c>
      <c r="B21" s="16" t="s">
        <v>901</v>
      </c>
      <c r="C21" t="s">
        <v>67</v>
      </c>
      <c r="D21" t="s">
        <v>280</v>
      </c>
      <c r="F21" s="9" t="s">
        <v>820</v>
      </c>
      <c r="G21">
        <v>2</v>
      </c>
      <c r="J21">
        <f>+Tabla35[[#This Row],[BALANCE INICIAL]]+Tabla35[[#This Row],[ENTRADAS]]-Tabla35[[#This Row],[SALIDAS]]</f>
        <v>2</v>
      </c>
      <c r="K21" s="2">
        <v>847.46</v>
      </c>
      <c r="L21" s="2">
        <f>+Tabla35[[#This Row],[BALANCE INICIAL]]*Tabla35[[#This Row],[PRECIO]]</f>
        <v>1694.92</v>
      </c>
      <c r="M21" s="2">
        <f>+Tabla35[[#This Row],[ENTRADAS]]*Tabla35[[#This Row],[PRECIO]]</f>
        <v>0</v>
      </c>
      <c r="N21" s="2">
        <f>+Tabla35[[#This Row],[SALIDAS]]*Tabla35[[#This Row],[PRECIO]]</f>
        <v>0</v>
      </c>
      <c r="O21" s="2">
        <f>+Tabla35[[#This Row],[BALANCE INICIAL2]]+Tabla35[[#This Row],[ENTRADAS3]]-Tabla35[[#This Row],[SALIDAS4]]</f>
        <v>1694.92</v>
      </c>
    </row>
    <row r="22" spans="1:15" x14ac:dyDescent="0.25">
      <c r="A22" s="9" t="s">
        <v>25</v>
      </c>
      <c r="B22" s="16" t="s">
        <v>901</v>
      </c>
      <c r="C22" t="s">
        <v>67</v>
      </c>
      <c r="D22" t="s">
        <v>288</v>
      </c>
      <c r="F22" s="9" t="s">
        <v>826</v>
      </c>
      <c r="G22">
        <v>41</v>
      </c>
      <c r="J22">
        <f>+Tabla35[[#This Row],[BALANCE INICIAL]]+Tabla35[[#This Row],[ENTRADAS]]-Tabla35[[#This Row],[SALIDAS]]</f>
        <v>41</v>
      </c>
      <c r="K22" s="2">
        <v>392</v>
      </c>
      <c r="L22" s="2">
        <f>+Tabla35[[#This Row],[BALANCE INICIAL]]*Tabla35[[#This Row],[PRECIO]]</f>
        <v>16072</v>
      </c>
      <c r="M22" s="2">
        <f>+Tabla35[[#This Row],[ENTRADAS]]*Tabla35[[#This Row],[PRECIO]]</f>
        <v>0</v>
      </c>
      <c r="N22" s="2">
        <f>+Tabla35[[#This Row],[SALIDAS]]*Tabla35[[#This Row],[PRECIO]]</f>
        <v>0</v>
      </c>
      <c r="O22" s="2">
        <f>+Tabla35[[#This Row],[BALANCE INICIAL2]]+Tabla35[[#This Row],[ENTRADAS3]]-Tabla35[[#This Row],[SALIDAS4]]</f>
        <v>16072</v>
      </c>
    </row>
    <row r="23" spans="1:15" x14ac:dyDescent="0.25">
      <c r="A23" s="9" t="s">
        <v>25</v>
      </c>
      <c r="B23" s="16" t="s">
        <v>901</v>
      </c>
      <c r="C23" t="s">
        <v>67</v>
      </c>
      <c r="D23" t="s">
        <v>300</v>
      </c>
      <c r="F23" s="9" t="s">
        <v>820</v>
      </c>
      <c r="G23">
        <v>18</v>
      </c>
      <c r="J23">
        <f>+Tabla35[[#This Row],[BALANCE INICIAL]]+Tabla35[[#This Row],[ENTRADAS]]-Tabla35[[#This Row],[SALIDAS]]</f>
        <v>18</v>
      </c>
      <c r="K23" s="2">
        <v>831.57</v>
      </c>
      <c r="L23" s="2">
        <f>+Tabla35[[#This Row],[BALANCE INICIAL]]*Tabla35[[#This Row],[PRECIO]]</f>
        <v>14968.26</v>
      </c>
      <c r="M23" s="2">
        <f>+Tabla35[[#This Row],[ENTRADAS]]*Tabla35[[#This Row],[PRECIO]]</f>
        <v>0</v>
      </c>
      <c r="N23" s="2">
        <f>+Tabla35[[#This Row],[SALIDAS]]*Tabla35[[#This Row],[PRECIO]]</f>
        <v>0</v>
      </c>
      <c r="O23" s="2">
        <f>+Tabla35[[#This Row],[BALANCE INICIAL2]]+Tabla35[[#This Row],[ENTRADAS3]]-Tabla35[[#This Row],[SALIDAS4]]</f>
        <v>14968.26</v>
      </c>
    </row>
    <row r="24" spans="1:15" x14ac:dyDescent="0.25">
      <c r="A24" s="9" t="s">
        <v>51</v>
      </c>
      <c r="B24" s="16" t="s">
        <v>901</v>
      </c>
      <c r="C24" t="s">
        <v>67</v>
      </c>
      <c r="D24" t="s">
        <v>390</v>
      </c>
      <c r="F24" s="9" t="s">
        <v>826</v>
      </c>
      <c r="G24">
        <v>1</v>
      </c>
      <c r="J24">
        <f>+Tabla35[[#This Row],[BALANCE INICIAL]]+Tabla35[[#This Row],[ENTRADAS]]-Tabla35[[#This Row],[SALIDAS]]</f>
        <v>1</v>
      </c>
      <c r="K24" s="2">
        <v>1400</v>
      </c>
      <c r="L24" s="2">
        <f>+Tabla35[[#This Row],[BALANCE INICIAL]]*Tabla35[[#This Row],[PRECIO]]</f>
        <v>1400</v>
      </c>
      <c r="M24" s="2">
        <f>+Tabla35[[#This Row],[ENTRADAS]]*Tabla35[[#This Row],[PRECIO]]</f>
        <v>0</v>
      </c>
      <c r="N24" s="2">
        <f>+Tabla35[[#This Row],[SALIDAS]]*Tabla35[[#This Row],[PRECIO]]</f>
        <v>0</v>
      </c>
      <c r="O24" s="2">
        <f>+Tabla35[[#This Row],[BALANCE INICIAL2]]+Tabla35[[#This Row],[ENTRADAS3]]-Tabla35[[#This Row],[SALIDAS4]]</f>
        <v>1400</v>
      </c>
    </row>
    <row r="25" spans="1:15" x14ac:dyDescent="0.25">
      <c r="A25" s="9" t="s">
        <v>50</v>
      </c>
      <c r="B25" s="10" t="s">
        <v>902</v>
      </c>
      <c r="C25" t="s">
        <v>99</v>
      </c>
      <c r="D25" t="s">
        <v>915</v>
      </c>
      <c r="F25" s="9" t="s">
        <v>820</v>
      </c>
      <c r="G25">
        <v>2</v>
      </c>
      <c r="J25">
        <f>+Tabla35[[#This Row],[BALANCE INICIAL]]+Tabla35[[#This Row],[ENTRADAS]]-Tabla35[[#This Row],[SALIDAS]]</f>
        <v>2</v>
      </c>
      <c r="K25" s="2">
        <v>650</v>
      </c>
      <c r="L25" s="2">
        <f>+Tabla35[[#This Row],[BALANCE INICIAL]]*Tabla35[[#This Row],[PRECIO]]</f>
        <v>1300</v>
      </c>
      <c r="M25" s="2">
        <f>+Tabla35[[#This Row],[ENTRADAS]]*Tabla35[[#This Row],[PRECIO]]</f>
        <v>0</v>
      </c>
      <c r="N25" s="2">
        <f>+Tabla35[[#This Row],[SALIDAS]]*Tabla35[[#This Row],[PRECIO]]</f>
        <v>0</v>
      </c>
      <c r="O25" s="2">
        <f>+Tabla35[[#This Row],[BALANCE INICIAL2]]+Tabla35[[#This Row],[ENTRADAS3]]-Tabla35[[#This Row],[SALIDAS4]]</f>
        <v>1300</v>
      </c>
    </row>
    <row r="26" spans="1:15" x14ac:dyDescent="0.25">
      <c r="A26" s="9" t="s">
        <v>54</v>
      </c>
      <c r="B26" t="s">
        <v>878</v>
      </c>
      <c r="C26" t="s">
        <v>102</v>
      </c>
      <c r="D26" t="s">
        <v>393</v>
      </c>
      <c r="F26" s="9" t="s">
        <v>820</v>
      </c>
      <c r="G26">
        <v>1500</v>
      </c>
      <c r="I26">
        <v>1500</v>
      </c>
      <c r="J26">
        <f>+Tabla35[[#This Row],[BALANCE INICIAL]]+Tabla35[[#This Row],[ENTRADAS]]-Tabla35[[#This Row],[SALIDAS]]</f>
        <v>0</v>
      </c>
      <c r="K26" s="2">
        <v>130.25</v>
      </c>
      <c r="L26" s="2">
        <f>+Tabla35[[#This Row],[BALANCE INICIAL]]*Tabla35[[#This Row],[PRECIO]]</f>
        <v>195375</v>
      </c>
      <c r="M26" s="2">
        <f>+Tabla35[[#This Row],[ENTRADAS]]*Tabla35[[#This Row],[PRECIO]]</f>
        <v>0</v>
      </c>
      <c r="N26" s="2">
        <f>+Tabla35[[#This Row],[SALIDAS]]*Tabla35[[#This Row],[PRECIO]]</f>
        <v>195375</v>
      </c>
      <c r="O26" s="2">
        <f>+Tabla35[[#This Row],[BALANCE INICIAL2]]+Tabla35[[#This Row],[ENTRADAS3]]-Tabla35[[#This Row],[SALIDAS4]]</f>
        <v>0</v>
      </c>
    </row>
    <row r="27" spans="1:15" x14ac:dyDescent="0.25">
      <c r="A27" s="9" t="s">
        <v>29</v>
      </c>
      <c r="B27" t="s">
        <v>878</v>
      </c>
      <c r="C27" t="s">
        <v>102</v>
      </c>
      <c r="D27" t="s">
        <v>485</v>
      </c>
      <c r="F27" s="9" t="s">
        <v>865</v>
      </c>
      <c r="G27">
        <v>2</v>
      </c>
      <c r="J27">
        <f>+Tabla35[[#This Row],[BALANCE INICIAL]]+Tabla35[[#This Row],[ENTRADAS]]-Tabla35[[#This Row],[SALIDAS]]</f>
        <v>2</v>
      </c>
      <c r="K27" s="2">
        <v>174</v>
      </c>
      <c r="L27" s="2">
        <f>+Tabla35[[#This Row],[BALANCE INICIAL]]*Tabla35[[#This Row],[PRECIO]]</f>
        <v>348</v>
      </c>
      <c r="M27" s="2">
        <f>+Tabla35[[#This Row],[ENTRADAS]]*Tabla35[[#This Row],[PRECIO]]</f>
        <v>0</v>
      </c>
      <c r="N27" s="2">
        <f>+Tabla35[[#This Row],[SALIDAS]]*Tabla35[[#This Row],[PRECIO]]</f>
        <v>0</v>
      </c>
      <c r="O27" s="2">
        <f>+Tabla35[[#This Row],[BALANCE INICIAL2]]+Tabla35[[#This Row],[ENTRADAS3]]-Tabla35[[#This Row],[SALIDAS4]]</f>
        <v>348</v>
      </c>
    </row>
    <row r="28" spans="1:15" x14ac:dyDescent="0.25">
      <c r="A28" s="9" t="s">
        <v>29</v>
      </c>
      <c r="B28" t="s">
        <v>878</v>
      </c>
      <c r="C28" t="s">
        <v>102</v>
      </c>
      <c r="D28" t="s">
        <v>486</v>
      </c>
      <c r="F28" s="9" t="s">
        <v>865</v>
      </c>
      <c r="G28">
        <v>22</v>
      </c>
      <c r="J28">
        <f>+Tabla35[[#This Row],[BALANCE INICIAL]]+Tabla35[[#This Row],[ENTRADAS]]-Tabla35[[#This Row],[SALIDAS]]</f>
        <v>22</v>
      </c>
      <c r="K28" s="2">
        <v>355.93</v>
      </c>
      <c r="L28" s="2">
        <f>+Tabla35[[#This Row],[BALANCE INICIAL]]*Tabla35[[#This Row],[PRECIO]]</f>
        <v>7830.46</v>
      </c>
      <c r="M28" s="2">
        <f>+Tabla35[[#This Row],[ENTRADAS]]*Tabla35[[#This Row],[PRECIO]]</f>
        <v>0</v>
      </c>
      <c r="N28" s="2">
        <f>+Tabla35[[#This Row],[SALIDAS]]*Tabla35[[#This Row],[PRECIO]]</f>
        <v>0</v>
      </c>
      <c r="O28" s="2">
        <f>+Tabla35[[#This Row],[BALANCE INICIAL2]]+Tabla35[[#This Row],[ENTRADAS3]]-Tabla35[[#This Row],[SALIDAS4]]</f>
        <v>7830.46</v>
      </c>
    </row>
    <row r="29" spans="1:15" x14ac:dyDescent="0.25">
      <c r="A29" s="9" t="s">
        <v>29</v>
      </c>
      <c r="B29" t="s">
        <v>878</v>
      </c>
      <c r="C29" t="s">
        <v>102</v>
      </c>
      <c r="D29" t="s">
        <v>487</v>
      </c>
      <c r="F29" s="9" t="s">
        <v>865</v>
      </c>
      <c r="G29">
        <v>1</v>
      </c>
      <c r="J29">
        <f>+Tabla35[[#This Row],[BALANCE INICIAL]]+Tabla35[[#This Row],[ENTRADAS]]-Tabla35[[#This Row],[SALIDAS]]</f>
        <v>1</v>
      </c>
      <c r="K29" s="2">
        <v>103.95</v>
      </c>
      <c r="L29" s="2">
        <f>+Tabla35[[#This Row],[BALANCE INICIAL]]*Tabla35[[#This Row],[PRECIO]]</f>
        <v>103.95</v>
      </c>
      <c r="M29" s="2">
        <f>+Tabla35[[#This Row],[ENTRADAS]]*Tabla35[[#This Row],[PRECIO]]</f>
        <v>0</v>
      </c>
      <c r="N29" s="2">
        <f>+Tabla35[[#This Row],[SALIDAS]]*Tabla35[[#This Row],[PRECIO]]</f>
        <v>0</v>
      </c>
      <c r="O29" s="2">
        <f>+Tabla35[[#This Row],[BALANCE INICIAL2]]+Tabla35[[#This Row],[ENTRADAS3]]-Tabla35[[#This Row],[SALIDAS4]]</f>
        <v>103.95</v>
      </c>
    </row>
    <row r="30" spans="1:15" x14ac:dyDescent="0.25">
      <c r="A30" s="9" t="s">
        <v>29</v>
      </c>
      <c r="B30" t="s">
        <v>878</v>
      </c>
      <c r="C30" t="s">
        <v>102</v>
      </c>
      <c r="D30" t="s">
        <v>488</v>
      </c>
      <c r="F30" s="9" t="s">
        <v>865</v>
      </c>
      <c r="G30">
        <v>2</v>
      </c>
      <c r="J30">
        <f>+Tabla35[[#This Row],[BALANCE INICIAL]]+Tabla35[[#This Row],[ENTRADAS]]-Tabla35[[#This Row],[SALIDAS]]</f>
        <v>2</v>
      </c>
      <c r="K30" s="2">
        <v>395</v>
      </c>
      <c r="L30" s="2">
        <f>+Tabla35[[#This Row],[BALANCE INICIAL]]*Tabla35[[#This Row],[PRECIO]]</f>
        <v>790</v>
      </c>
      <c r="M30" s="2">
        <f>+Tabla35[[#This Row],[ENTRADAS]]*Tabla35[[#This Row],[PRECIO]]</f>
        <v>0</v>
      </c>
      <c r="N30" s="2">
        <f>+Tabla35[[#This Row],[SALIDAS]]*Tabla35[[#This Row],[PRECIO]]</f>
        <v>0</v>
      </c>
      <c r="O30" s="2">
        <f>+Tabla35[[#This Row],[BALANCE INICIAL2]]+Tabla35[[#This Row],[ENTRADAS3]]-Tabla35[[#This Row],[SALIDAS4]]</f>
        <v>790</v>
      </c>
    </row>
    <row r="31" spans="1:15" x14ac:dyDescent="0.25">
      <c r="A31" s="9" t="s">
        <v>29</v>
      </c>
      <c r="B31" t="s">
        <v>878</v>
      </c>
      <c r="C31" t="s">
        <v>102</v>
      </c>
      <c r="D31" t="s">
        <v>489</v>
      </c>
      <c r="F31" s="9" t="s">
        <v>865</v>
      </c>
      <c r="G31">
        <v>1</v>
      </c>
      <c r="J31">
        <f>+Tabla35[[#This Row],[BALANCE INICIAL]]+Tabla35[[#This Row],[ENTRADAS]]-Tabla35[[#This Row],[SALIDAS]]</f>
        <v>1</v>
      </c>
      <c r="K31" s="2">
        <v>395</v>
      </c>
      <c r="L31" s="2">
        <f>+Tabla35[[#This Row],[BALANCE INICIAL]]*Tabla35[[#This Row],[PRECIO]]</f>
        <v>395</v>
      </c>
      <c r="M31" s="2">
        <f>+Tabla35[[#This Row],[ENTRADAS]]*Tabla35[[#This Row],[PRECIO]]</f>
        <v>0</v>
      </c>
      <c r="N31" s="2">
        <f>+Tabla35[[#This Row],[SALIDAS]]*Tabla35[[#This Row],[PRECIO]]</f>
        <v>0</v>
      </c>
      <c r="O31" s="2">
        <f>+Tabla35[[#This Row],[BALANCE INICIAL2]]+Tabla35[[#This Row],[ENTRADAS3]]-Tabla35[[#This Row],[SALIDAS4]]</f>
        <v>395</v>
      </c>
    </row>
    <row r="32" spans="1:15" x14ac:dyDescent="0.25">
      <c r="A32" s="9" t="s">
        <v>29</v>
      </c>
      <c r="B32" t="s">
        <v>878</v>
      </c>
      <c r="C32" t="s">
        <v>102</v>
      </c>
      <c r="D32" t="s">
        <v>490</v>
      </c>
      <c r="F32" s="9" t="s">
        <v>908</v>
      </c>
      <c r="G32">
        <v>0</v>
      </c>
      <c r="J32">
        <f>+Tabla35[[#This Row],[BALANCE INICIAL]]+Tabla35[[#This Row],[ENTRADAS]]-Tabla35[[#This Row],[SALIDAS]]</f>
        <v>0</v>
      </c>
      <c r="K32" s="2">
        <v>36</v>
      </c>
      <c r="L32" s="2">
        <f>+Tabla35[[#This Row],[BALANCE INICIAL]]*Tabla35[[#This Row],[PRECIO]]</f>
        <v>0</v>
      </c>
      <c r="M32" s="2">
        <f>+Tabla35[[#This Row],[ENTRADAS]]*Tabla35[[#This Row],[PRECIO]]</f>
        <v>0</v>
      </c>
      <c r="N32" s="2">
        <f>+Tabla35[[#This Row],[SALIDAS]]*Tabla35[[#This Row],[PRECIO]]</f>
        <v>0</v>
      </c>
      <c r="O32" s="2">
        <f>+Tabla35[[#This Row],[BALANCE INICIAL2]]+Tabla35[[#This Row],[ENTRADAS3]]-Tabla35[[#This Row],[SALIDAS4]]</f>
        <v>0</v>
      </c>
    </row>
    <row r="33" spans="1:15" x14ac:dyDescent="0.25">
      <c r="A33" s="9" t="s">
        <v>29</v>
      </c>
      <c r="B33" t="s">
        <v>878</v>
      </c>
      <c r="C33" t="s">
        <v>102</v>
      </c>
      <c r="D33" t="s">
        <v>491</v>
      </c>
      <c r="F33" s="9" t="s">
        <v>911</v>
      </c>
      <c r="G33">
        <v>0</v>
      </c>
      <c r="J33">
        <f>+Tabla35[[#This Row],[BALANCE INICIAL]]+Tabla35[[#This Row],[ENTRADAS]]-Tabla35[[#This Row],[SALIDAS]]</f>
        <v>0</v>
      </c>
      <c r="K33" s="2">
        <v>625</v>
      </c>
      <c r="L33" s="2">
        <f>+Tabla35[[#This Row],[BALANCE INICIAL]]*Tabla35[[#This Row],[PRECIO]]</f>
        <v>0</v>
      </c>
      <c r="M33" s="2">
        <f>+Tabla35[[#This Row],[ENTRADAS]]*Tabla35[[#This Row],[PRECIO]]</f>
        <v>0</v>
      </c>
      <c r="N33" s="2">
        <f>+Tabla35[[#This Row],[SALIDAS]]*Tabla35[[#This Row],[PRECIO]]</f>
        <v>0</v>
      </c>
      <c r="O33" s="2">
        <f>+Tabla35[[#This Row],[BALANCE INICIAL2]]+Tabla35[[#This Row],[ENTRADAS3]]-Tabla35[[#This Row],[SALIDAS4]]</f>
        <v>0</v>
      </c>
    </row>
    <row r="34" spans="1:15" x14ac:dyDescent="0.25">
      <c r="A34" s="9" t="s">
        <v>29</v>
      </c>
      <c r="B34" t="s">
        <v>878</v>
      </c>
      <c r="C34" t="s">
        <v>102</v>
      </c>
      <c r="D34" t="s">
        <v>492</v>
      </c>
      <c r="F34" s="9" t="s">
        <v>908</v>
      </c>
      <c r="G34">
        <v>0</v>
      </c>
      <c r="J34">
        <f>+Tabla35[[#This Row],[BALANCE INICIAL]]+Tabla35[[#This Row],[ENTRADAS]]-Tabla35[[#This Row],[SALIDAS]]</f>
        <v>0</v>
      </c>
      <c r="K34" s="2">
        <v>36</v>
      </c>
      <c r="L34" s="2">
        <f>+Tabla35[[#This Row],[BALANCE INICIAL]]*Tabla35[[#This Row],[PRECIO]]</f>
        <v>0</v>
      </c>
      <c r="M34" s="2">
        <f>+Tabla35[[#This Row],[ENTRADAS]]*Tabla35[[#This Row],[PRECIO]]</f>
        <v>0</v>
      </c>
      <c r="N34" s="2">
        <f>+Tabla35[[#This Row],[SALIDAS]]*Tabla35[[#This Row],[PRECIO]]</f>
        <v>0</v>
      </c>
      <c r="O34" s="2">
        <f>+Tabla35[[#This Row],[BALANCE INICIAL2]]+Tabla35[[#This Row],[ENTRADAS3]]-Tabla35[[#This Row],[SALIDAS4]]</f>
        <v>0</v>
      </c>
    </row>
    <row r="35" spans="1:15" x14ac:dyDescent="0.25">
      <c r="A35" s="9" t="s">
        <v>29</v>
      </c>
      <c r="B35" t="s">
        <v>878</v>
      </c>
      <c r="C35" t="s">
        <v>102</v>
      </c>
      <c r="D35" t="s">
        <v>493</v>
      </c>
      <c r="F35" s="9" t="s">
        <v>908</v>
      </c>
      <c r="G35">
        <v>0</v>
      </c>
      <c r="J35">
        <f>+Tabla35[[#This Row],[BALANCE INICIAL]]+Tabla35[[#This Row],[ENTRADAS]]-Tabla35[[#This Row],[SALIDAS]]</f>
        <v>0</v>
      </c>
      <c r="K35" s="2">
        <v>64</v>
      </c>
      <c r="L35" s="2">
        <f>+Tabla35[[#This Row],[BALANCE INICIAL]]*Tabla35[[#This Row],[PRECIO]]</f>
        <v>0</v>
      </c>
      <c r="M35" s="2">
        <f>+Tabla35[[#This Row],[ENTRADAS]]*Tabla35[[#This Row],[PRECIO]]</f>
        <v>0</v>
      </c>
      <c r="N35" s="2">
        <f>+Tabla35[[#This Row],[SALIDAS]]*Tabla35[[#This Row],[PRECIO]]</f>
        <v>0</v>
      </c>
      <c r="O35" s="2">
        <f>+Tabla35[[#This Row],[BALANCE INICIAL2]]+Tabla35[[#This Row],[ENTRADAS3]]-Tabla35[[#This Row],[SALIDAS4]]</f>
        <v>0</v>
      </c>
    </row>
    <row r="36" spans="1:15" x14ac:dyDescent="0.25">
      <c r="A36" s="9" t="s">
        <v>29</v>
      </c>
      <c r="B36" t="s">
        <v>878</v>
      </c>
      <c r="C36" t="s">
        <v>102</v>
      </c>
      <c r="D36" t="s">
        <v>494</v>
      </c>
      <c r="F36" s="9" t="s">
        <v>908</v>
      </c>
      <c r="G36">
        <v>0</v>
      </c>
      <c r="J36">
        <f>+Tabla35[[#This Row],[BALANCE INICIAL]]+Tabla35[[#This Row],[ENTRADAS]]-Tabla35[[#This Row],[SALIDAS]]</f>
        <v>0</v>
      </c>
      <c r="K36" s="2">
        <v>109</v>
      </c>
      <c r="L36" s="2">
        <f>+Tabla35[[#This Row],[BALANCE INICIAL]]*Tabla35[[#This Row],[PRECIO]]</f>
        <v>0</v>
      </c>
      <c r="M36" s="2">
        <f>+Tabla35[[#This Row],[ENTRADAS]]*Tabla35[[#This Row],[PRECIO]]</f>
        <v>0</v>
      </c>
      <c r="N36" s="2">
        <f>+Tabla35[[#This Row],[SALIDAS]]*Tabla35[[#This Row],[PRECIO]]</f>
        <v>0</v>
      </c>
      <c r="O36" s="2">
        <f>+Tabla35[[#This Row],[BALANCE INICIAL2]]+Tabla35[[#This Row],[ENTRADAS3]]-Tabla35[[#This Row],[SALIDAS4]]</f>
        <v>0</v>
      </c>
    </row>
    <row r="37" spans="1:15" x14ac:dyDescent="0.25">
      <c r="A37" s="9" t="s">
        <v>29</v>
      </c>
      <c r="B37" s="16" t="s">
        <v>878</v>
      </c>
      <c r="C37" t="s">
        <v>102</v>
      </c>
      <c r="D37" t="s">
        <v>495</v>
      </c>
      <c r="F37" s="9" t="s">
        <v>908</v>
      </c>
      <c r="G37">
        <v>0</v>
      </c>
      <c r="J37">
        <f>+Tabla35[[#This Row],[BALANCE INICIAL]]+Tabla35[[#This Row],[ENTRADAS]]-Tabla35[[#This Row],[SALIDAS]]</f>
        <v>0</v>
      </c>
      <c r="K37" s="2">
        <v>257</v>
      </c>
      <c r="L37" s="2">
        <f>+Tabla35[[#This Row],[BALANCE INICIAL]]*Tabla35[[#This Row],[PRECIO]]</f>
        <v>0</v>
      </c>
      <c r="M37" s="2">
        <f>+Tabla35[[#This Row],[ENTRADAS]]*Tabla35[[#This Row],[PRECIO]]</f>
        <v>0</v>
      </c>
      <c r="N37" s="2">
        <f>+Tabla35[[#This Row],[SALIDAS]]*Tabla35[[#This Row],[PRECIO]]</f>
        <v>0</v>
      </c>
      <c r="O37" s="2">
        <f>+Tabla35[[#This Row],[BALANCE INICIAL2]]+Tabla35[[#This Row],[ENTRADAS3]]-Tabla35[[#This Row],[SALIDAS4]]</f>
        <v>0</v>
      </c>
    </row>
    <row r="38" spans="1:15" x14ac:dyDescent="0.25">
      <c r="A38" s="9" t="s">
        <v>29</v>
      </c>
      <c r="B38" s="16" t="s">
        <v>878</v>
      </c>
      <c r="C38" t="s">
        <v>102</v>
      </c>
      <c r="D38" t="s">
        <v>496</v>
      </c>
      <c r="F38" s="9" t="s">
        <v>910</v>
      </c>
      <c r="G38">
        <v>0</v>
      </c>
      <c r="J38">
        <f>+Tabla35[[#This Row],[BALANCE INICIAL]]+Tabla35[[#This Row],[ENTRADAS]]-Tabla35[[#This Row],[SALIDAS]]</f>
        <v>0</v>
      </c>
      <c r="K38" s="2">
        <v>117</v>
      </c>
      <c r="L38" s="2">
        <f>+Tabla35[[#This Row],[BALANCE INICIAL]]*Tabla35[[#This Row],[PRECIO]]</f>
        <v>0</v>
      </c>
      <c r="M38" s="2">
        <f>+Tabla35[[#This Row],[ENTRADAS]]*Tabla35[[#This Row],[PRECIO]]</f>
        <v>0</v>
      </c>
      <c r="N38" s="2">
        <f>+Tabla35[[#This Row],[SALIDAS]]*Tabla35[[#This Row],[PRECIO]]</f>
        <v>0</v>
      </c>
      <c r="O38" s="2">
        <f>+Tabla35[[#This Row],[BALANCE INICIAL2]]+Tabla35[[#This Row],[ENTRADAS3]]-Tabla35[[#This Row],[SALIDAS4]]</f>
        <v>0</v>
      </c>
    </row>
    <row r="39" spans="1:15" x14ac:dyDescent="0.25">
      <c r="A39" s="9" t="s">
        <v>29</v>
      </c>
      <c r="B39" s="16" t="s">
        <v>878</v>
      </c>
      <c r="C39" t="s">
        <v>102</v>
      </c>
      <c r="D39" t="s">
        <v>498</v>
      </c>
      <c r="F39" s="9" t="s">
        <v>908</v>
      </c>
      <c r="G39">
        <v>0</v>
      </c>
      <c r="J39">
        <f>+Tabla35[[#This Row],[BALANCE INICIAL]]+Tabla35[[#This Row],[ENTRADAS]]-Tabla35[[#This Row],[SALIDAS]]</f>
        <v>0</v>
      </c>
      <c r="K39" s="2">
        <v>235</v>
      </c>
      <c r="L39" s="2">
        <f>+Tabla35[[#This Row],[BALANCE INICIAL]]*Tabla35[[#This Row],[PRECIO]]</f>
        <v>0</v>
      </c>
      <c r="M39" s="2">
        <f>+Tabla35[[#This Row],[ENTRADAS]]*Tabla35[[#This Row],[PRECIO]]</f>
        <v>0</v>
      </c>
      <c r="N39" s="2">
        <f>+Tabla35[[#This Row],[SALIDAS]]*Tabla35[[#This Row],[PRECIO]]</f>
        <v>0</v>
      </c>
      <c r="O39" s="2">
        <f>+Tabla35[[#This Row],[BALANCE INICIAL2]]+Tabla35[[#This Row],[ENTRADAS3]]-Tabla35[[#This Row],[SALIDAS4]]</f>
        <v>0</v>
      </c>
    </row>
    <row r="40" spans="1:15" x14ac:dyDescent="0.25">
      <c r="A40" s="9" t="s">
        <v>29</v>
      </c>
      <c r="B40" s="16" t="s">
        <v>878</v>
      </c>
      <c r="C40" t="s">
        <v>102</v>
      </c>
      <c r="D40" t="s">
        <v>499</v>
      </c>
      <c r="F40" s="9" t="s">
        <v>908</v>
      </c>
      <c r="G40">
        <v>0</v>
      </c>
      <c r="J40">
        <f>+Tabla35[[#This Row],[BALANCE INICIAL]]+Tabla35[[#This Row],[ENTRADAS]]-Tabla35[[#This Row],[SALIDAS]]</f>
        <v>0</v>
      </c>
      <c r="K40" s="2">
        <v>228</v>
      </c>
      <c r="L40" s="2">
        <f>+Tabla35[[#This Row],[BALANCE INICIAL]]*Tabla35[[#This Row],[PRECIO]]</f>
        <v>0</v>
      </c>
      <c r="M40" s="2">
        <f>+Tabla35[[#This Row],[ENTRADAS]]*Tabla35[[#This Row],[PRECIO]]</f>
        <v>0</v>
      </c>
      <c r="N40" s="2">
        <f>+Tabla35[[#This Row],[SALIDAS]]*Tabla35[[#This Row],[PRECIO]]</f>
        <v>0</v>
      </c>
      <c r="O40" s="2">
        <f>+Tabla35[[#This Row],[BALANCE INICIAL2]]+Tabla35[[#This Row],[ENTRADAS3]]-Tabla35[[#This Row],[SALIDAS4]]</f>
        <v>0</v>
      </c>
    </row>
    <row r="41" spans="1:15" x14ac:dyDescent="0.25">
      <c r="A41" s="9" t="s">
        <v>29</v>
      </c>
      <c r="B41" s="16" t="s">
        <v>878</v>
      </c>
      <c r="C41" t="s">
        <v>102</v>
      </c>
      <c r="D41" t="s">
        <v>500</v>
      </c>
      <c r="F41" s="9" t="s">
        <v>908</v>
      </c>
      <c r="G41">
        <v>0</v>
      </c>
      <c r="J41">
        <f>+Tabla35[[#This Row],[BALANCE INICIAL]]+Tabla35[[#This Row],[ENTRADAS]]-Tabla35[[#This Row],[SALIDAS]]</f>
        <v>0</v>
      </c>
      <c r="K41" s="2">
        <v>77</v>
      </c>
      <c r="L41" s="2">
        <f>+Tabla35[[#This Row],[BALANCE INICIAL]]*Tabla35[[#This Row],[PRECIO]]</f>
        <v>0</v>
      </c>
      <c r="M41" s="2">
        <f>+Tabla35[[#This Row],[ENTRADAS]]*Tabla35[[#This Row],[PRECIO]]</f>
        <v>0</v>
      </c>
      <c r="N41" s="2">
        <f>+Tabla35[[#This Row],[SALIDAS]]*Tabla35[[#This Row],[PRECIO]]</f>
        <v>0</v>
      </c>
      <c r="O41" s="2">
        <f>+Tabla35[[#This Row],[BALANCE INICIAL2]]+Tabla35[[#This Row],[ENTRADAS3]]-Tabla35[[#This Row],[SALIDAS4]]</f>
        <v>0</v>
      </c>
    </row>
    <row r="42" spans="1:15" x14ac:dyDescent="0.25">
      <c r="A42" s="9" t="s">
        <v>29</v>
      </c>
      <c r="B42" s="16" t="s">
        <v>878</v>
      </c>
      <c r="C42" t="s">
        <v>102</v>
      </c>
      <c r="D42" t="s">
        <v>501</v>
      </c>
      <c r="F42" s="9" t="s">
        <v>908</v>
      </c>
      <c r="G42">
        <v>0</v>
      </c>
      <c r="J42">
        <f>+Tabla35[[#This Row],[BALANCE INICIAL]]+Tabla35[[#This Row],[ENTRADAS]]-Tabla35[[#This Row],[SALIDAS]]</f>
        <v>0</v>
      </c>
      <c r="K42" s="2">
        <v>150</v>
      </c>
      <c r="L42" s="2">
        <f>+Tabla35[[#This Row],[BALANCE INICIAL]]*Tabla35[[#This Row],[PRECIO]]</f>
        <v>0</v>
      </c>
      <c r="M42" s="2">
        <f>+Tabla35[[#This Row],[ENTRADAS]]*Tabla35[[#This Row],[PRECIO]]</f>
        <v>0</v>
      </c>
      <c r="N42" s="2">
        <f>+Tabla35[[#This Row],[SALIDAS]]*Tabla35[[#This Row],[PRECIO]]</f>
        <v>0</v>
      </c>
      <c r="O42" s="2">
        <f>+Tabla35[[#This Row],[BALANCE INICIAL2]]+Tabla35[[#This Row],[ENTRADAS3]]-Tabla35[[#This Row],[SALIDAS4]]</f>
        <v>0</v>
      </c>
    </row>
    <row r="43" spans="1:15" x14ac:dyDescent="0.25">
      <c r="A43" s="9" t="s">
        <v>29</v>
      </c>
      <c r="B43" s="16" t="s">
        <v>878</v>
      </c>
      <c r="C43" t="s">
        <v>102</v>
      </c>
      <c r="D43" t="s">
        <v>502</v>
      </c>
      <c r="F43" s="9" t="s">
        <v>908</v>
      </c>
      <c r="G43">
        <v>0</v>
      </c>
      <c r="J43">
        <f>+Tabla35[[#This Row],[BALANCE INICIAL]]+Tabla35[[#This Row],[ENTRADAS]]-Tabla35[[#This Row],[SALIDAS]]</f>
        <v>0</v>
      </c>
      <c r="K43" s="2">
        <v>58</v>
      </c>
      <c r="L43" s="2">
        <f>+Tabla35[[#This Row],[BALANCE INICIAL]]*Tabla35[[#This Row],[PRECIO]]</f>
        <v>0</v>
      </c>
      <c r="M43" s="2">
        <f>+Tabla35[[#This Row],[ENTRADAS]]*Tabla35[[#This Row],[PRECIO]]</f>
        <v>0</v>
      </c>
      <c r="N43" s="2">
        <f>+Tabla35[[#This Row],[SALIDAS]]*Tabla35[[#This Row],[PRECIO]]</f>
        <v>0</v>
      </c>
      <c r="O43" s="2">
        <f>+Tabla35[[#This Row],[BALANCE INICIAL2]]+Tabla35[[#This Row],[ENTRADAS3]]-Tabla35[[#This Row],[SALIDAS4]]</f>
        <v>0</v>
      </c>
    </row>
    <row r="44" spans="1:15" x14ac:dyDescent="0.25">
      <c r="A44" s="9" t="s">
        <v>29</v>
      </c>
      <c r="B44" s="16" t="s">
        <v>878</v>
      </c>
      <c r="C44" t="s">
        <v>102</v>
      </c>
      <c r="D44" t="s">
        <v>503</v>
      </c>
      <c r="F44" s="9" t="s">
        <v>908</v>
      </c>
      <c r="G44">
        <v>0</v>
      </c>
      <c r="J44">
        <f>+Tabla35[[#This Row],[BALANCE INICIAL]]+Tabla35[[#This Row],[ENTRADAS]]-Tabla35[[#This Row],[SALIDAS]]</f>
        <v>0</v>
      </c>
      <c r="K44" s="2">
        <v>215</v>
      </c>
      <c r="L44" s="2">
        <f>+Tabla35[[#This Row],[BALANCE INICIAL]]*Tabla35[[#This Row],[PRECIO]]</f>
        <v>0</v>
      </c>
      <c r="M44" s="2">
        <f>+Tabla35[[#This Row],[ENTRADAS]]*Tabla35[[#This Row],[PRECIO]]</f>
        <v>0</v>
      </c>
      <c r="N44" s="2">
        <f>+Tabla35[[#This Row],[SALIDAS]]*Tabla35[[#This Row],[PRECIO]]</f>
        <v>0</v>
      </c>
      <c r="O44" s="2">
        <f>+Tabla35[[#This Row],[BALANCE INICIAL2]]+Tabla35[[#This Row],[ENTRADAS3]]-Tabla35[[#This Row],[SALIDAS4]]</f>
        <v>0</v>
      </c>
    </row>
    <row r="45" spans="1:15" x14ac:dyDescent="0.25">
      <c r="A45" s="9" t="s">
        <v>29</v>
      </c>
      <c r="B45" s="16" t="s">
        <v>878</v>
      </c>
      <c r="C45" t="s">
        <v>102</v>
      </c>
      <c r="D45" t="s">
        <v>505</v>
      </c>
      <c r="F45" s="9" t="s">
        <v>910</v>
      </c>
      <c r="G45">
        <v>0</v>
      </c>
      <c r="J45">
        <f>+Tabla35[[#This Row],[BALANCE INICIAL]]+Tabla35[[#This Row],[ENTRADAS]]-Tabla35[[#This Row],[SALIDAS]]</f>
        <v>0</v>
      </c>
      <c r="K45" s="2">
        <v>50</v>
      </c>
      <c r="L45" s="2">
        <f>+Tabla35[[#This Row],[BALANCE INICIAL]]*Tabla35[[#This Row],[PRECIO]]</f>
        <v>0</v>
      </c>
      <c r="M45" s="2">
        <f>+Tabla35[[#This Row],[ENTRADAS]]*Tabla35[[#This Row],[PRECIO]]</f>
        <v>0</v>
      </c>
      <c r="N45" s="2">
        <f>+Tabla35[[#This Row],[SALIDAS]]*Tabla35[[#This Row],[PRECIO]]</f>
        <v>0</v>
      </c>
      <c r="O45" s="2">
        <f>+Tabla35[[#This Row],[BALANCE INICIAL2]]+Tabla35[[#This Row],[ENTRADAS3]]-Tabla35[[#This Row],[SALIDAS4]]</f>
        <v>0</v>
      </c>
    </row>
    <row r="46" spans="1:15" x14ac:dyDescent="0.25">
      <c r="A46" s="9" t="s">
        <v>29</v>
      </c>
      <c r="B46" s="16" t="s">
        <v>878</v>
      </c>
      <c r="C46" t="s">
        <v>102</v>
      </c>
      <c r="D46" t="s">
        <v>506</v>
      </c>
      <c r="F46" s="9" t="s">
        <v>821</v>
      </c>
      <c r="G46">
        <v>0</v>
      </c>
      <c r="J46">
        <f>+Tabla35[[#This Row],[BALANCE INICIAL]]+Tabla35[[#This Row],[ENTRADAS]]-Tabla35[[#This Row],[SALIDAS]]</f>
        <v>0</v>
      </c>
      <c r="K46" s="2">
        <v>175</v>
      </c>
      <c r="L46" s="2">
        <f>+Tabla35[[#This Row],[BALANCE INICIAL]]*Tabla35[[#This Row],[PRECIO]]</f>
        <v>0</v>
      </c>
      <c r="M46" s="2">
        <f>+Tabla35[[#This Row],[ENTRADAS]]*Tabla35[[#This Row],[PRECIO]]</f>
        <v>0</v>
      </c>
      <c r="N46" s="2">
        <f>+Tabla35[[#This Row],[SALIDAS]]*Tabla35[[#This Row],[PRECIO]]</f>
        <v>0</v>
      </c>
      <c r="O46" s="2">
        <f>+Tabla35[[#This Row],[BALANCE INICIAL2]]+Tabla35[[#This Row],[ENTRADAS3]]-Tabla35[[#This Row],[SALIDAS4]]</f>
        <v>0</v>
      </c>
    </row>
    <row r="47" spans="1:15" x14ac:dyDescent="0.25">
      <c r="A47" s="9" t="s">
        <v>29</v>
      </c>
      <c r="B47" t="s">
        <v>878</v>
      </c>
      <c r="C47" t="s">
        <v>102</v>
      </c>
      <c r="D47" t="s">
        <v>507</v>
      </c>
      <c r="F47" s="9" t="s">
        <v>826</v>
      </c>
      <c r="G47">
        <v>0</v>
      </c>
      <c r="J47">
        <f>+Tabla35[[#This Row],[BALANCE INICIAL]]+Tabla35[[#This Row],[ENTRADAS]]-Tabla35[[#This Row],[SALIDAS]]</f>
        <v>0</v>
      </c>
      <c r="K47" s="2">
        <v>9</v>
      </c>
      <c r="L47" s="2">
        <f>+Tabla35[[#This Row],[BALANCE INICIAL]]*Tabla35[[#This Row],[PRECIO]]</f>
        <v>0</v>
      </c>
      <c r="M47" s="2">
        <f>+Tabla35[[#This Row],[ENTRADAS]]*Tabla35[[#This Row],[PRECIO]]</f>
        <v>0</v>
      </c>
      <c r="N47" s="2">
        <f>+Tabla35[[#This Row],[SALIDAS]]*Tabla35[[#This Row],[PRECIO]]</f>
        <v>0</v>
      </c>
      <c r="O47" s="2">
        <f>+Tabla35[[#This Row],[BALANCE INICIAL2]]+Tabla35[[#This Row],[ENTRADAS3]]-Tabla35[[#This Row],[SALIDAS4]]</f>
        <v>0</v>
      </c>
    </row>
    <row r="48" spans="1:15" x14ac:dyDescent="0.25">
      <c r="A48" s="9" t="s">
        <v>29</v>
      </c>
      <c r="B48" s="16" t="s">
        <v>878</v>
      </c>
      <c r="C48" t="s">
        <v>102</v>
      </c>
      <c r="D48" t="s">
        <v>508</v>
      </c>
      <c r="F48" s="9" t="s">
        <v>908</v>
      </c>
      <c r="G48">
        <v>0</v>
      </c>
      <c r="J48">
        <f>+Tabla35[[#This Row],[BALANCE INICIAL]]+Tabla35[[#This Row],[ENTRADAS]]-Tabla35[[#This Row],[SALIDAS]]</f>
        <v>0</v>
      </c>
      <c r="K48" s="2">
        <v>54</v>
      </c>
      <c r="L48" s="2">
        <f>+Tabla35[[#This Row],[BALANCE INICIAL]]*Tabla35[[#This Row],[PRECIO]]</f>
        <v>0</v>
      </c>
      <c r="M48" s="2">
        <f>+Tabla35[[#This Row],[ENTRADAS]]*Tabla35[[#This Row],[PRECIO]]</f>
        <v>0</v>
      </c>
      <c r="N48" s="2">
        <f>+Tabla35[[#This Row],[SALIDAS]]*Tabla35[[#This Row],[PRECIO]]</f>
        <v>0</v>
      </c>
      <c r="O48" s="2">
        <f>+Tabla35[[#This Row],[BALANCE INICIAL2]]+Tabla35[[#This Row],[ENTRADAS3]]-Tabla35[[#This Row],[SALIDAS4]]</f>
        <v>0</v>
      </c>
    </row>
    <row r="49" spans="1:15" x14ac:dyDescent="0.25">
      <c r="A49" s="9" t="s">
        <v>29</v>
      </c>
      <c r="B49" s="16" t="s">
        <v>878</v>
      </c>
      <c r="C49" t="s">
        <v>102</v>
      </c>
      <c r="D49" t="s">
        <v>509</v>
      </c>
      <c r="F49" s="9" t="s">
        <v>821</v>
      </c>
      <c r="G49">
        <v>0</v>
      </c>
      <c r="J49">
        <f>+Tabla35[[#This Row],[BALANCE INICIAL]]+Tabla35[[#This Row],[ENTRADAS]]-Tabla35[[#This Row],[SALIDAS]]</f>
        <v>0</v>
      </c>
      <c r="K49" s="2">
        <v>85</v>
      </c>
      <c r="L49" s="2">
        <f>+Tabla35[[#This Row],[BALANCE INICIAL]]*Tabla35[[#This Row],[PRECIO]]</f>
        <v>0</v>
      </c>
      <c r="M49" s="2">
        <f>+Tabla35[[#This Row],[ENTRADAS]]*Tabla35[[#This Row],[PRECIO]]</f>
        <v>0</v>
      </c>
      <c r="N49" s="2">
        <f>+Tabla35[[#This Row],[SALIDAS]]*Tabla35[[#This Row],[PRECIO]]</f>
        <v>0</v>
      </c>
      <c r="O49" s="2">
        <f>+Tabla35[[#This Row],[BALANCE INICIAL2]]+Tabla35[[#This Row],[ENTRADAS3]]-Tabla35[[#This Row],[SALIDAS4]]</f>
        <v>0</v>
      </c>
    </row>
    <row r="50" spans="1:15" x14ac:dyDescent="0.25">
      <c r="A50" s="9" t="s">
        <v>29</v>
      </c>
      <c r="B50" s="16" t="s">
        <v>878</v>
      </c>
      <c r="C50" t="s">
        <v>102</v>
      </c>
      <c r="D50" t="s">
        <v>510</v>
      </c>
      <c r="F50" s="9" t="s">
        <v>821</v>
      </c>
      <c r="G50">
        <v>0</v>
      </c>
      <c r="J50">
        <f>+Tabla35[[#This Row],[BALANCE INICIAL]]+Tabla35[[#This Row],[ENTRADAS]]-Tabla35[[#This Row],[SALIDAS]]</f>
        <v>0</v>
      </c>
      <c r="K50" s="2">
        <v>91</v>
      </c>
      <c r="L50" s="2">
        <f>+Tabla35[[#This Row],[BALANCE INICIAL]]*Tabla35[[#This Row],[PRECIO]]</f>
        <v>0</v>
      </c>
      <c r="M50" s="2">
        <f>+Tabla35[[#This Row],[ENTRADAS]]*Tabla35[[#This Row],[PRECIO]]</f>
        <v>0</v>
      </c>
      <c r="N50" s="2">
        <f>+Tabla35[[#This Row],[SALIDAS]]*Tabla35[[#This Row],[PRECIO]]</f>
        <v>0</v>
      </c>
      <c r="O50" s="2">
        <f>+Tabla35[[#This Row],[BALANCE INICIAL2]]+Tabla35[[#This Row],[ENTRADAS3]]-Tabla35[[#This Row],[SALIDAS4]]</f>
        <v>0</v>
      </c>
    </row>
    <row r="51" spans="1:15" x14ac:dyDescent="0.25">
      <c r="A51" s="9" t="s">
        <v>29</v>
      </c>
      <c r="B51" s="16" t="s">
        <v>878</v>
      </c>
      <c r="C51" t="s">
        <v>102</v>
      </c>
      <c r="D51" t="s">
        <v>511</v>
      </c>
      <c r="F51" s="9" t="s">
        <v>908</v>
      </c>
      <c r="G51">
        <v>0</v>
      </c>
      <c r="J51">
        <f>+Tabla35[[#This Row],[BALANCE INICIAL]]+Tabla35[[#This Row],[ENTRADAS]]-Tabla35[[#This Row],[SALIDAS]]</f>
        <v>0</v>
      </c>
      <c r="K51" s="2">
        <v>108</v>
      </c>
      <c r="L51" s="2">
        <f>+Tabla35[[#This Row],[BALANCE INICIAL]]*Tabla35[[#This Row],[PRECIO]]</f>
        <v>0</v>
      </c>
      <c r="M51" s="2">
        <f>+Tabla35[[#This Row],[ENTRADAS]]*Tabla35[[#This Row],[PRECIO]]</f>
        <v>0</v>
      </c>
      <c r="N51" s="2">
        <f>+Tabla35[[#This Row],[SALIDAS]]*Tabla35[[#This Row],[PRECIO]]</f>
        <v>0</v>
      </c>
      <c r="O51" s="2">
        <f>+Tabla35[[#This Row],[BALANCE INICIAL2]]+Tabla35[[#This Row],[ENTRADAS3]]-Tabla35[[#This Row],[SALIDAS4]]</f>
        <v>0</v>
      </c>
    </row>
    <row r="52" spans="1:15" x14ac:dyDescent="0.25">
      <c r="A52" s="9" t="s">
        <v>29</v>
      </c>
      <c r="B52" s="16" t="s">
        <v>878</v>
      </c>
      <c r="C52" t="s">
        <v>102</v>
      </c>
      <c r="D52" t="s">
        <v>512</v>
      </c>
      <c r="F52" s="9" t="s">
        <v>908</v>
      </c>
      <c r="G52">
        <v>0</v>
      </c>
      <c r="J52">
        <f>+Tabla35[[#This Row],[BALANCE INICIAL]]+Tabla35[[#This Row],[ENTRADAS]]-Tabla35[[#This Row],[SALIDAS]]</f>
        <v>0</v>
      </c>
      <c r="K52" s="2">
        <v>180</v>
      </c>
      <c r="L52" s="2">
        <f>+Tabla35[[#This Row],[BALANCE INICIAL]]*Tabla35[[#This Row],[PRECIO]]</f>
        <v>0</v>
      </c>
      <c r="M52" s="2">
        <f>+Tabla35[[#This Row],[ENTRADAS]]*Tabla35[[#This Row],[PRECIO]]</f>
        <v>0</v>
      </c>
      <c r="N52" s="2">
        <f>+Tabla35[[#This Row],[SALIDAS]]*Tabla35[[#This Row],[PRECIO]]</f>
        <v>0</v>
      </c>
      <c r="O52" s="2">
        <f>+Tabla35[[#This Row],[BALANCE INICIAL2]]+Tabla35[[#This Row],[ENTRADAS3]]-Tabla35[[#This Row],[SALIDAS4]]</f>
        <v>0</v>
      </c>
    </row>
    <row r="53" spans="1:15" x14ac:dyDescent="0.25">
      <c r="A53" s="9" t="s">
        <v>29</v>
      </c>
      <c r="B53" s="16" t="s">
        <v>878</v>
      </c>
      <c r="C53" t="s">
        <v>102</v>
      </c>
      <c r="D53" t="s">
        <v>513</v>
      </c>
      <c r="F53" s="9" t="s">
        <v>908</v>
      </c>
      <c r="G53">
        <v>0</v>
      </c>
      <c r="J53">
        <f>+Tabla35[[#This Row],[BALANCE INICIAL]]+Tabla35[[#This Row],[ENTRADAS]]-Tabla35[[#This Row],[SALIDAS]]</f>
        <v>0</v>
      </c>
      <c r="K53" s="2">
        <v>12</v>
      </c>
      <c r="L53" s="2">
        <f>+Tabla35[[#This Row],[BALANCE INICIAL]]*Tabla35[[#This Row],[PRECIO]]</f>
        <v>0</v>
      </c>
      <c r="M53" s="2">
        <f>+Tabla35[[#This Row],[ENTRADAS]]*Tabla35[[#This Row],[PRECIO]]</f>
        <v>0</v>
      </c>
      <c r="N53" s="2">
        <f>+Tabla35[[#This Row],[SALIDAS]]*Tabla35[[#This Row],[PRECIO]]</f>
        <v>0</v>
      </c>
      <c r="O53" s="2">
        <f>+Tabla35[[#This Row],[BALANCE INICIAL2]]+Tabla35[[#This Row],[ENTRADAS3]]-Tabla35[[#This Row],[SALIDAS4]]</f>
        <v>0</v>
      </c>
    </row>
    <row r="54" spans="1:15" x14ac:dyDescent="0.25">
      <c r="A54" s="9" t="s">
        <v>29</v>
      </c>
      <c r="B54" s="16" t="s">
        <v>878</v>
      </c>
      <c r="C54" t="s">
        <v>102</v>
      </c>
      <c r="D54" t="s">
        <v>514</v>
      </c>
      <c r="F54" s="9" t="s">
        <v>908</v>
      </c>
      <c r="G54">
        <v>0</v>
      </c>
      <c r="J54">
        <f>+Tabla35[[#This Row],[BALANCE INICIAL]]+Tabla35[[#This Row],[ENTRADAS]]-Tabla35[[#This Row],[SALIDAS]]</f>
        <v>0</v>
      </c>
      <c r="K54" s="2">
        <v>180</v>
      </c>
      <c r="L54" s="2">
        <f>+Tabla35[[#This Row],[BALANCE INICIAL]]*Tabla35[[#This Row],[PRECIO]]</f>
        <v>0</v>
      </c>
      <c r="M54" s="2">
        <f>+Tabla35[[#This Row],[ENTRADAS]]*Tabla35[[#This Row],[PRECIO]]</f>
        <v>0</v>
      </c>
      <c r="N54" s="2">
        <f>+Tabla35[[#This Row],[SALIDAS]]*Tabla35[[#This Row],[PRECIO]]</f>
        <v>0</v>
      </c>
      <c r="O54" s="2">
        <f>+Tabla35[[#This Row],[BALANCE INICIAL2]]+Tabla35[[#This Row],[ENTRADAS3]]-Tabla35[[#This Row],[SALIDAS4]]</f>
        <v>0</v>
      </c>
    </row>
    <row r="55" spans="1:15" x14ac:dyDescent="0.25">
      <c r="A55" s="9" t="s">
        <v>29</v>
      </c>
      <c r="B55" s="16" t="s">
        <v>878</v>
      </c>
      <c r="C55" t="s">
        <v>102</v>
      </c>
      <c r="D55" t="s">
        <v>515</v>
      </c>
      <c r="F55" s="9" t="s">
        <v>908</v>
      </c>
      <c r="G55">
        <v>0</v>
      </c>
      <c r="J55">
        <f>+Tabla35[[#This Row],[BALANCE INICIAL]]+Tabla35[[#This Row],[ENTRADAS]]-Tabla35[[#This Row],[SALIDAS]]</f>
        <v>0</v>
      </c>
      <c r="K55" s="2">
        <v>103</v>
      </c>
      <c r="L55" s="2">
        <f>+Tabla35[[#This Row],[BALANCE INICIAL]]*Tabla35[[#This Row],[PRECIO]]</f>
        <v>0</v>
      </c>
      <c r="M55" s="2">
        <f>+Tabla35[[#This Row],[ENTRADAS]]*Tabla35[[#This Row],[PRECIO]]</f>
        <v>0</v>
      </c>
      <c r="N55" s="2">
        <f>+Tabla35[[#This Row],[SALIDAS]]*Tabla35[[#This Row],[PRECIO]]</f>
        <v>0</v>
      </c>
      <c r="O55" s="2">
        <f>+Tabla35[[#This Row],[BALANCE INICIAL2]]+Tabla35[[#This Row],[ENTRADAS3]]-Tabla35[[#This Row],[SALIDAS4]]</f>
        <v>0</v>
      </c>
    </row>
    <row r="56" spans="1:15" x14ac:dyDescent="0.25">
      <c r="A56" s="9" t="s">
        <v>29</v>
      </c>
      <c r="B56" s="16" t="s">
        <v>878</v>
      </c>
      <c r="C56" t="s">
        <v>102</v>
      </c>
      <c r="D56" t="s">
        <v>516</v>
      </c>
      <c r="F56" s="9" t="s">
        <v>908</v>
      </c>
      <c r="G56">
        <v>0</v>
      </c>
      <c r="J56">
        <f>+Tabla35[[#This Row],[BALANCE INICIAL]]+Tabla35[[#This Row],[ENTRADAS]]-Tabla35[[#This Row],[SALIDAS]]</f>
        <v>0</v>
      </c>
      <c r="K56" s="2">
        <v>115</v>
      </c>
      <c r="L56" s="2">
        <f>+Tabla35[[#This Row],[BALANCE INICIAL]]*Tabla35[[#This Row],[PRECIO]]</f>
        <v>0</v>
      </c>
      <c r="M56" s="2">
        <f>+Tabla35[[#This Row],[ENTRADAS]]*Tabla35[[#This Row],[PRECIO]]</f>
        <v>0</v>
      </c>
      <c r="N56" s="2">
        <f>+Tabla35[[#This Row],[SALIDAS]]*Tabla35[[#This Row],[PRECIO]]</f>
        <v>0</v>
      </c>
      <c r="O56" s="2">
        <f>+Tabla35[[#This Row],[BALANCE INICIAL2]]+Tabla35[[#This Row],[ENTRADAS3]]-Tabla35[[#This Row],[SALIDAS4]]</f>
        <v>0</v>
      </c>
    </row>
    <row r="57" spans="1:15" x14ac:dyDescent="0.25">
      <c r="A57" s="9" t="s">
        <v>29</v>
      </c>
      <c r="B57" s="16" t="s">
        <v>878</v>
      </c>
      <c r="C57" t="s">
        <v>102</v>
      </c>
      <c r="D57" t="s">
        <v>517</v>
      </c>
      <c r="F57" s="9" t="s">
        <v>908</v>
      </c>
      <c r="G57">
        <v>0</v>
      </c>
      <c r="J57">
        <f>+Tabla35[[#This Row],[BALANCE INICIAL]]+Tabla35[[#This Row],[ENTRADAS]]-Tabla35[[#This Row],[SALIDAS]]</f>
        <v>0</v>
      </c>
      <c r="K57" s="2">
        <v>227</v>
      </c>
      <c r="L57" s="2">
        <f>+Tabla35[[#This Row],[BALANCE INICIAL]]*Tabla35[[#This Row],[PRECIO]]</f>
        <v>0</v>
      </c>
      <c r="M57" s="2">
        <f>+Tabla35[[#This Row],[ENTRADAS]]*Tabla35[[#This Row],[PRECIO]]</f>
        <v>0</v>
      </c>
      <c r="N57" s="2">
        <f>+Tabla35[[#This Row],[SALIDAS]]*Tabla35[[#This Row],[PRECIO]]</f>
        <v>0</v>
      </c>
      <c r="O57" s="2">
        <f>+Tabla35[[#This Row],[BALANCE INICIAL2]]+Tabla35[[#This Row],[ENTRADAS3]]-Tabla35[[#This Row],[SALIDAS4]]</f>
        <v>0</v>
      </c>
    </row>
    <row r="58" spans="1:15" x14ac:dyDescent="0.25">
      <c r="A58" s="9" t="s">
        <v>29</v>
      </c>
      <c r="B58" s="16" t="s">
        <v>878</v>
      </c>
      <c r="C58" t="s">
        <v>102</v>
      </c>
      <c r="D58" t="s">
        <v>518</v>
      </c>
      <c r="F58" s="9" t="s">
        <v>821</v>
      </c>
      <c r="G58">
        <v>0</v>
      </c>
      <c r="J58">
        <f>+Tabla35[[#This Row],[BALANCE INICIAL]]+Tabla35[[#This Row],[ENTRADAS]]-Tabla35[[#This Row],[SALIDAS]]</f>
        <v>0</v>
      </c>
      <c r="K58" s="2">
        <v>150</v>
      </c>
      <c r="L58" s="2">
        <f>+Tabla35[[#This Row],[BALANCE INICIAL]]*Tabla35[[#This Row],[PRECIO]]</f>
        <v>0</v>
      </c>
      <c r="M58" s="2">
        <f>+Tabla35[[#This Row],[ENTRADAS]]*Tabla35[[#This Row],[PRECIO]]</f>
        <v>0</v>
      </c>
      <c r="N58" s="2">
        <f>+Tabla35[[#This Row],[SALIDAS]]*Tabla35[[#This Row],[PRECIO]]</f>
        <v>0</v>
      </c>
      <c r="O58" s="2">
        <f>+Tabla35[[#This Row],[BALANCE INICIAL2]]+Tabla35[[#This Row],[ENTRADAS3]]-Tabla35[[#This Row],[SALIDAS4]]</f>
        <v>0</v>
      </c>
    </row>
    <row r="59" spans="1:15" x14ac:dyDescent="0.25">
      <c r="A59" s="9" t="s">
        <v>29</v>
      </c>
      <c r="B59" t="s">
        <v>878</v>
      </c>
      <c r="C59" t="s">
        <v>102</v>
      </c>
      <c r="D59" t="s">
        <v>519</v>
      </c>
      <c r="F59" s="9" t="s">
        <v>908</v>
      </c>
      <c r="G59">
        <v>0</v>
      </c>
      <c r="J59">
        <f>+Tabla35[[#This Row],[BALANCE INICIAL]]+Tabla35[[#This Row],[ENTRADAS]]-Tabla35[[#This Row],[SALIDAS]]</f>
        <v>0</v>
      </c>
      <c r="K59" s="2">
        <v>206</v>
      </c>
      <c r="L59" s="2">
        <f>+Tabla35[[#This Row],[BALANCE INICIAL]]*Tabla35[[#This Row],[PRECIO]]</f>
        <v>0</v>
      </c>
      <c r="M59" s="2">
        <f>+Tabla35[[#This Row],[ENTRADAS]]*Tabla35[[#This Row],[PRECIO]]</f>
        <v>0</v>
      </c>
      <c r="N59" s="2">
        <f>+Tabla35[[#This Row],[SALIDAS]]*Tabla35[[#This Row],[PRECIO]]</f>
        <v>0</v>
      </c>
      <c r="O59" s="2">
        <f>+Tabla35[[#This Row],[BALANCE INICIAL2]]+Tabla35[[#This Row],[ENTRADAS3]]-Tabla35[[#This Row],[SALIDAS4]]</f>
        <v>0</v>
      </c>
    </row>
    <row r="60" spans="1:15" x14ac:dyDescent="0.25">
      <c r="A60" s="9" t="s">
        <v>29</v>
      </c>
      <c r="B60" t="s">
        <v>878</v>
      </c>
      <c r="C60" t="s">
        <v>102</v>
      </c>
      <c r="D60" t="s">
        <v>520</v>
      </c>
      <c r="F60" s="9" t="s">
        <v>909</v>
      </c>
      <c r="G60">
        <v>0</v>
      </c>
      <c r="J60">
        <f>+Tabla35[[#This Row],[BALANCE INICIAL]]+Tabla35[[#This Row],[ENTRADAS]]-Tabla35[[#This Row],[SALIDAS]]</f>
        <v>0</v>
      </c>
      <c r="K60" s="2">
        <v>1350</v>
      </c>
      <c r="L60" s="2">
        <f>+Tabla35[[#This Row],[BALANCE INICIAL]]*Tabla35[[#This Row],[PRECIO]]</f>
        <v>0</v>
      </c>
      <c r="M60" s="2">
        <f>+Tabla35[[#This Row],[ENTRADAS]]*Tabla35[[#This Row],[PRECIO]]</f>
        <v>0</v>
      </c>
      <c r="N60" s="2">
        <f>+Tabla35[[#This Row],[SALIDAS]]*Tabla35[[#This Row],[PRECIO]]</f>
        <v>0</v>
      </c>
      <c r="O60" s="2">
        <f>+Tabla35[[#This Row],[BALANCE INICIAL2]]+Tabla35[[#This Row],[ENTRADAS3]]-Tabla35[[#This Row],[SALIDAS4]]</f>
        <v>0</v>
      </c>
    </row>
    <row r="61" spans="1:15" x14ac:dyDescent="0.25">
      <c r="A61" s="9" t="s">
        <v>29</v>
      </c>
      <c r="B61" t="s">
        <v>878</v>
      </c>
      <c r="C61" t="s">
        <v>102</v>
      </c>
      <c r="D61" t="s">
        <v>521</v>
      </c>
      <c r="F61" s="9" t="s">
        <v>821</v>
      </c>
      <c r="G61">
        <v>0</v>
      </c>
      <c r="J61">
        <f>+Tabla35[[#This Row],[BALANCE INICIAL]]+Tabla35[[#This Row],[ENTRADAS]]-Tabla35[[#This Row],[SALIDAS]]</f>
        <v>0</v>
      </c>
      <c r="K61" s="2">
        <v>31</v>
      </c>
      <c r="L61" s="2">
        <f>+Tabla35[[#This Row],[BALANCE INICIAL]]*Tabla35[[#This Row],[PRECIO]]</f>
        <v>0</v>
      </c>
      <c r="M61" s="2">
        <f>+Tabla35[[#This Row],[ENTRADAS]]*Tabla35[[#This Row],[PRECIO]]</f>
        <v>0</v>
      </c>
      <c r="N61" s="2">
        <f>+Tabla35[[#This Row],[SALIDAS]]*Tabla35[[#This Row],[PRECIO]]</f>
        <v>0</v>
      </c>
      <c r="O61" s="2">
        <f>+Tabla35[[#This Row],[BALANCE INICIAL2]]+Tabla35[[#This Row],[ENTRADAS3]]-Tabla35[[#This Row],[SALIDAS4]]</f>
        <v>0</v>
      </c>
    </row>
    <row r="62" spans="1:15" x14ac:dyDescent="0.25">
      <c r="A62" s="9" t="s">
        <v>29</v>
      </c>
      <c r="B62" t="s">
        <v>878</v>
      </c>
      <c r="C62" t="s">
        <v>102</v>
      </c>
      <c r="D62" t="s">
        <v>522</v>
      </c>
      <c r="F62" s="9" t="s">
        <v>821</v>
      </c>
      <c r="G62">
        <v>0</v>
      </c>
      <c r="J62">
        <f>+Tabla35[[#This Row],[BALANCE INICIAL]]+Tabla35[[#This Row],[ENTRADAS]]-Tabla35[[#This Row],[SALIDAS]]</f>
        <v>0</v>
      </c>
      <c r="K62" s="2">
        <v>31</v>
      </c>
      <c r="L62" s="2">
        <f>+Tabla35[[#This Row],[BALANCE INICIAL]]*Tabla35[[#This Row],[PRECIO]]</f>
        <v>0</v>
      </c>
      <c r="M62" s="2">
        <f>+Tabla35[[#This Row],[ENTRADAS]]*Tabla35[[#This Row],[PRECIO]]</f>
        <v>0</v>
      </c>
      <c r="N62" s="2">
        <f>+Tabla35[[#This Row],[SALIDAS]]*Tabla35[[#This Row],[PRECIO]]</f>
        <v>0</v>
      </c>
      <c r="O62" s="2">
        <f>+Tabla35[[#This Row],[BALANCE INICIAL2]]+Tabla35[[#This Row],[ENTRADAS3]]-Tabla35[[#This Row],[SALIDAS4]]</f>
        <v>0</v>
      </c>
    </row>
    <row r="63" spans="1:15" x14ac:dyDescent="0.25">
      <c r="A63" s="9" t="s">
        <v>29</v>
      </c>
      <c r="B63" t="s">
        <v>878</v>
      </c>
      <c r="C63" t="s">
        <v>102</v>
      </c>
      <c r="D63" t="s">
        <v>523</v>
      </c>
      <c r="F63" s="9" t="s">
        <v>908</v>
      </c>
      <c r="G63">
        <v>0</v>
      </c>
      <c r="J63">
        <f>+Tabla35[[#This Row],[BALANCE INICIAL]]+Tabla35[[#This Row],[ENTRADAS]]-Tabla35[[#This Row],[SALIDAS]]</f>
        <v>0</v>
      </c>
      <c r="K63" s="2">
        <v>105</v>
      </c>
      <c r="L63" s="2">
        <f>+Tabla35[[#This Row],[BALANCE INICIAL]]*Tabla35[[#This Row],[PRECIO]]</f>
        <v>0</v>
      </c>
      <c r="M63" s="2">
        <f>+Tabla35[[#This Row],[ENTRADAS]]*Tabla35[[#This Row],[PRECIO]]</f>
        <v>0</v>
      </c>
      <c r="N63" s="2">
        <f>+Tabla35[[#This Row],[SALIDAS]]*Tabla35[[#This Row],[PRECIO]]</f>
        <v>0</v>
      </c>
      <c r="O63" s="2">
        <f>+Tabla35[[#This Row],[BALANCE INICIAL2]]+Tabla35[[#This Row],[ENTRADAS3]]-Tabla35[[#This Row],[SALIDAS4]]</f>
        <v>0</v>
      </c>
    </row>
    <row r="64" spans="1:15" x14ac:dyDescent="0.25">
      <c r="A64" s="9" t="s">
        <v>29</v>
      </c>
      <c r="B64" t="s">
        <v>878</v>
      </c>
      <c r="C64" t="s">
        <v>102</v>
      </c>
      <c r="D64" t="s">
        <v>524</v>
      </c>
      <c r="F64" s="9" t="s">
        <v>908</v>
      </c>
      <c r="G64">
        <v>0</v>
      </c>
      <c r="J64">
        <f>+Tabla35[[#This Row],[BALANCE INICIAL]]+Tabla35[[#This Row],[ENTRADAS]]-Tabla35[[#This Row],[SALIDAS]]</f>
        <v>0</v>
      </c>
      <c r="K64" s="2">
        <v>387</v>
      </c>
      <c r="L64" s="2">
        <f>+Tabla35[[#This Row],[BALANCE INICIAL]]*Tabla35[[#This Row],[PRECIO]]</f>
        <v>0</v>
      </c>
      <c r="M64" s="2">
        <f>+Tabla35[[#This Row],[ENTRADAS]]*Tabla35[[#This Row],[PRECIO]]</f>
        <v>0</v>
      </c>
      <c r="N64" s="2">
        <f>+Tabla35[[#This Row],[SALIDAS]]*Tabla35[[#This Row],[PRECIO]]</f>
        <v>0</v>
      </c>
      <c r="O64" s="2">
        <f>+Tabla35[[#This Row],[BALANCE INICIAL2]]+Tabla35[[#This Row],[ENTRADAS3]]-Tabla35[[#This Row],[SALIDAS4]]</f>
        <v>0</v>
      </c>
    </row>
    <row r="65" spans="1:15" x14ac:dyDescent="0.25">
      <c r="A65" s="9" t="s">
        <v>29</v>
      </c>
      <c r="B65" t="s">
        <v>878</v>
      </c>
      <c r="C65" t="s">
        <v>102</v>
      </c>
      <c r="D65" t="s">
        <v>525</v>
      </c>
      <c r="F65" s="9" t="s">
        <v>908</v>
      </c>
      <c r="G65">
        <v>0</v>
      </c>
      <c r="J65">
        <f>+Tabla35[[#This Row],[BALANCE INICIAL]]+Tabla35[[#This Row],[ENTRADAS]]-Tabla35[[#This Row],[SALIDAS]]</f>
        <v>0</v>
      </c>
      <c r="K65" s="2">
        <v>390</v>
      </c>
      <c r="L65" s="2">
        <f>+Tabla35[[#This Row],[BALANCE INICIAL]]*Tabla35[[#This Row],[PRECIO]]</f>
        <v>0</v>
      </c>
      <c r="M65" s="2">
        <f>+Tabla35[[#This Row],[ENTRADAS]]*Tabla35[[#This Row],[PRECIO]]</f>
        <v>0</v>
      </c>
      <c r="N65" s="2">
        <f>+Tabla35[[#This Row],[SALIDAS]]*Tabla35[[#This Row],[PRECIO]]</f>
        <v>0</v>
      </c>
      <c r="O65" s="2">
        <f>+Tabla35[[#This Row],[BALANCE INICIAL2]]+Tabla35[[#This Row],[ENTRADAS3]]-Tabla35[[#This Row],[SALIDAS4]]</f>
        <v>0</v>
      </c>
    </row>
    <row r="66" spans="1:15" x14ac:dyDescent="0.25">
      <c r="A66" s="9" t="s">
        <v>29</v>
      </c>
      <c r="B66" t="s">
        <v>878</v>
      </c>
      <c r="C66" t="s">
        <v>102</v>
      </c>
      <c r="D66" t="s">
        <v>526</v>
      </c>
      <c r="F66" s="9" t="s">
        <v>908</v>
      </c>
      <c r="G66">
        <v>0</v>
      </c>
      <c r="J66">
        <f>+Tabla35[[#This Row],[BALANCE INICIAL]]+Tabla35[[#This Row],[ENTRADAS]]-Tabla35[[#This Row],[SALIDAS]]</f>
        <v>0</v>
      </c>
      <c r="K66" s="2">
        <v>351</v>
      </c>
      <c r="L66" s="2">
        <f>+Tabla35[[#This Row],[BALANCE INICIAL]]*Tabla35[[#This Row],[PRECIO]]</f>
        <v>0</v>
      </c>
      <c r="M66" s="2">
        <f>+Tabla35[[#This Row],[ENTRADAS]]*Tabla35[[#This Row],[PRECIO]]</f>
        <v>0</v>
      </c>
      <c r="N66" s="2">
        <f>+Tabla35[[#This Row],[SALIDAS]]*Tabla35[[#This Row],[PRECIO]]</f>
        <v>0</v>
      </c>
      <c r="O66" s="2">
        <f>+Tabla35[[#This Row],[BALANCE INICIAL2]]+Tabla35[[#This Row],[ENTRADAS3]]-Tabla35[[#This Row],[SALIDAS4]]</f>
        <v>0</v>
      </c>
    </row>
    <row r="67" spans="1:15" x14ac:dyDescent="0.25">
      <c r="A67" s="9" t="s">
        <v>29</v>
      </c>
      <c r="B67" t="s">
        <v>878</v>
      </c>
      <c r="C67" t="s">
        <v>102</v>
      </c>
      <c r="D67" t="s">
        <v>527</v>
      </c>
      <c r="F67" s="9" t="s">
        <v>908</v>
      </c>
      <c r="G67">
        <v>0</v>
      </c>
      <c r="J67">
        <f>+Tabla35[[#This Row],[BALANCE INICIAL]]+Tabla35[[#This Row],[ENTRADAS]]-Tabla35[[#This Row],[SALIDAS]]</f>
        <v>0</v>
      </c>
      <c r="K67" s="2">
        <v>169</v>
      </c>
      <c r="L67" s="2">
        <f>+Tabla35[[#This Row],[BALANCE INICIAL]]*Tabla35[[#This Row],[PRECIO]]</f>
        <v>0</v>
      </c>
      <c r="M67" s="2">
        <f>+Tabla35[[#This Row],[ENTRADAS]]*Tabla35[[#This Row],[PRECIO]]</f>
        <v>0</v>
      </c>
      <c r="N67" s="2">
        <f>+Tabla35[[#This Row],[SALIDAS]]*Tabla35[[#This Row],[PRECIO]]</f>
        <v>0</v>
      </c>
      <c r="O67" s="2">
        <f>+Tabla35[[#This Row],[BALANCE INICIAL2]]+Tabla35[[#This Row],[ENTRADAS3]]-Tabla35[[#This Row],[SALIDAS4]]</f>
        <v>0</v>
      </c>
    </row>
    <row r="68" spans="1:15" x14ac:dyDescent="0.25">
      <c r="A68" s="9" t="s">
        <v>57</v>
      </c>
      <c r="B68" t="s">
        <v>878</v>
      </c>
      <c r="C68" t="s">
        <v>102</v>
      </c>
      <c r="D68" t="s">
        <v>529</v>
      </c>
      <c r="F68" s="9" t="s">
        <v>908</v>
      </c>
      <c r="G68">
        <v>0</v>
      </c>
      <c r="J68">
        <f>+Tabla35[[#This Row],[BALANCE INICIAL]]+Tabla35[[#This Row],[ENTRADAS]]-Tabla35[[#This Row],[SALIDAS]]</f>
        <v>0</v>
      </c>
      <c r="K68" s="2">
        <v>110</v>
      </c>
      <c r="L68" s="2">
        <f>+Tabla35[[#This Row],[BALANCE INICIAL]]*Tabla35[[#This Row],[PRECIO]]</f>
        <v>0</v>
      </c>
      <c r="M68" s="2">
        <f>+Tabla35[[#This Row],[ENTRADAS]]*Tabla35[[#This Row],[PRECIO]]</f>
        <v>0</v>
      </c>
      <c r="N68" s="2">
        <f>+Tabla35[[#This Row],[SALIDAS]]*Tabla35[[#This Row],[PRECIO]]</f>
        <v>0</v>
      </c>
      <c r="O68" s="2">
        <f>+Tabla35[[#This Row],[BALANCE INICIAL2]]+Tabla35[[#This Row],[ENTRADAS3]]-Tabla35[[#This Row],[SALIDAS4]]</f>
        <v>0</v>
      </c>
    </row>
    <row r="69" spans="1:15" x14ac:dyDescent="0.25">
      <c r="A69" s="9" t="s">
        <v>58</v>
      </c>
      <c r="B69" t="s">
        <v>878</v>
      </c>
      <c r="C69" t="s">
        <v>102</v>
      </c>
      <c r="D69" t="s">
        <v>530</v>
      </c>
      <c r="F69" s="9" t="s">
        <v>908</v>
      </c>
      <c r="G69">
        <v>0</v>
      </c>
      <c r="J69">
        <f>+Tabla35[[#This Row],[BALANCE INICIAL]]+Tabla35[[#This Row],[ENTRADAS]]-Tabla35[[#This Row],[SALIDAS]]</f>
        <v>0</v>
      </c>
      <c r="K69" s="2">
        <v>33</v>
      </c>
      <c r="L69" s="2">
        <f>+Tabla35[[#This Row],[BALANCE INICIAL]]*Tabla35[[#This Row],[PRECIO]]</f>
        <v>0</v>
      </c>
      <c r="M69" s="2">
        <f>+Tabla35[[#This Row],[ENTRADAS]]*Tabla35[[#This Row],[PRECIO]]</f>
        <v>0</v>
      </c>
      <c r="N69" s="2">
        <f>+Tabla35[[#This Row],[SALIDAS]]*Tabla35[[#This Row],[PRECIO]]</f>
        <v>0</v>
      </c>
      <c r="O69" s="2">
        <f>+Tabla35[[#This Row],[BALANCE INICIAL2]]+Tabla35[[#This Row],[ENTRADAS3]]-Tabla35[[#This Row],[SALIDAS4]]</f>
        <v>0</v>
      </c>
    </row>
    <row r="70" spans="1:15" x14ac:dyDescent="0.25">
      <c r="A70" s="9" t="s">
        <v>29</v>
      </c>
      <c r="B70" s="17" t="s">
        <v>878</v>
      </c>
      <c r="C70" t="s">
        <v>102</v>
      </c>
      <c r="D70" t="s">
        <v>533</v>
      </c>
      <c r="F70" s="9" t="s">
        <v>908</v>
      </c>
      <c r="G70">
        <v>0</v>
      </c>
      <c r="J70">
        <f>+Tabla35[[#This Row],[BALANCE INICIAL]]+Tabla35[[#This Row],[ENTRADAS]]-Tabla35[[#This Row],[SALIDAS]]</f>
        <v>0</v>
      </c>
      <c r="K70" s="2">
        <v>100</v>
      </c>
      <c r="L70" s="2">
        <f>+Tabla35[[#This Row],[BALANCE INICIAL]]*Tabla35[[#This Row],[PRECIO]]</f>
        <v>0</v>
      </c>
      <c r="M70" s="2">
        <f>+Tabla35[[#This Row],[ENTRADAS]]*Tabla35[[#This Row],[PRECIO]]</f>
        <v>0</v>
      </c>
      <c r="N70" s="2">
        <f>+Tabla35[[#This Row],[SALIDAS]]*Tabla35[[#This Row],[PRECIO]]</f>
        <v>0</v>
      </c>
      <c r="O70" s="2">
        <f>+Tabla35[[#This Row],[BALANCE INICIAL2]]+Tabla35[[#This Row],[ENTRADAS3]]-Tabla35[[#This Row],[SALIDAS4]]</f>
        <v>0</v>
      </c>
    </row>
    <row r="71" spans="1:15" x14ac:dyDescent="0.25">
      <c r="A71" s="9" t="s">
        <v>29</v>
      </c>
      <c r="B71" s="17" t="s">
        <v>878</v>
      </c>
      <c r="C71" t="s">
        <v>102</v>
      </c>
      <c r="D71" t="s">
        <v>534</v>
      </c>
      <c r="F71" s="9" t="s">
        <v>834</v>
      </c>
      <c r="G71">
        <v>3</v>
      </c>
      <c r="J71">
        <f>+Tabla35[[#This Row],[BALANCE INICIAL]]+Tabla35[[#This Row],[ENTRADAS]]-Tabla35[[#This Row],[SALIDAS]]</f>
        <v>3</v>
      </c>
      <c r="K71" s="2">
        <v>271</v>
      </c>
      <c r="L71" s="2">
        <f>+Tabla35[[#This Row],[BALANCE INICIAL]]*Tabla35[[#This Row],[PRECIO]]</f>
        <v>813</v>
      </c>
      <c r="M71" s="2">
        <f>+Tabla35[[#This Row],[ENTRADAS]]*Tabla35[[#This Row],[PRECIO]]</f>
        <v>0</v>
      </c>
      <c r="N71" s="2">
        <f>+Tabla35[[#This Row],[SALIDAS]]*Tabla35[[#This Row],[PRECIO]]</f>
        <v>0</v>
      </c>
      <c r="O71" s="2">
        <f>+Tabla35[[#This Row],[BALANCE INICIAL2]]+Tabla35[[#This Row],[ENTRADAS3]]-Tabla35[[#This Row],[SALIDAS4]]</f>
        <v>813</v>
      </c>
    </row>
    <row r="72" spans="1:15" x14ac:dyDescent="0.25">
      <c r="A72" s="9" t="s">
        <v>29</v>
      </c>
      <c r="B72" s="17" t="s">
        <v>878</v>
      </c>
      <c r="C72" t="s">
        <v>102</v>
      </c>
      <c r="D72" t="s">
        <v>535</v>
      </c>
      <c r="F72" s="9" t="s">
        <v>834</v>
      </c>
      <c r="G72">
        <v>3</v>
      </c>
      <c r="J72">
        <f>+Tabla35[[#This Row],[BALANCE INICIAL]]+Tabla35[[#This Row],[ENTRADAS]]-Tabla35[[#This Row],[SALIDAS]]</f>
        <v>3</v>
      </c>
      <c r="K72" s="2">
        <v>90</v>
      </c>
      <c r="L72" s="2">
        <f>+Tabla35[[#This Row],[BALANCE INICIAL]]*Tabla35[[#This Row],[PRECIO]]</f>
        <v>270</v>
      </c>
      <c r="M72" s="2">
        <f>+Tabla35[[#This Row],[ENTRADAS]]*Tabla35[[#This Row],[PRECIO]]</f>
        <v>0</v>
      </c>
      <c r="N72" s="2">
        <f>+Tabla35[[#This Row],[SALIDAS]]*Tabla35[[#This Row],[PRECIO]]</f>
        <v>0</v>
      </c>
      <c r="O72" s="2">
        <f>+Tabla35[[#This Row],[BALANCE INICIAL2]]+Tabla35[[#This Row],[ENTRADAS3]]-Tabla35[[#This Row],[SALIDAS4]]</f>
        <v>270</v>
      </c>
    </row>
    <row r="73" spans="1:15" x14ac:dyDescent="0.25">
      <c r="A73" s="9" t="s">
        <v>29</v>
      </c>
      <c r="B73" s="17" t="s">
        <v>878</v>
      </c>
      <c r="C73" t="s">
        <v>102</v>
      </c>
      <c r="D73" t="s">
        <v>536</v>
      </c>
      <c r="F73" s="9" t="s">
        <v>834</v>
      </c>
      <c r="G73">
        <v>2</v>
      </c>
      <c r="J73">
        <f>+Tabla35[[#This Row],[BALANCE INICIAL]]+Tabla35[[#This Row],[ENTRADAS]]-Tabla35[[#This Row],[SALIDAS]]</f>
        <v>2</v>
      </c>
      <c r="K73" s="2">
        <v>90</v>
      </c>
      <c r="L73" s="2">
        <f>+Tabla35[[#This Row],[BALANCE INICIAL]]*Tabla35[[#This Row],[PRECIO]]</f>
        <v>180</v>
      </c>
      <c r="M73" s="2">
        <f>+Tabla35[[#This Row],[ENTRADAS]]*Tabla35[[#This Row],[PRECIO]]</f>
        <v>0</v>
      </c>
      <c r="N73" s="2">
        <f>+Tabla35[[#This Row],[SALIDAS]]*Tabla35[[#This Row],[PRECIO]]</f>
        <v>0</v>
      </c>
      <c r="O73" s="2">
        <f>+Tabla35[[#This Row],[BALANCE INICIAL2]]+Tabla35[[#This Row],[ENTRADAS3]]-Tabla35[[#This Row],[SALIDAS4]]</f>
        <v>180</v>
      </c>
    </row>
    <row r="74" spans="1:15" x14ac:dyDescent="0.25">
      <c r="A74" s="9" t="s">
        <v>29</v>
      </c>
      <c r="B74" s="17" t="s">
        <v>878</v>
      </c>
      <c r="C74" t="s">
        <v>102</v>
      </c>
      <c r="D74" t="s">
        <v>537</v>
      </c>
      <c r="F74" s="9" t="s">
        <v>866</v>
      </c>
      <c r="G74">
        <v>15</v>
      </c>
      <c r="J74">
        <f>+Tabla35[[#This Row],[BALANCE INICIAL]]+Tabla35[[#This Row],[ENTRADAS]]-Tabla35[[#This Row],[SALIDAS]]</f>
        <v>15</v>
      </c>
      <c r="K74" s="2">
        <v>50</v>
      </c>
      <c r="L74" s="2">
        <f>+Tabla35[[#This Row],[BALANCE INICIAL]]*Tabla35[[#This Row],[PRECIO]]</f>
        <v>750</v>
      </c>
      <c r="M74" s="2">
        <f>+Tabla35[[#This Row],[ENTRADAS]]*Tabla35[[#This Row],[PRECIO]]</f>
        <v>0</v>
      </c>
      <c r="N74" s="2">
        <f>+Tabla35[[#This Row],[SALIDAS]]*Tabla35[[#This Row],[PRECIO]]</f>
        <v>0</v>
      </c>
      <c r="O74" s="2">
        <f>+Tabla35[[#This Row],[BALANCE INICIAL2]]+Tabla35[[#This Row],[ENTRADAS3]]-Tabla35[[#This Row],[SALIDAS4]]</f>
        <v>750</v>
      </c>
    </row>
    <row r="75" spans="1:15" x14ac:dyDescent="0.25">
      <c r="A75" s="9" t="s">
        <v>29</v>
      </c>
      <c r="B75" s="17" t="s">
        <v>878</v>
      </c>
      <c r="C75" t="s">
        <v>102</v>
      </c>
      <c r="D75" t="s">
        <v>538</v>
      </c>
      <c r="F75" s="9" t="s">
        <v>834</v>
      </c>
      <c r="G75">
        <v>0</v>
      </c>
      <c r="J75">
        <f>+Tabla35[[#This Row],[BALANCE INICIAL]]+Tabla35[[#This Row],[ENTRADAS]]-Tabla35[[#This Row],[SALIDAS]]</f>
        <v>0</v>
      </c>
      <c r="K75" s="2">
        <v>90.9</v>
      </c>
      <c r="L75" s="2">
        <f>+Tabla35[[#This Row],[BALANCE INICIAL]]*Tabla35[[#This Row],[PRECIO]]</f>
        <v>0</v>
      </c>
      <c r="M75" s="2">
        <f>+Tabla35[[#This Row],[ENTRADAS]]*Tabla35[[#This Row],[PRECIO]]</f>
        <v>0</v>
      </c>
      <c r="N75" s="2">
        <f>+Tabla35[[#This Row],[SALIDAS]]*Tabla35[[#This Row],[PRECIO]]</f>
        <v>0</v>
      </c>
      <c r="O75" s="2">
        <f>+Tabla35[[#This Row],[BALANCE INICIAL2]]+Tabla35[[#This Row],[ENTRADAS3]]-Tabla35[[#This Row],[SALIDAS4]]</f>
        <v>0</v>
      </c>
    </row>
    <row r="76" spans="1:15" x14ac:dyDescent="0.25">
      <c r="A76" s="9" t="s">
        <v>29</v>
      </c>
      <c r="B76" s="17" t="s">
        <v>878</v>
      </c>
      <c r="C76" t="s">
        <v>102</v>
      </c>
      <c r="D76" t="s">
        <v>539</v>
      </c>
      <c r="F76" s="9" t="s">
        <v>865</v>
      </c>
      <c r="G76">
        <v>1</v>
      </c>
      <c r="J76">
        <f>+Tabla35[[#This Row],[BALANCE INICIAL]]+Tabla35[[#This Row],[ENTRADAS]]-Tabla35[[#This Row],[SALIDAS]]</f>
        <v>1</v>
      </c>
      <c r="K76" s="2">
        <v>1951</v>
      </c>
      <c r="L76" s="2">
        <f>+Tabla35[[#This Row],[BALANCE INICIAL]]*Tabla35[[#This Row],[PRECIO]]</f>
        <v>1951</v>
      </c>
      <c r="M76" s="2">
        <f>+Tabla35[[#This Row],[ENTRADAS]]*Tabla35[[#This Row],[PRECIO]]</f>
        <v>0</v>
      </c>
      <c r="N76" s="2">
        <f>+Tabla35[[#This Row],[SALIDAS]]*Tabla35[[#This Row],[PRECIO]]</f>
        <v>0</v>
      </c>
      <c r="O76" s="2">
        <f>+Tabla35[[#This Row],[BALANCE INICIAL2]]+Tabla35[[#This Row],[ENTRADAS3]]-Tabla35[[#This Row],[SALIDAS4]]</f>
        <v>1951</v>
      </c>
    </row>
    <row r="77" spans="1:15" x14ac:dyDescent="0.25">
      <c r="A77" s="9" t="s">
        <v>29</v>
      </c>
      <c r="B77" s="17" t="s">
        <v>878</v>
      </c>
      <c r="C77" t="s">
        <v>102</v>
      </c>
      <c r="D77" t="s">
        <v>540</v>
      </c>
      <c r="F77" s="9" t="s">
        <v>865</v>
      </c>
      <c r="G77">
        <v>1</v>
      </c>
      <c r="J77">
        <f>+Tabla35[[#This Row],[BALANCE INICIAL]]+Tabla35[[#This Row],[ENTRADAS]]-Tabla35[[#This Row],[SALIDAS]]</f>
        <v>1</v>
      </c>
      <c r="K77" s="2">
        <v>256.5</v>
      </c>
      <c r="L77" s="2">
        <f>+Tabla35[[#This Row],[BALANCE INICIAL]]*Tabla35[[#This Row],[PRECIO]]</f>
        <v>256.5</v>
      </c>
      <c r="M77" s="2">
        <f>+Tabla35[[#This Row],[ENTRADAS]]*Tabla35[[#This Row],[PRECIO]]</f>
        <v>0</v>
      </c>
      <c r="N77" s="2">
        <f>+Tabla35[[#This Row],[SALIDAS]]*Tabla35[[#This Row],[PRECIO]]</f>
        <v>0</v>
      </c>
      <c r="O77" s="2">
        <f>+Tabla35[[#This Row],[BALANCE INICIAL2]]+Tabla35[[#This Row],[ENTRADAS3]]-Tabla35[[#This Row],[SALIDAS4]]</f>
        <v>256.5</v>
      </c>
    </row>
    <row r="78" spans="1:15" x14ac:dyDescent="0.25">
      <c r="A78" s="9" t="s">
        <v>29</v>
      </c>
      <c r="B78" s="17" t="s">
        <v>878</v>
      </c>
      <c r="C78" t="s">
        <v>102</v>
      </c>
      <c r="D78" t="s">
        <v>541</v>
      </c>
      <c r="F78" s="9" t="s">
        <v>834</v>
      </c>
      <c r="G78">
        <v>2</v>
      </c>
      <c r="I78">
        <v>1</v>
      </c>
      <c r="J78">
        <f>+Tabla35[[#This Row],[BALANCE INICIAL]]+Tabla35[[#This Row],[ENTRADAS]]-Tabla35[[#This Row],[SALIDAS]]</f>
        <v>1</v>
      </c>
      <c r="K78" s="2">
        <v>154.5</v>
      </c>
      <c r="L78" s="2">
        <f>+Tabla35[[#This Row],[BALANCE INICIAL]]*Tabla35[[#This Row],[PRECIO]]</f>
        <v>309</v>
      </c>
      <c r="M78" s="2">
        <f>+Tabla35[[#This Row],[ENTRADAS]]*Tabla35[[#This Row],[PRECIO]]</f>
        <v>0</v>
      </c>
      <c r="N78" s="2">
        <f>+Tabla35[[#This Row],[SALIDAS]]*Tabla35[[#This Row],[PRECIO]]</f>
        <v>154.5</v>
      </c>
      <c r="O78" s="2">
        <f>+Tabla35[[#This Row],[BALANCE INICIAL2]]+Tabla35[[#This Row],[ENTRADAS3]]-Tabla35[[#This Row],[SALIDAS4]]</f>
        <v>154.5</v>
      </c>
    </row>
    <row r="79" spans="1:15" x14ac:dyDescent="0.25">
      <c r="A79" s="9" t="s">
        <v>29</v>
      </c>
      <c r="B79" s="17" t="s">
        <v>878</v>
      </c>
      <c r="C79" t="s">
        <v>102</v>
      </c>
      <c r="D79" t="s">
        <v>542</v>
      </c>
      <c r="F79" s="9" t="s">
        <v>820</v>
      </c>
      <c r="G79">
        <v>1</v>
      </c>
      <c r="J79">
        <f>+Tabla35[[#This Row],[BALANCE INICIAL]]+Tabla35[[#This Row],[ENTRADAS]]-Tabla35[[#This Row],[SALIDAS]]</f>
        <v>1</v>
      </c>
      <c r="K79" s="2">
        <v>3200</v>
      </c>
      <c r="L79" s="2">
        <f>+Tabla35[[#This Row],[BALANCE INICIAL]]*Tabla35[[#This Row],[PRECIO]]</f>
        <v>3200</v>
      </c>
      <c r="M79" s="2">
        <f>+Tabla35[[#This Row],[ENTRADAS]]*Tabla35[[#This Row],[PRECIO]]</f>
        <v>0</v>
      </c>
      <c r="N79" s="2">
        <f>+Tabla35[[#This Row],[SALIDAS]]*Tabla35[[#This Row],[PRECIO]]</f>
        <v>0</v>
      </c>
      <c r="O79" s="2">
        <f>+Tabla35[[#This Row],[BALANCE INICIAL2]]+Tabla35[[#This Row],[ENTRADAS3]]-Tabla35[[#This Row],[SALIDAS4]]</f>
        <v>3200</v>
      </c>
    </row>
    <row r="80" spans="1:15" x14ac:dyDescent="0.25">
      <c r="A80" s="9" t="s">
        <v>29</v>
      </c>
      <c r="B80" s="17" t="s">
        <v>878</v>
      </c>
      <c r="C80" t="s">
        <v>102</v>
      </c>
      <c r="D80" t="s">
        <v>543</v>
      </c>
      <c r="F80" s="9" t="s">
        <v>865</v>
      </c>
      <c r="G80">
        <v>2</v>
      </c>
      <c r="J80">
        <f>+Tabla35[[#This Row],[BALANCE INICIAL]]+Tabla35[[#This Row],[ENTRADAS]]-Tabla35[[#This Row],[SALIDAS]]</f>
        <v>2</v>
      </c>
      <c r="K80" s="2">
        <v>84.95</v>
      </c>
      <c r="L80" s="2">
        <f>+Tabla35[[#This Row],[BALANCE INICIAL]]*Tabla35[[#This Row],[PRECIO]]</f>
        <v>169.9</v>
      </c>
      <c r="M80" s="2">
        <f>+Tabla35[[#This Row],[ENTRADAS]]*Tabla35[[#This Row],[PRECIO]]</f>
        <v>0</v>
      </c>
      <c r="N80" s="2">
        <f>+Tabla35[[#This Row],[SALIDAS]]*Tabla35[[#This Row],[PRECIO]]</f>
        <v>0</v>
      </c>
      <c r="O80" s="2">
        <f>+Tabla35[[#This Row],[BALANCE INICIAL2]]+Tabla35[[#This Row],[ENTRADAS3]]-Tabla35[[#This Row],[SALIDAS4]]</f>
        <v>169.9</v>
      </c>
    </row>
    <row r="81" spans="1:15" x14ac:dyDescent="0.25">
      <c r="A81" s="9" t="s">
        <v>29</v>
      </c>
      <c r="B81" s="17" t="s">
        <v>878</v>
      </c>
      <c r="C81" t="s">
        <v>102</v>
      </c>
      <c r="D81" t="s">
        <v>545</v>
      </c>
      <c r="F81" s="9" t="s">
        <v>865</v>
      </c>
      <c r="G81">
        <v>1</v>
      </c>
      <c r="J81">
        <f>+Tabla35[[#This Row],[BALANCE INICIAL]]+Tabla35[[#This Row],[ENTRADAS]]-Tabla35[[#This Row],[SALIDAS]]</f>
        <v>1</v>
      </c>
      <c r="K81" s="2">
        <v>295</v>
      </c>
      <c r="L81" s="2">
        <f>+Tabla35[[#This Row],[BALANCE INICIAL]]*Tabla35[[#This Row],[PRECIO]]</f>
        <v>295</v>
      </c>
      <c r="M81" s="2">
        <f>+Tabla35[[#This Row],[ENTRADAS]]*Tabla35[[#This Row],[PRECIO]]</f>
        <v>0</v>
      </c>
      <c r="N81" s="2">
        <f>+Tabla35[[#This Row],[SALIDAS]]*Tabla35[[#This Row],[PRECIO]]</f>
        <v>0</v>
      </c>
      <c r="O81" s="2">
        <f>+Tabla35[[#This Row],[BALANCE INICIAL2]]+Tabla35[[#This Row],[ENTRADAS3]]-Tabla35[[#This Row],[SALIDAS4]]</f>
        <v>295</v>
      </c>
    </row>
    <row r="82" spans="1:15" x14ac:dyDescent="0.25">
      <c r="A82" s="9" t="s">
        <v>29</v>
      </c>
      <c r="B82" s="17" t="s">
        <v>878</v>
      </c>
      <c r="C82" t="s">
        <v>102</v>
      </c>
      <c r="D82" t="s">
        <v>546</v>
      </c>
      <c r="F82" s="9" t="s">
        <v>866</v>
      </c>
      <c r="G82">
        <v>17.529999999999998</v>
      </c>
      <c r="J82">
        <f>+Tabla35[[#This Row],[BALANCE INICIAL]]+Tabla35[[#This Row],[ENTRADAS]]-Tabla35[[#This Row],[SALIDAS]]</f>
        <v>17.529999999999998</v>
      </c>
      <c r="K82" s="2">
        <v>198</v>
      </c>
      <c r="L82" s="2">
        <f>+Tabla35[[#This Row],[BALANCE INICIAL]]*Tabla35[[#This Row],[PRECIO]]</f>
        <v>3470.9399999999996</v>
      </c>
      <c r="M82" s="2">
        <f>+Tabla35[[#This Row],[ENTRADAS]]*Tabla35[[#This Row],[PRECIO]]</f>
        <v>0</v>
      </c>
      <c r="N82" s="2">
        <f>+Tabla35[[#This Row],[SALIDAS]]*Tabla35[[#This Row],[PRECIO]]</f>
        <v>0</v>
      </c>
      <c r="O82" s="2">
        <f>+Tabla35[[#This Row],[BALANCE INICIAL2]]+Tabla35[[#This Row],[ENTRADAS3]]-Tabla35[[#This Row],[SALIDAS4]]</f>
        <v>3470.9399999999996</v>
      </c>
    </row>
    <row r="83" spans="1:15" x14ac:dyDescent="0.25">
      <c r="A83" s="9" t="s">
        <v>29</v>
      </c>
      <c r="B83" s="17" t="s">
        <v>878</v>
      </c>
      <c r="C83" t="s">
        <v>102</v>
      </c>
      <c r="D83" t="s">
        <v>547</v>
      </c>
      <c r="F83" s="9" t="s">
        <v>866</v>
      </c>
      <c r="G83">
        <v>7</v>
      </c>
      <c r="J83">
        <f>+Tabla35[[#This Row],[BALANCE INICIAL]]+Tabla35[[#This Row],[ENTRADAS]]-Tabla35[[#This Row],[SALIDAS]]</f>
        <v>7</v>
      </c>
      <c r="K83" s="2">
        <v>450</v>
      </c>
      <c r="L83" s="2">
        <f>+Tabla35[[#This Row],[BALANCE INICIAL]]*Tabla35[[#This Row],[PRECIO]]</f>
        <v>3150</v>
      </c>
      <c r="M83" s="2">
        <f>+Tabla35[[#This Row],[ENTRADAS]]*Tabla35[[#This Row],[PRECIO]]</f>
        <v>0</v>
      </c>
      <c r="N83" s="2">
        <f>+Tabla35[[#This Row],[SALIDAS]]*Tabla35[[#This Row],[PRECIO]]</f>
        <v>0</v>
      </c>
      <c r="O83" s="2">
        <f>+Tabla35[[#This Row],[BALANCE INICIAL2]]+Tabla35[[#This Row],[ENTRADAS3]]-Tabla35[[#This Row],[SALIDAS4]]</f>
        <v>3150</v>
      </c>
    </row>
    <row r="84" spans="1:15" x14ac:dyDescent="0.25">
      <c r="A84" s="9" t="s">
        <v>29</v>
      </c>
      <c r="B84" s="17" t="s">
        <v>878</v>
      </c>
      <c r="C84" t="s">
        <v>102</v>
      </c>
      <c r="D84" t="s">
        <v>548</v>
      </c>
      <c r="F84" s="9" t="s">
        <v>865</v>
      </c>
      <c r="G84">
        <v>10</v>
      </c>
      <c r="J84">
        <f>+Tabla35[[#This Row],[BALANCE INICIAL]]+Tabla35[[#This Row],[ENTRADAS]]-Tabla35[[#This Row],[SALIDAS]]</f>
        <v>10</v>
      </c>
      <c r="K84" s="2">
        <v>476</v>
      </c>
      <c r="L84" s="2">
        <f>+Tabla35[[#This Row],[BALANCE INICIAL]]*Tabla35[[#This Row],[PRECIO]]</f>
        <v>4760</v>
      </c>
      <c r="M84" s="2">
        <f>+Tabla35[[#This Row],[ENTRADAS]]*Tabla35[[#This Row],[PRECIO]]</f>
        <v>0</v>
      </c>
      <c r="N84" s="2">
        <f>+Tabla35[[#This Row],[SALIDAS]]*Tabla35[[#This Row],[PRECIO]]</f>
        <v>0</v>
      </c>
      <c r="O84" s="2">
        <f>+Tabla35[[#This Row],[BALANCE INICIAL2]]+Tabla35[[#This Row],[ENTRADAS3]]-Tabla35[[#This Row],[SALIDAS4]]</f>
        <v>4760</v>
      </c>
    </row>
    <row r="85" spans="1:15" x14ac:dyDescent="0.25">
      <c r="A85" s="9" t="s">
        <v>29</v>
      </c>
      <c r="B85" s="17" t="s">
        <v>878</v>
      </c>
      <c r="C85" t="s">
        <v>102</v>
      </c>
      <c r="D85" t="s">
        <v>549</v>
      </c>
      <c r="F85" s="9" t="s">
        <v>865</v>
      </c>
      <c r="G85">
        <v>1</v>
      </c>
      <c r="J85">
        <f>+Tabla35[[#This Row],[BALANCE INICIAL]]+Tabla35[[#This Row],[ENTRADAS]]-Tabla35[[#This Row],[SALIDAS]]</f>
        <v>1</v>
      </c>
      <c r="K85" s="2">
        <v>109.99</v>
      </c>
      <c r="L85" s="2">
        <f>+Tabla35[[#This Row],[BALANCE INICIAL]]*Tabla35[[#This Row],[PRECIO]]</f>
        <v>109.99</v>
      </c>
      <c r="M85" s="2">
        <f>+Tabla35[[#This Row],[ENTRADAS]]*Tabla35[[#This Row],[PRECIO]]</f>
        <v>0</v>
      </c>
      <c r="N85" s="2">
        <f>+Tabla35[[#This Row],[SALIDAS]]*Tabla35[[#This Row],[PRECIO]]</f>
        <v>0</v>
      </c>
      <c r="O85" s="2">
        <f>+Tabla35[[#This Row],[BALANCE INICIAL2]]+Tabla35[[#This Row],[ENTRADAS3]]-Tabla35[[#This Row],[SALIDAS4]]</f>
        <v>109.99</v>
      </c>
    </row>
    <row r="86" spans="1:15" x14ac:dyDescent="0.25">
      <c r="A86" s="9" t="s">
        <v>29</v>
      </c>
      <c r="B86" s="17" t="s">
        <v>878</v>
      </c>
      <c r="C86" t="s">
        <v>102</v>
      </c>
      <c r="D86" t="s">
        <v>550</v>
      </c>
      <c r="F86" s="9" t="s">
        <v>865</v>
      </c>
      <c r="G86">
        <v>1</v>
      </c>
      <c r="J86">
        <f>+Tabla35[[#This Row],[BALANCE INICIAL]]+Tabla35[[#This Row],[ENTRADAS]]-Tabla35[[#This Row],[SALIDAS]]</f>
        <v>1</v>
      </c>
      <c r="K86" s="2">
        <v>1487</v>
      </c>
      <c r="L86" s="2">
        <f>+Tabla35[[#This Row],[BALANCE INICIAL]]*Tabla35[[#This Row],[PRECIO]]</f>
        <v>1487</v>
      </c>
      <c r="M86" s="2">
        <f>+Tabla35[[#This Row],[ENTRADAS]]*Tabla35[[#This Row],[PRECIO]]</f>
        <v>0</v>
      </c>
      <c r="N86" s="2">
        <f>+Tabla35[[#This Row],[SALIDAS]]*Tabla35[[#This Row],[PRECIO]]</f>
        <v>0</v>
      </c>
      <c r="O86" s="2">
        <f>+Tabla35[[#This Row],[BALANCE INICIAL2]]+Tabla35[[#This Row],[ENTRADAS3]]-Tabla35[[#This Row],[SALIDAS4]]</f>
        <v>1487</v>
      </c>
    </row>
    <row r="87" spans="1:15" x14ac:dyDescent="0.25">
      <c r="A87" s="9" t="s">
        <v>29</v>
      </c>
      <c r="B87" s="17" t="s">
        <v>878</v>
      </c>
      <c r="C87" t="s">
        <v>102</v>
      </c>
      <c r="D87" t="s">
        <v>551</v>
      </c>
      <c r="F87" s="9" t="s">
        <v>865</v>
      </c>
      <c r="G87">
        <v>3</v>
      </c>
      <c r="J87">
        <f>+Tabla35[[#This Row],[BALANCE INICIAL]]+Tabla35[[#This Row],[ENTRADAS]]-Tabla35[[#This Row],[SALIDAS]]</f>
        <v>3</v>
      </c>
      <c r="K87" s="2">
        <v>792.86</v>
      </c>
      <c r="L87" s="2">
        <f>+Tabla35[[#This Row],[BALANCE INICIAL]]*Tabla35[[#This Row],[PRECIO]]</f>
        <v>2378.58</v>
      </c>
      <c r="M87" s="2">
        <f>+Tabla35[[#This Row],[ENTRADAS]]*Tabla35[[#This Row],[PRECIO]]</f>
        <v>0</v>
      </c>
      <c r="N87" s="2">
        <f>+Tabla35[[#This Row],[SALIDAS]]*Tabla35[[#This Row],[PRECIO]]</f>
        <v>0</v>
      </c>
      <c r="O87" s="2">
        <f>+Tabla35[[#This Row],[BALANCE INICIAL2]]+Tabla35[[#This Row],[ENTRADAS3]]-Tabla35[[#This Row],[SALIDAS4]]</f>
        <v>2378.58</v>
      </c>
    </row>
    <row r="88" spans="1:15" x14ac:dyDescent="0.25">
      <c r="A88" s="9" t="s">
        <v>29</v>
      </c>
      <c r="B88" s="17" t="s">
        <v>878</v>
      </c>
      <c r="C88" t="s">
        <v>102</v>
      </c>
      <c r="D88" t="s">
        <v>552</v>
      </c>
      <c r="F88" s="9" t="s">
        <v>865</v>
      </c>
      <c r="G88">
        <v>1</v>
      </c>
      <c r="J88">
        <f>+Tabla35[[#This Row],[BALANCE INICIAL]]+Tabla35[[#This Row],[ENTRADAS]]-Tabla35[[#This Row],[SALIDAS]]</f>
        <v>1</v>
      </c>
      <c r="K88" s="2">
        <v>792.86</v>
      </c>
      <c r="L88" s="2">
        <f>+Tabla35[[#This Row],[BALANCE INICIAL]]*Tabla35[[#This Row],[PRECIO]]</f>
        <v>792.86</v>
      </c>
      <c r="M88" s="2">
        <f>+Tabla35[[#This Row],[ENTRADAS]]*Tabla35[[#This Row],[PRECIO]]</f>
        <v>0</v>
      </c>
      <c r="N88" s="2">
        <f>+Tabla35[[#This Row],[SALIDAS]]*Tabla35[[#This Row],[PRECIO]]</f>
        <v>0</v>
      </c>
      <c r="O88" s="2">
        <f>+Tabla35[[#This Row],[BALANCE INICIAL2]]+Tabla35[[#This Row],[ENTRADAS3]]-Tabla35[[#This Row],[SALIDAS4]]</f>
        <v>792.86</v>
      </c>
    </row>
    <row r="89" spans="1:15" x14ac:dyDescent="0.25">
      <c r="A89" s="9" t="s">
        <v>29</v>
      </c>
      <c r="B89" s="17" t="s">
        <v>878</v>
      </c>
      <c r="C89" t="s">
        <v>102</v>
      </c>
      <c r="D89" t="s">
        <v>553</v>
      </c>
      <c r="F89" s="9" t="s">
        <v>865</v>
      </c>
      <c r="G89">
        <v>3</v>
      </c>
      <c r="J89">
        <f>+Tabla35[[#This Row],[BALANCE INICIAL]]+Tabla35[[#This Row],[ENTRADAS]]-Tabla35[[#This Row],[SALIDAS]]</f>
        <v>3</v>
      </c>
      <c r="K89" s="2">
        <v>792.86</v>
      </c>
      <c r="L89" s="2">
        <f>+Tabla35[[#This Row],[BALANCE INICIAL]]*Tabla35[[#This Row],[PRECIO]]</f>
        <v>2378.58</v>
      </c>
      <c r="M89" s="2">
        <f>+Tabla35[[#This Row],[ENTRADAS]]*Tabla35[[#This Row],[PRECIO]]</f>
        <v>0</v>
      </c>
      <c r="N89" s="2">
        <f>+Tabla35[[#This Row],[SALIDAS]]*Tabla35[[#This Row],[PRECIO]]</f>
        <v>0</v>
      </c>
      <c r="O89" s="2">
        <f>+Tabla35[[#This Row],[BALANCE INICIAL2]]+Tabla35[[#This Row],[ENTRADAS3]]-Tabla35[[#This Row],[SALIDAS4]]</f>
        <v>2378.58</v>
      </c>
    </row>
    <row r="90" spans="1:15" x14ac:dyDescent="0.25">
      <c r="A90" s="9" t="s">
        <v>29</v>
      </c>
      <c r="B90" s="17" t="s">
        <v>878</v>
      </c>
      <c r="C90" t="s">
        <v>102</v>
      </c>
      <c r="D90" t="s">
        <v>554</v>
      </c>
      <c r="F90" s="9" t="s">
        <v>865</v>
      </c>
      <c r="G90">
        <v>2</v>
      </c>
      <c r="J90">
        <f>+Tabla35[[#This Row],[BALANCE INICIAL]]+Tabla35[[#This Row],[ENTRADAS]]-Tabla35[[#This Row],[SALIDAS]]</f>
        <v>2</v>
      </c>
      <c r="K90" s="2">
        <v>361.86</v>
      </c>
      <c r="L90" s="2">
        <f>+Tabla35[[#This Row],[BALANCE INICIAL]]*Tabla35[[#This Row],[PRECIO]]</f>
        <v>723.72</v>
      </c>
      <c r="M90" s="2">
        <f>+Tabla35[[#This Row],[ENTRADAS]]*Tabla35[[#This Row],[PRECIO]]</f>
        <v>0</v>
      </c>
      <c r="N90" s="2">
        <f>+Tabla35[[#This Row],[SALIDAS]]*Tabla35[[#This Row],[PRECIO]]</f>
        <v>0</v>
      </c>
      <c r="O90" s="2">
        <f>+Tabla35[[#This Row],[BALANCE INICIAL2]]+Tabla35[[#This Row],[ENTRADAS3]]-Tabla35[[#This Row],[SALIDAS4]]</f>
        <v>723.72</v>
      </c>
    </row>
    <row r="91" spans="1:15" x14ac:dyDescent="0.25">
      <c r="A91" s="9" t="s">
        <v>29</v>
      </c>
      <c r="B91" s="17" t="s">
        <v>878</v>
      </c>
      <c r="C91" t="s">
        <v>102</v>
      </c>
      <c r="D91" t="s">
        <v>555</v>
      </c>
      <c r="F91" s="9" t="s">
        <v>865</v>
      </c>
      <c r="G91">
        <v>1</v>
      </c>
      <c r="J91">
        <f>+Tabla35[[#This Row],[BALANCE INICIAL]]+Tabla35[[#This Row],[ENTRADAS]]-Tabla35[[#This Row],[SALIDAS]]</f>
        <v>1</v>
      </c>
      <c r="K91" s="2">
        <v>790.77</v>
      </c>
      <c r="L91" s="2">
        <f>+Tabla35[[#This Row],[BALANCE INICIAL]]*Tabla35[[#This Row],[PRECIO]]</f>
        <v>790.77</v>
      </c>
      <c r="M91" s="2">
        <f>+Tabla35[[#This Row],[ENTRADAS]]*Tabla35[[#This Row],[PRECIO]]</f>
        <v>0</v>
      </c>
      <c r="N91" s="2">
        <f>+Tabla35[[#This Row],[SALIDAS]]*Tabla35[[#This Row],[PRECIO]]</f>
        <v>0</v>
      </c>
      <c r="O91" s="2">
        <f>+Tabla35[[#This Row],[BALANCE INICIAL2]]+Tabla35[[#This Row],[ENTRADAS3]]-Tabla35[[#This Row],[SALIDAS4]]</f>
        <v>790.77</v>
      </c>
    </row>
    <row r="92" spans="1:15" x14ac:dyDescent="0.25">
      <c r="A92" s="9" t="s">
        <v>29</v>
      </c>
      <c r="B92" s="17" t="s">
        <v>878</v>
      </c>
      <c r="C92" t="s">
        <v>102</v>
      </c>
      <c r="D92" t="s">
        <v>556</v>
      </c>
      <c r="F92" s="9" t="s">
        <v>834</v>
      </c>
      <c r="G92">
        <v>5</v>
      </c>
      <c r="J92">
        <f>+Tabla35[[#This Row],[BALANCE INICIAL]]+Tabla35[[#This Row],[ENTRADAS]]-Tabla35[[#This Row],[SALIDAS]]</f>
        <v>5</v>
      </c>
      <c r="K92" s="2">
        <v>60.5</v>
      </c>
      <c r="L92" s="2">
        <f>+Tabla35[[#This Row],[BALANCE INICIAL]]*Tabla35[[#This Row],[PRECIO]]</f>
        <v>302.5</v>
      </c>
      <c r="M92" s="2">
        <f>+Tabla35[[#This Row],[ENTRADAS]]*Tabla35[[#This Row],[PRECIO]]</f>
        <v>0</v>
      </c>
      <c r="N92" s="2">
        <f>+Tabla35[[#This Row],[SALIDAS]]*Tabla35[[#This Row],[PRECIO]]</f>
        <v>0</v>
      </c>
      <c r="O92" s="2">
        <f>+Tabla35[[#This Row],[BALANCE INICIAL2]]+Tabla35[[#This Row],[ENTRADAS3]]-Tabla35[[#This Row],[SALIDAS4]]</f>
        <v>302.5</v>
      </c>
    </row>
    <row r="93" spans="1:15" x14ac:dyDescent="0.25">
      <c r="A93" s="9" t="s">
        <v>29</v>
      </c>
      <c r="B93" s="17" t="s">
        <v>878</v>
      </c>
      <c r="C93" t="s">
        <v>102</v>
      </c>
      <c r="D93" t="s">
        <v>557</v>
      </c>
      <c r="F93" s="9" t="s">
        <v>820</v>
      </c>
      <c r="G93">
        <v>1</v>
      </c>
      <c r="J93">
        <f>+Tabla35[[#This Row],[BALANCE INICIAL]]+Tabla35[[#This Row],[ENTRADAS]]-Tabla35[[#This Row],[SALIDAS]]</f>
        <v>1</v>
      </c>
      <c r="K93" s="2">
        <v>5000</v>
      </c>
      <c r="L93" s="2">
        <f>+Tabla35[[#This Row],[BALANCE INICIAL]]*Tabla35[[#This Row],[PRECIO]]</f>
        <v>5000</v>
      </c>
      <c r="M93" s="2">
        <f>+Tabla35[[#This Row],[ENTRADAS]]*Tabla35[[#This Row],[PRECIO]]</f>
        <v>0</v>
      </c>
      <c r="N93" s="2">
        <f>+Tabla35[[#This Row],[SALIDAS]]*Tabla35[[#This Row],[PRECIO]]</f>
        <v>0</v>
      </c>
      <c r="O93" s="2">
        <f>+Tabla35[[#This Row],[BALANCE INICIAL2]]+Tabla35[[#This Row],[ENTRADAS3]]-Tabla35[[#This Row],[SALIDAS4]]</f>
        <v>5000</v>
      </c>
    </row>
    <row r="94" spans="1:15" x14ac:dyDescent="0.25">
      <c r="A94" s="9" t="s">
        <v>29</v>
      </c>
      <c r="B94" s="17" t="s">
        <v>878</v>
      </c>
      <c r="C94" t="s">
        <v>102</v>
      </c>
      <c r="D94" t="s">
        <v>558</v>
      </c>
      <c r="F94" s="9" t="s">
        <v>865</v>
      </c>
      <c r="G94">
        <v>7</v>
      </c>
      <c r="J94">
        <f>+Tabla35[[#This Row],[BALANCE INICIAL]]+Tabla35[[#This Row],[ENTRADAS]]-Tabla35[[#This Row],[SALIDAS]]</f>
        <v>7</v>
      </c>
      <c r="K94" s="2">
        <v>35.590000000000003</v>
      </c>
      <c r="L94" s="2">
        <f>+Tabla35[[#This Row],[BALANCE INICIAL]]*Tabla35[[#This Row],[PRECIO]]</f>
        <v>249.13000000000002</v>
      </c>
      <c r="M94" s="2">
        <f>+Tabla35[[#This Row],[ENTRADAS]]*Tabla35[[#This Row],[PRECIO]]</f>
        <v>0</v>
      </c>
      <c r="N94" s="2">
        <f>+Tabla35[[#This Row],[SALIDAS]]*Tabla35[[#This Row],[PRECIO]]</f>
        <v>0</v>
      </c>
      <c r="O94" s="2">
        <f>+Tabla35[[#This Row],[BALANCE INICIAL2]]+Tabla35[[#This Row],[ENTRADAS3]]-Tabla35[[#This Row],[SALIDAS4]]</f>
        <v>249.13000000000002</v>
      </c>
    </row>
    <row r="95" spans="1:15" x14ac:dyDescent="0.25">
      <c r="A95" s="9" t="s">
        <v>29</v>
      </c>
      <c r="B95" s="17" t="s">
        <v>878</v>
      </c>
      <c r="C95" t="s">
        <v>102</v>
      </c>
      <c r="D95" t="s">
        <v>559</v>
      </c>
      <c r="F95" s="9" t="s">
        <v>865</v>
      </c>
      <c r="G95">
        <v>0</v>
      </c>
      <c r="J95">
        <f>+Tabla35[[#This Row],[BALANCE INICIAL]]+Tabla35[[#This Row],[ENTRADAS]]-Tabla35[[#This Row],[SALIDAS]]</f>
        <v>0</v>
      </c>
      <c r="K95" s="2">
        <v>300</v>
      </c>
      <c r="L95" s="2">
        <f>+Tabla35[[#This Row],[BALANCE INICIAL]]*Tabla35[[#This Row],[PRECIO]]</f>
        <v>0</v>
      </c>
      <c r="M95" s="2">
        <f>+Tabla35[[#This Row],[ENTRADAS]]*Tabla35[[#This Row],[PRECIO]]</f>
        <v>0</v>
      </c>
      <c r="N95" s="2">
        <f>+Tabla35[[#This Row],[SALIDAS]]*Tabla35[[#This Row],[PRECIO]]</f>
        <v>0</v>
      </c>
      <c r="O95" s="2">
        <f>+Tabla35[[#This Row],[BALANCE INICIAL2]]+Tabla35[[#This Row],[ENTRADAS3]]-Tabla35[[#This Row],[SALIDAS4]]</f>
        <v>0</v>
      </c>
    </row>
    <row r="96" spans="1:15" x14ac:dyDescent="0.25">
      <c r="A96" s="9" t="s">
        <v>29</v>
      </c>
      <c r="B96" s="17" t="s">
        <v>878</v>
      </c>
      <c r="C96" t="s">
        <v>102</v>
      </c>
      <c r="D96" t="s">
        <v>560</v>
      </c>
      <c r="F96" s="9" t="s">
        <v>865</v>
      </c>
      <c r="G96">
        <v>8</v>
      </c>
      <c r="J96">
        <f>+Tabla35[[#This Row],[BALANCE INICIAL]]+Tabla35[[#This Row],[ENTRADAS]]-Tabla35[[#This Row],[SALIDAS]]</f>
        <v>8</v>
      </c>
      <c r="K96" s="2">
        <v>928</v>
      </c>
      <c r="L96" s="2">
        <f>+Tabla35[[#This Row],[BALANCE INICIAL]]*Tabla35[[#This Row],[PRECIO]]</f>
        <v>7424</v>
      </c>
      <c r="M96" s="2">
        <f>+Tabla35[[#This Row],[ENTRADAS]]*Tabla35[[#This Row],[PRECIO]]</f>
        <v>0</v>
      </c>
      <c r="N96" s="2">
        <f>+Tabla35[[#This Row],[SALIDAS]]*Tabla35[[#This Row],[PRECIO]]</f>
        <v>0</v>
      </c>
      <c r="O96" s="2">
        <f>+Tabla35[[#This Row],[BALANCE INICIAL2]]+Tabla35[[#This Row],[ENTRADAS3]]-Tabla35[[#This Row],[SALIDAS4]]</f>
        <v>7424</v>
      </c>
    </row>
    <row r="97" spans="1:15" x14ac:dyDescent="0.25">
      <c r="A97" s="9" t="s">
        <v>29</v>
      </c>
      <c r="B97" s="17" t="s">
        <v>878</v>
      </c>
      <c r="C97" t="s">
        <v>102</v>
      </c>
      <c r="D97" t="s">
        <v>561</v>
      </c>
      <c r="F97" s="9" t="s">
        <v>834</v>
      </c>
      <c r="G97">
        <v>2</v>
      </c>
      <c r="J97">
        <f>+Tabla35[[#This Row],[BALANCE INICIAL]]+Tabla35[[#This Row],[ENTRADAS]]-Tabla35[[#This Row],[SALIDAS]]</f>
        <v>2</v>
      </c>
      <c r="K97" s="2">
        <v>153.05000000000001</v>
      </c>
      <c r="L97" s="2">
        <f>+Tabla35[[#This Row],[BALANCE INICIAL]]*Tabla35[[#This Row],[PRECIO]]</f>
        <v>306.10000000000002</v>
      </c>
      <c r="M97" s="2">
        <f>+Tabla35[[#This Row],[ENTRADAS]]*Tabla35[[#This Row],[PRECIO]]</f>
        <v>0</v>
      </c>
      <c r="N97" s="2">
        <f>+Tabla35[[#This Row],[SALIDAS]]*Tabla35[[#This Row],[PRECIO]]</f>
        <v>0</v>
      </c>
      <c r="O97" s="2">
        <f>+Tabla35[[#This Row],[BALANCE INICIAL2]]+Tabla35[[#This Row],[ENTRADAS3]]-Tabla35[[#This Row],[SALIDAS4]]</f>
        <v>306.10000000000002</v>
      </c>
    </row>
    <row r="98" spans="1:15" x14ac:dyDescent="0.25">
      <c r="A98" s="9" t="s">
        <v>29</v>
      </c>
      <c r="B98" s="17" t="s">
        <v>878</v>
      </c>
      <c r="C98" t="s">
        <v>102</v>
      </c>
      <c r="D98" t="s">
        <v>562</v>
      </c>
      <c r="F98" s="9" t="s">
        <v>865</v>
      </c>
      <c r="G98">
        <v>0</v>
      </c>
      <c r="J98">
        <f>+Tabla35[[#This Row],[BALANCE INICIAL]]+Tabla35[[#This Row],[ENTRADAS]]-Tabla35[[#This Row],[SALIDAS]]</f>
        <v>0</v>
      </c>
      <c r="K98" s="2">
        <v>80</v>
      </c>
      <c r="L98" s="2">
        <f>+Tabla35[[#This Row],[BALANCE INICIAL]]*Tabla35[[#This Row],[PRECIO]]</f>
        <v>0</v>
      </c>
      <c r="M98" s="2">
        <f>+Tabla35[[#This Row],[ENTRADAS]]*Tabla35[[#This Row],[PRECIO]]</f>
        <v>0</v>
      </c>
      <c r="N98" s="2">
        <f>+Tabla35[[#This Row],[SALIDAS]]*Tabla35[[#This Row],[PRECIO]]</f>
        <v>0</v>
      </c>
      <c r="O98" s="2">
        <f>+Tabla35[[#This Row],[BALANCE INICIAL2]]+Tabla35[[#This Row],[ENTRADAS3]]-Tabla35[[#This Row],[SALIDAS4]]</f>
        <v>0</v>
      </c>
    </row>
    <row r="99" spans="1:15" x14ac:dyDescent="0.25">
      <c r="A99" s="9" t="s">
        <v>29</v>
      </c>
      <c r="B99" s="17" t="s">
        <v>878</v>
      </c>
      <c r="C99" t="s">
        <v>102</v>
      </c>
      <c r="D99" t="s">
        <v>563</v>
      </c>
      <c r="F99" s="9" t="s">
        <v>834</v>
      </c>
      <c r="G99">
        <v>4</v>
      </c>
      <c r="J99">
        <f>+Tabla35[[#This Row],[BALANCE INICIAL]]+Tabla35[[#This Row],[ENTRADAS]]-Tabla35[[#This Row],[SALIDAS]]</f>
        <v>4</v>
      </c>
      <c r="K99" s="2">
        <v>205</v>
      </c>
      <c r="L99" s="2">
        <f>+Tabla35[[#This Row],[BALANCE INICIAL]]*Tabla35[[#This Row],[PRECIO]]</f>
        <v>820</v>
      </c>
      <c r="M99" s="2">
        <f>+Tabla35[[#This Row],[ENTRADAS]]*Tabla35[[#This Row],[PRECIO]]</f>
        <v>0</v>
      </c>
      <c r="N99" s="2">
        <f>+Tabla35[[#This Row],[SALIDAS]]*Tabla35[[#This Row],[PRECIO]]</f>
        <v>0</v>
      </c>
      <c r="O99" s="2">
        <f>+Tabla35[[#This Row],[BALANCE INICIAL2]]+Tabla35[[#This Row],[ENTRADAS3]]-Tabla35[[#This Row],[SALIDAS4]]</f>
        <v>820</v>
      </c>
    </row>
    <row r="100" spans="1:15" x14ac:dyDescent="0.25">
      <c r="A100" s="9" t="s">
        <v>29</v>
      </c>
      <c r="B100" s="17" t="s">
        <v>878</v>
      </c>
      <c r="C100" t="s">
        <v>102</v>
      </c>
      <c r="D100" t="s">
        <v>564</v>
      </c>
      <c r="F100" s="9" t="s">
        <v>867</v>
      </c>
      <c r="G100">
        <v>15</v>
      </c>
      <c r="J100">
        <f>+Tabla35[[#This Row],[BALANCE INICIAL]]+Tabla35[[#This Row],[ENTRADAS]]-Tabla35[[#This Row],[SALIDAS]]</f>
        <v>15</v>
      </c>
      <c r="K100" s="2">
        <v>80</v>
      </c>
      <c r="L100" s="2">
        <f>+Tabla35[[#This Row],[BALANCE INICIAL]]*Tabla35[[#This Row],[PRECIO]]</f>
        <v>1200</v>
      </c>
      <c r="M100" s="2">
        <f>+Tabla35[[#This Row],[ENTRADAS]]*Tabla35[[#This Row],[PRECIO]]</f>
        <v>0</v>
      </c>
      <c r="N100" s="2">
        <f>+Tabla35[[#This Row],[SALIDAS]]*Tabla35[[#This Row],[PRECIO]]</f>
        <v>0</v>
      </c>
      <c r="O100" s="2">
        <f>+Tabla35[[#This Row],[BALANCE INICIAL2]]+Tabla35[[#This Row],[ENTRADAS3]]-Tabla35[[#This Row],[SALIDAS4]]</f>
        <v>1200</v>
      </c>
    </row>
    <row r="101" spans="1:15" x14ac:dyDescent="0.25">
      <c r="A101" s="9" t="s">
        <v>29</v>
      </c>
      <c r="B101" s="17" t="s">
        <v>878</v>
      </c>
      <c r="C101" t="s">
        <v>102</v>
      </c>
      <c r="D101" t="s">
        <v>565</v>
      </c>
      <c r="F101" s="9" t="s">
        <v>867</v>
      </c>
      <c r="G101">
        <v>8</v>
      </c>
      <c r="J101">
        <f>+Tabla35[[#This Row],[BALANCE INICIAL]]+Tabla35[[#This Row],[ENTRADAS]]-Tabla35[[#This Row],[SALIDAS]]</f>
        <v>8</v>
      </c>
      <c r="K101" s="2">
        <v>160</v>
      </c>
      <c r="L101" s="2">
        <f>+Tabla35[[#This Row],[BALANCE INICIAL]]*Tabla35[[#This Row],[PRECIO]]</f>
        <v>1280</v>
      </c>
      <c r="M101" s="2">
        <f>+Tabla35[[#This Row],[ENTRADAS]]*Tabla35[[#This Row],[PRECIO]]</f>
        <v>0</v>
      </c>
      <c r="N101" s="2">
        <f>+Tabla35[[#This Row],[SALIDAS]]*Tabla35[[#This Row],[PRECIO]]</f>
        <v>0</v>
      </c>
      <c r="O101" s="2">
        <f>+Tabla35[[#This Row],[BALANCE INICIAL2]]+Tabla35[[#This Row],[ENTRADAS3]]-Tabla35[[#This Row],[SALIDAS4]]</f>
        <v>1280</v>
      </c>
    </row>
    <row r="102" spans="1:15" x14ac:dyDescent="0.25">
      <c r="A102" s="9" t="s">
        <v>29</v>
      </c>
      <c r="B102" s="17" t="s">
        <v>878</v>
      </c>
      <c r="C102" t="s">
        <v>102</v>
      </c>
      <c r="D102" t="s">
        <v>566</v>
      </c>
      <c r="F102" s="9" t="s">
        <v>867</v>
      </c>
      <c r="G102">
        <v>2</v>
      </c>
      <c r="J102">
        <f>+Tabla35[[#This Row],[BALANCE INICIAL]]+Tabla35[[#This Row],[ENTRADAS]]-Tabla35[[#This Row],[SALIDAS]]</f>
        <v>2</v>
      </c>
      <c r="K102" s="2">
        <v>80</v>
      </c>
      <c r="L102" s="2">
        <f>+Tabla35[[#This Row],[BALANCE INICIAL]]*Tabla35[[#This Row],[PRECIO]]</f>
        <v>160</v>
      </c>
      <c r="M102" s="2">
        <f>+Tabla35[[#This Row],[ENTRADAS]]*Tabla35[[#This Row],[PRECIO]]</f>
        <v>0</v>
      </c>
      <c r="N102" s="2">
        <f>+Tabla35[[#This Row],[SALIDAS]]*Tabla35[[#This Row],[PRECIO]]</f>
        <v>0</v>
      </c>
      <c r="O102" s="2">
        <f>+Tabla35[[#This Row],[BALANCE INICIAL2]]+Tabla35[[#This Row],[ENTRADAS3]]-Tabla35[[#This Row],[SALIDAS4]]</f>
        <v>160</v>
      </c>
    </row>
    <row r="103" spans="1:15" x14ac:dyDescent="0.25">
      <c r="A103" s="9" t="s">
        <v>29</v>
      </c>
      <c r="B103" s="17" t="s">
        <v>878</v>
      </c>
      <c r="C103" t="s">
        <v>102</v>
      </c>
      <c r="D103" t="s">
        <v>567</v>
      </c>
      <c r="F103" s="9" t="s">
        <v>867</v>
      </c>
      <c r="G103">
        <v>4</v>
      </c>
      <c r="J103">
        <f>+Tabla35[[#This Row],[BALANCE INICIAL]]+Tabla35[[#This Row],[ENTRADAS]]-Tabla35[[#This Row],[SALIDAS]]</f>
        <v>4</v>
      </c>
      <c r="K103" s="2">
        <v>80</v>
      </c>
      <c r="L103" s="2">
        <f>+Tabla35[[#This Row],[BALANCE INICIAL]]*Tabla35[[#This Row],[PRECIO]]</f>
        <v>320</v>
      </c>
      <c r="M103" s="2">
        <f>+Tabla35[[#This Row],[ENTRADAS]]*Tabla35[[#This Row],[PRECIO]]</f>
        <v>0</v>
      </c>
      <c r="N103" s="2">
        <f>+Tabla35[[#This Row],[SALIDAS]]*Tabla35[[#This Row],[PRECIO]]</f>
        <v>0</v>
      </c>
      <c r="O103" s="2">
        <f>+Tabla35[[#This Row],[BALANCE INICIAL2]]+Tabla35[[#This Row],[ENTRADAS3]]-Tabla35[[#This Row],[SALIDAS4]]</f>
        <v>320</v>
      </c>
    </row>
    <row r="104" spans="1:15" x14ac:dyDescent="0.25">
      <c r="A104" s="9" t="s">
        <v>29</v>
      </c>
      <c r="B104" s="17" t="s">
        <v>878</v>
      </c>
      <c r="C104" t="s">
        <v>102</v>
      </c>
      <c r="D104" t="s">
        <v>568</v>
      </c>
      <c r="F104" s="9" t="s">
        <v>868</v>
      </c>
      <c r="G104">
        <v>2</v>
      </c>
      <c r="J104">
        <f>+Tabla35[[#This Row],[BALANCE INICIAL]]+Tabla35[[#This Row],[ENTRADAS]]-Tabla35[[#This Row],[SALIDAS]]</f>
        <v>2</v>
      </c>
      <c r="K104" s="2">
        <v>1249.99</v>
      </c>
      <c r="L104" s="2">
        <f>+Tabla35[[#This Row],[BALANCE INICIAL]]*Tabla35[[#This Row],[PRECIO]]</f>
        <v>2499.98</v>
      </c>
      <c r="M104" s="2">
        <f>+Tabla35[[#This Row],[ENTRADAS]]*Tabla35[[#This Row],[PRECIO]]</f>
        <v>0</v>
      </c>
      <c r="N104" s="2">
        <f>+Tabla35[[#This Row],[SALIDAS]]*Tabla35[[#This Row],[PRECIO]]</f>
        <v>0</v>
      </c>
      <c r="O104" s="2">
        <f>+Tabla35[[#This Row],[BALANCE INICIAL2]]+Tabla35[[#This Row],[ENTRADAS3]]-Tabla35[[#This Row],[SALIDAS4]]</f>
        <v>2499.98</v>
      </c>
    </row>
    <row r="105" spans="1:15" x14ac:dyDescent="0.25">
      <c r="A105" s="9" t="s">
        <v>29</v>
      </c>
      <c r="B105" s="17" t="s">
        <v>878</v>
      </c>
      <c r="C105" t="s">
        <v>102</v>
      </c>
      <c r="D105" t="s">
        <v>569</v>
      </c>
      <c r="F105" s="9" t="s">
        <v>825</v>
      </c>
      <c r="G105">
        <v>3</v>
      </c>
      <c r="J105">
        <f>+Tabla35[[#This Row],[BALANCE INICIAL]]+Tabla35[[#This Row],[ENTRADAS]]-Tabla35[[#This Row],[SALIDAS]]</f>
        <v>3</v>
      </c>
      <c r="K105" s="2">
        <v>630.5</v>
      </c>
      <c r="L105" s="2">
        <f>+Tabla35[[#This Row],[BALANCE INICIAL]]*Tabla35[[#This Row],[PRECIO]]</f>
        <v>1891.5</v>
      </c>
      <c r="M105" s="2">
        <f>+Tabla35[[#This Row],[ENTRADAS]]*Tabla35[[#This Row],[PRECIO]]</f>
        <v>0</v>
      </c>
      <c r="N105" s="2">
        <f>+Tabla35[[#This Row],[SALIDAS]]*Tabla35[[#This Row],[PRECIO]]</f>
        <v>0</v>
      </c>
      <c r="O105" s="2">
        <f>+Tabla35[[#This Row],[BALANCE INICIAL2]]+Tabla35[[#This Row],[ENTRADAS3]]-Tabla35[[#This Row],[SALIDAS4]]</f>
        <v>1891.5</v>
      </c>
    </row>
    <row r="106" spans="1:15" x14ac:dyDescent="0.25">
      <c r="A106" s="9" t="s">
        <v>29</v>
      </c>
      <c r="B106" s="17" t="s">
        <v>878</v>
      </c>
      <c r="C106" t="s">
        <v>102</v>
      </c>
      <c r="D106" t="s">
        <v>570</v>
      </c>
      <c r="F106" s="9" t="s">
        <v>834</v>
      </c>
      <c r="G106">
        <v>1</v>
      </c>
      <c r="J106">
        <f>+Tabla35[[#This Row],[BALANCE INICIAL]]+Tabla35[[#This Row],[ENTRADAS]]-Tabla35[[#This Row],[SALIDAS]]</f>
        <v>1</v>
      </c>
      <c r="K106" s="2">
        <v>170.5</v>
      </c>
      <c r="L106" s="2">
        <f>+Tabla35[[#This Row],[BALANCE INICIAL]]*Tabla35[[#This Row],[PRECIO]]</f>
        <v>170.5</v>
      </c>
      <c r="M106" s="2">
        <f>+Tabla35[[#This Row],[ENTRADAS]]*Tabla35[[#This Row],[PRECIO]]</f>
        <v>0</v>
      </c>
      <c r="N106" s="2">
        <f>+Tabla35[[#This Row],[SALIDAS]]*Tabla35[[#This Row],[PRECIO]]</f>
        <v>0</v>
      </c>
      <c r="O106" s="2">
        <f>+Tabla35[[#This Row],[BALANCE INICIAL2]]+Tabla35[[#This Row],[ENTRADAS3]]-Tabla35[[#This Row],[SALIDAS4]]</f>
        <v>170.5</v>
      </c>
    </row>
    <row r="107" spans="1:15" x14ac:dyDescent="0.25">
      <c r="A107" s="9" t="s">
        <v>29</v>
      </c>
      <c r="B107" s="17" t="s">
        <v>878</v>
      </c>
      <c r="C107" t="s">
        <v>102</v>
      </c>
      <c r="D107" t="s">
        <v>571</v>
      </c>
      <c r="F107" s="9" t="s">
        <v>869</v>
      </c>
      <c r="G107">
        <v>1</v>
      </c>
      <c r="J107">
        <f>+Tabla35[[#This Row],[BALANCE INICIAL]]+Tabla35[[#This Row],[ENTRADAS]]-Tabla35[[#This Row],[SALIDAS]]</f>
        <v>1</v>
      </c>
      <c r="K107" s="2">
        <v>169</v>
      </c>
      <c r="L107" s="2">
        <f>+Tabla35[[#This Row],[BALANCE INICIAL]]*Tabla35[[#This Row],[PRECIO]]</f>
        <v>169</v>
      </c>
      <c r="M107" s="2">
        <f>+Tabla35[[#This Row],[ENTRADAS]]*Tabla35[[#This Row],[PRECIO]]</f>
        <v>0</v>
      </c>
      <c r="N107" s="2">
        <f>+Tabla35[[#This Row],[SALIDAS]]*Tabla35[[#This Row],[PRECIO]]</f>
        <v>0</v>
      </c>
      <c r="O107" s="2">
        <f>+Tabla35[[#This Row],[BALANCE INICIAL2]]+Tabla35[[#This Row],[ENTRADAS3]]-Tabla35[[#This Row],[SALIDAS4]]</f>
        <v>169</v>
      </c>
    </row>
    <row r="108" spans="1:15" x14ac:dyDescent="0.25">
      <c r="A108" s="9" t="s">
        <v>29</v>
      </c>
      <c r="B108" s="17" t="s">
        <v>878</v>
      </c>
      <c r="C108" t="s">
        <v>102</v>
      </c>
      <c r="D108" t="s">
        <v>572</v>
      </c>
      <c r="F108" s="9" t="s">
        <v>834</v>
      </c>
      <c r="G108">
        <v>1</v>
      </c>
      <c r="J108">
        <f>+Tabla35[[#This Row],[BALANCE INICIAL]]+Tabla35[[#This Row],[ENTRADAS]]-Tabla35[[#This Row],[SALIDAS]]</f>
        <v>1</v>
      </c>
      <c r="K108" s="2">
        <v>159</v>
      </c>
      <c r="L108" s="2">
        <f>+Tabla35[[#This Row],[BALANCE INICIAL]]*Tabla35[[#This Row],[PRECIO]]</f>
        <v>159</v>
      </c>
      <c r="M108" s="2">
        <f>+Tabla35[[#This Row],[ENTRADAS]]*Tabla35[[#This Row],[PRECIO]]</f>
        <v>0</v>
      </c>
      <c r="N108" s="2">
        <f>+Tabla35[[#This Row],[SALIDAS]]*Tabla35[[#This Row],[PRECIO]]</f>
        <v>0</v>
      </c>
      <c r="O108" s="2">
        <f>+Tabla35[[#This Row],[BALANCE INICIAL2]]+Tabla35[[#This Row],[ENTRADAS3]]-Tabla35[[#This Row],[SALIDAS4]]</f>
        <v>159</v>
      </c>
    </row>
    <row r="109" spans="1:15" x14ac:dyDescent="0.25">
      <c r="A109" s="9" t="s">
        <v>29</v>
      </c>
      <c r="B109" s="17" t="s">
        <v>878</v>
      </c>
      <c r="C109" t="s">
        <v>102</v>
      </c>
      <c r="D109" t="s">
        <v>573</v>
      </c>
      <c r="F109" s="9" t="s">
        <v>834</v>
      </c>
      <c r="G109">
        <v>5</v>
      </c>
      <c r="J109">
        <f>+Tabla35[[#This Row],[BALANCE INICIAL]]+Tabla35[[#This Row],[ENTRADAS]]-Tabla35[[#This Row],[SALIDAS]]</f>
        <v>5</v>
      </c>
      <c r="K109" s="2">
        <v>150</v>
      </c>
      <c r="L109" s="2">
        <f>+Tabla35[[#This Row],[BALANCE INICIAL]]*Tabla35[[#This Row],[PRECIO]]</f>
        <v>750</v>
      </c>
      <c r="M109" s="2">
        <f>+Tabla35[[#This Row],[ENTRADAS]]*Tabla35[[#This Row],[PRECIO]]</f>
        <v>0</v>
      </c>
      <c r="N109" s="2">
        <f>+Tabla35[[#This Row],[SALIDAS]]*Tabla35[[#This Row],[PRECIO]]</f>
        <v>0</v>
      </c>
      <c r="O109" s="2">
        <f>+Tabla35[[#This Row],[BALANCE INICIAL2]]+Tabla35[[#This Row],[ENTRADAS3]]-Tabla35[[#This Row],[SALIDAS4]]</f>
        <v>750</v>
      </c>
    </row>
    <row r="110" spans="1:15" x14ac:dyDescent="0.25">
      <c r="A110" s="9" t="s">
        <v>29</v>
      </c>
      <c r="B110" s="17" t="s">
        <v>878</v>
      </c>
      <c r="C110" t="s">
        <v>102</v>
      </c>
      <c r="D110" t="s">
        <v>574</v>
      </c>
      <c r="F110" s="9" t="s">
        <v>866</v>
      </c>
      <c r="G110">
        <v>15</v>
      </c>
      <c r="J110">
        <f>+Tabla35[[#This Row],[BALANCE INICIAL]]+Tabla35[[#This Row],[ENTRADAS]]-Tabla35[[#This Row],[SALIDAS]]</f>
        <v>15</v>
      </c>
      <c r="K110" s="2">
        <v>85</v>
      </c>
      <c r="L110" s="2">
        <f>+Tabla35[[#This Row],[BALANCE INICIAL]]*Tabla35[[#This Row],[PRECIO]]</f>
        <v>1275</v>
      </c>
      <c r="M110" s="2">
        <f>+Tabla35[[#This Row],[ENTRADAS]]*Tabla35[[#This Row],[PRECIO]]</f>
        <v>0</v>
      </c>
      <c r="N110" s="2">
        <f>+Tabla35[[#This Row],[SALIDAS]]*Tabla35[[#This Row],[PRECIO]]</f>
        <v>0</v>
      </c>
      <c r="O110" s="2">
        <f>+Tabla35[[#This Row],[BALANCE INICIAL2]]+Tabla35[[#This Row],[ENTRADAS3]]-Tabla35[[#This Row],[SALIDAS4]]</f>
        <v>1275</v>
      </c>
    </row>
    <row r="111" spans="1:15" x14ac:dyDescent="0.25">
      <c r="A111" s="9" t="s">
        <v>29</v>
      </c>
      <c r="B111" s="17" t="s">
        <v>878</v>
      </c>
      <c r="C111" t="s">
        <v>102</v>
      </c>
      <c r="D111" t="s">
        <v>575</v>
      </c>
      <c r="F111" s="9" t="s">
        <v>869</v>
      </c>
      <c r="G111">
        <v>3</v>
      </c>
      <c r="J111">
        <f>+Tabla35[[#This Row],[BALANCE INICIAL]]+Tabla35[[#This Row],[ENTRADAS]]-Tabla35[[#This Row],[SALIDAS]]</f>
        <v>3</v>
      </c>
      <c r="K111" s="2">
        <v>85</v>
      </c>
      <c r="L111" s="2">
        <f>+Tabla35[[#This Row],[BALANCE INICIAL]]*Tabla35[[#This Row],[PRECIO]]</f>
        <v>255</v>
      </c>
      <c r="M111" s="2">
        <f>+Tabla35[[#This Row],[ENTRADAS]]*Tabla35[[#This Row],[PRECIO]]</f>
        <v>0</v>
      </c>
      <c r="N111" s="2">
        <f>+Tabla35[[#This Row],[SALIDAS]]*Tabla35[[#This Row],[PRECIO]]</f>
        <v>0</v>
      </c>
      <c r="O111" s="2">
        <f>+Tabla35[[#This Row],[BALANCE INICIAL2]]+Tabla35[[#This Row],[ENTRADAS3]]-Tabla35[[#This Row],[SALIDAS4]]</f>
        <v>255</v>
      </c>
    </row>
    <row r="112" spans="1:15" x14ac:dyDescent="0.25">
      <c r="A112" s="9" t="s">
        <v>29</v>
      </c>
      <c r="B112" s="17" t="s">
        <v>878</v>
      </c>
      <c r="C112" t="s">
        <v>102</v>
      </c>
      <c r="D112" t="s">
        <v>576</v>
      </c>
      <c r="F112" s="9" t="s">
        <v>834</v>
      </c>
      <c r="G112">
        <v>16</v>
      </c>
      <c r="J112">
        <f>+Tabla35[[#This Row],[BALANCE INICIAL]]+Tabla35[[#This Row],[ENTRADAS]]-Tabla35[[#This Row],[SALIDAS]]</f>
        <v>16</v>
      </c>
      <c r="K112" s="2">
        <v>140</v>
      </c>
      <c r="L112" s="2">
        <f>+Tabla35[[#This Row],[BALANCE INICIAL]]*Tabla35[[#This Row],[PRECIO]]</f>
        <v>2240</v>
      </c>
      <c r="M112" s="2">
        <f>+Tabla35[[#This Row],[ENTRADAS]]*Tabla35[[#This Row],[PRECIO]]</f>
        <v>0</v>
      </c>
      <c r="N112" s="2">
        <f>+Tabla35[[#This Row],[SALIDAS]]*Tabla35[[#This Row],[PRECIO]]</f>
        <v>0</v>
      </c>
      <c r="O112" s="2">
        <f>+Tabla35[[#This Row],[BALANCE INICIAL2]]+Tabla35[[#This Row],[ENTRADAS3]]-Tabla35[[#This Row],[SALIDAS4]]</f>
        <v>2240</v>
      </c>
    </row>
    <row r="113" spans="1:15" x14ac:dyDescent="0.25">
      <c r="A113" s="9" t="s">
        <v>29</v>
      </c>
      <c r="B113" s="17" t="s">
        <v>878</v>
      </c>
      <c r="C113" t="s">
        <v>102</v>
      </c>
      <c r="D113" t="s">
        <v>577</v>
      </c>
      <c r="F113" s="9" t="s">
        <v>834</v>
      </c>
      <c r="G113">
        <v>6</v>
      </c>
      <c r="J113">
        <f>+Tabla35[[#This Row],[BALANCE INICIAL]]+Tabla35[[#This Row],[ENTRADAS]]-Tabla35[[#This Row],[SALIDAS]]</f>
        <v>6</v>
      </c>
      <c r="K113" s="2">
        <v>150</v>
      </c>
      <c r="L113" s="2">
        <f>+Tabla35[[#This Row],[BALANCE INICIAL]]*Tabla35[[#This Row],[PRECIO]]</f>
        <v>900</v>
      </c>
      <c r="M113" s="2">
        <f>+Tabla35[[#This Row],[ENTRADAS]]*Tabla35[[#This Row],[PRECIO]]</f>
        <v>0</v>
      </c>
      <c r="N113" s="2">
        <f>+Tabla35[[#This Row],[SALIDAS]]*Tabla35[[#This Row],[PRECIO]]</f>
        <v>0</v>
      </c>
      <c r="O113" s="2">
        <f>+Tabla35[[#This Row],[BALANCE INICIAL2]]+Tabla35[[#This Row],[ENTRADAS3]]-Tabla35[[#This Row],[SALIDAS4]]</f>
        <v>900</v>
      </c>
    </row>
    <row r="114" spans="1:15" x14ac:dyDescent="0.25">
      <c r="A114" s="9" t="s">
        <v>29</v>
      </c>
      <c r="B114" s="17" t="s">
        <v>878</v>
      </c>
      <c r="C114" t="s">
        <v>102</v>
      </c>
      <c r="D114" t="s">
        <v>578</v>
      </c>
      <c r="F114" s="9" t="s">
        <v>834</v>
      </c>
      <c r="G114">
        <v>1</v>
      </c>
      <c r="J114">
        <f>+Tabla35[[#This Row],[BALANCE INICIAL]]+Tabla35[[#This Row],[ENTRADAS]]-Tabla35[[#This Row],[SALIDAS]]</f>
        <v>1</v>
      </c>
      <c r="K114" s="2">
        <v>23.73</v>
      </c>
      <c r="L114" s="2">
        <f>+Tabla35[[#This Row],[BALANCE INICIAL]]*Tabla35[[#This Row],[PRECIO]]</f>
        <v>23.73</v>
      </c>
      <c r="M114" s="2">
        <f>+Tabla35[[#This Row],[ENTRADAS]]*Tabla35[[#This Row],[PRECIO]]</f>
        <v>0</v>
      </c>
      <c r="N114" s="2">
        <f>+Tabla35[[#This Row],[SALIDAS]]*Tabla35[[#This Row],[PRECIO]]</f>
        <v>0</v>
      </c>
      <c r="O114" s="2">
        <f>+Tabla35[[#This Row],[BALANCE INICIAL2]]+Tabla35[[#This Row],[ENTRADAS3]]-Tabla35[[#This Row],[SALIDAS4]]</f>
        <v>23.73</v>
      </c>
    </row>
    <row r="115" spans="1:15" x14ac:dyDescent="0.25">
      <c r="A115" s="9" t="s">
        <v>29</v>
      </c>
      <c r="B115" s="17" t="s">
        <v>878</v>
      </c>
      <c r="C115" t="s">
        <v>102</v>
      </c>
      <c r="D115" t="s">
        <v>579</v>
      </c>
      <c r="F115" s="9" t="s">
        <v>834</v>
      </c>
      <c r="G115">
        <v>1</v>
      </c>
      <c r="J115">
        <f>+Tabla35[[#This Row],[BALANCE INICIAL]]+Tabla35[[#This Row],[ENTRADAS]]-Tabla35[[#This Row],[SALIDAS]]</f>
        <v>1</v>
      </c>
      <c r="K115" s="2">
        <v>169</v>
      </c>
      <c r="L115" s="2">
        <f>+Tabla35[[#This Row],[BALANCE INICIAL]]*Tabla35[[#This Row],[PRECIO]]</f>
        <v>169</v>
      </c>
      <c r="M115" s="2">
        <f>+Tabla35[[#This Row],[ENTRADAS]]*Tabla35[[#This Row],[PRECIO]]</f>
        <v>0</v>
      </c>
      <c r="N115" s="2">
        <f>+Tabla35[[#This Row],[SALIDAS]]*Tabla35[[#This Row],[PRECIO]]</f>
        <v>0</v>
      </c>
      <c r="O115" s="2">
        <f>+Tabla35[[#This Row],[BALANCE INICIAL2]]+Tabla35[[#This Row],[ENTRADAS3]]-Tabla35[[#This Row],[SALIDAS4]]</f>
        <v>169</v>
      </c>
    </row>
    <row r="116" spans="1:15" x14ac:dyDescent="0.25">
      <c r="A116" s="9" t="s">
        <v>29</v>
      </c>
      <c r="B116" s="17" t="s">
        <v>878</v>
      </c>
      <c r="C116" t="s">
        <v>102</v>
      </c>
      <c r="D116" t="s">
        <v>580</v>
      </c>
      <c r="F116" s="9" t="s">
        <v>834</v>
      </c>
      <c r="G116">
        <v>1</v>
      </c>
      <c r="J116">
        <f>+Tabla35[[#This Row],[BALANCE INICIAL]]+Tabla35[[#This Row],[ENTRADAS]]-Tabla35[[#This Row],[SALIDAS]]</f>
        <v>1</v>
      </c>
      <c r="K116" s="2">
        <v>239</v>
      </c>
      <c r="L116" s="2">
        <f>+Tabla35[[#This Row],[BALANCE INICIAL]]*Tabla35[[#This Row],[PRECIO]]</f>
        <v>239</v>
      </c>
      <c r="M116" s="2">
        <f>+Tabla35[[#This Row],[ENTRADAS]]*Tabla35[[#This Row],[PRECIO]]</f>
        <v>0</v>
      </c>
      <c r="N116" s="2">
        <f>+Tabla35[[#This Row],[SALIDAS]]*Tabla35[[#This Row],[PRECIO]]</f>
        <v>0</v>
      </c>
      <c r="O116" s="2">
        <f>+Tabla35[[#This Row],[BALANCE INICIAL2]]+Tabla35[[#This Row],[ENTRADAS3]]-Tabla35[[#This Row],[SALIDAS4]]</f>
        <v>239</v>
      </c>
    </row>
    <row r="117" spans="1:15" x14ac:dyDescent="0.25">
      <c r="A117" s="9" t="s">
        <v>29</v>
      </c>
      <c r="B117" s="17" t="s">
        <v>878</v>
      </c>
      <c r="C117" t="s">
        <v>102</v>
      </c>
      <c r="D117" t="s">
        <v>581</v>
      </c>
      <c r="F117" s="9" t="s">
        <v>834</v>
      </c>
      <c r="G117">
        <v>5</v>
      </c>
      <c r="J117">
        <f>+Tabla35[[#This Row],[BALANCE INICIAL]]+Tabla35[[#This Row],[ENTRADAS]]-Tabla35[[#This Row],[SALIDAS]]</f>
        <v>5</v>
      </c>
      <c r="K117" s="2">
        <v>28</v>
      </c>
      <c r="L117" s="2">
        <f>+Tabla35[[#This Row],[BALANCE INICIAL]]*Tabla35[[#This Row],[PRECIO]]</f>
        <v>140</v>
      </c>
      <c r="M117" s="2">
        <f>+Tabla35[[#This Row],[ENTRADAS]]*Tabla35[[#This Row],[PRECIO]]</f>
        <v>0</v>
      </c>
      <c r="N117" s="2">
        <f>+Tabla35[[#This Row],[SALIDAS]]*Tabla35[[#This Row],[PRECIO]]</f>
        <v>0</v>
      </c>
      <c r="O117" s="2">
        <f>+Tabla35[[#This Row],[BALANCE INICIAL2]]+Tabla35[[#This Row],[ENTRADAS3]]-Tabla35[[#This Row],[SALIDAS4]]</f>
        <v>140</v>
      </c>
    </row>
    <row r="118" spans="1:15" x14ac:dyDescent="0.25">
      <c r="A118" s="9" t="s">
        <v>29</v>
      </c>
      <c r="B118" s="17" t="s">
        <v>878</v>
      </c>
      <c r="C118" t="s">
        <v>102</v>
      </c>
      <c r="D118" t="s">
        <v>582</v>
      </c>
      <c r="F118" s="9" t="s">
        <v>834</v>
      </c>
      <c r="G118">
        <v>3</v>
      </c>
      <c r="J118">
        <f>+Tabla35[[#This Row],[BALANCE INICIAL]]+Tabla35[[#This Row],[ENTRADAS]]-Tabla35[[#This Row],[SALIDAS]]</f>
        <v>3</v>
      </c>
      <c r="K118" s="2">
        <v>88.98</v>
      </c>
      <c r="L118" s="2">
        <f>+Tabla35[[#This Row],[BALANCE INICIAL]]*Tabla35[[#This Row],[PRECIO]]</f>
        <v>266.94</v>
      </c>
      <c r="M118" s="2">
        <f>+Tabla35[[#This Row],[ENTRADAS]]*Tabla35[[#This Row],[PRECIO]]</f>
        <v>0</v>
      </c>
      <c r="N118" s="2">
        <f>+Tabla35[[#This Row],[SALIDAS]]*Tabla35[[#This Row],[PRECIO]]</f>
        <v>0</v>
      </c>
      <c r="O118" s="2">
        <f>+Tabla35[[#This Row],[BALANCE INICIAL2]]+Tabla35[[#This Row],[ENTRADAS3]]-Tabla35[[#This Row],[SALIDAS4]]</f>
        <v>266.94</v>
      </c>
    </row>
    <row r="119" spans="1:15" x14ac:dyDescent="0.25">
      <c r="A119" s="9" t="s">
        <v>29</v>
      </c>
      <c r="B119" s="17" t="s">
        <v>878</v>
      </c>
      <c r="C119" t="s">
        <v>102</v>
      </c>
      <c r="D119" t="s">
        <v>583</v>
      </c>
      <c r="F119" s="9" t="s">
        <v>834</v>
      </c>
      <c r="G119">
        <v>4</v>
      </c>
      <c r="J119">
        <f>+Tabla35[[#This Row],[BALANCE INICIAL]]+Tabla35[[#This Row],[ENTRADAS]]-Tabla35[[#This Row],[SALIDAS]]</f>
        <v>4</v>
      </c>
      <c r="K119" s="2">
        <v>97</v>
      </c>
      <c r="L119" s="2">
        <f>+Tabla35[[#This Row],[BALANCE INICIAL]]*Tabla35[[#This Row],[PRECIO]]</f>
        <v>388</v>
      </c>
      <c r="M119" s="2">
        <f>+Tabla35[[#This Row],[ENTRADAS]]*Tabla35[[#This Row],[PRECIO]]</f>
        <v>0</v>
      </c>
      <c r="N119" s="2">
        <f>+Tabla35[[#This Row],[SALIDAS]]*Tabla35[[#This Row],[PRECIO]]</f>
        <v>0</v>
      </c>
      <c r="O119" s="2">
        <f>+Tabla35[[#This Row],[BALANCE INICIAL2]]+Tabla35[[#This Row],[ENTRADAS3]]-Tabla35[[#This Row],[SALIDAS4]]</f>
        <v>388</v>
      </c>
    </row>
    <row r="120" spans="1:15" x14ac:dyDescent="0.25">
      <c r="A120" s="9" t="s">
        <v>29</v>
      </c>
      <c r="B120" s="17" t="s">
        <v>878</v>
      </c>
      <c r="C120" t="s">
        <v>102</v>
      </c>
      <c r="D120" t="s">
        <v>584</v>
      </c>
      <c r="F120" s="9" t="s">
        <v>865</v>
      </c>
      <c r="G120">
        <v>1</v>
      </c>
      <c r="J120">
        <f>+Tabla35[[#This Row],[BALANCE INICIAL]]+Tabla35[[#This Row],[ENTRADAS]]-Tabla35[[#This Row],[SALIDAS]]</f>
        <v>1</v>
      </c>
      <c r="K120" s="2">
        <v>650</v>
      </c>
      <c r="L120" s="2">
        <f>+Tabla35[[#This Row],[BALANCE INICIAL]]*Tabla35[[#This Row],[PRECIO]]</f>
        <v>650</v>
      </c>
      <c r="M120" s="2">
        <f>+Tabla35[[#This Row],[ENTRADAS]]*Tabla35[[#This Row],[PRECIO]]</f>
        <v>0</v>
      </c>
      <c r="N120" s="2">
        <f>+Tabla35[[#This Row],[SALIDAS]]*Tabla35[[#This Row],[PRECIO]]</f>
        <v>0</v>
      </c>
      <c r="O120" s="2">
        <f>+Tabla35[[#This Row],[BALANCE INICIAL2]]+Tabla35[[#This Row],[ENTRADAS3]]-Tabla35[[#This Row],[SALIDAS4]]</f>
        <v>650</v>
      </c>
    </row>
    <row r="121" spans="1:15" x14ac:dyDescent="0.25">
      <c r="A121" s="9" t="s">
        <v>29</v>
      </c>
      <c r="B121" s="17" t="s">
        <v>878</v>
      </c>
      <c r="C121" t="s">
        <v>102</v>
      </c>
      <c r="D121" t="s">
        <v>585</v>
      </c>
      <c r="F121" s="9" t="s">
        <v>865</v>
      </c>
      <c r="G121">
        <v>1</v>
      </c>
      <c r="J121">
        <f>+Tabla35[[#This Row],[BALANCE INICIAL]]+Tabla35[[#This Row],[ENTRADAS]]-Tabla35[[#This Row],[SALIDAS]]</f>
        <v>1</v>
      </c>
      <c r="K121" s="2">
        <v>170.5</v>
      </c>
      <c r="L121" s="2">
        <f>+Tabla35[[#This Row],[BALANCE INICIAL]]*Tabla35[[#This Row],[PRECIO]]</f>
        <v>170.5</v>
      </c>
      <c r="M121" s="2">
        <f>+Tabla35[[#This Row],[ENTRADAS]]*Tabla35[[#This Row],[PRECIO]]</f>
        <v>0</v>
      </c>
      <c r="N121" s="2">
        <f>+Tabla35[[#This Row],[SALIDAS]]*Tabla35[[#This Row],[PRECIO]]</f>
        <v>0</v>
      </c>
      <c r="O121" s="2">
        <f>+Tabla35[[#This Row],[BALANCE INICIAL2]]+Tabla35[[#This Row],[ENTRADAS3]]-Tabla35[[#This Row],[SALIDAS4]]</f>
        <v>170.5</v>
      </c>
    </row>
    <row r="122" spans="1:15" x14ac:dyDescent="0.25">
      <c r="A122" s="9" t="s">
        <v>29</v>
      </c>
      <c r="B122" s="17" t="s">
        <v>878</v>
      </c>
      <c r="C122" t="s">
        <v>102</v>
      </c>
      <c r="D122" t="s">
        <v>586</v>
      </c>
      <c r="F122" s="9" t="s">
        <v>865</v>
      </c>
      <c r="G122">
        <v>2</v>
      </c>
      <c r="J122">
        <f>+Tabla35[[#This Row],[BALANCE INICIAL]]+Tabla35[[#This Row],[ENTRADAS]]-Tabla35[[#This Row],[SALIDAS]]</f>
        <v>2</v>
      </c>
      <c r="K122" s="2">
        <v>45</v>
      </c>
      <c r="L122" s="2">
        <f>+Tabla35[[#This Row],[BALANCE INICIAL]]*Tabla35[[#This Row],[PRECIO]]</f>
        <v>90</v>
      </c>
      <c r="M122" s="2">
        <f>+Tabla35[[#This Row],[ENTRADAS]]*Tabla35[[#This Row],[PRECIO]]</f>
        <v>0</v>
      </c>
      <c r="N122" s="2">
        <f>+Tabla35[[#This Row],[SALIDAS]]*Tabla35[[#This Row],[PRECIO]]</f>
        <v>0</v>
      </c>
      <c r="O122" s="2">
        <f>+Tabla35[[#This Row],[BALANCE INICIAL2]]+Tabla35[[#This Row],[ENTRADAS3]]-Tabla35[[#This Row],[SALIDAS4]]</f>
        <v>90</v>
      </c>
    </row>
    <row r="123" spans="1:15" x14ac:dyDescent="0.25">
      <c r="A123" s="9" t="s">
        <v>29</v>
      </c>
      <c r="B123" s="17" t="s">
        <v>878</v>
      </c>
      <c r="C123" t="s">
        <v>102</v>
      </c>
      <c r="D123" t="s">
        <v>587</v>
      </c>
      <c r="F123" s="9" t="s">
        <v>865</v>
      </c>
      <c r="G123">
        <v>1</v>
      </c>
      <c r="J123">
        <f>+Tabla35[[#This Row],[BALANCE INICIAL]]+Tabla35[[#This Row],[ENTRADAS]]-Tabla35[[#This Row],[SALIDAS]]</f>
        <v>1</v>
      </c>
      <c r="K123" s="2">
        <v>400</v>
      </c>
      <c r="L123" s="2">
        <f>+Tabla35[[#This Row],[BALANCE INICIAL]]*Tabla35[[#This Row],[PRECIO]]</f>
        <v>400</v>
      </c>
      <c r="M123" s="2">
        <f>+Tabla35[[#This Row],[ENTRADAS]]*Tabla35[[#This Row],[PRECIO]]</f>
        <v>0</v>
      </c>
      <c r="N123" s="2">
        <f>+Tabla35[[#This Row],[SALIDAS]]*Tabla35[[#This Row],[PRECIO]]</f>
        <v>0</v>
      </c>
      <c r="O123" s="2">
        <f>+Tabla35[[#This Row],[BALANCE INICIAL2]]+Tabla35[[#This Row],[ENTRADAS3]]-Tabla35[[#This Row],[SALIDAS4]]</f>
        <v>400</v>
      </c>
    </row>
    <row r="124" spans="1:15" x14ac:dyDescent="0.25">
      <c r="A124" s="9" t="s">
        <v>29</v>
      </c>
      <c r="B124" s="17" t="s">
        <v>878</v>
      </c>
      <c r="C124" t="s">
        <v>102</v>
      </c>
      <c r="D124" t="s">
        <v>588</v>
      </c>
      <c r="F124" s="9" t="s">
        <v>834</v>
      </c>
      <c r="G124">
        <v>27</v>
      </c>
      <c r="J124">
        <f>+Tabla35[[#This Row],[BALANCE INICIAL]]+Tabla35[[#This Row],[ENTRADAS]]-Tabla35[[#This Row],[SALIDAS]]</f>
        <v>27</v>
      </c>
      <c r="K124" s="2">
        <v>290.5</v>
      </c>
      <c r="L124" s="2">
        <f>+Tabla35[[#This Row],[BALANCE INICIAL]]*Tabla35[[#This Row],[PRECIO]]</f>
        <v>7843.5</v>
      </c>
      <c r="M124" s="2">
        <f>+Tabla35[[#This Row],[ENTRADAS]]*Tabla35[[#This Row],[PRECIO]]</f>
        <v>0</v>
      </c>
      <c r="N124" s="2">
        <f>+Tabla35[[#This Row],[SALIDAS]]*Tabla35[[#This Row],[PRECIO]]</f>
        <v>0</v>
      </c>
      <c r="O124" s="2">
        <f>+Tabla35[[#This Row],[BALANCE INICIAL2]]+Tabla35[[#This Row],[ENTRADAS3]]-Tabla35[[#This Row],[SALIDAS4]]</f>
        <v>7843.5</v>
      </c>
    </row>
    <row r="125" spans="1:15" x14ac:dyDescent="0.25">
      <c r="A125" s="9" t="s">
        <v>29</v>
      </c>
      <c r="B125" s="17" t="s">
        <v>878</v>
      </c>
      <c r="C125" t="s">
        <v>102</v>
      </c>
      <c r="D125" t="s">
        <v>589</v>
      </c>
      <c r="F125" s="9" t="s">
        <v>870</v>
      </c>
      <c r="G125">
        <v>1</v>
      </c>
      <c r="J125">
        <f>+Tabla35[[#This Row],[BALANCE INICIAL]]+Tabla35[[#This Row],[ENTRADAS]]-Tabla35[[#This Row],[SALIDAS]]</f>
        <v>1</v>
      </c>
      <c r="K125" s="2">
        <v>455</v>
      </c>
      <c r="L125" s="2">
        <f>+Tabla35[[#This Row],[BALANCE INICIAL]]*Tabla35[[#This Row],[PRECIO]]</f>
        <v>455</v>
      </c>
      <c r="M125" s="2">
        <f>+Tabla35[[#This Row],[ENTRADAS]]*Tabla35[[#This Row],[PRECIO]]</f>
        <v>0</v>
      </c>
      <c r="N125" s="2">
        <f>+Tabla35[[#This Row],[SALIDAS]]*Tabla35[[#This Row],[PRECIO]]</f>
        <v>0</v>
      </c>
      <c r="O125" s="2">
        <f>+Tabla35[[#This Row],[BALANCE INICIAL2]]+Tabla35[[#This Row],[ENTRADAS3]]-Tabla35[[#This Row],[SALIDAS4]]</f>
        <v>455</v>
      </c>
    </row>
    <row r="126" spans="1:15" x14ac:dyDescent="0.25">
      <c r="A126" s="9" t="s">
        <v>29</v>
      </c>
      <c r="B126" s="17" t="s">
        <v>878</v>
      </c>
      <c r="C126" t="s">
        <v>102</v>
      </c>
      <c r="D126" t="s">
        <v>590</v>
      </c>
      <c r="F126" s="9" t="s">
        <v>870</v>
      </c>
      <c r="G126">
        <v>1</v>
      </c>
      <c r="J126">
        <f>+Tabla35[[#This Row],[BALANCE INICIAL]]+Tabla35[[#This Row],[ENTRADAS]]-Tabla35[[#This Row],[SALIDAS]]</f>
        <v>1</v>
      </c>
      <c r="K126" s="2">
        <v>1299</v>
      </c>
      <c r="L126" s="2">
        <f>+Tabla35[[#This Row],[BALANCE INICIAL]]*Tabla35[[#This Row],[PRECIO]]</f>
        <v>1299</v>
      </c>
      <c r="M126" s="2">
        <f>+Tabla35[[#This Row],[ENTRADAS]]*Tabla35[[#This Row],[PRECIO]]</f>
        <v>0</v>
      </c>
      <c r="N126" s="2">
        <f>+Tabla35[[#This Row],[SALIDAS]]*Tabla35[[#This Row],[PRECIO]]</f>
        <v>0</v>
      </c>
      <c r="O126" s="2">
        <f>+Tabla35[[#This Row],[BALANCE INICIAL2]]+Tabla35[[#This Row],[ENTRADAS3]]-Tabla35[[#This Row],[SALIDAS4]]</f>
        <v>1299</v>
      </c>
    </row>
    <row r="127" spans="1:15" x14ac:dyDescent="0.25">
      <c r="A127" s="9" t="s">
        <v>29</v>
      </c>
      <c r="B127" s="17" t="s">
        <v>878</v>
      </c>
      <c r="C127" t="s">
        <v>102</v>
      </c>
      <c r="D127" t="s">
        <v>591</v>
      </c>
      <c r="F127" s="9" t="s">
        <v>869</v>
      </c>
      <c r="G127">
        <v>1</v>
      </c>
      <c r="J127">
        <f>+Tabla35[[#This Row],[BALANCE INICIAL]]+Tabla35[[#This Row],[ENTRADAS]]-Tabla35[[#This Row],[SALIDAS]]</f>
        <v>1</v>
      </c>
      <c r="K127" s="2">
        <v>950</v>
      </c>
      <c r="L127" s="2">
        <f>+Tabla35[[#This Row],[BALANCE INICIAL]]*Tabla35[[#This Row],[PRECIO]]</f>
        <v>950</v>
      </c>
      <c r="M127" s="2">
        <f>+Tabla35[[#This Row],[ENTRADAS]]*Tabla35[[#This Row],[PRECIO]]</f>
        <v>0</v>
      </c>
      <c r="N127" s="2">
        <f>+Tabla35[[#This Row],[SALIDAS]]*Tabla35[[#This Row],[PRECIO]]</f>
        <v>0</v>
      </c>
      <c r="O127" s="2">
        <f>+Tabla35[[#This Row],[BALANCE INICIAL2]]+Tabla35[[#This Row],[ENTRADAS3]]-Tabla35[[#This Row],[SALIDAS4]]</f>
        <v>950</v>
      </c>
    </row>
    <row r="128" spans="1:15" x14ac:dyDescent="0.25">
      <c r="A128" s="9" t="s">
        <v>29</v>
      </c>
      <c r="B128" s="17" t="s">
        <v>878</v>
      </c>
      <c r="C128" t="s">
        <v>102</v>
      </c>
      <c r="D128" t="s">
        <v>592</v>
      </c>
      <c r="F128" s="9" t="s">
        <v>834</v>
      </c>
      <c r="G128">
        <v>2</v>
      </c>
      <c r="J128">
        <f>+Tabla35[[#This Row],[BALANCE INICIAL]]+Tabla35[[#This Row],[ENTRADAS]]-Tabla35[[#This Row],[SALIDAS]]</f>
        <v>2</v>
      </c>
      <c r="K128" s="2">
        <v>198</v>
      </c>
      <c r="L128" s="2">
        <f>+Tabla35[[#This Row],[BALANCE INICIAL]]*Tabla35[[#This Row],[PRECIO]]</f>
        <v>396</v>
      </c>
      <c r="M128" s="2">
        <f>+Tabla35[[#This Row],[ENTRADAS]]*Tabla35[[#This Row],[PRECIO]]</f>
        <v>0</v>
      </c>
      <c r="N128" s="2">
        <f>+Tabla35[[#This Row],[SALIDAS]]*Tabla35[[#This Row],[PRECIO]]</f>
        <v>0</v>
      </c>
      <c r="O128" s="2">
        <f>+Tabla35[[#This Row],[BALANCE INICIAL2]]+Tabla35[[#This Row],[ENTRADAS3]]-Tabla35[[#This Row],[SALIDAS4]]</f>
        <v>396</v>
      </c>
    </row>
    <row r="129" spans="1:15" x14ac:dyDescent="0.25">
      <c r="A129" s="9" t="s">
        <v>29</v>
      </c>
      <c r="B129" s="17" t="s">
        <v>878</v>
      </c>
      <c r="C129" t="s">
        <v>102</v>
      </c>
      <c r="D129" t="s">
        <v>593</v>
      </c>
      <c r="F129" s="9" t="s">
        <v>834</v>
      </c>
      <c r="G129">
        <v>3</v>
      </c>
      <c r="J129">
        <f>+Tabla35[[#This Row],[BALANCE INICIAL]]+Tabla35[[#This Row],[ENTRADAS]]-Tabla35[[#This Row],[SALIDAS]]</f>
        <v>3</v>
      </c>
      <c r="K129" s="2">
        <v>258</v>
      </c>
      <c r="L129" s="2">
        <f>+Tabla35[[#This Row],[BALANCE INICIAL]]*Tabla35[[#This Row],[PRECIO]]</f>
        <v>774</v>
      </c>
      <c r="M129" s="2">
        <f>+Tabla35[[#This Row],[ENTRADAS]]*Tabla35[[#This Row],[PRECIO]]</f>
        <v>0</v>
      </c>
      <c r="N129" s="2">
        <f>+Tabla35[[#This Row],[SALIDAS]]*Tabla35[[#This Row],[PRECIO]]</f>
        <v>0</v>
      </c>
      <c r="O129" s="2">
        <f>+Tabla35[[#This Row],[BALANCE INICIAL2]]+Tabla35[[#This Row],[ENTRADAS3]]-Tabla35[[#This Row],[SALIDAS4]]</f>
        <v>774</v>
      </c>
    </row>
    <row r="130" spans="1:15" x14ac:dyDescent="0.25">
      <c r="A130" s="9" t="s">
        <v>29</v>
      </c>
      <c r="B130" s="17" t="s">
        <v>878</v>
      </c>
      <c r="C130" t="s">
        <v>102</v>
      </c>
      <c r="D130" t="s">
        <v>594</v>
      </c>
      <c r="F130" s="9" t="s">
        <v>869</v>
      </c>
      <c r="G130">
        <v>0</v>
      </c>
      <c r="J130">
        <f>+Tabla35[[#This Row],[BALANCE INICIAL]]+Tabla35[[#This Row],[ENTRADAS]]-Tabla35[[#This Row],[SALIDAS]]</f>
        <v>0</v>
      </c>
      <c r="K130" s="2">
        <v>261.01</v>
      </c>
      <c r="L130" s="2">
        <f>+Tabla35[[#This Row],[BALANCE INICIAL]]*Tabla35[[#This Row],[PRECIO]]</f>
        <v>0</v>
      </c>
      <c r="M130" s="2">
        <f>+Tabla35[[#This Row],[ENTRADAS]]*Tabla35[[#This Row],[PRECIO]]</f>
        <v>0</v>
      </c>
      <c r="N130" s="2">
        <f>+Tabla35[[#This Row],[SALIDAS]]*Tabla35[[#This Row],[PRECIO]]</f>
        <v>0</v>
      </c>
      <c r="O130" s="2">
        <f>+Tabla35[[#This Row],[BALANCE INICIAL2]]+Tabla35[[#This Row],[ENTRADAS3]]-Tabla35[[#This Row],[SALIDAS4]]</f>
        <v>0</v>
      </c>
    </row>
    <row r="131" spans="1:15" x14ac:dyDescent="0.25">
      <c r="A131" s="9" t="s">
        <v>29</v>
      </c>
      <c r="B131" s="17" t="s">
        <v>878</v>
      </c>
      <c r="C131" t="s">
        <v>102</v>
      </c>
      <c r="D131" t="s">
        <v>595</v>
      </c>
      <c r="F131" s="9" t="s">
        <v>869</v>
      </c>
      <c r="G131">
        <v>1</v>
      </c>
      <c r="J131">
        <f>+Tabla35[[#This Row],[BALANCE INICIAL]]+Tabla35[[#This Row],[ENTRADAS]]-Tabla35[[#This Row],[SALIDAS]]</f>
        <v>1</v>
      </c>
      <c r="K131" s="2">
        <v>250</v>
      </c>
      <c r="L131" s="2">
        <f>+Tabla35[[#This Row],[BALANCE INICIAL]]*Tabla35[[#This Row],[PRECIO]]</f>
        <v>250</v>
      </c>
      <c r="M131" s="2">
        <f>+Tabla35[[#This Row],[ENTRADAS]]*Tabla35[[#This Row],[PRECIO]]</f>
        <v>0</v>
      </c>
      <c r="N131" s="2">
        <f>+Tabla35[[#This Row],[SALIDAS]]*Tabla35[[#This Row],[PRECIO]]</f>
        <v>0</v>
      </c>
      <c r="O131" s="2">
        <f>+Tabla35[[#This Row],[BALANCE INICIAL2]]+Tabla35[[#This Row],[ENTRADAS3]]-Tabla35[[#This Row],[SALIDAS4]]</f>
        <v>250</v>
      </c>
    </row>
    <row r="132" spans="1:15" x14ac:dyDescent="0.25">
      <c r="A132" s="9" t="s">
        <v>29</v>
      </c>
      <c r="B132" s="17" t="s">
        <v>878</v>
      </c>
      <c r="C132" t="s">
        <v>102</v>
      </c>
      <c r="D132" t="s">
        <v>596</v>
      </c>
      <c r="F132" s="9" t="s">
        <v>834</v>
      </c>
      <c r="G132">
        <v>10</v>
      </c>
      <c r="J132">
        <f>+Tabla35[[#This Row],[BALANCE INICIAL]]+Tabla35[[#This Row],[ENTRADAS]]-Tabla35[[#This Row],[SALIDAS]]</f>
        <v>10</v>
      </c>
      <c r="K132" s="2">
        <v>94.92</v>
      </c>
      <c r="L132" s="2">
        <f>+Tabla35[[#This Row],[BALANCE INICIAL]]*Tabla35[[#This Row],[PRECIO]]</f>
        <v>949.2</v>
      </c>
      <c r="M132" s="2">
        <f>+Tabla35[[#This Row],[ENTRADAS]]*Tabla35[[#This Row],[PRECIO]]</f>
        <v>0</v>
      </c>
      <c r="N132" s="2">
        <f>+Tabla35[[#This Row],[SALIDAS]]*Tabla35[[#This Row],[PRECIO]]</f>
        <v>0</v>
      </c>
      <c r="O132" s="2">
        <f>+Tabla35[[#This Row],[BALANCE INICIAL2]]+Tabla35[[#This Row],[ENTRADAS3]]-Tabla35[[#This Row],[SALIDAS4]]</f>
        <v>949.2</v>
      </c>
    </row>
    <row r="133" spans="1:15" x14ac:dyDescent="0.25">
      <c r="A133" s="9" t="s">
        <v>29</v>
      </c>
      <c r="B133" s="17" t="s">
        <v>878</v>
      </c>
      <c r="C133" t="s">
        <v>102</v>
      </c>
      <c r="D133" t="s">
        <v>597</v>
      </c>
      <c r="F133" s="9" t="s">
        <v>825</v>
      </c>
      <c r="G133">
        <v>9</v>
      </c>
      <c r="J133">
        <f>+Tabla35[[#This Row],[BALANCE INICIAL]]+Tabla35[[#This Row],[ENTRADAS]]-Tabla35[[#This Row],[SALIDAS]]</f>
        <v>9</v>
      </c>
      <c r="K133" s="2">
        <v>364</v>
      </c>
      <c r="L133" s="2">
        <f>+Tabla35[[#This Row],[BALANCE INICIAL]]*Tabla35[[#This Row],[PRECIO]]</f>
        <v>3276</v>
      </c>
      <c r="M133" s="2">
        <f>+Tabla35[[#This Row],[ENTRADAS]]*Tabla35[[#This Row],[PRECIO]]</f>
        <v>0</v>
      </c>
      <c r="N133" s="2">
        <f>+Tabla35[[#This Row],[SALIDAS]]*Tabla35[[#This Row],[PRECIO]]</f>
        <v>0</v>
      </c>
      <c r="O133" s="2">
        <f>+Tabla35[[#This Row],[BALANCE INICIAL2]]+Tabla35[[#This Row],[ENTRADAS3]]-Tabla35[[#This Row],[SALIDAS4]]</f>
        <v>3276</v>
      </c>
    </row>
    <row r="134" spans="1:15" x14ac:dyDescent="0.25">
      <c r="A134" s="9" t="s">
        <v>29</v>
      </c>
      <c r="B134" s="17" t="s">
        <v>878</v>
      </c>
      <c r="C134" t="s">
        <v>102</v>
      </c>
      <c r="D134" t="s">
        <v>598</v>
      </c>
      <c r="F134" s="9" t="s">
        <v>869</v>
      </c>
      <c r="G134">
        <v>2</v>
      </c>
      <c r="J134">
        <f>+Tabla35[[#This Row],[BALANCE INICIAL]]+Tabla35[[#This Row],[ENTRADAS]]-Tabla35[[#This Row],[SALIDAS]]</f>
        <v>2</v>
      </c>
      <c r="K134" s="2">
        <v>310</v>
      </c>
      <c r="L134" s="2">
        <f>+Tabla35[[#This Row],[BALANCE INICIAL]]*Tabla35[[#This Row],[PRECIO]]</f>
        <v>620</v>
      </c>
      <c r="M134" s="2">
        <f>+Tabla35[[#This Row],[ENTRADAS]]*Tabla35[[#This Row],[PRECIO]]</f>
        <v>0</v>
      </c>
      <c r="N134" s="2">
        <f>+Tabla35[[#This Row],[SALIDAS]]*Tabla35[[#This Row],[PRECIO]]</f>
        <v>0</v>
      </c>
      <c r="O134" s="2">
        <f>+Tabla35[[#This Row],[BALANCE INICIAL2]]+Tabla35[[#This Row],[ENTRADAS3]]-Tabla35[[#This Row],[SALIDAS4]]</f>
        <v>620</v>
      </c>
    </row>
    <row r="135" spans="1:15" x14ac:dyDescent="0.25">
      <c r="A135" s="9" t="s">
        <v>29</v>
      </c>
      <c r="B135" s="17" t="s">
        <v>878</v>
      </c>
      <c r="C135" t="s">
        <v>102</v>
      </c>
      <c r="D135" t="s">
        <v>599</v>
      </c>
      <c r="F135" s="9" t="s">
        <v>869</v>
      </c>
      <c r="G135">
        <v>0</v>
      </c>
      <c r="J135">
        <f>+Tabla35[[#This Row],[BALANCE INICIAL]]+Tabla35[[#This Row],[ENTRADAS]]-Tabla35[[#This Row],[SALIDAS]]</f>
        <v>0</v>
      </c>
      <c r="K135" s="2">
        <v>311</v>
      </c>
      <c r="L135" s="2">
        <f>+Tabla35[[#This Row],[BALANCE INICIAL]]*Tabla35[[#This Row],[PRECIO]]</f>
        <v>0</v>
      </c>
      <c r="M135" s="2">
        <f>+Tabla35[[#This Row],[ENTRADAS]]*Tabla35[[#This Row],[PRECIO]]</f>
        <v>0</v>
      </c>
      <c r="N135" s="2">
        <f>+Tabla35[[#This Row],[SALIDAS]]*Tabla35[[#This Row],[PRECIO]]</f>
        <v>0</v>
      </c>
      <c r="O135" s="2">
        <f>+Tabla35[[#This Row],[BALANCE INICIAL2]]+Tabla35[[#This Row],[ENTRADAS3]]-Tabla35[[#This Row],[SALIDAS4]]</f>
        <v>0</v>
      </c>
    </row>
    <row r="136" spans="1:15" x14ac:dyDescent="0.25">
      <c r="A136" s="9" t="s">
        <v>29</v>
      </c>
      <c r="B136" s="17" t="s">
        <v>878</v>
      </c>
      <c r="C136" t="s">
        <v>102</v>
      </c>
      <c r="D136" t="s">
        <v>600</v>
      </c>
      <c r="F136" s="9" t="s">
        <v>834</v>
      </c>
      <c r="G136">
        <v>2</v>
      </c>
      <c r="J136">
        <f>+Tabla35[[#This Row],[BALANCE INICIAL]]+Tabla35[[#This Row],[ENTRADAS]]-Tabla35[[#This Row],[SALIDAS]]</f>
        <v>2</v>
      </c>
      <c r="K136" s="2">
        <v>40.5</v>
      </c>
      <c r="L136" s="2">
        <f>+Tabla35[[#This Row],[BALANCE INICIAL]]*Tabla35[[#This Row],[PRECIO]]</f>
        <v>81</v>
      </c>
      <c r="M136" s="2">
        <f>+Tabla35[[#This Row],[ENTRADAS]]*Tabla35[[#This Row],[PRECIO]]</f>
        <v>0</v>
      </c>
      <c r="N136" s="2">
        <f>+Tabla35[[#This Row],[SALIDAS]]*Tabla35[[#This Row],[PRECIO]]</f>
        <v>0</v>
      </c>
      <c r="O136" s="2">
        <f>+Tabla35[[#This Row],[BALANCE INICIAL2]]+Tabla35[[#This Row],[ENTRADAS3]]-Tabla35[[#This Row],[SALIDAS4]]</f>
        <v>81</v>
      </c>
    </row>
    <row r="137" spans="1:15" x14ac:dyDescent="0.25">
      <c r="A137" s="9" t="s">
        <v>29</v>
      </c>
      <c r="B137" s="17" t="s">
        <v>878</v>
      </c>
      <c r="C137" t="s">
        <v>102</v>
      </c>
      <c r="D137" t="s">
        <v>601</v>
      </c>
      <c r="F137" s="9" t="s">
        <v>870</v>
      </c>
      <c r="G137">
        <v>2</v>
      </c>
      <c r="J137">
        <f>+Tabla35[[#This Row],[BALANCE INICIAL]]+Tabla35[[#This Row],[ENTRADAS]]-Tabla35[[#This Row],[SALIDAS]]</f>
        <v>2</v>
      </c>
      <c r="K137" s="2">
        <v>780</v>
      </c>
      <c r="L137" s="2">
        <f>+Tabla35[[#This Row],[BALANCE INICIAL]]*Tabla35[[#This Row],[PRECIO]]</f>
        <v>1560</v>
      </c>
      <c r="M137" s="2">
        <f>+Tabla35[[#This Row],[ENTRADAS]]*Tabla35[[#This Row],[PRECIO]]</f>
        <v>0</v>
      </c>
      <c r="N137" s="2">
        <f>+Tabla35[[#This Row],[SALIDAS]]*Tabla35[[#This Row],[PRECIO]]</f>
        <v>0</v>
      </c>
      <c r="O137" s="2">
        <f>+Tabla35[[#This Row],[BALANCE INICIAL2]]+Tabla35[[#This Row],[ENTRADAS3]]-Tabla35[[#This Row],[SALIDAS4]]</f>
        <v>1560</v>
      </c>
    </row>
    <row r="138" spans="1:15" x14ac:dyDescent="0.25">
      <c r="A138" s="9" t="s">
        <v>29</v>
      </c>
      <c r="B138" s="17" t="s">
        <v>878</v>
      </c>
      <c r="C138" t="s">
        <v>102</v>
      </c>
      <c r="D138" t="s">
        <v>602</v>
      </c>
      <c r="F138" s="9" t="s">
        <v>834</v>
      </c>
      <c r="G138">
        <v>2</v>
      </c>
      <c r="J138">
        <f>+Tabla35[[#This Row],[BALANCE INICIAL]]+Tabla35[[#This Row],[ENTRADAS]]-Tabla35[[#This Row],[SALIDAS]]</f>
        <v>2</v>
      </c>
      <c r="K138" s="2">
        <v>270</v>
      </c>
      <c r="L138" s="2">
        <f>+Tabla35[[#This Row],[BALANCE INICIAL]]*Tabla35[[#This Row],[PRECIO]]</f>
        <v>540</v>
      </c>
      <c r="M138" s="2">
        <f>+Tabla35[[#This Row],[ENTRADAS]]*Tabla35[[#This Row],[PRECIO]]</f>
        <v>0</v>
      </c>
      <c r="N138" s="2">
        <f>+Tabla35[[#This Row],[SALIDAS]]*Tabla35[[#This Row],[PRECIO]]</f>
        <v>0</v>
      </c>
      <c r="O138" s="2">
        <f>+Tabla35[[#This Row],[BALANCE INICIAL2]]+Tabla35[[#This Row],[ENTRADAS3]]-Tabla35[[#This Row],[SALIDAS4]]</f>
        <v>540</v>
      </c>
    </row>
    <row r="139" spans="1:15" x14ac:dyDescent="0.25">
      <c r="A139" s="9" t="s">
        <v>29</v>
      </c>
      <c r="B139" s="17" t="s">
        <v>878</v>
      </c>
      <c r="C139" t="s">
        <v>102</v>
      </c>
      <c r="D139" t="s">
        <v>603</v>
      </c>
      <c r="F139" s="9" t="s">
        <v>869</v>
      </c>
      <c r="G139">
        <v>2</v>
      </c>
      <c r="J139">
        <f>+Tabla35[[#This Row],[BALANCE INICIAL]]+Tabla35[[#This Row],[ENTRADAS]]-Tabla35[[#This Row],[SALIDAS]]</f>
        <v>2</v>
      </c>
      <c r="K139" s="2">
        <v>314</v>
      </c>
      <c r="L139" s="2">
        <f>+Tabla35[[#This Row],[BALANCE INICIAL]]*Tabla35[[#This Row],[PRECIO]]</f>
        <v>628</v>
      </c>
      <c r="M139" s="2">
        <f>+Tabla35[[#This Row],[ENTRADAS]]*Tabla35[[#This Row],[PRECIO]]</f>
        <v>0</v>
      </c>
      <c r="N139" s="2">
        <f>+Tabla35[[#This Row],[SALIDAS]]*Tabla35[[#This Row],[PRECIO]]</f>
        <v>0</v>
      </c>
      <c r="O139" s="2">
        <f>+Tabla35[[#This Row],[BALANCE INICIAL2]]+Tabla35[[#This Row],[ENTRADAS3]]-Tabla35[[#This Row],[SALIDAS4]]</f>
        <v>628</v>
      </c>
    </row>
    <row r="140" spans="1:15" x14ac:dyDescent="0.25">
      <c r="A140" s="9" t="s">
        <v>29</v>
      </c>
      <c r="B140" s="17" t="s">
        <v>878</v>
      </c>
      <c r="C140" t="s">
        <v>102</v>
      </c>
      <c r="D140" t="s">
        <v>604</v>
      </c>
      <c r="F140" s="9" t="s">
        <v>834</v>
      </c>
      <c r="G140">
        <v>10</v>
      </c>
      <c r="J140">
        <f>+Tabla35[[#This Row],[BALANCE INICIAL]]+Tabla35[[#This Row],[ENTRADAS]]-Tabla35[[#This Row],[SALIDAS]]</f>
        <v>10</v>
      </c>
      <c r="K140" s="2">
        <v>138.6</v>
      </c>
      <c r="L140" s="2">
        <f>+Tabla35[[#This Row],[BALANCE INICIAL]]*Tabla35[[#This Row],[PRECIO]]</f>
        <v>1386</v>
      </c>
      <c r="M140" s="2">
        <f>+Tabla35[[#This Row],[ENTRADAS]]*Tabla35[[#This Row],[PRECIO]]</f>
        <v>0</v>
      </c>
      <c r="N140" s="2">
        <f>+Tabla35[[#This Row],[SALIDAS]]*Tabla35[[#This Row],[PRECIO]]</f>
        <v>0</v>
      </c>
      <c r="O140" s="2">
        <f>+Tabla35[[#This Row],[BALANCE INICIAL2]]+Tabla35[[#This Row],[ENTRADAS3]]-Tabla35[[#This Row],[SALIDAS4]]</f>
        <v>1386</v>
      </c>
    </row>
    <row r="141" spans="1:15" x14ac:dyDescent="0.25">
      <c r="A141" s="9" t="s">
        <v>29</v>
      </c>
      <c r="B141" s="17" t="s">
        <v>878</v>
      </c>
      <c r="C141" t="s">
        <v>102</v>
      </c>
      <c r="D141" t="s">
        <v>605</v>
      </c>
      <c r="F141" s="9" t="s">
        <v>834</v>
      </c>
      <c r="G141">
        <v>7</v>
      </c>
      <c r="J141">
        <f>+Tabla35[[#This Row],[BALANCE INICIAL]]+Tabla35[[#This Row],[ENTRADAS]]-Tabla35[[#This Row],[SALIDAS]]</f>
        <v>7</v>
      </c>
      <c r="K141" s="2">
        <v>47.46</v>
      </c>
      <c r="L141" s="2">
        <f>+Tabla35[[#This Row],[BALANCE INICIAL]]*Tabla35[[#This Row],[PRECIO]]</f>
        <v>332.22</v>
      </c>
      <c r="M141" s="2">
        <f>+Tabla35[[#This Row],[ENTRADAS]]*Tabla35[[#This Row],[PRECIO]]</f>
        <v>0</v>
      </c>
      <c r="N141" s="2">
        <f>+Tabla35[[#This Row],[SALIDAS]]*Tabla35[[#This Row],[PRECIO]]</f>
        <v>0</v>
      </c>
      <c r="O141" s="2">
        <f>+Tabla35[[#This Row],[BALANCE INICIAL2]]+Tabla35[[#This Row],[ENTRADAS3]]-Tabla35[[#This Row],[SALIDAS4]]</f>
        <v>332.22</v>
      </c>
    </row>
    <row r="142" spans="1:15" x14ac:dyDescent="0.25">
      <c r="A142" s="9" t="s">
        <v>29</v>
      </c>
      <c r="B142" s="17" t="s">
        <v>878</v>
      </c>
      <c r="C142" t="s">
        <v>102</v>
      </c>
      <c r="D142" t="s">
        <v>606</v>
      </c>
      <c r="F142" s="9" t="s">
        <v>834</v>
      </c>
      <c r="G142">
        <v>4</v>
      </c>
      <c r="J142">
        <f>+Tabla35[[#This Row],[BALANCE INICIAL]]+Tabla35[[#This Row],[ENTRADAS]]-Tabla35[[#This Row],[SALIDAS]]</f>
        <v>4</v>
      </c>
      <c r="K142" s="2">
        <v>38</v>
      </c>
      <c r="L142" s="2">
        <f>+Tabla35[[#This Row],[BALANCE INICIAL]]*Tabla35[[#This Row],[PRECIO]]</f>
        <v>152</v>
      </c>
      <c r="M142" s="2">
        <f>+Tabla35[[#This Row],[ENTRADAS]]*Tabla35[[#This Row],[PRECIO]]</f>
        <v>0</v>
      </c>
      <c r="N142" s="2">
        <f>+Tabla35[[#This Row],[SALIDAS]]*Tabla35[[#This Row],[PRECIO]]</f>
        <v>0</v>
      </c>
      <c r="O142" s="2">
        <f>+Tabla35[[#This Row],[BALANCE INICIAL2]]+Tabla35[[#This Row],[ENTRADAS3]]-Tabla35[[#This Row],[SALIDAS4]]</f>
        <v>152</v>
      </c>
    </row>
    <row r="143" spans="1:15" x14ac:dyDescent="0.25">
      <c r="A143" s="9" t="s">
        <v>29</v>
      </c>
      <c r="B143" s="17" t="s">
        <v>878</v>
      </c>
      <c r="C143" t="s">
        <v>102</v>
      </c>
      <c r="D143" t="s">
        <v>607</v>
      </c>
      <c r="F143" s="9" t="s">
        <v>834</v>
      </c>
      <c r="G143">
        <v>1</v>
      </c>
      <c r="J143">
        <f>+Tabla35[[#This Row],[BALANCE INICIAL]]+Tabla35[[#This Row],[ENTRADAS]]-Tabla35[[#This Row],[SALIDAS]]</f>
        <v>1</v>
      </c>
      <c r="K143" s="2">
        <v>56</v>
      </c>
      <c r="L143" s="2">
        <f>+Tabla35[[#This Row],[BALANCE INICIAL]]*Tabla35[[#This Row],[PRECIO]]</f>
        <v>56</v>
      </c>
      <c r="M143" s="2">
        <f>+Tabla35[[#This Row],[ENTRADAS]]*Tabla35[[#This Row],[PRECIO]]</f>
        <v>0</v>
      </c>
      <c r="N143" s="2">
        <f>+Tabla35[[#This Row],[SALIDAS]]*Tabla35[[#This Row],[PRECIO]]</f>
        <v>0</v>
      </c>
      <c r="O143" s="2">
        <f>+Tabla35[[#This Row],[BALANCE INICIAL2]]+Tabla35[[#This Row],[ENTRADAS3]]-Tabla35[[#This Row],[SALIDAS4]]</f>
        <v>56</v>
      </c>
    </row>
    <row r="144" spans="1:15" x14ac:dyDescent="0.25">
      <c r="A144" s="9" t="s">
        <v>29</v>
      </c>
      <c r="B144" s="17" t="s">
        <v>878</v>
      </c>
      <c r="C144" t="s">
        <v>102</v>
      </c>
      <c r="D144" t="s">
        <v>608</v>
      </c>
      <c r="F144" s="9" t="s">
        <v>869</v>
      </c>
      <c r="G144">
        <v>1</v>
      </c>
      <c r="J144">
        <f>+Tabla35[[#This Row],[BALANCE INICIAL]]+Tabla35[[#This Row],[ENTRADAS]]-Tabla35[[#This Row],[SALIDAS]]</f>
        <v>1</v>
      </c>
      <c r="K144" s="2">
        <v>33</v>
      </c>
      <c r="L144" s="2">
        <f>+Tabla35[[#This Row],[BALANCE INICIAL]]*Tabla35[[#This Row],[PRECIO]]</f>
        <v>33</v>
      </c>
      <c r="M144" s="2">
        <f>+Tabla35[[#This Row],[ENTRADAS]]*Tabla35[[#This Row],[PRECIO]]</f>
        <v>0</v>
      </c>
      <c r="N144" s="2">
        <f>+Tabla35[[#This Row],[SALIDAS]]*Tabla35[[#This Row],[PRECIO]]</f>
        <v>0</v>
      </c>
      <c r="O144" s="2">
        <f>+Tabla35[[#This Row],[BALANCE INICIAL2]]+Tabla35[[#This Row],[ENTRADAS3]]-Tabla35[[#This Row],[SALIDAS4]]</f>
        <v>33</v>
      </c>
    </row>
    <row r="145" spans="1:15" x14ac:dyDescent="0.25">
      <c r="A145" s="9" t="s">
        <v>29</v>
      </c>
      <c r="B145" s="17" t="s">
        <v>878</v>
      </c>
      <c r="C145" t="s">
        <v>102</v>
      </c>
      <c r="D145" t="s">
        <v>609</v>
      </c>
      <c r="F145" s="9" t="s">
        <v>834</v>
      </c>
      <c r="G145">
        <v>1</v>
      </c>
      <c r="J145">
        <f>+Tabla35[[#This Row],[BALANCE INICIAL]]+Tabla35[[#This Row],[ENTRADAS]]-Tabla35[[#This Row],[SALIDAS]]</f>
        <v>1</v>
      </c>
      <c r="K145" s="2">
        <v>138.94999999999999</v>
      </c>
      <c r="L145" s="2">
        <f>+Tabla35[[#This Row],[BALANCE INICIAL]]*Tabla35[[#This Row],[PRECIO]]</f>
        <v>138.94999999999999</v>
      </c>
      <c r="M145" s="2">
        <f>+Tabla35[[#This Row],[ENTRADAS]]*Tabla35[[#This Row],[PRECIO]]</f>
        <v>0</v>
      </c>
      <c r="N145" s="2">
        <f>+Tabla35[[#This Row],[SALIDAS]]*Tabla35[[#This Row],[PRECIO]]</f>
        <v>0</v>
      </c>
      <c r="O145" s="2">
        <f>+Tabla35[[#This Row],[BALANCE INICIAL2]]+Tabla35[[#This Row],[ENTRADAS3]]-Tabla35[[#This Row],[SALIDAS4]]</f>
        <v>138.94999999999999</v>
      </c>
    </row>
    <row r="146" spans="1:15" x14ac:dyDescent="0.25">
      <c r="A146" s="9" t="s">
        <v>29</v>
      </c>
      <c r="B146" s="17" t="s">
        <v>878</v>
      </c>
      <c r="C146" t="s">
        <v>102</v>
      </c>
      <c r="D146" t="s">
        <v>610</v>
      </c>
      <c r="F146" s="9" t="s">
        <v>869</v>
      </c>
      <c r="G146">
        <v>4</v>
      </c>
      <c r="J146">
        <f>+Tabla35[[#This Row],[BALANCE INICIAL]]+Tabla35[[#This Row],[ENTRADAS]]-Tabla35[[#This Row],[SALIDAS]]</f>
        <v>4</v>
      </c>
      <c r="K146" s="2">
        <v>195.76</v>
      </c>
      <c r="L146" s="2">
        <f>+Tabla35[[#This Row],[BALANCE INICIAL]]*Tabla35[[#This Row],[PRECIO]]</f>
        <v>783.04</v>
      </c>
      <c r="M146" s="2">
        <f>+Tabla35[[#This Row],[ENTRADAS]]*Tabla35[[#This Row],[PRECIO]]</f>
        <v>0</v>
      </c>
      <c r="N146" s="2">
        <f>+Tabla35[[#This Row],[SALIDAS]]*Tabla35[[#This Row],[PRECIO]]</f>
        <v>0</v>
      </c>
      <c r="O146" s="2">
        <f>+Tabla35[[#This Row],[BALANCE INICIAL2]]+Tabla35[[#This Row],[ENTRADAS3]]-Tabla35[[#This Row],[SALIDAS4]]</f>
        <v>783.04</v>
      </c>
    </row>
    <row r="147" spans="1:15" x14ac:dyDescent="0.25">
      <c r="A147" s="9" t="s">
        <v>29</v>
      </c>
      <c r="B147" s="17" t="s">
        <v>878</v>
      </c>
      <c r="C147" t="s">
        <v>102</v>
      </c>
      <c r="D147" t="s">
        <v>611</v>
      </c>
      <c r="F147" s="9" t="s">
        <v>865</v>
      </c>
      <c r="G147">
        <v>5</v>
      </c>
      <c r="J147">
        <f>+Tabla35[[#This Row],[BALANCE INICIAL]]+Tabla35[[#This Row],[ENTRADAS]]-Tabla35[[#This Row],[SALIDAS]]</f>
        <v>5</v>
      </c>
      <c r="K147" s="2">
        <v>900</v>
      </c>
      <c r="L147" s="2">
        <f>+Tabla35[[#This Row],[BALANCE INICIAL]]*Tabla35[[#This Row],[PRECIO]]</f>
        <v>4500</v>
      </c>
      <c r="M147" s="2">
        <f>+Tabla35[[#This Row],[ENTRADAS]]*Tabla35[[#This Row],[PRECIO]]</f>
        <v>0</v>
      </c>
      <c r="N147" s="2">
        <f>+Tabla35[[#This Row],[SALIDAS]]*Tabla35[[#This Row],[PRECIO]]</f>
        <v>0</v>
      </c>
      <c r="O147" s="2">
        <f>+Tabla35[[#This Row],[BALANCE INICIAL2]]+Tabla35[[#This Row],[ENTRADAS3]]-Tabla35[[#This Row],[SALIDAS4]]</f>
        <v>4500</v>
      </c>
    </row>
    <row r="148" spans="1:15" x14ac:dyDescent="0.25">
      <c r="A148" s="9" t="s">
        <v>29</v>
      </c>
      <c r="B148" s="17" t="s">
        <v>878</v>
      </c>
      <c r="C148" t="s">
        <v>102</v>
      </c>
      <c r="D148" t="s">
        <v>612</v>
      </c>
      <c r="F148" s="9" t="s">
        <v>865</v>
      </c>
      <c r="G148">
        <v>3</v>
      </c>
      <c r="J148">
        <f>+Tabla35[[#This Row],[BALANCE INICIAL]]+Tabla35[[#This Row],[ENTRADAS]]-Tabla35[[#This Row],[SALIDAS]]</f>
        <v>3</v>
      </c>
      <c r="K148" s="2">
        <v>840</v>
      </c>
      <c r="L148" s="2">
        <f>+Tabla35[[#This Row],[BALANCE INICIAL]]*Tabla35[[#This Row],[PRECIO]]</f>
        <v>2520</v>
      </c>
      <c r="M148" s="2">
        <f>+Tabla35[[#This Row],[ENTRADAS]]*Tabla35[[#This Row],[PRECIO]]</f>
        <v>0</v>
      </c>
      <c r="N148" s="2">
        <f>+Tabla35[[#This Row],[SALIDAS]]*Tabla35[[#This Row],[PRECIO]]</f>
        <v>0</v>
      </c>
      <c r="O148" s="2">
        <f>+Tabla35[[#This Row],[BALANCE INICIAL2]]+Tabla35[[#This Row],[ENTRADAS3]]-Tabla35[[#This Row],[SALIDAS4]]</f>
        <v>2520</v>
      </c>
    </row>
    <row r="149" spans="1:15" x14ac:dyDescent="0.25">
      <c r="A149" s="9" t="s">
        <v>29</v>
      </c>
      <c r="B149" s="17" t="s">
        <v>878</v>
      </c>
      <c r="C149" t="s">
        <v>102</v>
      </c>
      <c r="D149" t="s">
        <v>613</v>
      </c>
      <c r="F149" s="9" t="s">
        <v>865</v>
      </c>
      <c r="G149">
        <v>2</v>
      </c>
      <c r="J149">
        <f>+Tabla35[[#This Row],[BALANCE INICIAL]]+Tabla35[[#This Row],[ENTRADAS]]-Tabla35[[#This Row],[SALIDAS]]</f>
        <v>2</v>
      </c>
      <c r="K149" s="2">
        <v>840</v>
      </c>
      <c r="L149" s="2">
        <f>+Tabla35[[#This Row],[BALANCE INICIAL]]*Tabla35[[#This Row],[PRECIO]]</f>
        <v>1680</v>
      </c>
      <c r="M149" s="2">
        <f>+Tabla35[[#This Row],[ENTRADAS]]*Tabla35[[#This Row],[PRECIO]]</f>
        <v>0</v>
      </c>
      <c r="N149" s="2">
        <f>+Tabla35[[#This Row],[SALIDAS]]*Tabla35[[#This Row],[PRECIO]]</f>
        <v>0</v>
      </c>
      <c r="O149" s="2">
        <f>+Tabla35[[#This Row],[BALANCE INICIAL2]]+Tabla35[[#This Row],[ENTRADAS3]]-Tabla35[[#This Row],[SALIDAS4]]</f>
        <v>1680</v>
      </c>
    </row>
    <row r="150" spans="1:15" x14ac:dyDescent="0.25">
      <c r="A150" s="9" t="s">
        <v>29</v>
      </c>
      <c r="B150" s="17" t="s">
        <v>878</v>
      </c>
      <c r="C150" t="s">
        <v>102</v>
      </c>
      <c r="D150" t="s">
        <v>614</v>
      </c>
      <c r="F150" s="9" t="s">
        <v>865</v>
      </c>
      <c r="G150">
        <v>5</v>
      </c>
      <c r="J150">
        <f>+Tabla35[[#This Row],[BALANCE INICIAL]]+Tabla35[[#This Row],[ENTRADAS]]-Tabla35[[#This Row],[SALIDAS]]</f>
        <v>5</v>
      </c>
      <c r="K150" s="2">
        <v>855</v>
      </c>
      <c r="L150" s="2">
        <f>+Tabla35[[#This Row],[BALANCE INICIAL]]*Tabla35[[#This Row],[PRECIO]]</f>
        <v>4275</v>
      </c>
      <c r="M150" s="2">
        <f>+Tabla35[[#This Row],[ENTRADAS]]*Tabla35[[#This Row],[PRECIO]]</f>
        <v>0</v>
      </c>
      <c r="N150" s="2">
        <f>+Tabla35[[#This Row],[SALIDAS]]*Tabla35[[#This Row],[PRECIO]]</f>
        <v>0</v>
      </c>
      <c r="O150" s="2">
        <f>+Tabla35[[#This Row],[BALANCE INICIAL2]]+Tabla35[[#This Row],[ENTRADAS3]]-Tabla35[[#This Row],[SALIDAS4]]</f>
        <v>4275</v>
      </c>
    </row>
    <row r="151" spans="1:15" x14ac:dyDescent="0.25">
      <c r="A151" s="9" t="s">
        <v>29</v>
      </c>
      <c r="B151" s="17" t="s">
        <v>878</v>
      </c>
      <c r="C151" t="s">
        <v>102</v>
      </c>
      <c r="D151" t="s">
        <v>615</v>
      </c>
      <c r="F151" s="9" t="s">
        <v>865</v>
      </c>
      <c r="G151">
        <v>5</v>
      </c>
      <c r="J151">
        <f>+Tabla35[[#This Row],[BALANCE INICIAL]]+Tabla35[[#This Row],[ENTRADAS]]-Tabla35[[#This Row],[SALIDAS]]</f>
        <v>5</v>
      </c>
      <c r="K151" s="2">
        <v>840</v>
      </c>
      <c r="L151" s="2">
        <f>+Tabla35[[#This Row],[BALANCE INICIAL]]*Tabla35[[#This Row],[PRECIO]]</f>
        <v>4200</v>
      </c>
      <c r="M151" s="2">
        <f>+Tabla35[[#This Row],[ENTRADAS]]*Tabla35[[#This Row],[PRECIO]]</f>
        <v>0</v>
      </c>
      <c r="N151" s="2">
        <f>+Tabla35[[#This Row],[SALIDAS]]*Tabla35[[#This Row],[PRECIO]]</f>
        <v>0</v>
      </c>
      <c r="O151" s="2">
        <f>+Tabla35[[#This Row],[BALANCE INICIAL2]]+Tabla35[[#This Row],[ENTRADAS3]]-Tabla35[[#This Row],[SALIDAS4]]</f>
        <v>4200</v>
      </c>
    </row>
    <row r="152" spans="1:15" x14ac:dyDescent="0.25">
      <c r="A152" s="9" t="s">
        <v>29</v>
      </c>
      <c r="B152" s="17" t="s">
        <v>878</v>
      </c>
      <c r="C152" t="s">
        <v>102</v>
      </c>
      <c r="D152" t="s">
        <v>616</v>
      </c>
      <c r="F152" s="9" t="s">
        <v>869</v>
      </c>
      <c r="G152">
        <v>242</v>
      </c>
      <c r="I152">
        <v>4</v>
      </c>
      <c r="J152">
        <f>+Tabla35[[#This Row],[BALANCE INICIAL]]+Tabla35[[#This Row],[ENTRADAS]]-Tabla35[[#This Row],[SALIDAS]]</f>
        <v>238</v>
      </c>
      <c r="K152" s="2">
        <v>53</v>
      </c>
      <c r="L152" s="2">
        <f>+Tabla35[[#This Row],[BALANCE INICIAL]]*Tabla35[[#This Row],[PRECIO]]</f>
        <v>12826</v>
      </c>
      <c r="M152" s="2">
        <f>+Tabla35[[#This Row],[ENTRADAS]]*Tabla35[[#This Row],[PRECIO]]</f>
        <v>0</v>
      </c>
      <c r="N152" s="2">
        <f>+Tabla35[[#This Row],[SALIDAS]]*Tabla35[[#This Row],[PRECIO]]</f>
        <v>212</v>
      </c>
      <c r="O152" s="2">
        <f>+Tabla35[[#This Row],[BALANCE INICIAL2]]+Tabla35[[#This Row],[ENTRADAS3]]-Tabla35[[#This Row],[SALIDAS4]]</f>
        <v>12614</v>
      </c>
    </row>
    <row r="153" spans="1:15" x14ac:dyDescent="0.25">
      <c r="A153" s="9" t="s">
        <v>29</v>
      </c>
      <c r="B153" s="17" t="s">
        <v>878</v>
      </c>
      <c r="C153" t="s">
        <v>102</v>
      </c>
      <c r="D153" t="s">
        <v>617</v>
      </c>
      <c r="F153" s="9" t="s">
        <v>865</v>
      </c>
      <c r="G153">
        <v>1</v>
      </c>
      <c r="J153">
        <f>+Tabla35[[#This Row],[BALANCE INICIAL]]+Tabla35[[#This Row],[ENTRADAS]]-Tabla35[[#This Row],[SALIDAS]]</f>
        <v>1</v>
      </c>
      <c r="K153" s="2">
        <v>1100</v>
      </c>
      <c r="L153" s="2">
        <f>+Tabla35[[#This Row],[BALANCE INICIAL]]*Tabla35[[#This Row],[PRECIO]]</f>
        <v>1100</v>
      </c>
      <c r="M153" s="2">
        <f>+Tabla35[[#This Row],[ENTRADAS]]*Tabla35[[#This Row],[PRECIO]]</f>
        <v>0</v>
      </c>
      <c r="N153" s="2">
        <f>+Tabla35[[#This Row],[SALIDAS]]*Tabla35[[#This Row],[PRECIO]]</f>
        <v>0</v>
      </c>
      <c r="O153" s="2">
        <f>+Tabla35[[#This Row],[BALANCE INICIAL2]]+Tabla35[[#This Row],[ENTRADAS3]]-Tabla35[[#This Row],[SALIDAS4]]</f>
        <v>1100</v>
      </c>
    </row>
    <row r="154" spans="1:15" x14ac:dyDescent="0.25">
      <c r="A154" s="9" t="s">
        <v>29</v>
      </c>
      <c r="B154" s="17" t="s">
        <v>878</v>
      </c>
      <c r="C154" t="s">
        <v>102</v>
      </c>
      <c r="D154" t="s">
        <v>618</v>
      </c>
      <c r="F154" s="9" t="s">
        <v>865</v>
      </c>
      <c r="G154">
        <v>0</v>
      </c>
      <c r="J154">
        <f>+Tabla35[[#This Row],[BALANCE INICIAL]]+Tabla35[[#This Row],[ENTRADAS]]-Tabla35[[#This Row],[SALIDAS]]</f>
        <v>0</v>
      </c>
      <c r="K154" s="2">
        <v>350</v>
      </c>
      <c r="L154" s="2">
        <f>+Tabla35[[#This Row],[BALANCE INICIAL]]*Tabla35[[#This Row],[PRECIO]]</f>
        <v>0</v>
      </c>
      <c r="M154" s="2">
        <f>+Tabla35[[#This Row],[ENTRADAS]]*Tabla35[[#This Row],[PRECIO]]</f>
        <v>0</v>
      </c>
      <c r="N154" s="2">
        <f>+Tabla35[[#This Row],[SALIDAS]]*Tabla35[[#This Row],[PRECIO]]</f>
        <v>0</v>
      </c>
      <c r="O154" s="2">
        <f>+Tabla35[[#This Row],[BALANCE INICIAL2]]+Tabla35[[#This Row],[ENTRADAS3]]-Tabla35[[#This Row],[SALIDAS4]]</f>
        <v>0</v>
      </c>
    </row>
    <row r="155" spans="1:15" x14ac:dyDescent="0.25">
      <c r="A155" s="9" t="s">
        <v>29</v>
      </c>
      <c r="B155" s="17" t="s">
        <v>878</v>
      </c>
      <c r="C155" t="s">
        <v>102</v>
      </c>
      <c r="D155" t="s">
        <v>619</v>
      </c>
      <c r="F155" s="9" t="s">
        <v>865</v>
      </c>
      <c r="G155">
        <v>6</v>
      </c>
      <c r="J155">
        <f>+Tabla35[[#This Row],[BALANCE INICIAL]]+Tabla35[[#This Row],[ENTRADAS]]-Tabla35[[#This Row],[SALIDAS]]</f>
        <v>6</v>
      </c>
      <c r="K155" s="2">
        <v>154.24</v>
      </c>
      <c r="L155" s="2">
        <f>+Tabla35[[#This Row],[BALANCE INICIAL]]*Tabla35[[#This Row],[PRECIO]]</f>
        <v>925.44</v>
      </c>
      <c r="M155" s="2">
        <f>+Tabla35[[#This Row],[ENTRADAS]]*Tabla35[[#This Row],[PRECIO]]</f>
        <v>0</v>
      </c>
      <c r="N155" s="2">
        <f>+Tabla35[[#This Row],[SALIDAS]]*Tabla35[[#This Row],[PRECIO]]</f>
        <v>0</v>
      </c>
      <c r="O155" s="2">
        <f>+Tabla35[[#This Row],[BALANCE INICIAL2]]+Tabla35[[#This Row],[ENTRADAS3]]-Tabla35[[#This Row],[SALIDAS4]]</f>
        <v>925.44</v>
      </c>
    </row>
    <row r="156" spans="1:15" x14ac:dyDescent="0.25">
      <c r="A156" s="9" t="s">
        <v>29</v>
      </c>
      <c r="B156" s="17" t="s">
        <v>878</v>
      </c>
      <c r="C156" t="s">
        <v>102</v>
      </c>
      <c r="D156" t="s">
        <v>620</v>
      </c>
      <c r="F156" s="9" t="s">
        <v>834</v>
      </c>
      <c r="G156">
        <v>2</v>
      </c>
      <c r="J156">
        <f>+Tabla35[[#This Row],[BALANCE INICIAL]]+Tabla35[[#This Row],[ENTRADAS]]-Tabla35[[#This Row],[SALIDAS]]</f>
        <v>2</v>
      </c>
      <c r="K156" s="2">
        <v>120</v>
      </c>
      <c r="L156" s="2">
        <f>+Tabla35[[#This Row],[BALANCE INICIAL]]*Tabla35[[#This Row],[PRECIO]]</f>
        <v>240</v>
      </c>
      <c r="M156" s="2">
        <f>+Tabla35[[#This Row],[ENTRADAS]]*Tabla35[[#This Row],[PRECIO]]</f>
        <v>0</v>
      </c>
      <c r="N156" s="2">
        <f>+Tabla35[[#This Row],[SALIDAS]]*Tabla35[[#This Row],[PRECIO]]</f>
        <v>0</v>
      </c>
      <c r="O156" s="2">
        <f>+Tabla35[[#This Row],[BALANCE INICIAL2]]+Tabla35[[#This Row],[ENTRADAS3]]-Tabla35[[#This Row],[SALIDAS4]]</f>
        <v>240</v>
      </c>
    </row>
    <row r="157" spans="1:15" x14ac:dyDescent="0.25">
      <c r="A157" s="9" t="s">
        <v>29</v>
      </c>
      <c r="B157" s="17" t="s">
        <v>878</v>
      </c>
      <c r="C157" t="s">
        <v>102</v>
      </c>
      <c r="D157" t="s">
        <v>621</v>
      </c>
      <c r="F157" s="9" t="s">
        <v>871</v>
      </c>
      <c r="G157">
        <v>9</v>
      </c>
      <c r="J157">
        <f>+Tabla35[[#This Row],[BALANCE INICIAL]]+Tabla35[[#This Row],[ENTRADAS]]-Tabla35[[#This Row],[SALIDAS]]</f>
        <v>9</v>
      </c>
      <c r="K157" s="2">
        <v>195</v>
      </c>
      <c r="L157" s="2">
        <f>+Tabla35[[#This Row],[BALANCE INICIAL]]*Tabla35[[#This Row],[PRECIO]]</f>
        <v>1755</v>
      </c>
      <c r="M157" s="2">
        <f>+Tabla35[[#This Row],[ENTRADAS]]*Tabla35[[#This Row],[PRECIO]]</f>
        <v>0</v>
      </c>
      <c r="N157" s="2">
        <f>+Tabla35[[#This Row],[SALIDAS]]*Tabla35[[#This Row],[PRECIO]]</f>
        <v>0</v>
      </c>
      <c r="O157" s="2">
        <f>+Tabla35[[#This Row],[BALANCE INICIAL2]]+Tabla35[[#This Row],[ENTRADAS3]]-Tabla35[[#This Row],[SALIDAS4]]</f>
        <v>1755</v>
      </c>
    </row>
    <row r="158" spans="1:15" x14ac:dyDescent="0.25">
      <c r="A158" s="9" t="s">
        <v>29</v>
      </c>
      <c r="B158" s="17" t="s">
        <v>878</v>
      </c>
      <c r="C158" t="s">
        <v>102</v>
      </c>
      <c r="D158" t="s">
        <v>622</v>
      </c>
      <c r="F158" s="9" t="s">
        <v>865</v>
      </c>
      <c r="G158">
        <v>1</v>
      </c>
      <c r="J158">
        <f>+Tabla35[[#This Row],[BALANCE INICIAL]]+Tabla35[[#This Row],[ENTRADAS]]-Tabla35[[#This Row],[SALIDAS]]</f>
        <v>1</v>
      </c>
      <c r="K158" s="2">
        <v>42</v>
      </c>
      <c r="L158" s="2">
        <f>+Tabla35[[#This Row],[BALANCE INICIAL]]*Tabla35[[#This Row],[PRECIO]]</f>
        <v>42</v>
      </c>
      <c r="M158" s="2">
        <f>+Tabla35[[#This Row],[ENTRADAS]]*Tabla35[[#This Row],[PRECIO]]</f>
        <v>0</v>
      </c>
      <c r="N158" s="2">
        <f>+Tabla35[[#This Row],[SALIDAS]]*Tabla35[[#This Row],[PRECIO]]</f>
        <v>0</v>
      </c>
      <c r="O158" s="2">
        <f>+Tabla35[[#This Row],[BALANCE INICIAL2]]+Tabla35[[#This Row],[ENTRADAS3]]-Tabla35[[#This Row],[SALIDAS4]]</f>
        <v>42</v>
      </c>
    </row>
    <row r="159" spans="1:15" x14ac:dyDescent="0.25">
      <c r="A159" s="9" t="s">
        <v>29</v>
      </c>
      <c r="B159" s="17" t="s">
        <v>878</v>
      </c>
      <c r="C159" t="s">
        <v>102</v>
      </c>
      <c r="D159" t="s">
        <v>623</v>
      </c>
      <c r="F159" s="9" t="s">
        <v>865</v>
      </c>
      <c r="G159">
        <v>1</v>
      </c>
      <c r="J159">
        <f>+Tabla35[[#This Row],[BALANCE INICIAL]]+Tabla35[[#This Row],[ENTRADAS]]-Tabla35[[#This Row],[SALIDAS]]</f>
        <v>1</v>
      </c>
      <c r="K159" s="2">
        <v>340</v>
      </c>
      <c r="L159" s="2">
        <f>+Tabla35[[#This Row],[BALANCE INICIAL]]*Tabla35[[#This Row],[PRECIO]]</f>
        <v>340</v>
      </c>
      <c r="M159" s="2">
        <f>+Tabla35[[#This Row],[ENTRADAS]]*Tabla35[[#This Row],[PRECIO]]</f>
        <v>0</v>
      </c>
      <c r="N159" s="2">
        <f>+Tabla35[[#This Row],[SALIDAS]]*Tabla35[[#This Row],[PRECIO]]</f>
        <v>0</v>
      </c>
      <c r="O159" s="2">
        <f>+Tabla35[[#This Row],[BALANCE INICIAL2]]+Tabla35[[#This Row],[ENTRADAS3]]-Tabla35[[#This Row],[SALIDAS4]]</f>
        <v>340</v>
      </c>
    </row>
    <row r="160" spans="1:15" x14ac:dyDescent="0.25">
      <c r="A160" s="9" t="s">
        <v>29</v>
      </c>
      <c r="B160" s="17" t="s">
        <v>878</v>
      </c>
      <c r="C160" t="s">
        <v>102</v>
      </c>
      <c r="D160" t="s">
        <v>624</v>
      </c>
      <c r="F160" s="9" t="s">
        <v>825</v>
      </c>
      <c r="G160">
        <v>1</v>
      </c>
      <c r="J160">
        <f>+Tabla35[[#This Row],[BALANCE INICIAL]]+Tabla35[[#This Row],[ENTRADAS]]-Tabla35[[#This Row],[SALIDAS]]</f>
        <v>1</v>
      </c>
      <c r="K160" s="2">
        <v>297.95</v>
      </c>
      <c r="L160" s="2">
        <f>+Tabla35[[#This Row],[BALANCE INICIAL]]*Tabla35[[#This Row],[PRECIO]]</f>
        <v>297.95</v>
      </c>
      <c r="M160" s="2">
        <f>+Tabla35[[#This Row],[ENTRADAS]]*Tabla35[[#This Row],[PRECIO]]</f>
        <v>0</v>
      </c>
      <c r="N160" s="2">
        <f>+Tabla35[[#This Row],[SALIDAS]]*Tabla35[[#This Row],[PRECIO]]</f>
        <v>0</v>
      </c>
      <c r="O160" s="2">
        <f>+Tabla35[[#This Row],[BALANCE INICIAL2]]+Tabla35[[#This Row],[ENTRADAS3]]-Tabla35[[#This Row],[SALIDAS4]]</f>
        <v>297.95</v>
      </c>
    </row>
    <row r="161" spans="1:15" x14ac:dyDescent="0.25">
      <c r="A161" s="9" t="s">
        <v>29</v>
      </c>
      <c r="B161" s="17" t="s">
        <v>878</v>
      </c>
      <c r="C161" t="s">
        <v>102</v>
      </c>
      <c r="D161" t="s">
        <v>625</v>
      </c>
      <c r="F161" s="9" t="s">
        <v>865</v>
      </c>
      <c r="G161">
        <v>6</v>
      </c>
      <c r="J161">
        <f>+Tabla35[[#This Row],[BALANCE INICIAL]]+Tabla35[[#This Row],[ENTRADAS]]-Tabla35[[#This Row],[SALIDAS]]</f>
        <v>6</v>
      </c>
      <c r="K161" s="2">
        <v>312</v>
      </c>
      <c r="L161" s="2">
        <f>+Tabla35[[#This Row],[BALANCE INICIAL]]*Tabla35[[#This Row],[PRECIO]]</f>
        <v>1872</v>
      </c>
      <c r="M161" s="2">
        <f>+Tabla35[[#This Row],[ENTRADAS]]*Tabla35[[#This Row],[PRECIO]]</f>
        <v>0</v>
      </c>
      <c r="N161" s="2">
        <f>+Tabla35[[#This Row],[SALIDAS]]*Tabla35[[#This Row],[PRECIO]]</f>
        <v>0</v>
      </c>
      <c r="O161" s="2">
        <f>+Tabla35[[#This Row],[BALANCE INICIAL2]]+Tabla35[[#This Row],[ENTRADAS3]]-Tabla35[[#This Row],[SALIDAS4]]</f>
        <v>1872</v>
      </c>
    </row>
    <row r="162" spans="1:15" x14ac:dyDescent="0.25">
      <c r="A162" s="9" t="s">
        <v>29</v>
      </c>
      <c r="B162" s="17" t="s">
        <v>878</v>
      </c>
      <c r="C162" t="s">
        <v>102</v>
      </c>
      <c r="D162" t="s">
        <v>626</v>
      </c>
      <c r="F162" s="9" t="s">
        <v>865</v>
      </c>
      <c r="G162">
        <v>1</v>
      </c>
      <c r="J162">
        <f>+Tabla35[[#This Row],[BALANCE INICIAL]]+Tabla35[[#This Row],[ENTRADAS]]-Tabla35[[#This Row],[SALIDAS]]</f>
        <v>1</v>
      </c>
      <c r="K162" s="2">
        <v>275</v>
      </c>
      <c r="L162" s="2">
        <f>+Tabla35[[#This Row],[BALANCE INICIAL]]*Tabla35[[#This Row],[PRECIO]]</f>
        <v>275</v>
      </c>
      <c r="M162" s="2">
        <f>+Tabla35[[#This Row],[ENTRADAS]]*Tabla35[[#This Row],[PRECIO]]</f>
        <v>0</v>
      </c>
      <c r="N162" s="2">
        <f>+Tabla35[[#This Row],[SALIDAS]]*Tabla35[[#This Row],[PRECIO]]</f>
        <v>0</v>
      </c>
      <c r="O162" s="2">
        <f>+Tabla35[[#This Row],[BALANCE INICIAL2]]+Tabla35[[#This Row],[ENTRADAS3]]-Tabla35[[#This Row],[SALIDAS4]]</f>
        <v>275</v>
      </c>
    </row>
    <row r="163" spans="1:15" x14ac:dyDescent="0.25">
      <c r="A163" s="9" t="s">
        <v>29</v>
      </c>
      <c r="B163" s="17" t="s">
        <v>878</v>
      </c>
      <c r="C163" t="s">
        <v>102</v>
      </c>
      <c r="D163" t="s">
        <v>627</v>
      </c>
      <c r="F163" s="9" t="s">
        <v>865</v>
      </c>
      <c r="G163">
        <v>4</v>
      </c>
      <c r="J163">
        <f>+Tabla35[[#This Row],[BALANCE INICIAL]]+Tabla35[[#This Row],[ENTRADAS]]-Tabla35[[#This Row],[SALIDAS]]</f>
        <v>4</v>
      </c>
      <c r="K163" s="2">
        <v>277</v>
      </c>
      <c r="L163" s="2">
        <f>+Tabla35[[#This Row],[BALANCE INICIAL]]*Tabla35[[#This Row],[PRECIO]]</f>
        <v>1108</v>
      </c>
      <c r="M163" s="2">
        <f>+Tabla35[[#This Row],[ENTRADAS]]*Tabla35[[#This Row],[PRECIO]]</f>
        <v>0</v>
      </c>
      <c r="N163" s="2">
        <f>+Tabla35[[#This Row],[SALIDAS]]*Tabla35[[#This Row],[PRECIO]]</f>
        <v>0</v>
      </c>
      <c r="O163" s="2">
        <f>+Tabla35[[#This Row],[BALANCE INICIAL2]]+Tabla35[[#This Row],[ENTRADAS3]]-Tabla35[[#This Row],[SALIDAS4]]</f>
        <v>1108</v>
      </c>
    </row>
    <row r="164" spans="1:15" x14ac:dyDescent="0.25">
      <c r="A164" s="9" t="s">
        <v>29</v>
      </c>
      <c r="B164" s="17" t="s">
        <v>878</v>
      </c>
      <c r="C164" t="s">
        <v>102</v>
      </c>
      <c r="D164" t="s">
        <v>628</v>
      </c>
      <c r="F164" s="9" t="s">
        <v>865</v>
      </c>
      <c r="G164">
        <v>3</v>
      </c>
      <c r="J164">
        <f>+Tabla35[[#This Row],[BALANCE INICIAL]]+Tabla35[[#This Row],[ENTRADAS]]-Tabla35[[#This Row],[SALIDAS]]</f>
        <v>3</v>
      </c>
      <c r="K164" s="2">
        <v>200</v>
      </c>
      <c r="L164" s="2">
        <f>+Tabla35[[#This Row],[BALANCE INICIAL]]*Tabla35[[#This Row],[PRECIO]]</f>
        <v>600</v>
      </c>
      <c r="M164" s="2">
        <f>+Tabla35[[#This Row],[ENTRADAS]]*Tabla35[[#This Row],[PRECIO]]</f>
        <v>0</v>
      </c>
      <c r="N164" s="2">
        <f>+Tabla35[[#This Row],[SALIDAS]]*Tabla35[[#This Row],[PRECIO]]</f>
        <v>0</v>
      </c>
      <c r="O164" s="2">
        <f>+Tabla35[[#This Row],[BALANCE INICIAL2]]+Tabla35[[#This Row],[ENTRADAS3]]-Tabla35[[#This Row],[SALIDAS4]]</f>
        <v>600</v>
      </c>
    </row>
    <row r="165" spans="1:15" x14ac:dyDescent="0.25">
      <c r="A165" s="9" t="s">
        <v>29</v>
      </c>
      <c r="B165" s="17" t="s">
        <v>878</v>
      </c>
      <c r="C165" t="s">
        <v>102</v>
      </c>
      <c r="D165" t="s">
        <v>629</v>
      </c>
      <c r="F165" s="9" t="s">
        <v>865</v>
      </c>
      <c r="G165">
        <v>1</v>
      </c>
      <c r="J165">
        <f>+Tabla35[[#This Row],[BALANCE INICIAL]]+Tabla35[[#This Row],[ENTRADAS]]-Tabla35[[#This Row],[SALIDAS]]</f>
        <v>1</v>
      </c>
      <c r="K165" s="2">
        <v>220</v>
      </c>
      <c r="L165" s="2">
        <f>+Tabla35[[#This Row],[BALANCE INICIAL]]*Tabla35[[#This Row],[PRECIO]]</f>
        <v>220</v>
      </c>
      <c r="M165" s="2">
        <f>+Tabla35[[#This Row],[ENTRADAS]]*Tabla35[[#This Row],[PRECIO]]</f>
        <v>0</v>
      </c>
      <c r="N165" s="2">
        <f>+Tabla35[[#This Row],[SALIDAS]]*Tabla35[[#This Row],[PRECIO]]</f>
        <v>0</v>
      </c>
      <c r="O165" s="2">
        <f>+Tabla35[[#This Row],[BALANCE INICIAL2]]+Tabla35[[#This Row],[ENTRADAS3]]-Tabla35[[#This Row],[SALIDAS4]]</f>
        <v>220</v>
      </c>
    </row>
    <row r="166" spans="1:15" x14ac:dyDescent="0.25">
      <c r="A166" s="9" t="s">
        <v>29</v>
      </c>
      <c r="B166" s="17" t="s">
        <v>878</v>
      </c>
      <c r="C166" t="s">
        <v>102</v>
      </c>
      <c r="D166" t="s">
        <v>630</v>
      </c>
      <c r="F166" s="9" t="s">
        <v>865</v>
      </c>
      <c r="G166">
        <v>1</v>
      </c>
      <c r="J166">
        <f>+Tabla35[[#This Row],[BALANCE INICIAL]]+Tabla35[[#This Row],[ENTRADAS]]-Tabla35[[#This Row],[SALIDAS]]</f>
        <v>1</v>
      </c>
      <c r="K166" s="2">
        <v>225</v>
      </c>
      <c r="L166" s="2">
        <f>+Tabla35[[#This Row],[BALANCE INICIAL]]*Tabla35[[#This Row],[PRECIO]]</f>
        <v>225</v>
      </c>
      <c r="M166" s="2">
        <f>+Tabla35[[#This Row],[ENTRADAS]]*Tabla35[[#This Row],[PRECIO]]</f>
        <v>0</v>
      </c>
      <c r="N166" s="2">
        <f>+Tabla35[[#This Row],[SALIDAS]]*Tabla35[[#This Row],[PRECIO]]</f>
        <v>0</v>
      </c>
      <c r="O166" s="2">
        <f>+Tabla35[[#This Row],[BALANCE INICIAL2]]+Tabla35[[#This Row],[ENTRADAS3]]-Tabla35[[#This Row],[SALIDAS4]]</f>
        <v>225</v>
      </c>
    </row>
    <row r="167" spans="1:15" x14ac:dyDescent="0.25">
      <c r="A167" s="9" t="s">
        <v>29</v>
      </c>
      <c r="B167" s="17" t="s">
        <v>878</v>
      </c>
      <c r="C167" t="s">
        <v>102</v>
      </c>
      <c r="D167" t="s">
        <v>631</v>
      </c>
      <c r="F167" s="9" t="s">
        <v>865</v>
      </c>
      <c r="G167">
        <v>2</v>
      </c>
      <c r="J167">
        <f>+Tabla35[[#This Row],[BALANCE INICIAL]]+Tabla35[[#This Row],[ENTRADAS]]-Tabla35[[#This Row],[SALIDAS]]</f>
        <v>2</v>
      </c>
      <c r="K167" s="2">
        <v>195</v>
      </c>
      <c r="L167" s="2">
        <f>+Tabla35[[#This Row],[BALANCE INICIAL]]*Tabla35[[#This Row],[PRECIO]]</f>
        <v>390</v>
      </c>
      <c r="M167" s="2">
        <f>+Tabla35[[#This Row],[ENTRADAS]]*Tabla35[[#This Row],[PRECIO]]</f>
        <v>0</v>
      </c>
      <c r="N167" s="2">
        <f>+Tabla35[[#This Row],[SALIDAS]]*Tabla35[[#This Row],[PRECIO]]</f>
        <v>0</v>
      </c>
      <c r="O167" s="2">
        <f>+Tabla35[[#This Row],[BALANCE INICIAL2]]+Tabla35[[#This Row],[ENTRADAS3]]-Tabla35[[#This Row],[SALIDAS4]]</f>
        <v>390</v>
      </c>
    </row>
    <row r="168" spans="1:15" x14ac:dyDescent="0.25">
      <c r="A168" s="9" t="s">
        <v>29</v>
      </c>
      <c r="B168" s="17" t="s">
        <v>878</v>
      </c>
      <c r="C168" t="s">
        <v>102</v>
      </c>
      <c r="D168" t="s">
        <v>632</v>
      </c>
      <c r="F168" s="9" t="s">
        <v>865</v>
      </c>
      <c r="G168">
        <v>14</v>
      </c>
      <c r="J168">
        <f>+Tabla35[[#This Row],[BALANCE INICIAL]]+Tabla35[[#This Row],[ENTRADAS]]-Tabla35[[#This Row],[SALIDAS]]</f>
        <v>14</v>
      </c>
      <c r="K168" s="2">
        <v>162</v>
      </c>
      <c r="L168" s="2">
        <f>+Tabla35[[#This Row],[BALANCE INICIAL]]*Tabla35[[#This Row],[PRECIO]]</f>
        <v>2268</v>
      </c>
      <c r="M168" s="2">
        <f>+Tabla35[[#This Row],[ENTRADAS]]*Tabla35[[#This Row],[PRECIO]]</f>
        <v>0</v>
      </c>
      <c r="N168" s="2">
        <f>+Tabla35[[#This Row],[SALIDAS]]*Tabla35[[#This Row],[PRECIO]]</f>
        <v>0</v>
      </c>
      <c r="O168" s="2">
        <f>+Tabla35[[#This Row],[BALANCE INICIAL2]]+Tabla35[[#This Row],[ENTRADAS3]]-Tabla35[[#This Row],[SALIDAS4]]</f>
        <v>2268</v>
      </c>
    </row>
    <row r="169" spans="1:15" x14ac:dyDescent="0.25">
      <c r="A169" s="9" t="s">
        <v>29</v>
      </c>
      <c r="B169" s="17" t="s">
        <v>878</v>
      </c>
      <c r="C169" t="s">
        <v>102</v>
      </c>
      <c r="D169" t="s">
        <v>633</v>
      </c>
      <c r="F169" s="9" t="s">
        <v>865</v>
      </c>
      <c r="G169">
        <v>3</v>
      </c>
      <c r="J169">
        <f>+Tabla35[[#This Row],[BALANCE INICIAL]]+Tabla35[[#This Row],[ENTRADAS]]-Tabla35[[#This Row],[SALIDAS]]</f>
        <v>3</v>
      </c>
      <c r="K169" s="2">
        <v>160</v>
      </c>
      <c r="L169" s="2">
        <f>+Tabla35[[#This Row],[BALANCE INICIAL]]*Tabla35[[#This Row],[PRECIO]]</f>
        <v>480</v>
      </c>
      <c r="M169" s="2">
        <f>+Tabla35[[#This Row],[ENTRADAS]]*Tabla35[[#This Row],[PRECIO]]</f>
        <v>0</v>
      </c>
      <c r="N169" s="2">
        <f>+Tabla35[[#This Row],[SALIDAS]]*Tabla35[[#This Row],[PRECIO]]</f>
        <v>0</v>
      </c>
      <c r="O169" s="2">
        <f>+Tabla35[[#This Row],[BALANCE INICIAL2]]+Tabla35[[#This Row],[ENTRADAS3]]-Tabla35[[#This Row],[SALIDAS4]]</f>
        <v>480</v>
      </c>
    </row>
    <row r="170" spans="1:15" x14ac:dyDescent="0.25">
      <c r="A170" s="9" t="s">
        <v>29</v>
      </c>
      <c r="B170" s="17" t="s">
        <v>878</v>
      </c>
      <c r="C170" t="s">
        <v>102</v>
      </c>
      <c r="D170" t="s">
        <v>634</v>
      </c>
      <c r="F170" s="9" t="s">
        <v>865</v>
      </c>
      <c r="G170">
        <v>3</v>
      </c>
      <c r="J170">
        <f>+Tabla35[[#This Row],[BALANCE INICIAL]]+Tabla35[[#This Row],[ENTRADAS]]-Tabla35[[#This Row],[SALIDAS]]</f>
        <v>3</v>
      </c>
      <c r="K170" s="2">
        <v>159</v>
      </c>
      <c r="L170" s="2">
        <f>+Tabla35[[#This Row],[BALANCE INICIAL]]*Tabla35[[#This Row],[PRECIO]]</f>
        <v>477</v>
      </c>
      <c r="M170" s="2">
        <f>+Tabla35[[#This Row],[ENTRADAS]]*Tabla35[[#This Row],[PRECIO]]</f>
        <v>0</v>
      </c>
      <c r="N170" s="2">
        <f>+Tabla35[[#This Row],[SALIDAS]]*Tabla35[[#This Row],[PRECIO]]</f>
        <v>0</v>
      </c>
      <c r="O170" s="2">
        <f>+Tabla35[[#This Row],[BALANCE INICIAL2]]+Tabla35[[#This Row],[ENTRADAS3]]-Tabla35[[#This Row],[SALIDAS4]]</f>
        <v>477</v>
      </c>
    </row>
    <row r="171" spans="1:15" x14ac:dyDescent="0.25">
      <c r="A171" s="9" t="s">
        <v>29</v>
      </c>
      <c r="B171" s="17" t="s">
        <v>878</v>
      </c>
      <c r="C171" t="s">
        <v>102</v>
      </c>
      <c r="D171" t="s">
        <v>635</v>
      </c>
      <c r="F171" s="9" t="s">
        <v>865</v>
      </c>
      <c r="G171">
        <v>13</v>
      </c>
      <c r="J171">
        <f>+Tabla35[[#This Row],[BALANCE INICIAL]]+Tabla35[[#This Row],[ENTRADAS]]-Tabla35[[#This Row],[SALIDAS]]</f>
        <v>13</v>
      </c>
      <c r="K171" s="2">
        <v>880</v>
      </c>
      <c r="L171" s="2">
        <f>+Tabla35[[#This Row],[BALANCE INICIAL]]*Tabla35[[#This Row],[PRECIO]]</f>
        <v>11440</v>
      </c>
      <c r="M171" s="2">
        <f>+Tabla35[[#This Row],[ENTRADAS]]*Tabla35[[#This Row],[PRECIO]]</f>
        <v>0</v>
      </c>
      <c r="N171" s="2">
        <f>+Tabla35[[#This Row],[SALIDAS]]*Tabla35[[#This Row],[PRECIO]]</f>
        <v>0</v>
      </c>
      <c r="O171" s="2">
        <f>+Tabla35[[#This Row],[BALANCE INICIAL2]]+Tabla35[[#This Row],[ENTRADAS3]]-Tabla35[[#This Row],[SALIDAS4]]</f>
        <v>11440</v>
      </c>
    </row>
    <row r="172" spans="1:15" x14ac:dyDescent="0.25">
      <c r="A172" s="9" t="s">
        <v>29</v>
      </c>
      <c r="B172" s="17" t="s">
        <v>878</v>
      </c>
      <c r="C172" t="s">
        <v>102</v>
      </c>
      <c r="D172" t="s">
        <v>636</v>
      </c>
      <c r="F172" s="9" t="s">
        <v>834</v>
      </c>
      <c r="G172">
        <v>10</v>
      </c>
      <c r="J172">
        <f>+Tabla35[[#This Row],[BALANCE INICIAL]]+Tabla35[[#This Row],[ENTRADAS]]-Tabla35[[#This Row],[SALIDAS]]</f>
        <v>10</v>
      </c>
      <c r="K172" s="2">
        <v>73</v>
      </c>
      <c r="L172" s="2">
        <f>+Tabla35[[#This Row],[BALANCE INICIAL]]*Tabla35[[#This Row],[PRECIO]]</f>
        <v>730</v>
      </c>
      <c r="M172" s="2">
        <f>+Tabla35[[#This Row],[ENTRADAS]]*Tabla35[[#This Row],[PRECIO]]</f>
        <v>0</v>
      </c>
      <c r="N172" s="2">
        <f>+Tabla35[[#This Row],[SALIDAS]]*Tabla35[[#This Row],[PRECIO]]</f>
        <v>0</v>
      </c>
      <c r="O172" s="2">
        <f>+Tabla35[[#This Row],[BALANCE INICIAL2]]+Tabla35[[#This Row],[ENTRADAS3]]-Tabla35[[#This Row],[SALIDAS4]]</f>
        <v>730</v>
      </c>
    </row>
    <row r="173" spans="1:15" x14ac:dyDescent="0.25">
      <c r="A173" s="9" t="s">
        <v>29</v>
      </c>
      <c r="B173" s="17" t="s">
        <v>878</v>
      </c>
      <c r="C173" t="s">
        <v>102</v>
      </c>
      <c r="D173" t="s">
        <v>637</v>
      </c>
      <c r="F173" s="9" t="s">
        <v>872</v>
      </c>
      <c r="G173">
        <v>5</v>
      </c>
      <c r="J173">
        <f>+Tabla35[[#This Row],[BALANCE INICIAL]]+Tabla35[[#This Row],[ENTRADAS]]-Tabla35[[#This Row],[SALIDAS]]</f>
        <v>5</v>
      </c>
      <c r="K173" s="2">
        <v>290</v>
      </c>
      <c r="L173" s="2">
        <f>+Tabla35[[#This Row],[BALANCE INICIAL]]*Tabla35[[#This Row],[PRECIO]]</f>
        <v>1450</v>
      </c>
      <c r="M173" s="2">
        <f>+Tabla35[[#This Row],[ENTRADAS]]*Tabla35[[#This Row],[PRECIO]]</f>
        <v>0</v>
      </c>
      <c r="N173" s="2">
        <f>+Tabla35[[#This Row],[SALIDAS]]*Tabla35[[#This Row],[PRECIO]]</f>
        <v>0</v>
      </c>
      <c r="O173" s="2">
        <f>+Tabla35[[#This Row],[BALANCE INICIAL2]]+Tabla35[[#This Row],[ENTRADAS3]]-Tabla35[[#This Row],[SALIDAS4]]</f>
        <v>1450</v>
      </c>
    </row>
    <row r="174" spans="1:15" x14ac:dyDescent="0.25">
      <c r="A174" s="9" t="s">
        <v>29</v>
      </c>
      <c r="B174" s="17" t="s">
        <v>878</v>
      </c>
      <c r="C174" t="s">
        <v>102</v>
      </c>
      <c r="D174" t="s">
        <v>638</v>
      </c>
      <c r="F174" s="9" t="s">
        <v>872</v>
      </c>
      <c r="G174">
        <v>2</v>
      </c>
      <c r="J174">
        <f>+Tabla35[[#This Row],[BALANCE INICIAL]]+Tabla35[[#This Row],[ENTRADAS]]-Tabla35[[#This Row],[SALIDAS]]</f>
        <v>2</v>
      </c>
      <c r="K174" s="2">
        <v>500</v>
      </c>
      <c r="L174" s="2">
        <f>+Tabla35[[#This Row],[BALANCE INICIAL]]*Tabla35[[#This Row],[PRECIO]]</f>
        <v>1000</v>
      </c>
      <c r="M174" s="2">
        <f>+Tabla35[[#This Row],[ENTRADAS]]*Tabla35[[#This Row],[PRECIO]]</f>
        <v>0</v>
      </c>
      <c r="N174" s="2">
        <f>+Tabla35[[#This Row],[SALIDAS]]*Tabla35[[#This Row],[PRECIO]]</f>
        <v>0</v>
      </c>
      <c r="O174" s="2">
        <f>+Tabla35[[#This Row],[BALANCE INICIAL2]]+Tabla35[[#This Row],[ENTRADAS3]]-Tabla35[[#This Row],[SALIDAS4]]</f>
        <v>1000</v>
      </c>
    </row>
    <row r="175" spans="1:15" x14ac:dyDescent="0.25">
      <c r="A175" s="9" t="s">
        <v>29</v>
      </c>
      <c r="B175" s="17" t="s">
        <v>878</v>
      </c>
      <c r="C175" t="s">
        <v>102</v>
      </c>
      <c r="D175" t="s">
        <v>639</v>
      </c>
      <c r="F175" s="9" t="s">
        <v>870</v>
      </c>
      <c r="G175">
        <v>10</v>
      </c>
      <c r="J175">
        <f>+Tabla35[[#This Row],[BALANCE INICIAL]]+Tabla35[[#This Row],[ENTRADAS]]-Tabla35[[#This Row],[SALIDAS]]</f>
        <v>10</v>
      </c>
      <c r="K175" s="2">
        <v>750</v>
      </c>
      <c r="L175" s="2">
        <f>+Tabla35[[#This Row],[BALANCE INICIAL]]*Tabla35[[#This Row],[PRECIO]]</f>
        <v>7500</v>
      </c>
      <c r="M175" s="2">
        <f>+Tabla35[[#This Row],[ENTRADAS]]*Tabla35[[#This Row],[PRECIO]]</f>
        <v>0</v>
      </c>
      <c r="N175" s="2">
        <f>+Tabla35[[#This Row],[SALIDAS]]*Tabla35[[#This Row],[PRECIO]]</f>
        <v>0</v>
      </c>
      <c r="O175" s="2">
        <f>+Tabla35[[#This Row],[BALANCE INICIAL2]]+Tabla35[[#This Row],[ENTRADAS3]]-Tabla35[[#This Row],[SALIDAS4]]</f>
        <v>7500</v>
      </c>
    </row>
    <row r="176" spans="1:15" x14ac:dyDescent="0.25">
      <c r="A176" s="9" t="s">
        <v>29</v>
      </c>
      <c r="B176" s="17" t="s">
        <v>878</v>
      </c>
      <c r="C176" t="s">
        <v>102</v>
      </c>
      <c r="D176" t="s">
        <v>640</v>
      </c>
      <c r="F176" s="9" t="s">
        <v>872</v>
      </c>
      <c r="G176">
        <v>1</v>
      </c>
      <c r="J176">
        <f>+Tabla35[[#This Row],[BALANCE INICIAL]]+Tabla35[[#This Row],[ENTRADAS]]-Tabla35[[#This Row],[SALIDAS]]</f>
        <v>1</v>
      </c>
      <c r="K176" s="2">
        <v>186</v>
      </c>
      <c r="L176" s="2">
        <f>+Tabla35[[#This Row],[BALANCE INICIAL]]*Tabla35[[#This Row],[PRECIO]]</f>
        <v>186</v>
      </c>
      <c r="M176" s="2">
        <f>+Tabla35[[#This Row],[ENTRADAS]]*Tabla35[[#This Row],[PRECIO]]</f>
        <v>0</v>
      </c>
      <c r="N176" s="2">
        <f>+Tabla35[[#This Row],[SALIDAS]]*Tabla35[[#This Row],[PRECIO]]</f>
        <v>0</v>
      </c>
      <c r="O176" s="2">
        <f>+Tabla35[[#This Row],[BALANCE INICIAL2]]+Tabla35[[#This Row],[ENTRADAS3]]-Tabla35[[#This Row],[SALIDAS4]]</f>
        <v>186</v>
      </c>
    </row>
    <row r="177" spans="1:15" x14ac:dyDescent="0.25">
      <c r="A177" s="9" t="s">
        <v>29</v>
      </c>
      <c r="B177" s="17" t="s">
        <v>878</v>
      </c>
      <c r="C177" t="s">
        <v>102</v>
      </c>
      <c r="D177" t="s">
        <v>641</v>
      </c>
      <c r="F177" s="9" t="s">
        <v>870</v>
      </c>
      <c r="G177">
        <v>39</v>
      </c>
      <c r="J177">
        <f>+Tabla35[[#This Row],[BALANCE INICIAL]]+Tabla35[[#This Row],[ENTRADAS]]-Tabla35[[#This Row],[SALIDAS]]</f>
        <v>39</v>
      </c>
      <c r="K177" s="2">
        <v>200</v>
      </c>
      <c r="L177" s="2">
        <f>+Tabla35[[#This Row],[BALANCE INICIAL]]*Tabla35[[#This Row],[PRECIO]]</f>
        <v>7800</v>
      </c>
      <c r="M177" s="2">
        <f>+Tabla35[[#This Row],[ENTRADAS]]*Tabla35[[#This Row],[PRECIO]]</f>
        <v>0</v>
      </c>
      <c r="N177" s="2">
        <f>+Tabla35[[#This Row],[SALIDAS]]*Tabla35[[#This Row],[PRECIO]]</f>
        <v>0</v>
      </c>
      <c r="O177" s="2">
        <f>+Tabla35[[#This Row],[BALANCE INICIAL2]]+Tabla35[[#This Row],[ENTRADAS3]]-Tabla35[[#This Row],[SALIDAS4]]</f>
        <v>7800</v>
      </c>
    </row>
    <row r="178" spans="1:15" x14ac:dyDescent="0.25">
      <c r="A178" s="9" t="s">
        <v>29</v>
      </c>
      <c r="B178" s="17" t="s">
        <v>878</v>
      </c>
      <c r="C178" t="s">
        <v>102</v>
      </c>
      <c r="D178" t="s">
        <v>642</v>
      </c>
      <c r="F178" s="9" t="s">
        <v>870</v>
      </c>
      <c r="G178">
        <v>10</v>
      </c>
      <c r="J178">
        <f>+Tabla35[[#This Row],[BALANCE INICIAL]]+Tabla35[[#This Row],[ENTRADAS]]-Tabla35[[#This Row],[SALIDAS]]</f>
        <v>10</v>
      </c>
      <c r="K178" s="2">
        <v>200</v>
      </c>
      <c r="L178" s="2">
        <f>+Tabla35[[#This Row],[BALANCE INICIAL]]*Tabla35[[#This Row],[PRECIO]]</f>
        <v>2000</v>
      </c>
      <c r="M178" s="2">
        <f>+Tabla35[[#This Row],[ENTRADAS]]*Tabla35[[#This Row],[PRECIO]]</f>
        <v>0</v>
      </c>
      <c r="N178" s="2">
        <f>+Tabla35[[#This Row],[SALIDAS]]*Tabla35[[#This Row],[PRECIO]]</f>
        <v>0</v>
      </c>
      <c r="O178" s="2">
        <f>+Tabla35[[#This Row],[BALANCE INICIAL2]]+Tabla35[[#This Row],[ENTRADAS3]]-Tabla35[[#This Row],[SALIDAS4]]</f>
        <v>2000</v>
      </c>
    </row>
    <row r="179" spans="1:15" x14ac:dyDescent="0.25">
      <c r="A179" s="9" t="s">
        <v>54</v>
      </c>
      <c r="B179" s="17" t="s">
        <v>878</v>
      </c>
      <c r="C179" t="s">
        <v>102</v>
      </c>
      <c r="D179" t="s">
        <v>755</v>
      </c>
      <c r="F179" s="9" t="s">
        <v>834</v>
      </c>
      <c r="G179">
        <v>0</v>
      </c>
      <c r="J179">
        <f>+Tabla35[[#This Row],[BALANCE INICIAL]]+Tabla35[[#This Row],[ENTRADAS]]-Tabla35[[#This Row],[SALIDAS]]</f>
        <v>0</v>
      </c>
      <c r="K179" s="2">
        <v>74.989999999999995</v>
      </c>
      <c r="L179" s="2">
        <f>+Tabla35[[#This Row],[BALANCE INICIAL]]*Tabla35[[#This Row],[PRECIO]]</f>
        <v>0</v>
      </c>
      <c r="M179" s="2">
        <f>+Tabla35[[#This Row],[ENTRADAS]]*Tabla35[[#This Row],[PRECIO]]</f>
        <v>0</v>
      </c>
      <c r="N179" s="2">
        <f>+Tabla35[[#This Row],[SALIDAS]]*Tabla35[[#This Row],[PRECIO]]</f>
        <v>0</v>
      </c>
      <c r="O179" s="2">
        <f>+Tabla35[[#This Row],[BALANCE INICIAL2]]+Tabla35[[#This Row],[ENTRADAS3]]-Tabla35[[#This Row],[SALIDAS4]]</f>
        <v>0</v>
      </c>
    </row>
    <row r="180" spans="1:15" x14ac:dyDescent="0.25">
      <c r="A180" s="9" t="s">
        <v>59</v>
      </c>
      <c r="B180" s="17" t="s">
        <v>878</v>
      </c>
      <c r="C180" t="s">
        <v>102</v>
      </c>
      <c r="D180" t="s">
        <v>786</v>
      </c>
      <c r="F180" s="9" t="s">
        <v>865</v>
      </c>
      <c r="G180">
        <v>0</v>
      </c>
      <c r="J180">
        <f>+Tabla35[[#This Row],[BALANCE INICIAL]]+Tabla35[[#This Row],[ENTRADAS]]-Tabla35[[#This Row],[SALIDAS]]</f>
        <v>0</v>
      </c>
      <c r="K180" s="2">
        <v>170</v>
      </c>
      <c r="L180" s="2">
        <f>+Tabla35[[#This Row],[BALANCE INICIAL]]*Tabla35[[#This Row],[PRECIO]]</f>
        <v>0</v>
      </c>
      <c r="M180" s="2">
        <f>+Tabla35[[#This Row],[ENTRADAS]]*Tabla35[[#This Row],[PRECIO]]</f>
        <v>0</v>
      </c>
      <c r="N180" s="2">
        <f>+Tabla35[[#This Row],[SALIDAS]]*Tabla35[[#This Row],[PRECIO]]</f>
        <v>0</v>
      </c>
      <c r="O180" s="2">
        <f>+Tabla35[[#This Row],[BALANCE INICIAL2]]+Tabla35[[#This Row],[ENTRADAS3]]-Tabla35[[#This Row],[SALIDAS4]]</f>
        <v>0</v>
      </c>
    </row>
    <row r="181" spans="1:15" x14ac:dyDescent="0.25">
      <c r="A181" s="9" t="s">
        <v>54</v>
      </c>
      <c r="B181" s="17" t="s">
        <v>878</v>
      </c>
      <c r="C181" t="s">
        <v>102</v>
      </c>
      <c r="D181" t="s">
        <v>812</v>
      </c>
      <c r="F181" s="9" t="s">
        <v>820</v>
      </c>
      <c r="G181">
        <v>5</v>
      </c>
      <c r="J181">
        <f>+Tabla35[[#This Row],[BALANCE INICIAL]]+Tabla35[[#This Row],[ENTRADAS]]-Tabla35[[#This Row],[SALIDAS]]</f>
        <v>5</v>
      </c>
      <c r="K181" s="2">
        <v>95</v>
      </c>
      <c r="L181" s="2">
        <f>+Tabla35[[#This Row],[BALANCE INICIAL]]*Tabla35[[#This Row],[PRECIO]]</f>
        <v>475</v>
      </c>
      <c r="M181" s="2">
        <f>+Tabla35[[#This Row],[ENTRADAS]]*Tabla35[[#This Row],[PRECIO]]</f>
        <v>0</v>
      </c>
      <c r="N181" s="2">
        <f>+Tabla35[[#This Row],[SALIDAS]]*Tabla35[[#This Row],[PRECIO]]</f>
        <v>0</v>
      </c>
      <c r="O181" s="2">
        <f>+Tabla35[[#This Row],[BALANCE INICIAL2]]+Tabla35[[#This Row],[ENTRADAS3]]-Tabla35[[#This Row],[SALIDAS4]]</f>
        <v>475</v>
      </c>
    </row>
    <row r="182" spans="1:15" x14ac:dyDescent="0.25">
      <c r="A182" s="9" t="s">
        <v>29</v>
      </c>
      <c r="B182" s="17" t="s">
        <v>878</v>
      </c>
      <c r="C182" t="s">
        <v>72</v>
      </c>
      <c r="D182" t="s">
        <v>128</v>
      </c>
      <c r="F182" s="9" t="s">
        <v>827</v>
      </c>
      <c r="G182">
        <v>85</v>
      </c>
      <c r="H182">
        <v>234</v>
      </c>
      <c r="I182">
        <v>83</v>
      </c>
      <c r="J182">
        <f>+Tabla35[[#This Row],[BALANCE INICIAL]]+Tabla35[[#This Row],[ENTRADAS]]-Tabla35[[#This Row],[SALIDAS]]</f>
        <v>236</v>
      </c>
      <c r="K182" s="2">
        <v>125</v>
      </c>
      <c r="L182" s="2">
        <f>+Tabla35[[#This Row],[BALANCE INICIAL]]*Tabla35[[#This Row],[PRECIO]]</f>
        <v>10625</v>
      </c>
      <c r="M182" s="2">
        <f>+Tabla35[[#This Row],[ENTRADAS]]*Tabla35[[#This Row],[PRECIO]]</f>
        <v>29250</v>
      </c>
      <c r="N182" s="2">
        <f>+Tabla35[[#This Row],[SALIDAS]]*Tabla35[[#This Row],[PRECIO]]</f>
        <v>10375</v>
      </c>
      <c r="O182" s="2">
        <f>+Tabla35[[#This Row],[BALANCE INICIAL2]]+Tabla35[[#This Row],[ENTRADAS3]]-Tabla35[[#This Row],[SALIDAS4]]</f>
        <v>29500</v>
      </c>
    </row>
    <row r="183" spans="1:15" x14ac:dyDescent="0.25">
      <c r="A183" s="9" t="s">
        <v>29</v>
      </c>
      <c r="B183" s="17" t="s">
        <v>878</v>
      </c>
      <c r="C183" t="s">
        <v>79</v>
      </c>
      <c r="D183" t="s">
        <v>168</v>
      </c>
      <c r="F183" s="9" t="s">
        <v>827</v>
      </c>
      <c r="G183">
        <v>300</v>
      </c>
      <c r="H183">
        <v>440</v>
      </c>
      <c r="I183" s="27">
        <v>160</v>
      </c>
      <c r="J183">
        <f>+Tabla35[[#This Row],[BALANCE INICIAL]]+Tabla35[[#This Row],[ENTRADAS]]-Tabla35[[#This Row],[SALIDAS]]</f>
        <v>580</v>
      </c>
      <c r="K183" s="2">
        <v>250</v>
      </c>
      <c r="L183" s="2">
        <f>+Tabla35[[#This Row],[BALANCE INICIAL]]*Tabla35[[#This Row],[PRECIO]]</f>
        <v>75000</v>
      </c>
      <c r="M183" s="2">
        <f>+Tabla35[[#This Row],[ENTRADAS]]*Tabla35[[#This Row],[PRECIO]]</f>
        <v>110000</v>
      </c>
      <c r="N183" s="2">
        <f>+Tabla35[[#This Row],[SALIDAS]]*Tabla35[[#This Row],[PRECIO]]</f>
        <v>40000</v>
      </c>
      <c r="O183" s="2">
        <f>+Tabla35[[#This Row],[BALANCE INICIAL2]]+Tabla35[[#This Row],[ENTRADAS3]]-Tabla35[[#This Row],[SALIDAS4]]</f>
        <v>145000</v>
      </c>
    </row>
    <row r="184" spans="1:15" x14ac:dyDescent="0.25">
      <c r="A184" s="9" t="s">
        <v>982</v>
      </c>
      <c r="B184" s="10" t="s">
        <v>983</v>
      </c>
      <c r="C184" t="s">
        <v>981</v>
      </c>
      <c r="D184" t="s">
        <v>980</v>
      </c>
      <c r="E184" t="s">
        <v>984</v>
      </c>
      <c r="F184" s="9" t="s">
        <v>988</v>
      </c>
      <c r="G184">
        <v>0</v>
      </c>
      <c r="H184">
        <v>200</v>
      </c>
      <c r="I184">
        <v>0</v>
      </c>
      <c r="J184">
        <f>+Tabla35[[#This Row],[BALANCE INICIAL]]+Tabla35[[#This Row],[ENTRADAS]]-Tabla35[[#This Row],[SALIDAS]]</f>
        <v>200</v>
      </c>
      <c r="K184" s="2">
        <v>1600</v>
      </c>
      <c r="L184" s="2">
        <f>+Tabla35[[#This Row],[BALANCE INICIAL]]*Tabla35[[#This Row],[PRECIO]]</f>
        <v>0</v>
      </c>
      <c r="M184" s="2">
        <f>+Tabla35[[#This Row],[ENTRADAS]]*Tabla35[[#This Row],[PRECIO]]</f>
        <v>320000</v>
      </c>
      <c r="N184" s="2">
        <f>+Tabla35[[#This Row],[SALIDAS]]*Tabla35[[#This Row],[PRECIO]]</f>
        <v>0</v>
      </c>
      <c r="O184" s="2">
        <f>+Tabla35[[#This Row],[BALANCE INICIAL2]]+Tabla35[[#This Row],[ENTRADAS3]]-Tabla35[[#This Row],[SALIDAS4]]</f>
        <v>320000</v>
      </c>
    </row>
    <row r="185" spans="1:15" x14ac:dyDescent="0.25">
      <c r="A185" s="9" t="s">
        <v>29</v>
      </c>
      <c r="B185" s="17" t="s">
        <v>878</v>
      </c>
      <c r="C185" t="s">
        <v>79</v>
      </c>
      <c r="D185" t="s">
        <v>169</v>
      </c>
      <c r="F185" s="9" t="s">
        <v>834</v>
      </c>
      <c r="G185">
        <v>348</v>
      </c>
      <c r="I185">
        <v>348</v>
      </c>
      <c r="J185">
        <f>+Tabla35[[#This Row],[BALANCE INICIAL]]+Tabla35[[#This Row],[ENTRADAS]]-Tabla35[[#This Row],[SALIDAS]]</f>
        <v>0</v>
      </c>
      <c r="K185" s="2">
        <v>341</v>
      </c>
      <c r="L185" s="2">
        <f>+Tabla35[[#This Row],[BALANCE INICIAL]]*Tabla35[[#This Row],[PRECIO]]</f>
        <v>118668</v>
      </c>
      <c r="M185" s="2">
        <f>+Tabla35[[#This Row],[ENTRADAS]]*Tabla35[[#This Row],[PRECIO]]</f>
        <v>0</v>
      </c>
      <c r="N185" s="2">
        <f>+Tabla35[[#This Row],[SALIDAS]]*Tabla35[[#This Row],[PRECIO]]</f>
        <v>118668</v>
      </c>
      <c r="O185" s="2">
        <f>+Tabla35[[#This Row],[BALANCE INICIAL2]]+Tabla35[[#This Row],[ENTRADAS3]]-Tabla35[[#This Row],[SALIDAS4]]</f>
        <v>0</v>
      </c>
    </row>
    <row r="186" spans="1:15" x14ac:dyDescent="0.25">
      <c r="A186" s="9" t="s">
        <v>29</v>
      </c>
      <c r="B186" s="17" t="s">
        <v>878</v>
      </c>
      <c r="C186" t="s">
        <v>79</v>
      </c>
      <c r="D186" t="s">
        <v>170</v>
      </c>
      <c r="F186" s="9" t="s">
        <v>826</v>
      </c>
      <c r="H186">
        <v>20</v>
      </c>
      <c r="I186">
        <v>6</v>
      </c>
      <c r="J186">
        <f>+Tabla35[[#This Row],[BALANCE INICIAL]]+Tabla35[[#This Row],[ENTRADAS]]-Tabla35[[#This Row],[SALIDAS]]</f>
        <v>14</v>
      </c>
      <c r="K186" s="2"/>
      <c r="L186" s="2">
        <f>+Tabla35[[#This Row],[BALANCE INICIAL]]*Tabla35[[#This Row],[PRECIO]]</f>
        <v>0</v>
      </c>
      <c r="M186" s="2">
        <f>+Tabla35[[#This Row],[ENTRADAS]]*Tabla35[[#This Row],[PRECIO]]</f>
        <v>0</v>
      </c>
      <c r="N186" s="2">
        <f>+Tabla35[[#This Row],[SALIDAS]]*Tabla35[[#This Row],[PRECIO]]</f>
        <v>0</v>
      </c>
      <c r="O186" s="2">
        <f>+Tabla35[[#This Row],[BALANCE INICIAL2]]+Tabla35[[#This Row],[ENTRADAS3]]-Tabla35[[#This Row],[SALIDAS4]]</f>
        <v>0</v>
      </c>
    </row>
    <row r="187" spans="1:15" x14ac:dyDescent="0.25">
      <c r="A187" s="9" t="s">
        <v>34</v>
      </c>
      <c r="B187" t="s">
        <v>877</v>
      </c>
      <c r="C187" t="s">
        <v>80</v>
      </c>
      <c r="D187" t="s">
        <v>179</v>
      </c>
      <c r="F187" s="9" t="s">
        <v>833</v>
      </c>
      <c r="G187">
        <v>500</v>
      </c>
      <c r="J187">
        <f>+Tabla35[[#This Row],[BALANCE INICIAL]]+Tabla35[[#This Row],[ENTRADAS]]-Tabla35[[#This Row],[SALIDAS]]</f>
        <v>500</v>
      </c>
      <c r="K187" s="2">
        <v>12.672000000000001</v>
      </c>
      <c r="L187" s="2">
        <f>+Tabla35[[#This Row],[BALANCE INICIAL]]*Tabla35[[#This Row],[PRECIO]]</f>
        <v>6336</v>
      </c>
      <c r="M187" s="2">
        <f>+Tabla35[[#This Row],[ENTRADAS]]*Tabla35[[#This Row],[PRECIO]]</f>
        <v>0</v>
      </c>
      <c r="N187" s="2">
        <f>+Tabla35[[#This Row],[SALIDAS]]*Tabla35[[#This Row],[PRECIO]]</f>
        <v>0</v>
      </c>
      <c r="O187" s="2">
        <f>+Tabla35[[#This Row],[BALANCE INICIAL2]]+Tabla35[[#This Row],[ENTRADAS3]]-Tabla35[[#This Row],[SALIDAS4]]</f>
        <v>6336</v>
      </c>
    </row>
    <row r="188" spans="1:15" ht="19.5" customHeight="1" x14ac:dyDescent="0.25">
      <c r="A188" s="26" t="s">
        <v>42</v>
      </c>
      <c r="B188" s="25" t="s">
        <v>886</v>
      </c>
      <c r="C188" s="25" t="s">
        <v>88</v>
      </c>
      <c r="D188" t="s">
        <v>977</v>
      </c>
      <c r="E188" t="s">
        <v>979</v>
      </c>
      <c r="F188" s="9" t="s">
        <v>833</v>
      </c>
      <c r="G188">
        <v>0</v>
      </c>
      <c r="H188">
        <v>10</v>
      </c>
      <c r="J188">
        <f>+Tabla35[[#This Row],[BALANCE INICIAL]]+Tabla35[[#This Row],[ENTRADAS]]-Tabla35[[#This Row],[SALIDAS]]</f>
        <v>10</v>
      </c>
      <c r="K188" s="2">
        <v>4491.53</v>
      </c>
      <c r="L188" s="2">
        <f>+Tabla35[[#This Row],[BALANCE INICIAL]]*Tabla35[[#This Row],[PRECIO]]</f>
        <v>0</v>
      </c>
      <c r="M188" s="2">
        <f>+Tabla35[[#This Row],[ENTRADAS]]*Tabla35[[#This Row],[PRECIO]]</f>
        <v>44915.299999999996</v>
      </c>
      <c r="N188" s="2">
        <f>+Tabla35[[#This Row],[SALIDAS]]*Tabla35[[#This Row],[PRECIO]]</f>
        <v>0</v>
      </c>
      <c r="O188" s="2">
        <f>+Tabla35[[#This Row],[BALANCE INICIAL2]]+Tabla35[[#This Row],[ENTRADAS3]]-Tabla35[[#This Row],[SALIDAS4]]</f>
        <v>44915.299999999996</v>
      </c>
    </row>
    <row r="189" spans="1:15" ht="16.5" customHeight="1" x14ac:dyDescent="0.25">
      <c r="A189" s="26" t="s">
        <v>42</v>
      </c>
      <c r="B189" s="25" t="s">
        <v>886</v>
      </c>
      <c r="C189" s="25" t="s">
        <v>88</v>
      </c>
      <c r="D189" t="s">
        <v>978</v>
      </c>
      <c r="E189" t="s">
        <v>979</v>
      </c>
      <c r="F189" s="9" t="s">
        <v>833</v>
      </c>
      <c r="G189">
        <v>0</v>
      </c>
      <c r="H189">
        <v>3</v>
      </c>
      <c r="J189">
        <f>+Tabla35[[#This Row],[BALANCE INICIAL]]+Tabla35[[#This Row],[ENTRADAS]]-Tabla35[[#This Row],[SALIDAS]]</f>
        <v>3</v>
      </c>
      <c r="K189" s="2">
        <v>4152.54</v>
      </c>
      <c r="L189" s="2">
        <f>+Tabla35[[#This Row],[BALANCE INICIAL]]*Tabla35[[#This Row],[PRECIO]]</f>
        <v>0</v>
      </c>
      <c r="M189" s="2">
        <f>+Tabla35[[#This Row],[ENTRADAS]]*Tabla35[[#This Row],[PRECIO]]</f>
        <v>12457.619999999999</v>
      </c>
      <c r="N189" s="2">
        <f>+Tabla35[[#This Row],[SALIDAS]]*Tabla35[[#This Row],[PRECIO]]</f>
        <v>0</v>
      </c>
      <c r="O189" s="2">
        <f>+Tabla35[[#This Row],[BALANCE INICIAL2]]+Tabla35[[#This Row],[ENTRADAS3]]-Tabla35[[#This Row],[SALIDAS4]]</f>
        <v>12457.619999999999</v>
      </c>
    </row>
    <row r="190" spans="1:15" x14ac:dyDescent="0.25">
      <c r="A190" s="9" t="s">
        <v>34</v>
      </c>
      <c r="B190" t="s">
        <v>877</v>
      </c>
      <c r="C190" t="s">
        <v>80</v>
      </c>
      <c r="D190" t="s">
        <v>190</v>
      </c>
      <c r="F190" s="9" t="s">
        <v>820</v>
      </c>
      <c r="G190">
        <v>25</v>
      </c>
      <c r="I190">
        <v>1</v>
      </c>
      <c r="J190">
        <f>+Tabla35[[#This Row],[BALANCE INICIAL]]+Tabla35[[#This Row],[ENTRADAS]]-Tabla35[[#This Row],[SALIDAS]]</f>
        <v>24</v>
      </c>
      <c r="K190" s="2">
        <v>132.41999999999999</v>
      </c>
      <c r="L190" s="2">
        <f>+Tabla35[[#This Row],[BALANCE INICIAL]]*Tabla35[[#This Row],[PRECIO]]</f>
        <v>3310.4999999999995</v>
      </c>
      <c r="M190" s="2">
        <f>+Tabla35[[#This Row],[ENTRADAS]]*Tabla35[[#This Row],[PRECIO]]</f>
        <v>0</v>
      </c>
      <c r="N190" s="2">
        <f>+Tabla35[[#This Row],[SALIDAS]]*Tabla35[[#This Row],[PRECIO]]</f>
        <v>132.41999999999999</v>
      </c>
      <c r="O190" s="2">
        <f>+Tabla35[[#This Row],[BALANCE INICIAL2]]+Tabla35[[#This Row],[ENTRADAS3]]-Tabla35[[#This Row],[SALIDAS4]]</f>
        <v>3178.0799999999995</v>
      </c>
    </row>
    <row r="191" spans="1:15" x14ac:dyDescent="0.25">
      <c r="A191" s="9" t="s">
        <v>34</v>
      </c>
      <c r="B191" t="s">
        <v>877</v>
      </c>
      <c r="C191" t="s">
        <v>80</v>
      </c>
      <c r="D191" t="s">
        <v>191</v>
      </c>
      <c r="F191" s="9" t="s">
        <v>820</v>
      </c>
      <c r="G191">
        <v>30</v>
      </c>
      <c r="J191">
        <f>+Tabla35[[#This Row],[BALANCE INICIAL]]+Tabla35[[#This Row],[ENTRADAS]]-Tabla35[[#This Row],[SALIDAS]]</f>
        <v>30</v>
      </c>
      <c r="K191" s="2">
        <v>215.04</v>
      </c>
      <c r="L191" s="2">
        <f>+Tabla35[[#This Row],[BALANCE INICIAL]]*Tabla35[[#This Row],[PRECIO]]</f>
        <v>6451.2</v>
      </c>
      <c r="M191" s="2">
        <f>+Tabla35[[#This Row],[ENTRADAS]]*Tabla35[[#This Row],[PRECIO]]</f>
        <v>0</v>
      </c>
      <c r="N191" s="2">
        <f>+Tabla35[[#This Row],[SALIDAS]]*Tabla35[[#This Row],[PRECIO]]</f>
        <v>0</v>
      </c>
      <c r="O191" s="2">
        <f>+Tabla35[[#This Row],[BALANCE INICIAL2]]+Tabla35[[#This Row],[ENTRADAS3]]-Tabla35[[#This Row],[SALIDAS4]]</f>
        <v>6451.2</v>
      </c>
    </row>
    <row r="192" spans="1:15" x14ac:dyDescent="0.25">
      <c r="A192" s="9" t="s">
        <v>34</v>
      </c>
      <c r="B192" t="s">
        <v>877</v>
      </c>
      <c r="C192" t="s">
        <v>80</v>
      </c>
      <c r="D192" t="s">
        <v>255</v>
      </c>
      <c r="F192" s="9" t="s">
        <v>820</v>
      </c>
      <c r="G192">
        <v>83</v>
      </c>
      <c r="J192">
        <f>+Tabla35[[#This Row],[BALANCE INICIAL]]+Tabla35[[#This Row],[ENTRADAS]]-Tabla35[[#This Row],[SALIDAS]]</f>
        <v>83</v>
      </c>
      <c r="K192" s="2">
        <v>245</v>
      </c>
      <c r="L192" s="2">
        <f>+Tabla35[[#This Row],[BALANCE INICIAL]]*Tabla35[[#This Row],[PRECIO]]</f>
        <v>20335</v>
      </c>
      <c r="M192" s="2">
        <f>+Tabla35[[#This Row],[ENTRADAS]]*Tabla35[[#This Row],[PRECIO]]</f>
        <v>0</v>
      </c>
      <c r="N192" s="2">
        <f>+Tabla35[[#This Row],[SALIDAS]]*Tabla35[[#This Row],[PRECIO]]</f>
        <v>0</v>
      </c>
      <c r="O192" s="2">
        <f>+Tabla35[[#This Row],[BALANCE INICIAL2]]+Tabla35[[#This Row],[ENTRADAS3]]-Tabla35[[#This Row],[SALIDAS4]]</f>
        <v>20335</v>
      </c>
    </row>
    <row r="193" spans="1:15" x14ac:dyDescent="0.25">
      <c r="A193" s="9" t="s">
        <v>34</v>
      </c>
      <c r="B193" t="s">
        <v>877</v>
      </c>
      <c r="C193" t="s">
        <v>80</v>
      </c>
      <c r="D193" t="s">
        <v>361</v>
      </c>
      <c r="F193" s="9" t="s">
        <v>820</v>
      </c>
      <c r="G193">
        <v>12</v>
      </c>
      <c r="J193">
        <f>+Tabla35[[#This Row],[BALANCE INICIAL]]+Tabla35[[#This Row],[ENTRADAS]]-Tabla35[[#This Row],[SALIDAS]]</f>
        <v>12</v>
      </c>
      <c r="K193" s="2">
        <v>25.37</v>
      </c>
      <c r="L193" s="2">
        <f>+Tabla35[[#This Row],[BALANCE INICIAL]]*Tabla35[[#This Row],[PRECIO]]</f>
        <v>304.44</v>
      </c>
      <c r="M193" s="2">
        <f>+Tabla35[[#This Row],[ENTRADAS]]*Tabla35[[#This Row],[PRECIO]]</f>
        <v>0</v>
      </c>
      <c r="N193" s="2">
        <f>+Tabla35[[#This Row],[SALIDAS]]*Tabla35[[#This Row],[PRECIO]]</f>
        <v>0</v>
      </c>
      <c r="O193" s="2">
        <f>+Tabla35[[#This Row],[BALANCE INICIAL2]]+Tabla35[[#This Row],[ENTRADAS3]]-Tabla35[[#This Row],[SALIDAS4]]</f>
        <v>304.44</v>
      </c>
    </row>
    <row r="194" spans="1:15" x14ac:dyDescent="0.25">
      <c r="A194" s="9" t="s">
        <v>34</v>
      </c>
      <c r="B194" t="s">
        <v>877</v>
      </c>
      <c r="C194" t="s">
        <v>80</v>
      </c>
      <c r="D194" t="s">
        <v>362</v>
      </c>
      <c r="F194" s="9" t="s">
        <v>820</v>
      </c>
      <c r="G194">
        <v>12</v>
      </c>
      <c r="J194">
        <f>+Tabla35[[#This Row],[BALANCE INICIAL]]+Tabla35[[#This Row],[ENTRADAS]]-Tabla35[[#This Row],[SALIDAS]]</f>
        <v>12</v>
      </c>
      <c r="K194" s="2">
        <v>227.75</v>
      </c>
      <c r="L194" s="2">
        <f>+Tabla35[[#This Row],[BALANCE INICIAL]]*Tabla35[[#This Row],[PRECIO]]</f>
        <v>2733</v>
      </c>
      <c r="M194" s="2">
        <f>+Tabla35[[#This Row],[ENTRADAS]]*Tabla35[[#This Row],[PRECIO]]</f>
        <v>0</v>
      </c>
      <c r="N194" s="2">
        <f>+Tabla35[[#This Row],[SALIDAS]]*Tabla35[[#This Row],[PRECIO]]</f>
        <v>0</v>
      </c>
      <c r="O194" s="2">
        <f>+Tabla35[[#This Row],[BALANCE INICIAL2]]+Tabla35[[#This Row],[ENTRADAS3]]-Tabla35[[#This Row],[SALIDAS4]]</f>
        <v>2733</v>
      </c>
    </row>
    <row r="195" spans="1:15" x14ac:dyDescent="0.25">
      <c r="A195" s="9" t="s">
        <v>34</v>
      </c>
      <c r="B195" s="17" t="s">
        <v>877</v>
      </c>
      <c r="C195" t="s">
        <v>80</v>
      </c>
      <c r="D195" t="s">
        <v>386</v>
      </c>
      <c r="F195" s="9" t="s">
        <v>846</v>
      </c>
      <c r="G195">
        <v>130</v>
      </c>
      <c r="I195">
        <v>45</v>
      </c>
      <c r="J195">
        <f>+Tabla35[[#This Row],[BALANCE INICIAL]]+Tabla35[[#This Row],[ENTRADAS]]-Tabla35[[#This Row],[SALIDAS]]</f>
        <v>85</v>
      </c>
      <c r="K195" s="2">
        <v>290</v>
      </c>
      <c r="L195" s="2">
        <f>+Tabla35[[#This Row],[BALANCE INICIAL]]*Tabla35[[#This Row],[PRECIO]]</f>
        <v>37700</v>
      </c>
      <c r="M195" s="2">
        <f>+Tabla35[[#This Row],[ENTRADAS]]*Tabla35[[#This Row],[PRECIO]]</f>
        <v>0</v>
      </c>
      <c r="N195" s="2">
        <f>+Tabla35[[#This Row],[SALIDAS]]*Tabla35[[#This Row],[PRECIO]]</f>
        <v>13050</v>
      </c>
      <c r="O195" s="2">
        <f>+Tabla35[[#This Row],[BALANCE INICIAL2]]+Tabla35[[#This Row],[ENTRADAS3]]-Tabla35[[#This Row],[SALIDAS4]]</f>
        <v>24650</v>
      </c>
    </row>
    <row r="196" spans="1:15" x14ac:dyDescent="0.25">
      <c r="A196" s="9" t="s">
        <v>34</v>
      </c>
      <c r="B196" s="17" t="s">
        <v>877</v>
      </c>
      <c r="C196" t="s">
        <v>80</v>
      </c>
      <c r="D196" t="s">
        <v>386</v>
      </c>
      <c r="F196" s="9" t="s">
        <v>820</v>
      </c>
      <c r="G196">
        <v>135</v>
      </c>
      <c r="I196">
        <v>35</v>
      </c>
      <c r="J196">
        <f>+Tabla35[[#This Row],[BALANCE INICIAL]]+Tabla35[[#This Row],[ENTRADAS]]-Tabla35[[#This Row],[SALIDAS]]</f>
        <v>100</v>
      </c>
      <c r="K196" s="2">
        <v>420</v>
      </c>
      <c r="L196" s="2">
        <f>+Tabla35[[#This Row],[BALANCE INICIAL]]*Tabla35[[#This Row],[PRECIO]]</f>
        <v>56700</v>
      </c>
      <c r="M196" s="2">
        <f>+Tabla35[[#This Row],[ENTRADAS]]*Tabla35[[#This Row],[PRECIO]]</f>
        <v>0</v>
      </c>
      <c r="N196" s="2">
        <f>+Tabla35[[#This Row],[SALIDAS]]*Tabla35[[#This Row],[PRECIO]]</f>
        <v>14700</v>
      </c>
      <c r="O196" s="2">
        <f>+Tabla35[[#This Row],[BALANCE INICIAL2]]+Tabla35[[#This Row],[ENTRADAS3]]-Tabla35[[#This Row],[SALIDAS4]]</f>
        <v>42000</v>
      </c>
    </row>
    <row r="197" spans="1:15" x14ac:dyDescent="0.25">
      <c r="A197" s="9" t="s">
        <v>34</v>
      </c>
      <c r="B197" s="17" t="s">
        <v>877</v>
      </c>
      <c r="C197" t="s">
        <v>80</v>
      </c>
      <c r="D197" t="s">
        <v>439</v>
      </c>
      <c r="F197" s="9" t="s">
        <v>820</v>
      </c>
      <c r="G197">
        <v>10</v>
      </c>
      <c r="I197">
        <v>1</v>
      </c>
      <c r="J197">
        <f>+Tabla35[[#This Row],[BALANCE INICIAL]]+Tabla35[[#This Row],[ENTRADAS]]-Tabla35[[#This Row],[SALIDAS]]</f>
        <v>9</v>
      </c>
      <c r="K197" s="2">
        <v>128</v>
      </c>
      <c r="L197" s="2">
        <f>+Tabla35[[#This Row],[BALANCE INICIAL]]*Tabla35[[#This Row],[PRECIO]]</f>
        <v>1280</v>
      </c>
      <c r="M197" s="2">
        <f>+Tabla35[[#This Row],[ENTRADAS]]*Tabla35[[#This Row],[PRECIO]]</f>
        <v>0</v>
      </c>
      <c r="N197" s="2">
        <f>+Tabla35[[#This Row],[SALIDAS]]*Tabla35[[#This Row],[PRECIO]]</f>
        <v>128</v>
      </c>
      <c r="O197" s="2">
        <f>+Tabla35[[#This Row],[BALANCE INICIAL2]]+Tabla35[[#This Row],[ENTRADAS3]]-Tabla35[[#This Row],[SALIDAS4]]</f>
        <v>1152</v>
      </c>
    </row>
    <row r="198" spans="1:15" x14ac:dyDescent="0.25">
      <c r="A198" s="9" t="s">
        <v>34</v>
      </c>
      <c r="B198" s="17" t="s">
        <v>877</v>
      </c>
      <c r="C198" t="s">
        <v>80</v>
      </c>
      <c r="D198" t="s">
        <v>440</v>
      </c>
      <c r="F198" s="9" t="s">
        <v>820</v>
      </c>
      <c r="G198">
        <v>14</v>
      </c>
      <c r="I198">
        <v>1</v>
      </c>
      <c r="J198">
        <f>+Tabla35[[#This Row],[BALANCE INICIAL]]+Tabla35[[#This Row],[ENTRADAS]]-Tabla35[[#This Row],[SALIDAS]]</f>
        <v>13</v>
      </c>
      <c r="K198" s="2">
        <v>13.93</v>
      </c>
      <c r="L198" s="2">
        <f>+Tabla35[[#This Row],[BALANCE INICIAL]]*Tabla35[[#This Row],[PRECIO]]</f>
        <v>195.01999999999998</v>
      </c>
      <c r="M198" s="2">
        <f>+Tabla35[[#This Row],[ENTRADAS]]*Tabla35[[#This Row],[PRECIO]]</f>
        <v>0</v>
      </c>
      <c r="N198" s="2">
        <f>+Tabla35[[#This Row],[SALIDAS]]*Tabla35[[#This Row],[PRECIO]]</f>
        <v>13.93</v>
      </c>
      <c r="O198" s="2">
        <f>+Tabla35[[#This Row],[BALANCE INICIAL2]]+Tabla35[[#This Row],[ENTRADAS3]]-Tabla35[[#This Row],[SALIDAS4]]</f>
        <v>181.08999999999997</v>
      </c>
    </row>
    <row r="199" spans="1:15" x14ac:dyDescent="0.25">
      <c r="A199" s="9" t="s">
        <v>34</v>
      </c>
      <c r="B199" s="17" t="s">
        <v>877</v>
      </c>
      <c r="C199" t="s">
        <v>80</v>
      </c>
      <c r="D199" t="s">
        <v>441</v>
      </c>
      <c r="F199" s="9" t="s">
        <v>826</v>
      </c>
      <c r="G199">
        <v>13</v>
      </c>
      <c r="J199">
        <f>+Tabla35[[#This Row],[BALANCE INICIAL]]+Tabla35[[#This Row],[ENTRADAS]]-Tabla35[[#This Row],[SALIDAS]]</f>
        <v>13</v>
      </c>
      <c r="K199" s="2">
        <v>13.93</v>
      </c>
      <c r="L199" s="2">
        <f>+Tabla35[[#This Row],[BALANCE INICIAL]]*Tabla35[[#This Row],[PRECIO]]</f>
        <v>181.09</v>
      </c>
      <c r="M199" s="2">
        <f>+Tabla35[[#This Row],[ENTRADAS]]*Tabla35[[#This Row],[PRECIO]]</f>
        <v>0</v>
      </c>
      <c r="N199" s="2">
        <f>+Tabla35[[#This Row],[SALIDAS]]*Tabla35[[#This Row],[PRECIO]]</f>
        <v>0</v>
      </c>
      <c r="O199" s="2">
        <f>+Tabla35[[#This Row],[BALANCE INICIAL2]]+Tabla35[[#This Row],[ENTRADAS3]]-Tabla35[[#This Row],[SALIDAS4]]</f>
        <v>181.09</v>
      </c>
    </row>
    <row r="200" spans="1:15" x14ac:dyDescent="0.25">
      <c r="A200" s="9" t="s">
        <v>34</v>
      </c>
      <c r="B200" s="17" t="s">
        <v>877</v>
      </c>
      <c r="C200" t="s">
        <v>80</v>
      </c>
      <c r="D200" t="s">
        <v>442</v>
      </c>
      <c r="F200" s="9" t="s">
        <v>820</v>
      </c>
      <c r="G200">
        <v>14</v>
      </c>
      <c r="J200">
        <f>+Tabla35[[#This Row],[BALANCE INICIAL]]+Tabla35[[#This Row],[ENTRADAS]]-Tabla35[[#This Row],[SALIDAS]]</f>
        <v>14</v>
      </c>
      <c r="K200" s="2">
        <v>9.76</v>
      </c>
      <c r="L200" s="2">
        <f>+Tabla35[[#This Row],[BALANCE INICIAL]]*Tabla35[[#This Row],[PRECIO]]</f>
        <v>136.63999999999999</v>
      </c>
      <c r="M200" s="2">
        <f>+Tabla35[[#This Row],[ENTRADAS]]*Tabla35[[#This Row],[PRECIO]]</f>
        <v>0</v>
      </c>
      <c r="N200" s="2">
        <f>+Tabla35[[#This Row],[SALIDAS]]*Tabla35[[#This Row],[PRECIO]]</f>
        <v>0</v>
      </c>
      <c r="O200" s="2">
        <f>+Tabla35[[#This Row],[BALANCE INICIAL2]]+Tabla35[[#This Row],[ENTRADAS3]]-Tabla35[[#This Row],[SALIDAS4]]</f>
        <v>136.63999999999999</v>
      </c>
    </row>
    <row r="201" spans="1:15" x14ac:dyDescent="0.25">
      <c r="A201" s="9" t="s">
        <v>34</v>
      </c>
      <c r="B201" s="17" t="s">
        <v>877</v>
      </c>
      <c r="C201" t="s">
        <v>80</v>
      </c>
      <c r="D201" t="s">
        <v>443</v>
      </c>
      <c r="F201" s="9" t="s">
        <v>826</v>
      </c>
      <c r="G201">
        <v>19</v>
      </c>
      <c r="J201">
        <f>+Tabla35[[#This Row],[BALANCE INICIAL]]+Tabla35[[#This Row],[ENTRADAS]]-Tabla35[[#This Row],[SALIDAS]]</f>
        <v>19</v>
      </c>
      <c r="K201" s="2">
        <v>14.1</v>
      </c>
      <c r="L201" s="2">
        <f>+Tabla35[[#This Row],[BALANCE INICIAL]]*Tabla35[[#This Row],[PRECIO]]</f>
        <v>267.89999999999998</v>
      </c>
      <c r="M201" s="2">
        <f>+Tabla35[[#This Row],[ENTRADAS]]*Tabla35[[#This Row],[PRECIO]]</f>
        <v>0</v>
      </c>
      <c r="N201" s="2">
        <f>+Tabla35[[#This Row],[SALIDAS]]*Tabla35[[#This Row],[PRECIO]]</f>
        <v>0</v>
      </c>
      <c r="O201" s="2">
        <f>+Tabla35[[#This Row],[BALANCE INICIAL2]]+Tabla35[[#This Row],[ENTRADAS3]]-Tabla35[[#This Row],[SALIDAS4]]</f>
        <v>267.89999999999998</v>
      </c>
    </row>
    <row r="202" spans="1:15" x14ac:dyDescent="0.25">
      <c r="A202" s="9" t="s">
        <v>34</v>
      </c>
      <c r="B202" s="17" t="s">
        <v>877</v>
      </c>
      <c r="C202" t="s">
        <v>80</v>
      </c>
      <c r="D202" t="s">
        <v>444</v>
      </c>
      <c r="F202" s="9" t="s">
        <v>820</v>
      </c>
      <c r="G202">
        <v>10</v>
      </c>
      <c r="J202">
        <f>+Tabla35[[#This Row],[BALANCE INICIAL]]+Tabla35[[#This Row],[ENTRADAS]]-Tabla35[[#This Row],[SALIDAS]]</f>
        <v>10</v>
      </c>
      <c r="K202" s="2">
        <v>9.98</v>
      </c>
      <c r="L202" s="2">
        <f>+Tabla35[[#This Row],[BALANCE INICIAL]]*Tabla35[[#This Row],[PRECIO]]</f>
        <v>99.800000000000011</v>
      </c>
      <c r="M202" s="2">
        <f>+Tabla35[[#This Row],[ENTRADAS]]*Tabla35[[#This Row],[PRECIO]]</f>
        <v>0</v>
      </c>
      <c r="N202" s="2">
        <f>+Tabla35[[#This Row],[SALIDAS]]*Tabla35[[#This Row],[PRECIO]]</f>
        <v>0</v>
      </c>
      <c r="O202" s="2">
        <f>+Tabla35[[#This Row],[BALANCE INICIAL2]]+Tabla35[[#This Row],[ENTRADAS3]]-Tabla35[[#This Row],[SALIDAS4]]</f>
        <v>99.800000000000011</v>
      </c>
    </row>
    <row r="203" spans="1:15" x14ac:dyDescent="0.25">
      <c r="A203" s="9" t="s">
        <v>34</v>
      </c>
      <c r="B203" s="17" t="s">
        <v>877</v>
      </c>
      <c r="C203" t="s">
        <v>80</v>
      </c>
      <c r="D203" t="s">
        <v>445</v>
      </c>
      <c r="F203" s="9" t="s">
        <v>820</v>
      </c>
      <c r="G203">
        <v>50</v>
      </c>
      <c r="J203">
        <f>+Tabla35[[#This Row],[BALANCE INICIAL]]+Tabla35[[#This Row],[ENTRADAS]]-Tabla35[[#This Row],[SALIDAS]]</f>
        <v>50</v>
      </c>
      <c r="K203" s="2">
        <v>196.34</v>
      </c>
      <c r="L203" s="2">
        <f>+Tabla35[[#This Row],[BALANCE INICIAL]]*Tabla35[[#This Row],[PRECIO]]</f>
        <v>9817</v>
      </c>
      <c r="M203" s="2">
        <f>+Tabla35[[#This Row],[ENTRADAS]]*Tabla35[[#This Row],[PRECIO]]</f>
        <v>0</v>
      </c>
      <c r="N203" s="2">
        <f>+Tabla35[[#This Row],[SALIDAS]]*Tabla35[[#This Row],[PRECIO]]</f>
        <v>0</v>
      </c>
      <c r="O203" s="2">
        <f>+Tabla35[[#This Row],[BALANCE INICIAL2]]+Tabla35[[#This Row],[ENTRADAS3]]-Tabla35[[#This Row],[SALIDAS4]]</f>
        <v>9817</v>
      </c>
    </row>
    <row r="204" spans="1:15" x14ac:dyDescent="0.25">
      <c r="A204" s="9" t="s">
        <v>34</v>
      </c>
      <c r="B204" s="17" t="s">
        <v>877</v>
      </c>
      <c r="C204" t="s">
        <v>80</v>
      </c>
      <c r="D204" t="s">
        <v>446</v>
      </c>
      <c r="F204" s="9" t="s">
        <v>820</v>
      </c>
      <c r="G204">
        <v>7</v>
      </c>
      <c r="J204">
        <f>+Tabla35[[#This Row],[BALANCE INICIAL]]+Tabla35[[#This Row],[ENTRADAS]]-Tabla35[[#This Row],[SALIDAS]]</f>
        <v>7</v>
      </c>
      <c r="K204" s="2">
        <v>190</v>
      </c>
      <c r="L204" s="2">
        <f>+Tabla35[[#This Row],[BALANCE INICIAL]]*Tabla35[[#This Row],[PRECIO]]</f>
        <v>1330</v>
      </c>
      <c r="M204" s="2">
        <f>+Tabla35[[#This Row],[ENTRADAS]]*Tabla35[[#This Row],[PRECIO]]</f>
        <v>0</v>
      </c>
      <c r="N204" s="2">
        <f>+Tabla35[[#This Row],[SALIDAS]]*Tabla35[[#This Row],[PRECIO]]</f>
        <v>0</v>
      </c>
      <c r="O204" s="2">
        <f>+Tabla35[[#This Row],[BALANCE INICIAL2]]+Tabla35[[#This Row],[ENTRADAS3]]-Tabla35[[#This Row],[SALIDAS4]]</f>
        <v>1330</v>
      </c>
    </row>
    <row r="205" spans="1:15" x14ac:dyDescent="0.25">
      <c r="A205" s="9" t="s">
        <v>34</v>
      </c>
      <c r="B205" s="17" t="s">
        <v>877</v>
      </c>
      <c r="C205" t="s">
        <v>80</v>
      </c>
      <c r="D205" t="s">
        <v>447</v>
      </c>
      <c r="F205" s="9" t="s">
        <v>820</v>
      </c>
      <c r="G205">
        <v>3</v>
      </c>
      <c r="J205">
        <f>+Tabla35[[#This Row],[BALANCE INICIAL]]+Tabla35[[#This Row],[ENTRADAS]]-Tabla35[[#This Row],[SALIDAS]]</f>
        <v>3</v>
      </c>
      <c r="K205" s="2">
        <v>1348</v>
      </c>
      <c r="L205" s="2">
        <f>+Tabla35[[#This Row],[BALANCE INICIAL]]*Tabla35[[#This Row],[PRECIO]]</f>
        <v>4044</v>
      </c>
      <c r="M205" s="2">
        <f>+Tabla35[[#This Row],[ENTRADAS]]*Tabla35[[#This Row],[PRECIO]]</f>
        <v>0</v>
      </c>
      <c r="N205" s="2">
        <f>+Tabla35[[#This Row],[SALIDAS]]*Tabla35[[#This Row],[PRECIO]]</f>
        <v>0</v>
      </c>
      <c r="O205" s="2">
        <f>+Tabla35[[#This Row],[BALANCE INICIAL2]]+Tabla35[[#This Row],[ENTRADAS3]]-Tabla35[[#This Row],[SALIDAS4]]</f>
        <v>4044</v>
      </c>
    </row>
    <row r="206" spans="1:15" x14ac:dyDescent="0.25">
      <c r="A206" s="9" t="s">
        <v>34</v>
      </c>
      <c r="B206" s="17" t="s">
        <v>877</v>
      </c>
      <c r="C206" t="s">
        <v>80</v>
      </c>
      <c r="D206" t="s">
        <v>448</v>
      </c>
      <c r="F206" s="9" t="s">
        <v>820</v>
      </c>
      <c r="G206">
        <v>9</v>
      </c>
      <c r="J206">
        <f>+Tabla35[[#This Row],[BALANCE INICIAL]]+Tabla35[[#This Row],[ENTRADAS]]-Tabla35[[#This Row],[SALIDAS]]</f>
        <v>9</v>
      </c>
      <c r="K206" s="2">
        <v>3655</v>
      </c>
      <c r="L206" s="2">
        <f>+Tabla35[[#This Row],[BALANCE INICIAL]]*Tabla35[[#This Row],[PRECIO]]</f>
        <v>32895</v>
      </c>
      <c r="M206" s="2">
        <f>+Tabla35[[#This Row],[ENTRADAS]]*Tabla35[[#This Row],[PRECIO]]</f>
        <v>0</v>
      </c>
      <c r="N206" s="2">
        <f>+Tabla35[[#This Row],[SALIDAS]]*Tabla35[[#This Row],[PRECIO]]</f>
        <v>0</v>
      </c>
      <c r="O206" s="2">
        <f>+Tabla35[[#This Row],[BALANCE INICIAL2]]+Tabla35[[#This Row],[ENTRADAS3]]-Tabla35[[#This Row],[SALIDAS4]]</f>
        <v>32895</v>
      </c>
    </row>
    <row r="207" spans="1:15" x14ac:dyDescent="0.25">
      <c r="A207" s="9" t="s">
        <v>34</v>
      </c>
      <c r="B207" s="17" t="s">
        <v>877</v>
      </c>
      <c r="C207" t="s">
        <v>80</v>
      </c>
      <c r="D207" t="s">
        <v>449</v>
      </c>
      <c r="F207" s="9" t="s">
        <v>861</v>
      </c>
      <c r="G207">
        <v>373</v>
      </c>
      <c r="J207">
        <f>+Tabla35[[#This Row],[BALANCE INICIAL]]+Tabla35[[#This Row],[ENTRADAS]]-Tabla35[[#This Row],[SALIDAS]]</f>
        <v>373</v>
      </c>
      <c r="K207" s="2">
        <v>949</v>
      </c>
      <c r="L207" s="2">
        <f>+Tabla35[[#This Row],[BALANCE INICIAL]]*Tabla35[[#This Row],[PRECIO]]</f>
        <v>353977</v>
      </c>
      <c r="M207" s="2">
        <f>+Tabla35[[#This Row],[ENTRADAS]]*Tabla35[[#This Row],[PRECIO]]</f>
        <v>0</v>
      </c>
      <c r="N207" s="2">
        <f>+Tabla35[[#This Row],[SALIDAS]]*Tabla35[[#This Row],[PRECIO]]</f>
        <v>0</v>
      </c>
      <c r="O207" s="2">
        <f>+Tabla35[[#This Row],[BALANCE INICIAL2]]+Tabla35[[#This Row],[ENTRADAS3]]-Tabla35[[#This Row],[SALIDAS4]]</f>
        <v>353977</v>
      </c>
    </row>
    <row r="208" spans="1:15" x14ac:dyDescent="0.25">
      <c r="A208" s="9" t="s">
        <v>34</v>
      </c>
      <c r="B208" s="17" t="s">
        <v>877</v>
      </c>
      <c r="C208" t="s">
        <v>80</v>
      </c>
      <c r="D208" t="s">
        <v>450</v>
      </c>
      <c r="F208" s="9" t="s">
        <v>820</v>
      </c>
      <c r="G208">
        <v>3</v>
      </c>
      <c r="J208">
        <f>+Tabla35[[#This Row],[BALANCE INICIAL]]+Tabla35[[#This Row],[ENTRADAS]]-Tabla35[[#This Row],[SALIDAS]]</f>
        <v>3</v>
      </c>
      <c r="K208" s="2">
        <v>426.17</v>
      </c>
      <c r="L208" s="2">
        <f>+Tabla35[[#This Row],[BALANCE INICIAL]]*Tabla35[[#This Row],[PRECIO]]</f>
        <v>1278.51</v>
      </c>
      <c r="M208" s="2">
        <f>+Tabla35[[#This Row],[ENTRADAS]]*Tabla35[[#This Row],[PRECIO]]</f>
        <v>0</v>
      </c>
      <c r="N208" s="2">
        <f>+Tabla35[[#This Row],[SALIDAS]]*Tabla35[[#This Row],[PRECIO]]</f>
        <v>0</v>
      </c>
      <c r="O208" s="2">
        <f>+Tabla35[[#This Row],[BALANCE INICIAL2]]+Tabla35[[#This Row],[ENTRADAS3]]-Tabla35[[#This Row],[SALIDAS4]]</f>
        <v>1278.51</v>
      </c>
    </row>
    <row r="209" spans="1:15" x14ac:dyDescent="0.25">
      <c r="A209" s="9" t="s">
        <v>34</v>
      </c>
      <c r="B209" s="17" t="s">
        <v>877</v>
      </c>
      <c r="C209" t="s">
        <v>80</v>
      </c>
      <c r="D209" t="s">
        <v>451</v>
      </c>
      <c r="F209" s="9" t="s">
        <v>820</v>
      </c>
      <c r="G209">
        <v>6</v>
      </c>
      <c r="J209">
        <f>+Tabla35[[#This Row],[BALANCE INICIAL]]+Tabla35[[#This Row],[ENTRADAS]]-Tabla35[[#This Row],[SALIDAS]]</f>
        <v>6</v>
      </c>
      <c r="K209" s="2">
        <v>230</v>
      </c>
      <c r="L209" s="2">
        <f>+Tabla35[[#This Row],[BALANCE INICIAL]]*Tabla35[[#This Row],[PRECIO]]</f>
        <v>1380</v>
      </c>
      <c r="M209" s="2">
        <f>+Tabla35[[#This Row],[ENTRADAS]]*Tabla35[[#This Row],[PRECIO]]</f>
        <v>0</v>
      </c>
      <c r="N209" s="2">
        <f>+Tabla35[[#This Row],[SALIDAS]]*Tabla35[[#This Row],[PRECIO]]</f>
        <v>0</v>
      </c>
      <c r="O209" s="2">
        <f>+Tabla35[[#This Row],[BALANCE INICIAL2]]+Tabla35[[#This Row],[ENTRADAS3]]-Tabla35[[#This Row],[SALIDAS4]]</f>
        <v>1380</v>
      </c>
    </row>
    <row r="210" spans="1:15" x14ac:dyDescent="0.25">
      <c r="A210" s="9" t="s">
        <v>34</v>
      </c>
      <c r="B210" s="17" t="s">
        <v>877</v>
      </c>
      <c r="C210" t="s">
        <v>80</v>
      </c>
      <c r="D210" t="s">
        <v>452</v>
      </c>
      <c r="F210" s="9" t="s">
        <v>862</v>
      </c>
      <c r="G210">
        <v>200</v>
      </c>
      <c r="J210">
        <f>+Tabla35[[#This Row],[BALANCE INICIAL]]+Tabla35[[#This Row],[ENTRADAS]]-Tabla35[[#This Row],[SALIDAS]]</f>
        <v>200</v>
      </c>
      <c r="K210" s="2">
        <v>890</v>
      </c>
      <c r="L210" s="2">
        <f>+Tabla35[[#This Row],[BALANCE INICIAL]]*Tabla35[[#This Row],[PRECIO]]</f>
        <v>178000</v>
      </c>
      <c r="M210" s="2">
        <f>+Tabla35[[#This Row],[ENTRADAS]]*Tabla35[[#This Row],[PRECIO]]</f>
        <v>0</v>
      </c>
      <c r="N210" s="2">
        <f>+Tabla35[[#This Row],[SALIDAS]]*Tabla35[[#This Row],[PRECIO]]</f>
        <v>0</v>
      </c>
      <c r="O210" s="2">
        <f>+Tabla35[[#This Row],[BALANCE INICIAL2]]+Tabla35[[#This Row],[ENTRADAS3]]-Tabla35[[#This Row],[SALIDAS4]]</f>
        <v>178000</v>
      </c>
    </row>
    <row r="211" spans="1:15" x14ac:dyDescent="0.25">
      <c r="A211" s="9" t="s">
        <v>34</v>
      </c>
      <c r="B211" s="17" t="s">
        <v>877</v>
      </c>
      <c r="C211" t="s">
        <v>80</v>
      </c>
      <c r="D211" t="s">
        <v>453</v>
      </c>
      <c r="F211" s="9" t="s">
        <v>820</v>
      </c>
      <c r="G211">
        <v>15</v>
      </c>
      <c r="J211">
        <f>+Tabla35[[#This Row],[BALANCE INICIAL]]+Tabla35[[#This Row],[ENTRADAS]]-Tabla35[[#This Row],[SALIDAS]]</f>
        <v>15</v>
      </c>
      <c r="K211" s="2">
        <v>15</v>
      </c>
      <c r="L211" s="2">
        <f>+Tabla35[[#This Row],[BALANCE INICIAL]]*Tabla35[[#This Row],[PRECIO]]</f>
        <v>225</v>
      </c>
      <c r="M211" s="2">
        <f>+Tabla35[[#This Row],[ENTRADAS]]*Tabla35[[#This Row],[PRECIO]]</f>
        <v>0</v>
      </c>
      <c r="N211" s="2">
        <f>+Tabla35[[#This Row],[SALIDAS]]*Tabla35[[#This Row],[PRECIO]]</f>
        <v>0</v>
      </c>
      <c r="O211" s="2">
        <f>+Tabla35[[#This Row],[BALANCE INICIAL2]]+Tabla35[[#This Row],[ENTRADAS3]]-Tabla35[[#This Row],[SALIDAS4]]</f>
        <v>225</v>
      </c>
    </row>
    <row r="212" spans="1:15" x14ac:dyDescent="0.25">
      <c r="A212" s="9" t="s">
        <v>34</v>
      </c>
      <c r="B212" s="17" t="s">
        <v>877</v>
      </c>
      <c r="C212" t="s">
        <v>80</v>
      </c>
      <c r="D212" t="s">
        <v>454</v>
      </c>
      <c r="F212" s="9" t="s">
        <v>820</v>
      </c>
      <c r="H212">
        <v>20</v>
      </c>
      <c r="I212">
        <v>2</v>
      </c>
      <c r="J212">
        <f>+Tabla35[[#This Row],[BALANCE INICIAL]]+Tabla35[[#This Row],[ENTRADAS]]-Tabla35[[#This Row],[SALIDAS]]</f>
        <v>18</v>
      </c>
      <c r="K212" s="2">
        <v>109</v>
      </c>
      <c r="L212" s="2">
        <f>+Tabla35[[#This Row],[BALANCE INICIAL]]*Tabla35[[#This Row],[PRECIO]]</f>
        <v>0</v>
      </c>
      <c r="M212" s="2">
        <f>+Tabla35[[#This Row],[ENTRADAS]]*Tabla35[[#This Row],[PRECIO]]</f>
        <v>2180</v>
      </c>
      <c r="N212" s="2">
        <f>+Tabla35[[#This Row],[SALIDAS]]*Tabla35[[#This Row],[PRECIO]]</f>
        <v>218</v>
      </c>
      <c r="O212" s="2">
        <f>+Tabla35[[#This Row],[BALANCE INICIAL2]]+Tabla35[[#This Row],[ENTRADAS3]]-Tabla35[[#This Row],[SALIDAS4]]</f>
        <v>1962</v>
      </c>
    </row>
    <row r="213" spans="1:15" x14ac:dyDescent="0.25">
      <c r="A213" s="9" t="s">
        <v>34</v>
      </c>
      <c r="B213" s="17" t="s">
        <v>877</v>
      </c>
      <c r="C213" t="s">
        <v>80</v>
      </c>
      <c r="D213" t="s">
        <v>455</v>
      </c>
      <c r="F213" s="9" t="s">
        <v>820</v>
      </c>
      <c r="H213">
        <v>20</v>
      </c>
      <c r="J213">
        <f>+Tabla35[[#This Row],[BALANCE INICIAL]]+Tabla35[[#This Row],[ENTRADAS]]-Tabla35[[#This Row],[SALIDAS]]</f>
        <v>20</v>
      </c>
      <c r="K213" s="2">
        <v>6.3</v>
      </c>
      <c r="L213" s="2">
        <f>+Tabla35[[#This Row],[BALANCE INICIAL]]*Tabla35[[#This Row],[PRECIO]]</f>
        <v>0</v>
      </c>
      <c r="M213" s="2">
        <f>+Tabla35[[#This Row],[ENTRADAS]]*Tabla35[[#This Row],[PRECIO]]</f>
        <v>126</v>
      </c>
      <c r="N213" s="2">
        <f>+Tabla35[[#This Row],[SALIDAS]]*Tabla35[[#This Row],[PRECIO]]</f>
        <v>0</v>
      </c>
      <c r="O213" s="2">
        <f>+Tabla35[[#This Row],[BALANCE INICIAL2]]+Tabla35[[#This Row],[ENTRADAS3]]-Tabla35[[#This Row],[SALIDAS4]]</f>
        <v>126</v>
      </c>
    </row>
    <row r="214" spans="1:15" x14ac:dyDescent="0.25">
      <c r="A214" s="9" t="s">
        <v>34</v>
      </c>
      <c r="B214" s="17" t="s">
        <v>877</v>
      </c>
      <c r="C214" t="s">
        <v>80</v>
      </c>
      <c r="D214" t="s">
        <v>456</v>
      </c>
      <c r="F214" s="9" t="s">
        <v>820</v>
      </c>
      <c r="H214">
        <v>50</v>
      </c>
      <c r="J214">
        <f>+Tabla35[[#This Row],[BALANCE INICIAL]]+Tabla35[[#This Row],[ENTRADAS]]-Tabla35[[#This Row],[SALIDAS]]</f>
        <v>50</v>
      </c>
      <c r="K214" s="2">
        <v>6.2</v>
      </c>
      <c r="L214" s="2">
        <f>+Tabla35[[#This Row],[BALANCE INICIAL]]*Tabla35[[#This Row],[PRECIO]]</f>
        <v>0</v>
      </c>
      <c r="M214" s="2">
        <f>+Tabla35[[#This Row],[ENTRADAS]]*Tabla35[[#This Row],[PRECIO]]</f>
        <v>310</v>
      </c>
      <c r="N214" s="2">
        <f>+Tabla35[[#This Row],[SALIDAS]]*Tabla35[[#This Row],[PRECIO]]</f>
        <v>0</v>
      </c>
      <c r="O214" s="2">
        <f>+Tabla35[[#This Row],[BALANCE INICIAL2]]+Tabla35[[#This Row],[ENTRADAS3]]-Tabla35[[#This Row],[SALIDAS4]]</f>
        <v>310</v>
      </c>
    </row>
    <row r="215" spans="1:15" x14ac:dyDescent="0.25">
      <c r="A215" s="9" t="s">
        <v>34</v>
      </c>
      <c r="B215" s="17" t="s">
        <v>877</v>
      </c>
      <c r="C215" t="s">
        <v>80</v>
      </c>
      <c r="D215" t="s">
        <v>457</v>
      </c>
      <c r="F215" s="9" t="s">
        <v>820</v>
      </c>
      <c r="H215">
        <v>4</v>
      </c>
      <c r="J215">
        <f>+Tabla35[[#This Row],[BALANCE INICIAL]]+Tabla35[[#This Row],[ENTRADAS]]-Tabla35[[#This Row],[SALIDAS]]</f>
        <v>4</v>
      </c>
      <c r="K215" s="2">
        <v>126</v>
      </c>
      <c r="L215" s="2">
        <f>+Tabla35[[#This Row],[BALANCE INICIAL]]*Tabla35[[#This Row],[PRECIO]]</f>
        <v>0</v>
      </c>
      <c r="M215" s="2">
        <f>+Tabla35[[#This Row],[ENTRADAS]]*Tabla35[[#This Row],[PRECIO]]</f>
        <v>504</v>
      </c>
      <c r="N215" s="2">
        <f>+Tabla35[[#This Row],[SALIDAS]]*Tabla35[[#This Row],[PRECIO]]</f>
        <v>0</v>
      </c>
      <c r="O215" s="2">
        <f>+Tabla35[[#This Row],[BALANCE INICIAL2]]+Tabla35[[#This Row],[ENTRADAS3]]-Tabla35[[#This Row],[SALIDAS4]]</f>
        <v>504</v>
      </c>
    </row>
    <row r="216" spans="1:15" x14ac:dyDescent="0.25">
      <c r="A216" s="9" t="s">
        <v>34</v>
      </c>
      <c r="B216" s="17" t="s">
        <v>877</v>
      </c>
      <c r="C216" t="s">
        <v>80</v>
      </c>
      <c r="D216" t="s">
        <v>458</v>
      </c>
      <c r="F216" s="9" t="s">
        <v>820</v>
      </c>
      <c r="H216">
        <v>20</v>
      </c>
      <c r="J216">
        <f>+Tabla35[[#This Row],[BALANCE INICIAL]]+Tabla35[[#This Row],[ENTRADAS]]-Tabla35[[#This Row],[SALIDAS]]</f>
        <v>20</v>
      </c>
      <c r="K216" s="2">
        <v>428</v>
      </c>
      <c r="L216" s="2">
        <f>+Tabla35[[#This Row],[BALANCE INICIAL]]*Tabla35[[#This Row],[PRECIO]]</f>
        <v>0</v>
      </c>
      <c r="M216" s="2">
        <f>+Tabla35[[#This Row],[ENTRADAS]]*Tabla35[[#This Row],[PRECIO]]</f>
        <v>8560</v>
      </c>
      <c r="N216" s="2">
        <f>+Tabla35[[#This Row],[SALIDAS]]*Tabla35[[#This Row],[PRECIO]]</f>
        <v>0</v>
      </c>
      <c r="O216" s="2">
        <f>+Tabla35[[#This Row],[BALANCE INICIAL2]]+Tabla35[[#This Row],[ENTRADAS3]]-Tabla35[[#This Row],[SALIDAS4]]</f>
        <v>8560</v>
      </c>
    </row>
    <row r="217" spans="1:15" x14ac:dyDescent="0.25">
      <c r="A217" s="9" t="s">
        <v>34</v>
      </c>
      <c r="B217" s="17" t="s">
        <v>877</v>
      </c>
      <c r="C217" t="s">
        <v>80</v>
      </c>
      <c r="D217" t="s">
        <v>459</v>
      </c>
      <c r="F217" s="9" t="s">
        <v>820</v>
      </c>
      <c r="H217">
        <v>20</v>
      </c>
      <c r="J217">
        <f>+Tabla35[[#This Row],[BALANCE INICIAL]]+Tabla35[[#This Row],[ENTRADAS]]-Tabla35[[#This Row],[SALIDAS]]</f>
        <v>20</v>
      </c>
      <c r="K217" s="2">
        <v>23</v>
      </c>
      <c r="L217" s="2">
        <f>+Tabla35[[#This Row],[BALANCE INICIAL]]*Tabla35[[#This Row],[PRECIO]]</f>
        <v>0</v>
      </c>
      <c r="M217" s="2">
        <f>+Tabla35[[#This Row],[ENTRADAS]]*Tabla35[[#This Row],[PRECIO]]</f>
        <v>460</v>
      </c>
      <c r="N217" s="2">
        <f>+Tabla35[[#This Row],[SALIDAS]]*Tabla35[[#This Row],[PRECIO]]</f>
        <v>0</v>
      </c>
      <c r="O217" s="2">
        <f>+Tabla35[[#This Row],[BALANCE INICIAL2]]+Tabla35[[#This Row],[ENTRADAS3]]-Tabla35[[#This Row],[SALIDAS4]]</f>
        <v>460</v>
      </c>
    </row>
    <row r="218" spans="1:15" x14ac:dyDescent="0.25">
      <c r="A218" s="9" t="s">
        <v>34</v>
      </c>
      <c r="B218" s="17" t="s">
        <v>877</v>
      </c>
      <c r="C218" t="s">
        <v>80</v>
      </c>
      <c r="D218" t="s">
        <v>460</v>
      </c>
      <c r="F218" s="9" t="s">
        <v>820</v>
      </c>
      <c r="H218">
        <v>10</v>
      </c>
      <c r="J218">
        <f>+Tabla35[[#This Row],[BALANCE INICIAL]]+Tabla35[[#This Row],[ENTRADAS]]-Tabla35[[#This Row],[SALIDAS]]</f>
        <v>10</v>
      </c>
      <c r="K218" s="2">
        <v>297</v>
      </c>
      <c r="L218" s="2">
        <f>+Tabla35[[#This Row],[BALANCE INICIAL]]*Tabla35[[#This Row],[PRECIO]]</f>
        <v>0</v>
      </c>
      <c r="M218" s="2">
        <f>+Tabla35[[#This Row],[ENTRADAS]]*Tabla35[[#This Row],[PRECIO]]</f>
        <v>2970</v>
      </c>
      <c r="N218" s="2">
        <f>+Tabla35[[#This Row],[SALIDAS]]*Tabla35[[#This Row],[PRECIO]]</f>
        <v>0</v>
      </c>
      <c r="O218" s="2">
        <f>+Tabla35[[#This Row],[BALANCE INICIAL2]]+Tabla35[[#This Row],[ENTRADAS3]]-Tabla35[[#This Row],[SALIDAS4]]</f>
        <v>2970</v>
      </c>
    </row>
    <row r="219" spans="1:15" x14ac:dyDescent="0.25">
      <c r="A219" s="9" t="s">
        <v>34</v>
      </c>
      <c r="B219" s="17" t="s">
        <v>877</v>
      </c>
      <c r="C219" t="s">
        <v>80</v>
      </c>
      <c r="D219" t="s">
        <v>461</v>
      </c>
      <c r="F219" s="9" t="s">
        <v>820</v>
      </c>
      <c r="H219">
        <v>1</v>
      </c>
      <c r="J219">
        <f>+Tabla35[[#This Row],[BALANCE INICIAL]]+Tabla35[[#This Row],[ENTRADAS]]-Tabla35[[#This Row],[SALIDAS]]</f>
        <v>1</v>
      </c>
      <c r="K219" s="2">
        <v>335</v>
      </c>
      <c r="L219" s="2">
        <f>+Tabla35[[#This Row],[BALANCE INICIAL]]*Tabla35[[#This Row],[PRECIO]]</f>
        <v>0</v>
      </c>
      <c r="M219" s="2">
        <f>+Tabla35[[#This Row],[ENTRADAS]]*Tabla35[[#This Row],[PRECIO]]</f>
        <v>335</v>
      </c>
      <c r="N219" s="2">
        <f>+Tabla35[[#This Row],[SALIDAS]]*Tabla35[[#This Row],[PRECIO]]</f>
        <v>0</v>
      </c>
      <c r="O219" s="2">
        <f>+Tabla35[[#This Row],[BALANCE INICIAL2]]+Tabla35[[#This Row],[ENTRADAS3]]-Tabla35[[#This Row],[SALIDAS4]]</f>
        <v>335</v>
      </c>
    </row>
    <row r="220" spans="1:15" x14ac:dyDescent="0.25">
      <c r="A220" s="9" t="s">
        <v>34</v>
      </c>
      <c r="B220" s="17" t="s">
        <v>877</v>
      </c>
      <c r="C220" t="s">
        <v>80</v>
      </c>
      <c r="D220" t="s">
        <v>462</v>
      </c>
      <c r="F220" s="9" t="s">
        <v>820</v>
      </c>
      <c r="H220">
        <v>3</v>
      </c>
      <c r="J220">
        <f>+Tabla35[[#This Row],[BALANCE INICIAL]]+Tabla35[[#This Row],[ENTRADAS]]-Tabla35[[#This Row],[SALIDAS]]</f>
        <v>3</v>
      </c>
      <c r="K220" s="2">
        <v>4626</v>
      </c>
      <c r="L220" s="2">
        <f>+Tabla35[[#This Row],[BALANCE INICIAL]]*Tabla35[[#This Row],[PRECIO]]</f>
        <v>0</v>
      </c>
      <c r="M220" s="2">
        <f>+Tabla35[[#This Row],[ENTRADAS]]*Tabla35[[#This Row],[PRECIO]]</f>
        <v>13878</v>
      </c>
      <c r="N220" s="2">
        <f>+Tabla35[[#This Row],[SALIDAS]]*Tabla35[[#This Row],[PRECIO]]</f>
        <v>0</v>
      </c>
      <c r="O220" s="2">
        <f>+Tabla35[[#This Row],[BALANCE INICIAL2]]+Tabla35[[#This Row],[ENTRADAS3]]-Tabla35[[#This Row],[SALIDAS4]]</f>
        <v>13878</v>
      </c>
    </row>
    <row r="221" spans="1:15" x14ac:dyDescent="0.25">
      <c r="A221" s="9" t="s">
        <v>34</v>
      </c>
      <c r="B221" s="17" t="s">
        <v>877</v>
      </c>
      <c r="C221" t="s">
        <v>80</v>
      </c>
      <c r="D221" t="s">
        <v>463</v>
      </c>
      <c r="F221" s="9" t="s">
        <v>820</v>
      </c>
      <c r="H221">
        <v>10</v>
      </c>
      <c r="J221">
        <f>+Tabla35[[#This Row],[BALANCE INICIAL]]+Tabla35[[#This Row],[ENTRADAS]]-Tabla35[[#This Row],[SALIDAS]]</f>
        <v>10</v>
      </c>
      <c r="K221" s="2">
        <v>416</v>
      </c>
      <c r="L221" s="2">
        <f>+Tabla35[[#This Row],[BALANCE INICIAL]]*Tabla35[[#This Row],[PRECIO]]</f>
        <v>0</v>
      </c>
      <c r="M221" s="2">
        <f>+Tabla35[[#This Row],[ENTRADAS]]*Tabla35[[#This Row],[PRECIO]]</f>
        <v>4160</v>
      </c>
      <c r="N221" s="2">
        <f>+Tabla35[[#This Row],[SALIDAS]]*Tabla35[[#This Row],[PRECIO]]</f>
        <v>0</v>
      </c>
      <c r="O221" s="2">
        <f>+Tabla35[[#This Row],[BALANCE INICIAL2]]+Tabla35[[#This Row],[ENTRADAS3]]-Tabla35[[#This Row],[SALIDAS4]]</f>
        <v>4160</v>
      </c>
    </row>
    <row r="222" spans="1:15" x14ac:dyDescent="0.25">
      <c r="A222" s="30" t="s">
        <v>24</v>
      </c>
      <c r="B222" s="28" t="s">
        <v>875</v>
      </c>
      <c r="C222" s="29" t="s">
        <v>64</v>
      </c>
      <c r="D222" t="s">
        <v>991</v>
      </c>
      <c r="E222" t="s">
        <v>993</v>
      </c>
      <c r="F222" s="9" t="s">
        <v>820</v>
      </c>
      <c r="H222">
        <v>12</v>
      </c>
      <c r="I222">
        <v>1</v>
      </c>
      <c r="J222">
        <f>+Tabla35[[#This Row],[BALANCE INICIAL]]+Tabla35[[#This Row],[ENTRADAS]]-Tabla35[[#This Row],[SALIDAS]]</f>
        <v>11</v>
      </c>
      <c r="K222" s="2">
        <v>281.36</v>
      </c>
      <c r="L222" s="2">
        <f>+Tabla35[[#This Row],[BALANCE INICIAL]]*Tabla35[[#This Row],[PRECIO]]</f>
        <v>0</v>
      </c>
      <c r="M222" s="2">
        <f>+Tabla35[[#This Row],[ENTRADAS]]*Tabla35[[#This Row],[PRECIO]]</f>
        <v>3376.32</v>
      </c>
      <c r="N222" s="2">
        <f>+Tabla35[[#This Row],[SALIDAS]]*Tabla35[[#This Row],[PRECIO]]</f>
        <v>281.36</v>
      </c>
      <c r="O222" s="2">
        <f>+Tabla35[[#This Row],[BALANCE INICIAL2]]+Tabla35[[#This Row],[ENTRADAS3]]-Tabla35[[#This Row],[SALIDAS4]]</f>
        <v>3094.96</v>
      </c>
    </row>
    <row r="223" spans="1:15" x14ac:dyDescent="0.25">
      <c r="A223" s="30" t="s">
        <v>24</v>
      </c>
      <c r="B223" s="28" t="s">
        <v>875</v>
      </c>
      <c r="C223" s="29" t="s">
        <v>64</v>
      </c>
      <c r="D223" t="s">
        <v>992</v>
      </c>
      <c r="E223" t="s">
        <v>993</v>
      </c>
      <c r="F223" s="9" t="s">
        <v>820</v>
      </c>
      <c r="H223">
        <v>18</v>
      </c>
      <c r="I223">
        <v>6</v>
      </c>
      <c r="J223">
        <f>+Tabla35[[#This Row],[BALANCE INICIAL]]+Tabla35[[#This Row],[ENTRADAS]]-Tabla35[[#This Row],[SALIDAS]]</f>
        <v>12</v>
      </c>
      <c r="K223" s="2">
        <v>1494.07</v>
      </c>
      <c r="L223" s="2">
        <f>+Tabla35[[#This Row],[BALANCE INICIAL]]*Tabla35[[#This Row],[PRECIO]]</f>
        <v>0</v>
      </c>
      <c r="M223" s="2">
        <f>+Tabla35[[#This Row],[ENTRADAS]]*Tabla35[[#This Row],[PRECIO]]</f>
        <v>26893.26</v>
      </c>
      <c r="N223" s="2">
        <f>+Tabla35[[#This Row],[SALIDAS]]*Tabla35[[#This Row],[PRECIO]]</f>
        <v>8964.42</v>
      </c>
      <c r="O223" s="2">
        <f>+Tabla35[[#This Row],[BALANCE INICIAL2]]+Tabla35[[#This Row],[ENTRADAS3]]-Tabla35[[#This Row],[SALIDAS4]]</f>
        <v>17928.839999999997</v>
      </c>
    </row>
    <row r="224" spans="1:15" x14ac:dyDescent="0.25">
      <c r="A224" s="9" t="s">
        <v>34</v>
      </c>
      <c r="B224" s="17" t="s">
        <v>877</v>
      </c>
      <c r="C224" t="s">
        <v>80</v>
      </c>
      <c r="D224" t="s">
        <v>465</v>
      </c>
      <c r="F224" s="9" t="s">
        <v>820</v>
      </c>
      <c r="G224">
        <v>11</v>
      </c>
      <c r="I224">
        <v>1</v>
      </c>
      <c r="J224">
        <f>+Tabla35[[#This Row],[BALANCE INICIAL]]+Tabla35[[#This Row],[ENTRADAS]]-Tabla35[[#This Row],[SALIDAS]]</f>
        <v>10</v>
      </c>
      <c r="K224" s="2">
        <v>310.39999999999998</v>
      </c>
      <c r="L224" s="2">
        <f>+Tabla35[[#This Row],[BALANCE INICIAL]]*Tabla35[[#This Row],[PRECIO]]</f>
        <v>3414.3999999999996</v>
      </c>
      <c r="M224" s="2">
        <f>+Tabla35[[#This Row],[ENTRADAS]]*Tabla35[[#This Row],[PRECIO]]</f>
        <v>0</v>
      </c>
      <c r="N224" s="2">
        <f>+Tabla35[[#This Row],[SALIDAS]]*Tabla35[[#This Row],[PRECIO]]</f>
        <v>310.39999999999998</v>
      </c>
      <c r="O224" s="2">
        <f>+Tabla35[[#This Row],[BALANCE INICIAL2]]+Tabla35[[#This Row],[ENTRADAS3]]-Tabla35[[#This Row],[SALIDAS4]]</f>
        <v>3103.9999999999995</v>
      </c>
    </row>
    <row r="225" spans="1:15" x14ac:dyDescent="0.25">
      <c r="A225" s="9" t="s">
        <v>34</v>
      </c>
      <c r="B225" s="17" t="s">
        <v>877</v>
      </c>
      <c r="C225" t="s">
        <v>80</v>
      </c>
      <c r="D225" t="s">
        <v>466</v>
      </c>
      <c r="F225" s="9" t="s">
        <v>820</v>
      </c>
      <c r="G225">
        <v>8</v>
      </c>
      <c r="J225">
        <f>+Tabla35[[#This Row],[BALANCE INICIAL]]+Tabla35[[#This Row],[ENTRADAS]]-Tabla35[[#This Row],[SALIDAS]]</f>
        <v>8</v>
      </c>
      <c r="K225" s="2">
        <v>310.39999999999998</v>
      </c>
      <c r="L225" s="2">
        <f>+Tabla35[[#This Row],[BALANCE INICIAL]]*Tabla35[[#This Row],[PRECIO]]</f>
        <v>2483.1999999999998</v>
      </c>
      <c r="M225" s="2">
        <f>+Tabla35[[#This Row],[ENTRADAS]]*Tabla35[[#This Row],[PRECIO]]</f>
        <v>0</v>
      </c>
      <c r="N225" s="2">
        <f>+Tabla35[[#This Row],[SALIDAS]]*Tabla35[[#This Row],[PRECIO]]</f>
        <v>0</v>
      </c>
      <c r="O225" s="2">
        <f>+Tabla35[[#This Row],[BALANCE INICIAL2]]+Tabla35[[#This Row],[ENTRADAS3]]-Tabla35[[#This Row],[SALIDAS4]]</f>
        <v>2483.1999999999998</v>
      </c>
    </row>
    <row r="226" spans="1:15" x14ac:dyDescent="0.25">
      <c r="A226" s="9" t="s">
        <v>34</v>
      </c>
      <c r="B226" s="17" t="s">
        <v>877</v>
      </c>
      <c r="C226" t="s">
        <v>80</v>
      </c>
      <c r="D226" t="s">
        <v>467</v>
      </c>
      <c r="F226" s="9" t="s">
        <v>820</v>
      </c>
      <c r="G226">
        <v>2</v>
      </c>
      <c r="J226">
        <f>+Tabla35[[#This Row],[BALANCE INICIAL]]+Tabla35[[#This Row],[ENTRADAS]]-Tabla35[[#This Row],[SALIDAS]]</f>
        <v>2</v>
      </c>
      <c r="K226" s="2">
        <v>675</v>
      </c>
      <c r="L226" s="2">
        <f>+Tabla35[[#This Row],[BALANCE INICIAL]]*Tabla35[[#This Row],[PRECIO]]</f>
        <v>1350</v>
      </c>
      <c r="M226" s="2">
        <f>+Tabla35[[#This Row],[ENTRADAS]]*Tabla35[[#This Row],[PRECIO]]</f>
        <v>0</v>
      </c>
      <c r="N226" s="2">
        <f>+Tabla35[[#This Row],[SALIDAS]]*Tabla35[[#This Row],[PRECIO]]</f>
        <v>0</v>
      </c>
      <c r="O226" s="2">
        <f>+Tabla35[[#This Row],[BALANCE INICIAL2]]+Tabla35[[#This Row],[ENTRADAS3]]-Tabla35[[#This Row],[SALIDAS4]]</f>
        <v>1350</v>
      </c>
    </row>
    <row r="227" spans="1:15" x14ac:dyDescent="0.25">
      <c r="A227" s="9" t="s">
        <v>34</v>
      </c>
      <c r="B227" s="17" t="s">
        <v>877</v>
      </c>
      <c r="C227" t="s">
        <v>80</v>
      </c>
      <c r="D227" t="s">
        <v>468</v>
      </c>
      <c r="F227" s="9" t="s">
        <v>826</v>
      </c>
      <c r="G227">
        <v>50</v>
      </c>
      <c r="J227">
        <f>+Tabla35[[#This Row],[BALANCE INICIAL]]+Tabla35[[#This Row],[ENTRADAS]]-Tabla35[[#This Row],[SALIDAS]]</f>
        <v>50</v>
      </c>
      <c r="K227" s="2">
        <v>70.510000000000005</v>
      </c>
      <c r="L227" s="2">
        <f>+Tabla35[[#This Row],[BALANCE INICIAL]]*Tabla35[[#This Row],[PRECIO]]</f>
        <v>3525.5000000000005</v>
      </c>
      <c r="M227" s="2">
        <f>+Tabla35[[#This Row],[ENTRADAS]]*Tabla35[[#This Row],[PRECIO]]</f>
        <v>0</v>
      </c>
      <c r="N227" s="2">
        <f>+Tabla35[[#This Row],[SALIDAS]]*Tabla35[[#This Row],[PRECIO]]</f>
        <v>0</v>
      </c>
      <c r="O227" s="2">
        <f>+Tabla35[[#This Row],[BALANCE INICIAL2]]+Tabla35[[#This Row],[ENTRADAS3]]-Tabla35[[#This Row],[SALIDAS4]]</f>
        <v>3525.5000000000005</v>
      </c>
    </row>
    <row r="228" spans="1:15" x14ac:dyDescent="0.25">
      <c r="A228" s="9" t="s">
        <v>34</v>
      </c>
      <c r="B228" s="17" t="s">
        <v>877</v>
      </c>
      <c r="C228" t="s">
        <v>80</v>
      </c>
      <c r="D228" t="s">
        <v>469</v>
      </c>
      <c r="F228" s="9" t="s">
        <v>820</v>
      </c>
      <c r="G228">
        <v>30</v>
      </c>
      <c r="I228">
        <v>2</v>
      </c>
      <c r="J228">
        <f>+Tabla35[[#This Row],[BALANCE INICIAL]]+Tabla35[[#This Row],[ENTRADAS]]-Tabla35[[#This Row],[SALIDAS]]</f>
        <v>28</v>
      </c>
      <c r="K228" s="2">
        <v>336.37</v>
      </c>
      <c r="L228" s="2">
        <f>+Tabla35[[#This Row],[BALANCE INICIAL]]*Tabla35[[#This Row],[PRECIO]]</f>
        <v>10091.1</v>
      </c>
      <c r="M228" s="2">
        <f>+Tabla35[[#This Row],[ENTRADAS]]*Tabla35[[#This Row],[PRECIO]]</f>
        <v>0</v>
      </c>
      <c r="N228" s="2">
        <f>+Tabla35[[#This Row],[SALIDAS]]*Tabla35[[#This Row],[PRECIO]]</f>
        <v>672.74</v>
      </c>
      <c r="O228" s="2">
        <f>+Tabla35[[#This Row],[BALANCE INICIAL2]]+Tabla35[[#This Row],[ENTRADAS3]]-Tabla35[[#This Row],[SALIDAS4]]</f>
        <v>9418.36</v>
      </c>
    </row>
    <row r="229" spans="1:15" x14ac:dyDescent="0.25">
      <c r="A229" s="9" t="s">
        <v>34</v>
      </c>
      <c r="B229" s="17" t="s">
        <v>877</v>
      </c>
      <c r="C229" t="s">
        <v>80</v>
      </c>
      <c r="D229" t="s">
        <v>470</v>
      </c>
      <c r="F229" s="9" t="s">
        <v>826</v>
      </c>
      <c r="G229">
        <v>23</v>
      </c>
      <c r="J229">
        <f>+Tabla35[[#This Row],[BALANCE INICIAL]]+Tabla35[[#This Row],[ENTRADAS]]-Tabla35[[#This Row],[SALIDAS]]</f>
        <v>23</v>
      </c>
      <c r="K229" s="2">
        <v>142.38</v>
      </c>
      <c r="L229" s="2">
        <f>+Tabla35[[#This Row],[BALANCE INICIAL]]*Tabla35[[#This Row],[PRECIO]]</f>
        <v>3274.74</v>
      </c>
      <c r="M229" s="2">
        <f>+Tabla35[[#This Row],[ENTRADAS]]*Tabla35[[#This Row],[PRECIO]]</f>
        <v>0</v>
      </c>
      <c r="N229" s="2">
        <f>+Tabla35[[#This Row],[SALIDAS]]*Tabla35[[#This Row],[PRECIO]]</f>
        <v>0</v>
      </c>
      <c r="O229" s="2">
        <f>+Tabla35[[#This Row],[BALANCE INICIAL2]]+Tabla35[[#This Row],[ENTRADAS3]]-Tabla35[[#This Row],[SALIDAS4]]</f>
        <v>3274.74</v>
      </c>
    </row>
    <row r="230" spans="1:15" x14ac:dyDescent="0.25">
      <c r="A230" s="9" t="s">
        <v>34</v>
      </c>
      <c r="B230" s="17" t="s">
        <v>877</v>
      </c>
      <c r="C230" t="s">
        <v>104</v>
      </c>
      <c r="D230" t="s">
        <v>497</v>
      </c>
      <c r="F230" s="9" t="s">
        <v>826</v>
      </c>
      <c r="G230">
        <v>0</v>
      </c>
      <c r="J230">
        <f>+Tabla35[[#This Row],[BALANCE INICIAL]]+Tabla35[[#This Row],[ENTRADAS]]-Tabla35[[#This Row],[SALIDAS]]</f>
        <v>0</v>
      </c>
      <c r="K230" s="2">
        <v>8</v>
      </c>
      <c r="L230" s="2">
        <f>+Tabla35[[#This Row],[BALANCE INICIAL]]*Tabla35[[#This Row],[PRECIO]]</f>
        <v>0</v>
      </c>
      <c r="M230" s="2">
        <f>+Tabla35[[#This Row],[ENTRADAS]]*Tabla35[[#This Row],[PRECIO]]</f>
        <v>0</v>
      </c>
      <c r="N230" s="2">
        <f>+Tabla35[[#This Row],[SALIDAS]]*Tabla35[[#This Row],[PRECIO]]</f>
        <v>0</v>
      </c>
      <c r="O230" s="2">
        <f>+Tabla35[[#This Row],[BALANCE INICIAL2]]+Tabla35[[#This Row],[ENTRADAS3]]-Tabla35[[#This Row],[SALIDAS4]]</f>
        <v>0</v>
      </c>
    </row>
    <row r="231" spans="1:15" x14ac:dyDescent="0.25">
      <c r="A231" s="9" t="s">
        <v>29</v>
      </c>
      <c r="B231" t="s">
        <v>878</v>
      </c>
      <c r="C231" t="s">
        <v>104</v>
      </c>
      <c r="D231" t="s">
        <v>504</v>
      </c>
      <c r="F231" s="9" t="s">
        <v>826</v>
      </c>
      <c r="G231">
        <v>0</v>
      </c>
      <c r="J231">
        <f>+Tabla35[[#This Row],[BALANCE INICIAL]]+Tabla35[[#This Row],[ENTRADAS]]-Tabla35[[#This Row],[SALIDAS]]</f>
        <v>0</v>
      </c>
      <c r="K231" s="2">
        <v>18</v>
      </c>
      <c r="L231" s="2">
        <f>+Tabla35[[#This Row],[BALANCE INICIAL]]*Tabla35[[#This Row],[PRECIO]]</f>
        <v>0</v>
      </c>
      <c r="M231" s="2">
        <f>+Tabla35[[#This Row],[ENTRADAS]]*Tabla35[[#This Row],[PRECIO]]</f>
        <v>0</v>
      </c>
      <c r="N231" s="2">
        <f>+Tabla35[[#This Row],[SALIDAS]]*Tabla35[[#This Row],[PRECIO]]</f>
        <v>0</v>
      </c>
      <c r="O231" s="2">
        <f>+Tabla35[[#This Row],[BALANCE INICIAL2]]+Tabla35[[#This Row],[ENTRADAS3]]-Tabla35[[#This Row],[SALIDAS4]]</f>
        <v>0</v>
      </c>
    </row>
    <row r="232" spans="1:15" x14ac:dyDescent="0.25">
      <c r="A232" s="9" t="s">
        <v>34</v>
      </c>
      <c r="B232" t="s">
        <v>877</v>
      </c>
      <c r="C232" t="s">
        <v>104</v>
      </c>
      <c r="D232" t="s">
        <v>531</v>
      </c>
      <c r="F232" s="9" t="s">
        <v>826</v>
      </c>
      <c r="G232">
        <v>0</v>
      </c>
      <c r="J232">
        <f>+Tabla35[[#This Row],[BALANCE INICIAL]]+Tabla35[[#This Row],[ENTRADAS]]-Tabla35[[#This Row],[SALIDAS]]</f>
        <v>0</v>
      </c>
      <c r="K232" s="2">
        <v>138</v>
      </c>
      <c r="L232" s="2">
        <f>+Tabla35[[#This Row],[BALANCE INICIAL]]*Tabla35[[#This Row],[PRECIO]]</f>
        <v>0</v>
      </c>
      <c r="M232" s="2">
        <f>+Tabla35[[#This Row],[ENTRADAS]]*Tabla35[[#This Row],[PRECIO]]</f>
        <v>0</v>
      </c>
      <c r="N232" s="2">
        <f>+Tabla35[[#This Row],[SALIDAS]]*Tabla35[[#This Row],[PRECIO]]</f>
        <v>0</v>
      </c>
      <c r="O232" s="2">
        <f>+Tabla35[[#This Row],[BALANCE INICIAL2]]+Tabla35[[#This Row],[ENTRADAS3]]-Tabla35[[#This Row],[SALIDAS4]]</f>
        <v>0</v>
      </c>
    </row>
    <row r="233" spans="1:15" x14ac:dyDescent="0.25">
      <c r="A233" s="9" t="s">
        <v>34</v>
      </c>
      <c r="B233" t="s">
        <v>877</v>
      </c>
      <c r="C233" t="s">
        <v>104</v>
      </c>
      <c r="D233" t="s">
        <v>532</v>
      </c>
      <c r="F233" s="9" t="s">
        <v>826</v>
      </c>
      <c r="G233">
        <v>0</v>
      </c>
      <c r="J233">
        <f>+Tabla35[[#This Row],[BALANCE INICIAL]]+Tabla35[[#This Row],[ENTRADAS]]-Tabla35[[#This Row],[SALIDAS]]</f>
        <v>0</v>
      </c>
      <c r="K233" s="2">
        <v>74</v>
      </c>
      <c r="L233" s="2">
        <f>+Tabla35[[#This Row],[BALANCE INICIAL]]*Tabla35[[#This Row],[PRECIO]]</f>
        <v>0</v>
      </c>
      <c r="M233" s="2">
        <f>+Tabla35[[#This Row],[ENTRADAS]]*Tabla35[[#This Row],[PRECIO]]</f>
        <v>0</v>
      </c>
      <c r="N233" s="2">
        <f>+Tabla35[[#This Row],[SALIDAS]]*Tabla35[[#This Row],[PRECIO]]</f>
        <v>0</v>
      </c>
      <c r="O233" s="2">
        <f>+Tabla35[[#This Row],[BALANCE INICIAL2]]+Tabla35[[#This Row],[ENTRADAS3]]-Tabla35[[#This Row],[SALIDAS4]]</f>
        <v>0</v>
      </c>
    </row>
    <row r="234" spans="1:15" x14ac:dyDescent="0.25">
      <c r="A234" s="15" t="s">
        <v>34</v>
      </c>
      <c r="B234" s="17" t="s">
        <v>877</v>
      </c>
      <c r="C234" s="18" t="s">
        <v>80</v>
      </c>
      <c r="D234" t="s">
        <v>544</v>
      </c>
      <c r="F234" s="9" t="s">
        <v>834</v>
      </c>
      <c r="G234">
        <v>1</v>
      </c>
      <c r="J234">
        <f>+Tabla35[[#This Row],[BALANCE INICIAL]]+Tabla35[[#This Row],[ENTRADAS]]-Tabla35[[#This Row],[SALIDAS]]</f>
        <v>1</v>
      </c>
      <c r="K234" s="2">
        <v>225</v>
      </c>
      <c r="L234" s="2">
        <f>+Tabla35[[#This Row],[BALANCE INICIAL]]*Tabla35[[#This Row],[PRECIO]]</f>
        <v>225</v>
      </c>
      <c r="M234" s="2">
        <f>+Tabla35[[#This Row],[ENTRADAS]]*Tabla35[[#This Row],[PRECIO]]</f>
        <v>0</v>
      </c>
      <c r="N234" s="2">
        <f>+Tabla35[[#This Row],[SALIDAS]]*Tabla35[[#This Row],[PRECIO]]</f>
        <v>0</v>
      </c>
      <c r="O234" s="2">
        <f>+Tabla35[[#This Row],[BALANCE INICIAL2]]+Tabla35[[#This Row],[ENTRADAS3]]-Tabla35[[#This Row],[SALIDAS4]]</f>
        <v>225</v>
      </c>
    </row>
    <row r="235" spans="1:15" x14ac:dyDescent="0.25">
      <c r="A235" s="9" t="s">
        <v>35</v>
      </c>
      <c r="B235" s="10" t="s">
        <v>883</v>
      </c>
      <c r="C235" t="s">
        <v>81</v>
      </c>
      <c r="D235" t="s">
        <v>181</v>
      </c>
      <c r="F235" s="9" t="s">
        <v>820</v>
      </c>
      <c r="G235">
        <v>22</v>
      </c>
      <c r="J235">
        <f>+Tabla35[[#This Row],[BALANCE INICIAL]]+Tabla35[[#This Row],[ENTRADAS]]-Tabla35[[#This Row],[SALIDAS]]</f>
        <v>22</v>
      </c>
      <c r="K235" s="2">
        <v>50</v>
      </c>
      <c r="L235" s="2">
        <f>+Tabla35[[#This Row],[BALANCE INICIAL]]*Tabla35[[#This Row],[PRECIO]]</f>
        <v>1100</v>
      </c>
      <c r="M235" s="2">
        <f>+Tabla35[[#This Row],[ENTRADAS]]*Tabla35[[#This Row],[PRECIO]]</f>
        <v>0</v>
      </c>
      <c r="N235" s="2">
        <f>+Tabla35[[#This Row],[SALIDAS]]*Tabla35[[#This Row],[PRECIO]]</f>
        <v>0</v>
      </c>
      <c r="O235" s="2">
        <f>+Tabla35[[#This Row],[BALANCE INICIAL2]]+Tabla35[[#This Row],[ENTRADAS3]]-Tabla35[[#This Row],[SALIDAS4]]</f>
        <v>1100</v>
      </c>
    </row>
    <row r="236" spans="1:15" x14ac:dyDescent="0.25">
      <c r="A236" s="9" t="s">
        <v>35</v>
      </c>
      <c r="B236" s="10" t="s">
        <v>883</v>
      </c>
      <c r="C236" t="s">
        <v>81</v>
      </c>
      <c r="D236" t="s">
        <v>433</v>
      </c>
      <c r="F236" s="9" t="s">
        <v>826</v>
      </c>
      <c r="G236">
        <v>48</v>
      </c>
      <c r="J236">
        <f>+Tabla35[[#This Row],[BALANCE INICIAL]]+Tabla35[[#This Row],[ENTRADAS]]-Tabla35[[#This Row],[SALIDAS]]</f>
        <v>48</v>
      </c>
      <c r="K236" s="2">
        <v>813.56</v>
      </c>
      <c r="L236" s="2">
        <f>+Tabla35[[#This Row],[BALANCE INICIAL]]*Tabla35[[#This Row],[PRECIO]]</f>
        <v>39050.879999999997</v>
      </c>
      <c r="M236" s="2">
        <f>+Tabla35[[#This Row],[ENTRADAS]]*Tabla35[[#This Row],[PRECIO]]</f>
        <v>0</v>
      </c>
      <c r="N236" s="2">
        <f>+Tabla35[[#This Row],[SALIDAS]]*Tabla35[[#This Row],[PRECIO]]</f>
        <v>0</v>
      </c>
      <c r="O236" s="2">
        <f>+Tabla35[[#This Row],[BALANCE INICIAL2]]+Tabla35[[#This Row],[ENTRADAS3]]-Tabla35[[#This Row],[SALIDAS4]]</f>
        <v>39050.879999999997</v>
      </c>
    </row>
    <row r="237" spans="1:15" x14ac:dyDescent="0.25">
      <c r="A237" s="9" t="s">
        <v>35</v>
      </c>
      <c r="B237" s="10" t="s">
        <v>883</v>
      </c>
      <c r="C237" t="s">
        <v>81</v>
      </c>
      <c r="D237" t="s">
        <v>434</v>
      </c>
      <c r="F237" s="9" t="s">
        <v>820</v>
      </c>
      <c r="G237">
        <v>30</v>
      </c>
      <c r="J237">
        <f>+Tabla35[[#This Row],[BALANCE INICIAL]]+Tabla35[[#This Row],[ENTRADAS]]-Tabla35[[#This Row],[SALIDAS]]</f>
        <v>30</v>
      </c>
      <c r="K237" s="2">
        <v>80.930000000000007</v>
      </c>
      <c r="L237" s="2">
        <f>+Tabla35[[#This Row],[BALANCE INICIAL]]*Tabla35[[#This Row],[PRECIO]]</f>
        <v>2427.9</v>
      </c>
      <c r="M237" s="2">
        <f>+Tabla35[[#This Row],[ENTRADAS]]*Tabla35[[#This Row],[PRECIO]]</f>
        <v>0</v>
      </c>
      <c r="N237" s="2">
        <f>+Tabla35[[#This Row],[SALIDAS]]*Tabla35[[#This Row],[PRECIO]]</f>
        <v>0</v>
      </c>
      <c r="O237" s="2">
        <f>+Tabla35[[#This Row],[BALANCE INICIAL2]]+Tabla35[[#This Row],[ENTRADAS3]]-Tabla35[[#This Row],[SALIDAS4]]</f>
        <v>2427.9</v>
      </c>
    </row>
    <row r="238" spans="1:15" x14ac:dyDescent="0.25">
      <c r="A238" s="9" t="s">
        <v>35</v>
      </c>
      <c r="B238" s="10" t="s">
        <v>883</v>
      </c>
      <c r="C238" t="s">
        <v>81</v>
      </c>
      <c r="D238" t="s">
        <v>435</v>
      </c>
      <c r="F238" s="9" t="s">
        <v>826</v>
      </c>
      <c r="G238">
        <v>1</v>
      </c>
      <c r="J238">
        <f>+Tabla35[[#This Row],[BALANCE INICIAL]]+Tabla35[[#This Row],[ENTRADAS]]-Tabla35[[#This Row],[SALIDAS]]</f>
        <v>1</v>
      </c>
      <c r="K238" s="2">
        <v>466.44</v>
      </c>
      <c r="L238" s="2">
        <f>+Tabla35[[#This Row],[BALANCE INICIAL]]*Tabla35[[#This Row],[PRECIO]]</f>
        <v>466.44</v>
      </c>
      <c r="M238" s="2">
        <f>+Tabla35[[#This Row],[ENTRADAS]]*Tabla35[[#This Row],[PRECIO]]</f>
        <v>0</v>
      </c>
      <c r="N238" s="2">
        <f>+Tabla35[[#This Row],[SALIDAS]]*Tabla35[[#This Row],[PRECIO]]</f>
        <v>0</v>
      </c>
      <c r="O238" s="2">
        <f>+Tabla35[[#This Row],[BALANCE INICIAL2]]+Tabla35[[#This Row],[ENTRADAS3]]-Tabla35[[#This Row],[SALIDAS4]]</f>
        <v>466.44</v>
      </c>
    </row>
    <row r="239" spans="1:15" x14ac:dyDescent="0.25">
      <c r="A239" s="9" t="s">
        <v>35</v>
      </c>
      <c r="B239" s="10" t="s">
        <v>883</v>
      </c>
      <c r="C239" t="s">
        <v>81</v>
      </c>
      <c r="D239" t="s">
        <v>436</v>
      </c>
      <c r="F239" s="9" t="s">
        <v>820</v>
      </c>
      <c r="G239">
        <v>8</v>
      </c>
      <c r="J239">
        <f>+Tabla35[[#This Row],[BALANCE INICIAL]]+Tabla35[[#This Row],[ENTRADAS]]-Tabla35[[#This Row],[SALIDAS]]</f>
        <v>8</v>
      </c>
      <c r="K239" s="2">
        <v>103.05</v>
      </c>
      <c r="L239" s="2">
        <f>+Tabla35[[#This Row],[BALANCE INICIAL]]*Tabla35[[#This Row],[PRECIO]]</f>
        <v>824.4</v>
      </c>
      <c r="M239" s="2">
        <f>+Tabla35[[#This Row],[ENTRADAS]]*Tabla35[[#This Row],[PRECIO]]</f>
        <v>0</v>
      </c>
      <c r="N239" s="2">
        <f>+Tabla35[[#This Row],[SALIDAS]]*Tabla35[[#This Row],[PRECIO]]</f>
        <v>0</v>
      </c>
      <c r="O239" s="2">
        <f>+Tabla35[[#This Row],[BALANCE INICIAL2]]+Tabla35[[#This Row],[ENTRADAS3]]-Tabla35[[#This Row],[SALIDAS4]]</f>
        <v>824.4</v>
      </c>
    </row>
    <row r="240" spans="1:15" x14ac:dyDescent="0.25">
      <c r="A240" s="9" t="s">
        <v>35</v>
      </c>
      <c r="B240" s="10" t="s">
        <v>883</v>
      </c>
      <c r="C240" t="s">
        <v>81</v>
      </c>
      <c r="D240" t="s">
        <v>437</v>
      </c>
      <c r="F240" s="9" t="s">
        <v>820</v>
      </c>
      <c r="G240">
        <v>22</v>
      </c>
      <c r="J240">
        <f>+Tabla35[[#This Row],[BALANCE INICIAL]]+Tabla35[[#This Row],[ENTRADAS]]-Tabla35[[#This Row],[SALIDAS]]</f>
        <v>22</v>
      </c>
      <c r="K240" s="2">
        <v>19.53</v>
      </c>
      <c r="L240" s="2">
        <f>+Tabla35[[#This Row],[BALANCE INICIAL]]*Tabla35[[#This Row],[PRECIO]]</f>
        <v>429.66</v>
      </c>
      <c r="M240" s="2">
        <f>+Tabla35[[#This Row],[ENTRADAS]]*Tabla35[[#This Row],[PRECIO]]</f>
        <v>0</v>
      </c>
      <c r="N240" s="2">
        <f>+Tabla35[[#This Row],[SALIDAS]]*Tabla35[[#This Row],[PRECIO]]</f>
        <v>0</v>
      </c>
      <c r="O240" s="2">
        <f>+Tabla35[[#This Row],[BALANCE INICIAL2]]+Tabla35[[#This Row],[ENTRADAS3]]-Tabla35[[#This Row],[SALIDAS4]]</f>
        <v>429.66</v>
      </c>
    </row>
    <row r="241" spans="1:15" x14ac:dyDescent="0.25">
      <c r="A241" s="9" t="s">
        <v>35</v>
      </c>
      <c r="B241" s="10" t="s">
        <v>883</v>
      </c>
      <c r="C241" t="s">
        <v>81</v>
      </c>
      <c r="D241" t="s">
        <v>438</v>
      </c>
      <c r="F241" s="9" t="s">
        <v>826</v>
      </c>
      <c r="G241">
        <v>6</v>
      </c>
      <c r="J241">
        <f>+Tabla35[[#This Row],[BALANCE INICIAL]]+Tabla35[[#This Row],[ENTRADAS]]-Tabla35[[#This Row],[SALIDAS]]</f>
        <v>6</v>
      </c>
      <c r="K241" s="2">
        <v>151.86000000000001</v>
      </c>
      <c r="L241" s="2">
        <f>+Tabla35[[#This Row],[BALANCE INICIAL]]*Tabla35[[#This Row],[PRECIO]]</f>
        <v>911.16000000000008</v>
      </c>
      <c r="M241" s="2">
        <f>+Tabla35[[#This Row],[ENTRADAS]]*Tabla35[[#This Row],[PRECIO]]</f>
        <v>0</v>
      </c>
      <c r="N241" s="2">
        <f>+Tabla35[[#This Row],[SALIDAS]]*Tabla35[[#This Row],[PRECIO]]</f>
        <v>0</v>
      </c>
      <c r="O241" s="2">
        <f>+Tabla35[[#This Row],[BALANCE INICIAL2]]+Tabla35[[#This Row],[ENTRADAS3]]-Tabla35[[#This Row],[SALIDAS4]]</f>
        <v>911.16000000000008</v>
      </c>
    </row>
    <row r="242" spans="1:15" x14ac:dyDescent="0.25">
      <c r="A242" s="9" t="s">
        <v>60</v>
      </c>
      <c r="B242" s="10" t="s">
        <v>885</v>
      </c>
      <c r="C242" t="s">
        <v>108</v>
      </c>
      <c r="D242" t="s">
        <v>652</v>
      </c>
      <c r="F242" s="9" t="s">
        <v>820</v>
      </c>
      <c r="G242">
        <v>1</v>
      </c>
      <c r="J242">
        <f>+Tabla35[[#This Row],[BALANCE INICIAL]]+Tabla35[[#This Row],[ENTRADAS]]-Tabla35[[#This Row],[SALIDAS]]</f>
        <v>1</v>
      </c>
      <c r="K242" s="2">
        <v>18500</v>
      </c>
      <c r="L242" s="2">
        <f>+Tabla35[[#This Row],[BALANCE INICIAL]]*Tabla35[[#This Row],[PRECIO]]</f>
        <v>18500</v>
      </c>
      <c r="M242" s="2">
        <f>+Tabla35[[#This Row],[ENTRADAS]]*Tabla35[[#This Row],[PRECIO]]</f>
        <v>0</v>
      </c>
      <c r="N242" s="2">
        <f>+Tabla35[[#This Row],[SALIDAS]]*Tabla35[[#This Row],[PRECIO]]</f>
        <v>0</v>
      </c>
      <c r="O242" s="2">
        <f>+Tabla35[[#This Row],[BALANCE INICIAL2]]+Tabla35[[#This Row],[ENTRADAS3]]-Tabla35[[#This Row],[SALIDAS4]]</f>
        <v>18500</v>
      </c>
    </row>
    <row r="243" spans="1:15" x14ac:dyDescent="0.25">
      <c r="A243" s="9" t="s">
        <v>60</v>
      </c>
      <c r="B243" s="10" t="s">
        <v>885</v>
      </c>
      <c r="C243" t="s">
        <v>108</v>
      </c>
      <c r="D243" t="s">
        <v>703</v>
      </c>
      <c r="F243" s="9" t="s">
        <v>820</v>
      </c>
      <c r="G243">
        <v>1</v>
      </c>
      <c r="J243">
        <f>+Tabla35[[#This Row],[BALANCE INICIAL]]+Tabla35[[#This Row],[ENTRADAS]]-Tabla35[[#This Row],[SALIDAS]]</f>
        <v>1</v>
      </c>
      <c r="K243" s="2">
        <v>3499.99</v>
      </c>
      <c r="L243" s="2">
        <f>+Tabla35[[#This Row],[BALANCE INICIAL]]*Tabla35[[#This Row],[PRECIO]]</f>
        <v>3499.99</v>
      </c>
      <c r="M243" s="2">
        <f>+Tabla35[[#This Row],[ENTRADAS]]*Tabla35[[#This Row],[PRECIO]]</f>
        <v>0</v>
      </c>
      <c r="N243" s="2">
        <f>+Tabla35[[#This Row],[SALIDAS]]*Tabla35[[#This Row],[PRECIO]]</f>
        <v>0</v>
      </c>
      <c r="O243" s="2">
        <f>+Tabla35[[#This Row],[BALANCE INICIAL2]]+Tabla35[[#This Row],[ENTRADAS3]]-Tabla35[[#This Row],[SALIDAS4]]</f>
        <v>3499.99</v>
      </c>
    </row>
    <row r="244" spans="1:15" x14ac:dyDescent="0.25">
      <c r="A244" s="9" t="s">
        <v>60</v>
      </c>
      <c r="B244" s="10" t="s">
        <v>885</v>
      </c>
      <c r="C244" t="s">
        <v>108</v>
      </c>
      <c r="D244" t="s">
        <v>706</v>
      </c>
      <c r="F244" s="9" t="s">
        <v>820</v>
      </c>
      <c r="G244">
        <v>1</v>
      </c>
      <c r="J244">
        <f>+Tabla35[[#This Row],[BALANCE INICIAL]]+Tabla35[[#This Row],[ENTRADAS]]-Tabla35[[#This Row],[SALIDAS]]</f>
        <v>1</v>
      </c>
      <c r="K244" s="2">
        <v>8544</v>
      </c>
      <c r="L244" s="2">
        <f>+Tabla35[[#This Row],[BALANCE INICIAL]]*Tabla35[[#This Row],[PRECIO]]</f>
        <v>8544</v>
      </c>
      <c r="M244" s="2">
        <f>+Tabla35[[#This Row],[ENTRADAS]]*Tabla35[[#This Row],[PRECIO]]</f>
        <v>0</v>
      </c>
      <c r="N244" s="2">
        <f>+Tabla35[[#This Row],[SALIDAS]]*Tabla35[[#This Row],[PRECIO]]</f>
        <v>0</v>
      </c>
      <c r="O244" s="2">
        <f>+Tabla35[[#This Row],[BALANCE INICIAL2]]+Tabla35[[#This Row],[ENTRADAS3]]-Tabla35[[#This Row],[SALIDAS4]]</f>
        <v>8544</v>
      </c>
    </row>
    <row r="245" spans="1:15" x14ac:dyDescent="0.25">
      <c r="A245" s="9" t="s">
        <v>60</v>
      </c>
      <c r="B245" s="10" t="s">
        <v>885</v>
      </c>
      <c r="C245" t="s">
        <v>108</v>
      </c>
      <c r="D245" t="s">
        <v>720</v>
      </c>
      <c r="F245" s="9" t="s">
        <v>820</v>
      </c>
      <c r="G245">
        <v>1</v>
      </c>
      <c r="J245">
        <f>+Tabla35[[#This Row],[BALANCE INICIAL]]+Tabla35[[#This Row],[ENTRADAS]]-Tabla35[[#This Row],[SALIDAS]]</f>
        <v>1</v>
      </c>
      <c r="K245" s="2">
        <v>9450</v>
      </c>
      <c r="L245" s="2">
        <f>+Tabla35[[#This Row],[BALANCE INICIAL]]*Tabla35[[#This Row],[PRECIO]]</f>
        <v>9450</v>
      </c>
      <c r="M245" s="2">
        <f>+Tabla35[[#This Row],[ENTRADAS]]*Tabla35[[#This Row],[PRECIO]]</f>
        <v>0</v>
      </c>
      <c r="N245" s="2">
        <f>+Tabla35[[#This Row],[SALIDAS]]*Tabla35[[#This Row],[PRECIO]]</f>
        <v>0</v>
      </c>
      <c r="O245" s="2">
        <f>+Tabla35[[#This Row],[BALANCE INICIAL2]]+Tabla35[[#This Row],[ENTRADAS3]]-Tabla35[[#This Row],[SALIDAS4]]</f>
        <v>9450</v>
      </c>
    </row>
    <row r="246" spans="1:15" x14ac:dyDescent="0.25">
      <c r="A246" s="9" t="s">
        <v>60</v>
      </c>
      <c r="B246" s="10" t="s">
        <v>885</v>
      </c>
      <c r="C246" t="s">
        <v>108</v>
      </c>
      <c r="D246" t="s">
        <v>808</v>
      </c>
      <c r="F246" s="9" t="s">
        <v>820</v>
      </c>
      <c r="G246">
        <v>1</v>
      </c>
      <c r="J246">
        <f>+Tabla35[[#This Row],[BALANCE INICIAL]]+Tabla35[[#This Row],[ENTRADAS]]-Tabla35[[#This Row],[SALIDAS]]</f>
        <v>1</v>
      </c>
      <c r="K246" s="2">
        <v>645</v>
      </c>
      <c r="L246" s="2">
        <f>+Tabla35[[#This Row],[BALANCE INICIAL]]*Tabla35[[#This Row],[PRECIO]]</f>
        <v>645</v>
      </c>
      <c r="M246" s="2">
        <f>+Tabla35[[#This Row],[ENTRADAS]]*Tabla35[[#This Row],[PRECIO]]</f>
        <v>0</v>
      </c>
      <c r="N246" s="2">
        <f>+Tabla35[[#This Row],[SALIDAS]]*Tabla35[[#This Row],[PRECIO]]</f>
        <v>0</v>
      </c>
      <c r="O246" s="2">
        <f>+Tabla35[[#This Row],[BALANCE INICIAL2]]+Tabla35[[#This Row],[ENTRADAS3]]-Tabla35[[#This Row],[SALIDAS4]]</f>
        <v>645</v>
      </c>
    </row>
    <row r="247" spans="1:15" x14ac:dyDescent="0.25">
      <c r="A247" s="9" t="s">
        <v>37</v>
      </c>
      <c r="B247" s="10" t="s">
        <v>886</v>
      </c>
      <c r="C247" t="s">
        <v>83</v>
      </c>
      <c r="D247" t="s">
        <v>192</v>
      </c>
      <c r="F247" s="9" t="s">
        <v>820</v>
      </c>
      <c r="G247">
        <v>10</v>
      </c>
      <c r="J247">
        <f>+Tabla35[[#This Row],[BALANCE INICIAL]]+Tabla35[[#This Row],[ENTRADAS]]-Tabla35[[#This Row],[SALIDAS]]</f>
        <v>10</v>
      </c>
      <c r="K247" s="2">
        <v>105.93</v>
      </c>
      <c r="L247" s="2">
        <f>+Tabla35[[#This Row],[BALANCE INICIAL]]*Tabla35[[#This Row],[PRECIO]]</f>
        <v>1059.3000000000002</v>
      </c>
      <c r="M247" s="2">
        <f>+Tabla35[[#This Row],[ENTRADAS]]*Tabla35[[#This Row],[PRECIO]]</f>
        <v>0</v>
      </c>
      <c r="N247" s="2">
        <f>+Tabla35[[#This Row],[SALIDAS]]*Tabla35[[#This Row],[PRECIO]]</f>
        <v>0</v>
      </c>
      <c r="O247" s="2">
        <f>+Tabla35[[#This Row],[BALANCE INICIAL2]]+Tabla35[[#This Row],[ENTRADAS3]]-Tabla35[[#This Row],[SALIDAS4]]</f>
        <v>1059.3000000000002</v>
      </c>
    </row>
    <row r="248" spans="1:15" x14ac:dyDescent="0.25">
      <c r="A248" s="9" t="s">
        <v>37</v>
      </c>
      <c r="B248" s="10" t="s">
        <v>886</v>
      </c>
      <c r="C248" t="s">
        <v>83</v>
      </c>
      <c r="D248" t="s">
        <v>193</v>
      </c>
      <c r="F248" s="9" t="s">
        <v>820</v>
      </c>
      <c r="G248">
        <v>10</v>
      </c>
      <c r="J248">
        <f>+Tabla35[[#This Row],[BALANCE INICIAL]]+Tabla35[[#This Row],[ENTRADAS]]-Tabla35[[#This Row],[SALIDAS]]</f>
        <v>10</v>
      </c>
      <c r="K248" s="2">
        <v>132.41999999999999</v>
      </c>
      <c r="L248" s="2">
        <f>+Tabla35[[#This Row],[BALANCE INICIAL]]*Tabla35[[#This Row],[PRECIO]]</f>
        <v>1324.1999999999998</v>
      </c>
      <c r="M248" s="2">
        <f>+Tabla35[[#This Row],[ENTRADAS]]*Tabla35[[#This Row],[PRECIO]]</f>
        <v>0</v>
      </c>
      <c r="N248" s="2">
        <f>+Tabla35[[#This Row],[SALIDAS]]*Tabla35[[#This Row],[PRECIO]]</f>
        <v>0</v>
      </c>
      <c r="O248" s="2">
        <f>+Tabla35[[#This Row],[BALANCE INICIAL2]]+Tabla35[[#This Row],[ENTRADAS3]]-Tabla35[[#This Row],[SALIDAS4]]</f>
        <v>1324.1999999999998</v>
      </c>
    </row>
    <row r="249" spans="1:15" x14ac:dyDescent="0.25">
      <c r="A249" s="9" t="s">
        <v>37</v>
      </c>
      <c r="B249" s="10" t="s">
        <v>886</v>
      </c>
      <c r="C249" t="s">
        <v>83</v>
      </c>
      <c r="D249" t="s">
        <v>289</v>
      </c>
      <c r="F249" s="9" t="s">
        <v>820</v>
      </c>
      <c r="G249">
        <v>84</v>
      </c>
      <c r="I249">
        <v>4</v>
      </c>
      <c r="J249">
        <f>+Tabla35[[#This Row],[BALANCE INICIAL]]+Tabla35[[#This Row],[ENTRADAS]]-Tabla35[[#This Row],[SALIDAS]]</f>
        <v>80</v>
      </c>
      <c r="K249" s="2">
        <v>99</v>
      </c>
      <c r="L249" s="2">
        <f>+Tabla35[[#This Row],[BALANCE INICIAL]]*Tabla35[[#This Row],[PRECIO]]</f>
        <v>8316</v>
      </c>
      <c r="M249" s="2">
        <f>+Tabla35[[#This Row],[ENTRADAS]]*Tabla35[[#This Row],[PRECIO]]</f>
        <v>0</v>
      </c>
      <c r="N249" s="2">
        <f>+Tabla35[[#This Row],[SALIDAS]]*Tabla35[[#This Row],[PRECIO]]</f>
        <v>396</v>
      </c>
      <c r="O249" s="2">
        <f>+Tabla35[[#This Row],[BALANCE INICIAL2]]+Tabla35[[#This Row],[ENTRADAS3]]-Tabla35[[#This Row],[SALIDAS4]]</f>
        <v>7920</v>
      </c>
    </row>
    <row r="250" spans="1:15" x14ac:dyDescent="0.25">
      <c r="A250" s="9" t="s">
        <v>37</v>
      </c>
      <c r="B250" s="10" t="s">
        <v>886</v>
      </c>
      <c r="C250" t="s">
        <v>83</v>
      </c>
      <c r="D250" t="s">
        <v>295</v>
      </c>
      <c r="F250" s="9" t="s">
        <v>826</v>
      </c>
      <c r="G250">
        <v>40</v>
      </c>
      <c r="I250">
        <v>16</v>
      </c>
      <c r="J250">
        <f>+Tabla35[[#This Row],[BALANCE INICIAL]]+Tabla35[[#This Row],[ENTRADAS]]-Tabla35[[#This Row],[SALIDAS]]</f>
        <v>24</v>
      </c>
      <c r="K250" s="2">
        <v>106</v>
      </c>
      <c r="L250" s="2">
        <f>+Tabla35[[#This Row],[BALANCE INICIAL]]*Tabla35[[#This Row],[PRECIO]]</f>
        <v>4240</v>
      </c>
      <c r="M250" s="2">
        <f>+Tabla35[[#This Row],[ENTRADAS]]*Tabla35[[#This Row],[PRECIO]]</f>
        <v>0</v>
      </c>
      <c r="N250" s="2">
        <f>+Tabla35[[#This Row],[SALIDAS]]*Tabla35[[#This Row],[PRECIO]]</f>
        <v>1696</v>
      </c>
      <c r="O250" s="2">
        <f>+Tabla35[[#This Row],[BALANCE INICIAL2]]+Tabla35[[#This Row],[ENTRADAS3]]-Tabla35[[#This Row],[SALIDAS4]]</f>
        <v>2544</v>
      </c>
    </row>
    <row r="251" spans="1:15" x14ac:dyDescent="0.25">
      <c r="A251" s="9" t="s">
        <v>37</v>
      </c>
      <c r="B251" s="10" t="s">
        <v>886</v>
      </c>
      <c r="C251" t="s">
        <v>83</v>
      </c>
      <c r="D251" t="s">
        <v>296</v>
      </c>
      <c r="F251" s="9" t="s">
        <v>826</v>
      </c>
      <c r="G251">
        <v>92</v>
      </c>
      <c r="I251">
        <v>12</v>
      </c>
      <c r="J251">
        <f>+Tabla35[[#This Row],[BALANCE INICIAL]]+Tabla35[[#This Row],[ENTRADAS]]-Tabla35[[#This Row],[SALIDAS]]</f>
        <v>80</v>
      </c>
      <c r="K251" s="2">
        <v>162.54</v>
      </c>
      <c r="L251" s="2">
        <f>+Tabla35[[#This Row],[BALANCE INICIAL]]*Tabla35[[#This Row],[PRECIO]]</f>
        <v>14953.679999999998</v>
      </c>
      <c r="M251" s="2">
        <f>+Tabla35[[#This Row],[ENTRADAS]]*Tabla35[[#This Row],[PRECIO]]</f>
        <v>0</v>
      </c>
      <c r="N251" s="2">
        <f>+Tabla35[[#This Row],[SALIDAS]]*Tabla35[[#This Row],[PRECIO]]</f>
        <v>1950.48</v>
      </c>
      <c r="O251" s="2">
        <f>+Tabla35[[#This Row],[BALANCE INICIAL2]]+Tabla35[[#This Row],[ENTRADAS3]]-Tabla35[[#This Row],[SALIDAS4]]</f>
        <v>13003.199999999999</v>
      </c>
    </row>
    <row r="252" spans="1:15" x14ac:dyDescent="0.25">
      <c r="A252" s="9" t="s">
        <v>37</v>
      </c>
      <c r="B252" s="10" t="s">
        <v>886</v>
      </c>
      <c r="C252" t="s">
        <v>83</v>
      </c>
      <c r="D252" t="s">
        <v>297</v>
      </c>
      <c r="F252" s="9" t="s">
        <v>826</v>
      </c>
      <c r="G252">
        <v>10</v>
      </c>
      <c r="J252">
        <f>+Tabla35[[#This Row],[BALANCE INICIAL]]+Tabla35[[#This Row],[ENTRADAS]]-Tabla35[[#This Row],[SALIDAS]]</f>
        <v>10</v>
      </c>
      <c r="K252" s="2">
        <v>193.22</v>
      </c>
      <c r="L252" s="2">
        <f>+Tabla35[[#This Row],[BALANCE INICIAL]]*Tabla35[[#This Row],[PRECIO]]</f>
        <v>1932.2</v>
      </c>
      <c r="M252" s="2">
        <f>+Tabla35[[#This Row],[ENTRADAS]]*Tabla35[[#This Row],[PRECIO]]</f>
        <v>0</v>
      </c>
      <c r="N252" s="2">
        <f>+Tabla35[[#This Row],[SALIDAS]]*Tabla35[[#This Row],[PRECIO]]</f>
        <v>0</v>
      </c>
      <c r="O252" s="2">
        <f>+Tabla35[[#This Row],[BALANCE INICIAL2]]+Tabla35[[#This Row],[ENTRADAS3]]-Tabla35[[#This Row],[SALIDAS4]]</f>
        <v>1932.2</v>
      </c>
    </row>
    <row r="253" spans="1:15" x14ac:dyDescent="0.25">
      <c r="A253" s="9" t="s">
        <v>37</v>
      </c>
      <c r="B253" s="10" t="s">
        <v>886</v>
      </c>
      <c r="C253" t="s">
        <v>83</v>
      </c>
      <c r="D253" t="s">
        <v>315</v>
      </c>
      <c r="F253" s="9" t="s">
        <v>857</v>
      </c>
      <c r="G253">
        <v>6</v>
      </c>
      <c r="J253">
        <f>+Tabla35[[#This Row],[BALANCE INICIAL]]+Tabla35[[#This Row],[ENTRADAS]]-Tabla35[[#This Row],[SALIDAS]]</f>
        <v>6</v>
      </c>
      <c r="K253" s="2">
        <v>200</v>
      </c>
      <c r="L253" s="2">
        <f>+Tabla35[[#This Row],[BALANCE INICIAL]]*Tabla35[[#This Row],[PRECIO]]</f>
        <v>1200</v>
      </c>
      <c r="M253" s="2">
        <f>+Tabla35[[#This Row],[ENTRADAS]]*Tabla35[[#This Row],[PRECIO]]</f>
        <v>0</v>
      </c>
      <c r="N253" s="2">
        <f>+Tabla35[[#This Row],[SALIDAS]]*Tabla35[[#This Row],[PRECIO]]</f>
        <v>0</v>
      </c>
      <c r="O253" s="2">
        <f>+Tabla35[[#This Row],[BALANCE INICIAL2]]+Tabla35[[#This Row],[ENTRADAS3]]-Tabla35[[#This Row],[SALIDAS4]]</f>
        <v>1200</v>
      </c>
    </row>
    <row r="254" spans="1:15" x14ac:dyDescent="0.25">
      <c r="A254" s="9" t="s">
        <v>37</v>
      </c>
      <c r="B254" s="10" t="s">
        <v>886</v>
      </c>
      <c r="C254" t="s">
        <v>83</v>
      </c>
      <c r="D254" t="s">
        <v>316</v>
      </c>
      <c r="F254" s="9" t="s">
        <v>821</v>
      </c>
      <c r="G254">
        <v>6</v>
      </c>
      <c r="J254">
        <f>+Tabla35[[#This Row],[BALANCE INICIAL]]+Tabla35[[#This Row],[ENTRADAS]]-Tabla35[[#This Row],[SALIDAS]]</f>
        <v>6</v>
      </c>
      <c r="K254" s="2">
        <v>520</v>
      </c>
      <c r="L254" s="2">
        <f>+Tabla35[[#This Row],[BALANCE INICIAL]]*Tabla35[[#This Row],[PRECIO]]</f>
        <v>3120</v>
      </c>
      <c r="M254" s="2">
        <f>+Tabla35[[#This Row],[ENTRADAS]]*Tabla35[[#This Row],[PRECIO]]</f>
        <v>0</v>
      </c>
      <c r="N254" s="2">
        <f>+Tabla35[[#This Row],[SALIDAS]]*Tabla35[[#This Row],[PRECIO]]</f>
        <v>0</v>
      </c>
      <c r="O254" s="2">
        <f>+Tabla35[[#This Row],[BALANCE INICIAL2]]+Tabla35[[#This Row],[ENTRADAS3]]-Tabla35[[#This Row],[SALIDAS4]]</f>
        <v>3120</v>
      </c>
    </row>
    <row r="255" spans="1:15" x14ac:dyDescent="0.25">
      <c r="A255" s="9" t="s">
        <v>37</v>
      </c>
      <c r="B255" s="10" t="s">
        <v>886</v>
      </c>
      <c r="C255" t="s">
        <v>83</v>
      </c>
      <c r="D255" t="s">
        <v>318</v>
      </c>
      <c r="F255" s="9" t="s">
        <v>821</v>
      </c>
      <c r="G255">
        <v>1</v>
      </c>
      <c r="J255">
        <f>+Tabla35[[#This Row],[BALANCE INICIAL]]+Tabla35[[#This Row],[ENTRADAS]]-Tabla35[[#This Row],[SALIDAS]]</f>
        <v>1</v>
      </c>
      <c r="K255" s="2">
        <v>510</v>
      </c>
      <c r="L255" s="2">
        <f>+Tabla35[[#This Row],[BALANCE INICIAL]]*Tabla35[[#This Row],[PRECIO]]</f>
        <v>510</v>
      </c>
      <c r="M255" s="2">
        <f>+Tabla35[[#This Row],[ENTRADAS]]*Tabla35[[#This Row],[PRECIO]]</f>
        <v>0</v>
      </c>
      <c r="N255" s="2">
        <f>+Tabla35[[#This Row],[SALIDAS]]*Tabla35[[#This Row],[PRECIO]]</f>
        <v>0</v>
      </c>
      <c r="O255" s="2">
        <f>+Tabla35[[#This Row],[BALANCE INICIAL2]]+Tabla35[[#This Row],[ENTRADAS3]]-Tabla35[[#This Row],[SALIDAS4]]</f>
        <v>510</v>
      </c>
    </row>
    <row r="256" spans="1:15" x14ac:dyDescent="0.25">
      <c r="A256" s="9" t="s">
        <v>37</v>
      </c>
      <c r="B256" s="10" t="s">
        <v>886</v>
      </c>
      <c r="C256" t="s">
        <v>83</v>
      </c>
      <c r="D256" t="s">
        <v>321</v>
      </c>
      <c r="F256" s="9" t="s">
        <v>820</v>
      </c>
      <c r="G256">
        <v>4</v>
      </c>
      <c r="J256">
        <f>+Tabla35[[#This Row],[BALANCE INICIAL]]+Tabla35[[#This Row],[ENTRADAS]]-Tabla35[[#This Row],[SALIDAS]]</f>
        <v>4</v>
      </c>
      <c r="K256" s="2">
        <v>485.17</v>
      </c>
      <c r="L256" s="2">
        <f>+Tabla35[[#This Row],[BALANCE INICIAL]]*Tabla35[[#This Row],[PRECIO]]</f>
        <v>1940.68</v>
      </c>
      <c r="M256" s="2">
        <f>+Tabla35[[#This Row],[ENTRADAS]]*Tabla35[[#This Row],[PRECIO]]</f>
        <v>0</v>
      </c>
      <c r="N256" s="2">
        <f>+Tabla35[[#This Row],[SALIDAS]]*Tabla35[[#This Row],[PRECIO]]</f>
        <v>0</v>
      </c>
      <c r="O256" s="2">
        <f>+Tabla35[[#This Row],[BALANCE INICIAL2]]+Tabla35[[#This Row],[ENTRADAS3]]-Tabla35[[#This Row],[SALIDAS4]]</f>
        <v>1940.68</v>
      </c>
    </row>
    <row r="257" spans="1:15" x14ac:dyDescent="0.25">
      <c r="A257" s="9" t="s">
        <v>37</v>
      </c>
      <c r="B257" s="10" t="s">
        <v>886</v>
      </c>
      <c r="C257" t="s">
        <v>83</v>
      </c>
      <c r="D257" t="s">
        <v>322</v>
      </c>
      <c r="F257" s="9" t="s">
        <v>820</v>
      </c>
      <c r="G257">
        <v>5</v>
      </c>
      <c r="I257">
        <v>3</v>
      </c>
      <c r="J257">
        <f>+Tabla35[[#This Row],[BALANCE INICIAL]]+Tabla35[[#This Row],[ENTRADAS]]-Tabla35[[#This Row],[SALIDAS]]</f>
        <v>2</v>
      </c>
      <c r="K257" s="2">
        <v>325</v>
      </c>
      <c r="L257" s="2">
        <f>+Tabla35[[#This Row],[BALANCE INICIAL]]*Tabla35[[#This Row],[PRECIO]]</f>
        <v>1625</v>
      </c>
      <c r="M257" s="2">
        <f>+Tabla35[[#This Row],[ENTRADAS]]*Tabla35[[#This Row],[PRECIO]]</f>
        <v>0</v>
      </c>
      <c r="N257" s="2">
        <f>+Tabla35[[#This Row],[SALIDAS]]*Tabla35[[#This Row],[PRECIO]]</f>
        <v>975</v>
      </c>
      <c r="O257" s="2">
        <f>+Tabla35[[#This Row],[BALANCE INICIAL2]]+Tabla35[[#This Row],[ENTRADAS3]]-Tabla35[[#This Row],[SALIDAS4]]</f>
        <v>650</v>
      </c>
    </row>
    <row r="258" spans="1:15" x14ac:dyDescent="0.25">
      <c r="A258" s="9" t="s">
        <v>26</v>
      </c>
      <c r="B258" s="16" t="s">
        <v>887</v>
      </c>
      <c r="C258" t="s">
        <v>77</v>
      </c>
      <c r="D258" t="s">
        <v>164</v>
      </c>
      <c r="F258" s="9" t="s">
        <v>826</v>
      </c>
      <c r="G258">
        <v>1</v>
      </c>
      <c r="J258">
        <f>+Tabla35[[#This Row],[BALANCE INICIAL]]+Tabla35[[#This Row],[ENTRADAS]]-Tabla35[[#This Row],[SALIDAS]]</f>
        <v>1</v>
      </c>
      <c r="K258" s="2">
        <v>39000</v>
      </c>
      <c r="L258" s="2">
        <f>+Tabla35[[#This Row],[BALANCE INICIAL]]*Tabla35[[#This Row],[PRECIO]]</f>
        <v>39000</v>
      </c>
      <c r="M258" s="2">
        <f>+Tabla35[[#This Row],[ENTRADAS]]*Tabla35[[#This Row],[PRECIO]]</f>
        <v>0</v>
      </c>
      <c r="N258" s="2">
        <f>+Tabla35[[#This Row],[SALIDAS]]*Tabla35[[#This Row],[PRECIO]]</f>
        <v>0</v>
      </c>
      <c r="O258" s="2">
        <f>+Tabla35[[#This Row],[BALANCE INICIAL2]]+Tabla35[[#This Row],[ENTRADAS3]]-Tabla35[[#This Row],[SALIDAS4]]</f>
        <v>39000</v>
      </c>
    </row>
    <row r="259" spans="1:15" x14ac:dyDescent="0.25">
      <c r="A259" s="9" t="s">
        <v>26</v>
      </c>
      <c r="B259" s="16" t="s">
        <v>887</v>
      </c>
      <c r="C259" t="s">
        <v>70</v>
      </c>
      <c r="D259" t="s">
        <v>166</v>
      </c>
      <c r="F259" s="9" t="s">
        <v>833</v>
      </c>
      <c r="G259">
        <v>2</v>
      </c>
      <c r="J259">
        <f>+Tabla35[[#This Row],[BALANCE INICIAL]]+Tabla35[[#This Row],[ENTRADAS]]-Tabla35[[#This Row],[SALIDAS]]</f>
        <v>2</v>
      </c>
      <c r="K259" s="2">
        <v>6000</v>
      </c>
      <c r="L259" s="2">
        <f>+Tabla35[[#This Row],[BALANCE INICIAL]]*Tabla35[[#This Row],[PRECIO]]</f>
        <v>12000</v>
      </c>
      <c r="M259" s="2">
        <f>+Tabla35[[#This Row],[ENTRADAS]]*Tabla35[[#This Row],[PRECIO]]</f>
        <v>0</v>
      </c>
      <c r="N259" s="2">
        <f>+Tabla35[[#This Row],[SALIDAS]]*Tabla35[[#This Row],[PRECIO]]</f>
        <v>0</v>
      </c>
      <c r="O259" s="2">
        <f>+Tabla35[[#This Row],[BALANCE INICIAL2]]+Tabla35[[#This Row],[ENTRADAS3]]-Tabla35[[#This Row],[SALIDAS4]]</f>
        <v>12000</v>
      </c>
    </row>
    <row r="260" spans="1:15" x14ac:dyDescent="0.25">
      <c r="A260" s="9" t="s">
        <v>26</v>
      </c>
      <c r="B260" s="16" t="s">
        <v>887</v>
      </c>
      <c r="C260" t="s">
        <v>70</v>
      </c>
      <c r="D260" t="s">
        <v>217</v>
      </c>
      <c r="F260" s="9" t="s">
        <v>826</v>
      </c>
      <c r="G260">
        <v>4</v>
      </c>
      <c r="I260">
        <v>1</v>
      </c>
      <c r="J260">
        <f>+Tabla35[[#This Row],[BALANCE INICIAL]]+Tabla35[[#This Row],[ENTRADAS]]-Tabla35[[#This Row],[SALIDAS]]</f>
        <v>3</v>
      </c>
      <c r="K260" s="2">
        <v>900</v>
      </c>
      <c r="L260" s="2">
        <f>+Tabla35[[#This Row],[BALANCE INICIAL]]*Tabla35[[#This Row],[PRECIO]]</f>
        <v>3600</v>
      </c>
      <c r="M260" s="2">
        <f>+Tabla35[[#This Row],[ENTRADAS]]*Tabla35[[#This Row],[PRECIO]]</f>
        <v>0</v>
      </c>
      <c r="N260" s="2">
        <f>+Tabla35[[#This Row],[SALIDAS]]*Tabla35[[#This Row],[PRECIO]]</f>
        <v>900</v>
      </c>
      <c r="O260" s="2">
        <f>+Tabla35[[#This Row],[BALANCE INICIAL2]]+Tabla35[[#This Row],[ENTRADAS3]]-Tabla35[[#This Row],[SALIDAS4]]</f>
        <v>2700</v>
      </c>
    </row>
    <row r="261" spans="1:15" x14ac:dyDescent="0.25">
      <c r="A261" s="9" t="s">
        <v>26</v>
      </c>
      <c r="B261" s="16" t="s">
        <v>887</v>
      </c>
      <c r="C261" t="s">
        <v>70</v>
      </c>
      <c r="D261" t="s">
        <v>220</v>
      </c>
      <c r="F261" s="9" t="s">
        <v>820</v>
      </c>
      <c r="G261">
        <v>16</v>
      </c>
      <c r="J261">
        <f>+Tabla35[[#This Row],[BALANCE INICIAL]]+Tabla35[[#This Row],[ENTRADAS]]-Tabla35[[#This Row],[SALIDAS]]</f>
        <v>16</v>
      </c>
      <c r="K261" s="2">
        <v>380</v>
      </c>
      <c r="L261" s="2">
        <f>+Tabla35[[#This Row],[BALANCE INICIAL]]*Tabla35[[#This Row],[PRECIO]]</f>
        <v>6080</v>
      </c>
      <c r="M261" s="2">
        <f>+Tabla35[[#This Row],[ENTRADAS]]*Tabla35[[#This Row],[PRECIO]]</f>
        <v>0</v>
      </c>
      <c r="N261" s="2">
        <f>+Tabla35[[#This Row],[SALIDAS]]*Tabla35[[#This Row],[PRECIO]]</f>
        <v>0</v>
      </c>
      <c r="O261" s="2">
        <f>+Tabla35[[#This Row],[BALANCE INICIAL2]]+Tabla35[[#This Row],[ENTRADAS3]]-Tabla35[[#This Row],[SALIDAS4]]</f>
        <v>6080</v>
      </c>
    </row>
    <row r="262" spans="1:15" x14ac:dyDescent="0.25">
      <c r="A262" s="9" t="s">
        <v>26</v>
      </c>
      <c r="B262" s="16" t="s">
        <v>887</v>
      </c>
      <c r="C262" t="s">
        <v>70</v>
      </c>
      <c r="D262" t="s">
        <v>221</v>
      </c>
      <c r="F262" s="9" t="s">
        <v>820</v>
      </c>
      <c r="G262">
        <v>3</v>
      </c>
      <c r="J262">
        <f>+Tabla35[[#This Row],[BALANCE INICIAL]]+Tabla35[[#This Row],[ENTRADAS]]-Tabla35[[#This Row],[SALIDAS]]</f>
        <v>3</v>
      </c>
      <c r="K262" s="2">
        <v>350</v>
      </c>
      <c r="L262" s="2">
        <f>+Tabla35[[#This Row],[BALANCE INICIAL]]*Tabla35[[#This Row],[PRECIO]]</f>
        <v>1050</v>
      </c>
      <c r="M262" s="2">
        <f>+Tabla35[[#This Row],[ENTRADAS]]*Tabla35[[#This Row],[PRECIO]]</f>
        <v>0</v>
      </c>
      <c r="N262" s="2">
        <f>+Tabla35[[#This Row],[SALIDAS]]*Tabla35[[#This Row],[PRECIO]]</f>
        <v>0</v>
      </c>
      <c r="O262" s="2">
        <f>+Tabla35[[#This Row],[BALANCE INICIAL2]]+Tabla35[[#This Row],[ENTRADAS3]]-Tabla35[[#This Row],[SALIDAS4]]</f>
        <v>1050</v>
      </c>
    </row>
    <row r="263" spans="1:15" x14ac:dyDescent="0.25">
      <c r="A263" s="9" t="s">
        <v>26</v>
      </c>
      <c r="B263" s="16" t="s">
        <v>887</v>
      </c>
      <c r="C263" t="s">
        <v>70</v>
      </c>
      <c r="D263" t="s">
        <v>245</v>
      </c>
      <c r="F263" s="9" t="s">
        <v>821</v>
      </c>
      <c r="G263">
        <v>1</v>
      </c>
      <c r="J263">
        <f>+Tabla35[[#This Row],[BALANCE INICIAL]]+Tabla35[[#This Row],[ENTRADAS]]-Tabla35[[#This Row],[SALIDAS]]</f>
        <v>1</v>
      </c>
      <c r="K263" s="2">
        <v>5800</v>
      </c>
      <c r="L263" s="2">
        <f>+Tabla35[[#This Row],[BALANCE INICIAL]]*Tabla35[[#This Row],[PRECIO]]</f>
        <v>5800</v>
      </c>
      <c r="M263" s="2">
        <f>+Tabla35[[#This Row],[ENTRADAS]]*Tabla35[[#This Row],[PRECIO]]</f>
        <v>0</v>
      </c>
      <c r="N263" s="2">
        <f>+Tabla35[[#This Row],[SALIDAS]]*Tabla35[[#This Row],[PRECIO]]</f>
        <v>0</v>
      </c>
      <c r="O263" s="2">
        <f>+Tabla35[[#This Row],[BALANCE INICIAL2]]+Tabla35[[#This Row],[ENTRADAS3]]-Tabla35[[#This Row],[SALIDAS4]]</f>
        <v>5800</v>
      </c>
    </row>
    <row r="264" spans="1:15" x14ac:dyDescent="0.25">
      <c r="A264" s="9" t="s">
        <v>26</v>
      </c>
      <c r="B264" s="16" t="s">
        <v>887</v>
      </c>
      <c r="C264" t="s">
        <v>70</v>
      </c>
      <c r="D264" t="s">
        <v>246</v>
      </c>
      <c r="F264" s="9" t="s">
        <v>821</v>
      </c>
      <c r="G264">
        <v>1</v>
      </c>
      <c r="J264">
        <f>+Tabla35[[#This Row],[BALANCE INICIAL]]+Tabla35[[#This Row],[ENTRADAS]]-Tabla35[[#This Row],[SALIDAS]]</f>
        <v>1</v>
      </c>
      <c r="K264" s="2">
        <v>20300</v>
      </c>
      <c r="L264" s="2">
        <f>+Tabla35[[#This Row],[BALANCE INICIAL]]*Tabla35[[#This Row],[PRECIO]]</f>
        <v>20300</v>
      </c>
      <c r="M264" s="2">
        <f>+Tabla35[[#This Row],[ENTRADAS]]*Tabla35[[#This Row],[PRECIO]]</f>
        <v>0</v>
      </c>
      <c r="N264" s="2">
        <f>+Tabla35[[#This Row],[SALIDAS]]*Tabla35[[#This Row],[PRECIO]]</f>
        <v>0</v>
      </c>
      <c r="O264" s="2">
        <f>+Tabla35[[#This Row],[BALANCE INICIAL2]]+Tabla35[[#This Row],[ENTRADAS3]]-Tabla35[[#This Row],[SALIDAS4]]</f>
        <v>20300</v>
      </c>
    </row>
    <row r="265" spans="1:15" x14ac:dyDescent="0.25">
      <c r="A265" s="9" t="s">
        <v>26</v>
      </c>
      <c r="B265" s="16" t="s">
        <v>887</v>
      </c>
      <c r="C265" t="s">
        <v>70</v>
      </c>
      <c r="D265" t="s">
        <v>247</v>
      </c>
      <c r="F265" s="9" t="s">
        <v>821</v>
      </c>
      <c r="G265">
        <v>1</v>
      </c>
      <c r="J265">
        <f>+Tabla35[[#This Row],[BALANCE INICIAL]]+Tabla35[[#This Row],[ENTRADAS]]-Tabla35[[#This Row],[SALIDAS]]</f>
        <v>1</v>
      </c>
      <c r="K265" s="2">
        <v>2150</v>
      </c>
      <c r="L265" s="2">
        <f>+Tabla35[[#This Row],[BALANCE INICIAL]]*Tabla35[[#This Row],[PRECIO]]</f>
        <v>2150</v>
      </c>
      <c r="M265" s="2">
        <f>+Tabla35[[#This Row],[ENTRADAS]]*Tabla35[[#This Row],[PRECIO]]</f>
        <v>0</v>
      </c>
      <c r="N265" s="2">
        <f>+Tabla35[[#This Row],[SALIDAS]]*Tabla35[[#This Row],[PRECIO]]</f>
        <v>0</v>
      </c>
      <c r="O265" s="2">
        <f>+Tabla35[[#This Row],[BALANCE INICIAL2]]+Tabla35[[#This Row],[ENTRADAS3]]-Tabla35[[#This Row],[SALIDAS4]]</f>
        <v>2150</v>
      </c>
    </row>
    <row r="266" spans="1:15" x14ac:dyDescent="0.25">
      <c r="A266" s="9" t="s">
        <v>26</v>
      </c>
      <c r="B266" s="16" t="s">
        <v>887</v>
      </c>
      <c r="C266" t="s">
        <v>70</v>
      </c>
      <c r="D266" t="s">
        <v>248</v>
      </c>
      <c r="F266" s="9" t="s">
        <v>821</v>
      </c>
      <c r="G266">
        <v>1</v>
      </c>
      <c r="J266">
        <f>+Tabla35[[#This Row],[BALANCE INICIAL]]+Tabla35[[#This Row],[ENTRADAS]]-Tabla35[[#This Row],[SALIDAS]]</f>
        <v>1</v>
      </c>
      <c r="K266" s="2">
        <v>2750</v>
      </c>
      <c r="L266" s="2">
        <f>+Tabla35[[#This Row],[BALANCE INICIAL]]*Tabla35[[#This Row],[PRECIO]]</f>
        <v>2750</v>
      </c>
      <c r="M266" s="2">
        <f>+Tabla35[[#This Row],[ENTRADAS]]*Tabla35[[#This Row],[PRECIO]]</f>
        <v>0</v>
      </c>
      <c r="N266" s="2">
        <f>+Tabla35[[#This Row],[SALIDAS]]*Tabla35[[#This Row],[PRECIO]]</f>
        <v>0</v>
      </c>
      <c r="O266" s="2">
        <f>+Tabla35[[#This Row],[BALANCE INICIAL2]]+Tabla35[[#This Row],[ENTRADAS3]]-Tabla35[[#This Row],[SALIDAS4]]</f>
        <v>2750</v>
      </c>
    </row>
    <row r="267" spans="1:15" x14ac:dyDescent="0.25">
      <c r="A267" s="9" t="s">
        <v>26</v>
      </c>
      <c r="B267" s="16" t="s">
        <v>887</v>
      </c>
      <c r="C267" t="s">
        <v>70</v>
      </c>
      <c r="D267" t="s">
        <v>249</v>
      </c>
      <c r="F267" s="9" t="s">
        <v>821</v>
      </c>
      <c r="G267">
        <v>4</v>
      </c>
      <c r="J267">
        <f>+Tabla35[[#This Row],[BALANCE INICIAL]]+Tabla35[[#This Row],[ENTRADAS]]-Tabla35[[#This Row],[SALIDAS]]</f>
        <v>4</v>
      </c>
      <c r="K267" s="2">
        <v>1885</v>
      </c>
      <c r="L267" s="2">
        <f>+Tabla35[[#This Row],[BALANCE INICIAL]]*Tabla35[[#This Row],[PRECIO]]</f>
        <v>7540</v>
      </c>
      <c r="M267" s="2">
        <f>+Tabla35[[#This Row],[ENTRADAS]]*Tabla35[[#This Row],[PRECIO]]</f>
        <v>0</v>
      </c>
      <c r="N267" s="2">
        <f>+Tabla35[[#This Row],[SALIDAS]]*Tabla35[[#This Row],[PRECIO]]</f>
        <v>0</v>
      </c>
      <c r="O267" s="2">
        <f>+Tabla35[[#This Row],[BALANCE INICIAL2]]+Tabla35[[#This Row],[ENTRADAS3]]-Tabla35[[#This Row],[SALIDAS4]]</f>
        <v>7540</v>
      </c>
    </row>
    <row r="268" spans="1:15" x14ac:dyDescent="0.25">
      <c r="A268" s="9" t="s">
        <v>26</v>
      </c>
      <c r="B268" s="16" t="s">
        <v>887</v>
      </c>
      <c r="C268" t="s">
        <v>70</v>
      </c>
      <c r="D268" t="s">
        <v>250</v>
      </c>
      <c r="F268" s="9" t="s">
        <v>821</v>
      </c>
      <c r="G268">
        <v>4</v>
      </c>
      <c r="J268">
        <f>+Tabla35[[#This Row],[BALANCE INICIAL]]+Tabla35[[#This Row],[ENTRADAS]]-Tabla35[[#This Row],[SALIDAS]]</f>
        <v>4</v>
      </c>
      <c r="K268" s="2">
        <v>1350</v>
      </c>
      <c r="L268" s="2">
        <f>+Tabla35[[#This Row],[BALANCE INICIAL]]*Tabla35[[#This Row],[PRECIO]]</f>
        <v>5400</v>
      </c>
      <c r="M268" s="2">
        <f>+Tabla35[[#This Row],[ENTRADAS]]*Tabla35[[#This Row],[PRECIO]]</f>
        <v>0</v>
      </c>
      <c r="N268" s="2">
        <f>+Tabla35[[#This Row],[SALIDAS]]*Tabla35[[#This Row],[PRECIO]]</f>
        <v>0</v>
      </c>
      <c r="O268" s="2">
        <f>+Tabla35[[#This Row],[BALANCE INICIAL2]]+Tabla35[[#This Row],[ENTRADAS3]]-Tabla35[[#This Row],[SALIDAS4]]</f>
        <v>5400</v>
      </c>
    </row>
    <row r="269" spans="1:15" x14ac:dyDescent="0.25">
      <c r="A269" s="9" t="s">
        <v>26</v>
      </c>
      <c r="B269" s="16" t="s">
        <v>887</v>
      </c>
      <c r="C269" t="s">
        <v>70</v>
      </c>
      <c r="D269" t="s">
        <v>251</v>
      </c>
      <c r="F269" s="9" t="s">
        <v>821</v>
      </c>
      <c r="G269">
        <v>4</v>
      </c>
      <c r="J269">
        <f>+Tabla35[[#This Row],[BALANCE INICIAL]]+Tabla35[[#This Row],[ENTRADAS]]-Tabla35[[#This Row],[SALIDAS]]</f>
        <v>4</v>
      </c>
      <c r="K269" s="2">
        <v>1450</v>
      </c>
      <c r="L269" s="2">
        <f>+Tabla35[[#This Row],[BALANCE INICIAL]]*Tabla35[[#This Row],[PRECIO]]</f>
        <v>5800</v>
      </c>
      <c r="M269" s="2">
        <f>+Tabla35[[#This Row],[ENTRADAS]]*Tabla35[[#This Row],[PRECIO]]</f>
        <v>0</v>
      </c>
      <c r="N269" s="2">
        <f>+Tabla35[[#This Row],[SALIDAS]]*Tabla35[[#This Row],[PRECIO]]</f>
        <v>0</v>
      </c>
      <c r="O269" s="2">
        <f>+Tabla35[[#This Row],[BALANCE INICIAL2]]+Tabla35[[#This Row],[ENTRADAS3]]-Tabla35[[#This Row],[SALIDAS4]]</f>
        <v>5800</v>
      </c>
    </row>
    <row r="270" spans="1:15" x14ac:dyDescent="0.25">
      <c r="A270" s="9" t="s">
        <v>38</v>
      </c>
      <c r="B270" s="16" t="s">
        <v>904</v>
      </c>
      <c r="C270" t="s">
        <v>84</v>
      </c>
      <c r="D270" t="s">
        <v>226</v>
      </c>
      <c r="F270" s="9" t="s">
        <v>839</v>
      </c>
      <c r="G270">
        <v>4</v>
      </c>
      <c r="J270">
        <f>+Tabla35[[#This Row],[BALANCE INICIAL]]+Tabla35[[#This Row],[ENTRADAS]]-Tabla35[[#This Row],[SALIDAS]]</f>
        <v>4</v>
      </c>
      <c r="K270" s="2">
        <v>12500</v>
      </c>
      <c r="L270" s="2">
        <f>+Tabla35[[#This Row],[BALANCE INICIAL]]*Tabla35[[#This Row],[PRECIO]]</f>
        <v>50000</v>
      </c>
      <c r="M270" s="2">
        <f>+Tabla35[[#This Row],[ENTRADAS]]*Tabla35[[#This Row],[PRECIO]]</f>
        <v>0</v>
      </c>
      <c r="N270" s="2">
        <f>+Tabla35[[#This Row],[SALIDAS]]*Tabla35[[#This Row],[PRECIO]]</f>
        <v>0</v>
      </c>
      <c r="O270" s="2">
        <f>+Tabla35[[#This Row],[BALANCE INICIAL2]]+Tabla35[[#This Row],[ENTRADAS3]]-Tabla35[[#This Row],[SALIDAS4]]</f>
        <v>50000</v>
      </c>
    </row>
    <row r="271" spans="1:15" x14ac:dyDescent="0.25">
      <c r="A271" s="9" t="s">
        <v>55</v>
      </c>
      <c r="B271" s="16" t="s">
        <v>905</v>
      </c>
      <c r="C271" t="s">
        <v>103</v>
      </c>
      <c r="D271" t="s">
        <v>464</v>
      </c>
      <c r="F271" s="9" t="s">
        <v>861</v>
      </c>
      <c r="G271">
        <v>500</v>
      </c>
      <c r="J271">
        <f>+Tabla35[[#This Row],[BALANCE INICIAL]]+Tabla35[[#This Row],[ENTRADAS]]-Tabla35[[#This Row],[SALIDAS]]</f>
        <v>500</v>
      </c>
      <c r="K271" s="2">
        <v>2.4</v>
      </c>
      <c r="L271" s="2">
        <f>+Tabla35[[#This Row],[BALANCE INICIAL]]*Tabla35[[#This Row],[PRECIO]]</f>
        <v>1200</v>
      </c>
      <c r="M271" s="2">
        <f>+Tabla35[[#This Row],[ENTRADAS]]*Tabla35[[#This Row],[PRECIO]]</f>
        <v>0</v>
      </c>
      <c r="N271" s="2">
        <f>+Tabla35[[#This Row],[SALIDAS]]*Tabla35[[#This Row],[PRECIO]]</f>
        <v>0</v>
      </c>
      <c r="O271" s="2">
        <f>+Tabla35[[#This Row],[BALANCE INICIAL2]]+Tabla35[[#This Row],[ENTRADAS3]]-Tabla35[[#This Row],[SALIDAS4]]</f>
        <v>1200</v>
      </c>
    </row>
    <row r="272" spans="1:15" x14ac:dyDescent="0.25">
      <c r="A272" s="11" t="s">
        <v>912</v>
      </c>
      <c r="B272" s="10" t="s">
        <v>913</v>
      </c>
      <c r="C272" s="12" t="s">
        <v>914</v>
      </c>
      <c r="D272" t="s">
        <v>906</v>
      </c>
      <c r="F272" s="9" t="s">
        <v>820</v>
      </c>
      <c r="G272">
        <v>1</v>
      </c>
      <c r="J272">
        <f>+Tabla35[[#This Row],[BALANCE INICIAL]]+Tabla35[[#This Row],[ENTRADAS]]-Tabla35[[#This Row],[SALIDAS]]</f>
        <v>1</v>
      </c>
      <c r="K272" s="2">
        <v>259.52999999999997</v>
      </c>
      <c r="L272" s="2">
        <f>+Tabla35[[#This Row],[BALANCE INICIAL]]*Tabla35[[#This Row],[PRECIO]]</f>
        <v>259.52999999999997</v>
      </c>
      <c r="M272" s="2">
        <f>+Tabla35[[#This Row],[ENTRADAS]]*Tabla35[[#This Row],[PRECIO]]</f>
        <v>0</v>
      </c>
      <c r="N272" s="2">
        <f>+Tabla35[[#This Row],[SALIDAS]]*Tabla35[[#This Row],[PRECIO]]</f>
        <v>0</v>
      </c>
      <c r="O272" s="2">
        <f>+Tabla35[[#This Row],[BALANCE INICIAL2]]+Tabla35[[#This Row],[ENTRADAS3]]-Tabla35[[#This Row],[SALIDAS4]]</f>
        <v>259.52999999999997</v>
      </c>
    </row>
    <row r="273" spans="1:15" x14ac:dyDescent="0.25">
      <c r="A273" s="9" t="s">
        <v>40</v>
      </c>
      <c r="B273" s="16" t="s">
        <v>900</v>
      </c>
      <c r="C273" t="s">
        <v>86</v>
      </c>
      <c r="D273" t="s">
        <v>260</v>
      </c>
      <c r="F273" s="9" t="s">
        <v>820</v>
      </c>
      <c r="G273">
        <v>21</v>
      </c>
      <c r="H273">
        <v>100</v>
      </c>
      <c r="I273">
        <v>36</v>
      </c>
      <c r="J273">
        <f>+Tabla35[[#This Row],[BALANCE INICIAL]]+Tabla35[[#This Row],[ENTRADAS]]-Tabla35[[#This Row],[SALIDAS]]</f>
        <v>85</v>
      </c>
      <c r="K273" s="2">
        <v>98</v>
      </c>
      <c r="L273" s="2">
        <f>+Tabla35[[#This Row],[BALANCE INICIAL]]*Tabla35[[#This Row],[PRECIO]]</f>
        <v>2058</v>
      </c>
      <c r="M273" s="2">
        <f>+Tabla35[[#This Row],[ENTRADAS]]*Tabla35[[#This Row],[PRECIO]]</f>
        <v>9800</v>
      </c>
      <c r="N273" s="2">
        <f>+Tabla35[[#This Row],[SALIDAS]]*Tabla35[[#This Row],[PRECIO]]</f>
        <v>3528</v>
      </c>
      <c r="O273" s="2">
        <f>+Tabla35[[#This Row],[BALANCE INICIAL2]]+Tabla35[[#This Row],[ENTRADAS3]]-Tabla35[[#This Row],[SALIDAS4]]</f>
        <v>8330</v>
      </c>
    </row>
    <row r="274" spans="1:15" x14ac:dyDescent="0.25">
      <c r="A274" s="9" t="s">
        <v>40</v>
      </c>
      <c r="B274" s="16" t="s">
        <v>900</v>
      </c>
      <c r="C274" t="s">
        <v>86</v>
      </c>
      <c r="D274" t="s">
        <v>990</v>
      </c>
      <c r="F274" s="9" t="s">
        <v>820</v>
      </c>
      <c r="G274">
        <v>70</v>
      </c>
      <c r="J274">
        <f>+Tabla35[[#This Row],[BALANCE INICIAL]]+Tabla35[[#This Row],[ENTRADAS]]-Tabla35[[#This Row],[SALIDAS]]</f>
        <v>70</v>
      </c>
      <c r="K274" s="2">
        <v>81.63</v>
      </c>
      <c r="L274" s="2">
        <f>+Tabla35[[#This Row],[BALANCE INICIAL]]*Tabla35[[#This Row],[PRECIO]]</f>
        <v>5714.0999999999995</v>
      </c>
      <c r="M274" s="2">
        <f>+Tabla35[[#This Row],[ENTRADAS]]*Tabla35[[#This Row],[PRECIO]]</f>
        <v>0</v>
      </c>
      <c r="N274" s="2">
        <f>+Tabla35[[#This Row],[SALIDAS]]*Tabla35[[#This Row],[PRECIO]]</f>
        <v>0</v>
      </c>
      <c r="O274" s="2">
        <f>+Tabla35[[#This Row],[BALANCE INICIAL2]]+Tabla35[[#This Row],[ENTRADAS3]]-Tabla35[[#This Row],[SALIDAS4]]</f>
        <v>5714.0999999999995</v>
      </c>
    </row>
    <row r="275" spans="1:15" x14ac:dyDescent="0.25">
      <c r="A275" s="9" t="s">
        <v>40</v>
      </c>
      <c r="B275" s="16" t="s">
        <v>900</v>
      </c>
      <c r="C275" t="s">
        <v>86</v>
      </c>
      <c r="D275" t="s">
        <v>271</v>
      </c>
      <c r="F275" s="9" t="s">
        <v>820</v>
      </c>
      <c r="G275">
        <v>8</v>
      </c>
      <c r="J275">
        <f>+Tabla35[[#This Row],[BALANCE INICIAL]]+Tabla35[[#This Row],[ENTRADAS]]-Tabla35[[#This Row],[SALIDAS]]</f>
        <v>8</v>
      </c>
      <c r="K275" s="2">
        <v>34.5</v>
      </c>
      <c r="L275" s="2">
        <f>+Tabla35[[#This Row],[BALANCE INICIAL]]*Tabla35[[#This Row],[PRECIO]]</f>
        <v>276</v>
      </c>
      <c r="M275" s="2">
        <f>+Tabla35[[#This Row],[ENTRADAS]]*Tabla35[[#This Row],[PRECIO]]</f>
        <v>0</v>
      </c>
      <c r="N275" s="2">
        <f>+Tabla35[[#This Row],[SALIDAS]]*Tabla35[[#This Row],[PRECIO]]</f>
        <v>0</v>
      </c>
      <c r="O275" s="2">
        <f>+Tabla35[[#This Row],[BALANCE INICIAL2]]+Tabla35[[#This Row],[ENTRADAS3]]-Tabla35[[#This Row],[SALIDAS4]]</f>
        <v>276</v>
      </c>
    </row>
    <row r="276" spans="1:15" x14ac:dyDescent="0.25">
      <c r="A276" s="9" t="s">
        <v>40</v>
      </c>
      <c r="B276" s="16" t="s">
        <v>900</v>
      </c>
      <c r="C276" t="s">
        <v>86</v>
      </c>
      <c r="D276" t="s">
        <v>298</v>
      </c>
      <c r="F276" s="9" t="s">
        <v>826</v>
      </c>
      <c r="G276">
        <v>3</v>
      </c>
      <c r="J276">
        <f>+Tabla35[[#This Row],[BALANCE INICIAL]]+Tabla35[[#This Row],[ENTRADAS]]-Tabla35[[#This Row],[SALIDAS]]</f>
        <v>3</v>
      </c>
      <c r="K276" s="2">
        <v>650.5</v>
      </c>
      <c r="L276" s="2">
        <f>+Tabla35[[#This Row],[BALANCE INICIAL]]*Tabla35[[#This Row],[PRECIO]]</f>
        <v>1951.5</v>
      </c>
      <c r="M276" s="2">
        <f>+Tabla35[[#This Row],[ENTRADAS]]*Tabla35[[#This Row],[PRECIO]]</f>
        <v>0</v>
      </c>
      <c r="N276" s="2">
        <f>+Tabla35[[#This Row],[SALIDAS]]*Tabla35[[#This Row],[PRECIO]]</f>
        <v>0</v>
      </c>
      <c r="O276" s="2">
        <f>+Tabla35[[#This Row],[BALANCE INICIAL2]]+Tabla35[[#This Row],[ENTRADAS3]]-Tabla35[[#This Row],[SALIDAS4]]</f>
        <v>1951.5</v>
      </c>
    </row>
    <row r="277" spans="1:15" x14ac:dyDescent="0.25">
      <c r="A277" s="9" t="s">
        <v>49</v>
      </c>
      <c r="B277" t="s">
        <v>899</v>
      </c>
      <c r="C277" t="s">
        <v>98</v>
      </c>
      <c r="D277" t="s">
        <v>387</v>
      </c>
      <c r="F277" s="9" t="s">
        <v>820</v>
      </c>
      <c r="G277">
        <v>2</v>
      </c>
      <c r="J277">
        <f>+Tabla35[[#This Row],[BALANCE INICIAL]]+Tabla35[[#This Row],[ENTRADAS]]-Tabla35[[#This Row],[SALIDAS]]</f>
        <v>2</v>
      </c>
      <c r="K277" s="2">
        <v>9157</v>
      </c>
      <c r="L277" s="2">
        <f>+Tabla35[[#This Row],[BALANCE INICIAL]]*Tabla35[[#This Row],[PRECIO]]</f>
        <v>18314</v>
      </c>
      <c r="M277" s="2">
        <f>+Tabla35[[#This Row],[ENTRADAS]]*Tabla35[[#This Row],[PRECIO]]</f>
        <v>0</v>
      </c>
      <c r="N277" s="2">
        <f>+Tabla35[[#This Row],[SALIDAS]]*Tabla35[[#This Row],[PRECIO]]</f>
        <v>0</v>
      </c>
      <c r="O277" s="2">
        <f>+Tabla35[[#This Row],[BALANCE INICIAL2]]+Tabla35[[#This Row],[ENTRADAS3]]-Tabla35[[#This Row],[SALIDAS4]]</f>
        <v>18314</v>
      </c>
    </row>
    <row r="278" spans="1:15" x14ac:dyDescent="0.25">
      <c r="A278" s="9" t="s">
        <v>49</v>
      </c>
      <c r="B278" t="s">
        <v>899</v>
      </c>
      <c r="C278" t="s">
        <v>98</v>
      </c>
      <c r="D278" t="s">
        <v>388</v>
      </c>
      <c r="F278" s="9" t="s">
        <v>820</v>
      </c>
      <c r="G278">
        <v>4</v>
      </c>
      <c r="J278">
        <f>+Tabla35[[#This Row],[BALANCE INICIAL]]+Tabla35[[#This Row],[ENTRADAS]]-Tabla35[[#This Row],[SALIDAS]]</f>
        <v>4</v>
      </c>
      <c r="K278" s="2">
        <v>6750</v>
      </c>
      <c r="L278" s="2">
        <f>+Tabla35[[#This Row],[BALANCE INICIAL]]*Tabla35[[#This Row],[PRECIO]]</f>
        <v>27000</v>
      </c>
      <c r="M278" s="2">
        <f>+Tabla35[[#This Row],[ENTRADAS]]*Tabla35[[#This Row],[PRECIO]]</f>
        <v>0</v>
      </c>
      <c r="N278" s="2">
        <f>+Tabla35[[#This Row],[SALIDAS]]*Tabla35[[#This Row],[PRECIO]]</f>
        <v>0</v>
      </c>
      <c r="O278" s="2">
        <f>+Tabla35[[#This Row],[BALANCE INICIAL2]]+Tabla35[[#This Row],[ENTRADAS3]]-Tabla35[[#This Row],[SALIDAS4]]</f>
        <v>27000</v>
      </c>
    </row>
    <row r="279" spans="1:15" x14ac:dyDescent="0.25">
      <c r="A279" s="9" t="s">
        <v>49</v>
      </c>
      <c r="B279" t="s">
        <v>899</v>
      </c>
      <c r="C279" t="s">
        <v>98</v>
      </c>
      <c r="D279" t="s">
        <v>389</v>
      </c>
      <c r="F279" s="9" t="s">
        <v>820</v>
      </c>
      <c r="G279">
        <v>6</v>
      </c>
      <c r="J279">
        <f>+Tabla35[[#This Row],[BALANCE INICIAL]]+Tabla35[[#This Row],[ENTRADAS]]-Tabla35[[#This Row],[SALIDAS]]</f>
        <v>6</v>
      </c>
      <c r="K279" s="2">
        <v>8430</v>
      </c>
      <c r="L279" s="2">
        <f>+Tabla35[[#This Row],[BALANCE INICIAL]]*Tabla35[[#This Row],[PRECIO]]</f>
        <v>50580</v>
      </c>
      <c r="M279" s="2">
        <f>+Tabla35[[#This Row],[ENTRADAS]]*Tabla35[[#This Row],[PRECIO]]</f>
        <v>0</v>
      </c>
      <c r="N279" s="2">
        <f>+Tabla35[[#This Row],[SALIDAS]]*Tabla35[[#This Row],[PRECIO]]</f>
        <v>0</v>
      </c>
      <c r="O279" s="2">
        <f>+Tabla35[[#This Row],[BALANCE INICIAL2]]+Tabla35[[#This Row],[ENTRADAS3]]-Tabla35[[#This Row],[SALIDAS4]]</f>
        <v>50580</v>
      </c>
    </row>
    <row r="280" spans="1:15" x14ac:dyDescent="0.25">
      <c r="A280" s="9" t="s">
        <v>53</v>
      </c>
      <c r="B280" s="16" t="s">
        <v>898</v>
      </c>
      <c r="C280" t="s">
        <v>101</v>
      </c>
      <c r="D280" t="s">
        <v>392</v>
      </c>
      <c r="F280" s="9" t="s">
        <v>826</v>
      </c>
      <c r="G280">
        <v>5</v>
      </c>
      <c r="J280">
        <f>+Tabla35[[#This Row],[BALANCE INICIAL]]+Tabla35[[#This Row],[ENTRADAS]]-Tabla35[[#This Row],[SALIDAS]]</f>
        <v>5</v>
      </c>
      <c r="K280" s="2">
        <v>380</v>
      </c>
      <c r="L280" s="2">
        <f>+Tabla35[[#This Row],[BALANCE INICIAL]]*Tabla35[[#This Row],[PRECIO]]</f>
        <v>1900</v>
      </c>
      <c r="M280" s="2">
        <f>+Tabla35[[#This Row],[ENTRADAS]]*Tabla35[[#This Row],[PRECIO]]</f>
        <v>0</v>
      </c>
      <c r="N280" s="2">
        <f>+Tabla35[[#This Row],[SALIDAS]]*Tabla35[[#This Row],[PRECIO]]</f>
        <v>0</v>
      </c>
      <c r="O280" s="2">
        <f>+Tabla35[[#This Row],[BALANCE INICIAL2]]+Tabla35[[#This Row],[ENTRADAS3]]-Tabla35[[#This Row],[SALIDAS4]]</f>
        <v>1900</v>
      </c>
    </row>
    <row r="281" spans="1:15" x14ac:dyDescent="0.25">
      <c r="A281" s="9" t="s">
        <v>48</v>
      </c>
      <c r="B281" s="16" t="s">
        <v>886</v>
      </c>
      <c r="C281" t="s">
        <v>95</v>
      </c>
      <c r="D281" t="s">
        <v>360</v>
      </c>
      <c r="F281" s="9" t="s">
        <v>826</v>
      </c>
      <c r="G281">
        <v>1</v>
      </c>
      <c r="I281">
        <v>1</v>
      </c>
      <c r="J281">
        <f>+Tabla35[[#This Row],[BALANCE INICIAL]]+Tabla35[[#This Row],[ENTRADAS]]-Tabla35[[#This Row],[SALIDAS]]</f>
        <v>0</v>
      </c>
      <c r="K281" s="2">
        <v>2616.63</v>
      </c>
      <c r="L281" s="2">
        <f>+Tabla35[[#This Row],[BALANCE INICIAL]]*Tabla35[[#This Row],[PRECIO]]</f>
        <v>2616.63</v>
      </c>
      <c r="M281" s="2">
        <f>+Tabla35[[#This Row],[ENTRADAS]]*Tabla35[[#This Row],[PRECIO]]</f>
        <v>0</v>
      </c>
      <c r="N281" s="2">
        <f>+Tabla35[[#This Row],[SALIDAS]]*Tabla35[[#This Row],[PRECIO]]</f>
        <v>2616.63</v>
      </c>
      <c r="O281" s="2">
        <f>+Tabla35[[#This Row],[BALANCE INICIAL2]]+Tabla35[[#This Row],[ENTRADAS3]]-Tabla35[[#This Row],[SALIDAS4]]</f>
        <v>0</v>
      </c>
    </row>
    <row r="282" spans="1:15" x14ac:dyDescent="0.25">
      <c r="A282" s="9" t="s">
        <v>48</v>
      </c>
      <c r="B282" s="16" t="s">
        <v>886</v>
      </c>
      <c r="C282" t="s">
        <v>95</v>
      </c>
      <c r="D282" t="s">
        <v>719</v>
      </c>
      <c r="F282" s="9" t="s">
        <v>820</v>
      </c>
      <c r="G282">
        <v>2</v>
      </c>
      <c r="J282">
        <f>+Tabla35[[#This Row],[BALANCE INICIAL]]+Tabla35[[#This Row],[ENTRADAS]]-Tabla35[[#This Row],[SALIDAS]]</f>
        <v>2</v>
      </c>
      <c r="K282" s="2">
        <v>3399</v>
      </c>
      <c r="L282" s="2">
        <f>+Tabla35[[#This Row],[BALANCE INICIAL]]*Tabla35[[#This Row],[PRECIO]]</f>
        <v>6798</v>
      </c>
      <c r="M282" s="2">
        <f>+Tabla35[[#This Row],[ENTRADAS]]*Tabla35[[#This Row],[PRECIO]]</f>
        <v>0</v>
      </c>
      <c r="N282" s="2">
        <f>+Tabla35[[#This Row],[SALIDAS]]*Tabla35[[#This Row],[PRECIO]]</f>
        <v>0</v>
      </c>
      <c r="O282" s="2">
        <f>+Tabla35[[#This Row],[BALANCE INICIAL2]]+Tabla35[[#This Row],[ENTRADAS3]]-Tabla35[[#This Row],[SALIDAS4]]</f>
        <v>6798</v>
      </c>
    </row>
    <row r="283" spans="1:15" x14ac:dyDescent="0.25">
      <c r="A283" s="9" t="s">
        <v>31</v>
      </c>
      <c r="B283" t="s">
        <v>897</v>
      </c>
      <c r="C283" t="s">
        <v>69</v>
      </c>
      <c r="D283" t="s">
        <v>123</v>
      </c>
      <c r="F283" s="9" t="s">
        <v>825</v>
      </c>
      <c r="G283">
        <v>61</v>
      </c>
      <c r="I283">
        <v>4</v>
      </c>
      <c r="J283">
        <f>+Tabla35[[#This Row],[BALANCE INICIAL]]+Tabla35[[#This Row],[ENTRADAS]]-Tabla35[[#This Row],[SALIDAS]]</f>
        <v>57</v>
      </c>
      <c r="K283" s="2">
        <v>125</v>
      </c>
      <c r="L283" s="2">
        <f>+Tabla35[[#This Row],[BALANCE INICIAL]]*Tabla35[[#This Row],[PRECIO]]</f>
        <v>7625</v>
      </c>
      <c r="M283" s="2">
        <f>+Tabla35[[#This Row],[ENTRADAS]]*Tabla35[[#This Row],[PRECIO]]</f>
        <v>0</v>
      </c>
      <c r="N283" s="2">
        <f>+Tabla35[[#This Row],[SALIDAS]]*Tabla35[[#This Row],[PRECIO]]</f>
        <v>500</v>
      </c>
      <c r="O283" s="2">
        <f>+Tabla35[[#This Row],[BALANCE INICIAL2]]+Tabla35[[#This Row],[ENTRADAS3]]-Tabla35[[#This Row],[SALIDAS4]]</f>
        <v>7125</v>
      </c>
    </row>
    <row r="284" spans="1:15" x14ac:dyDescent="0.25">
      <c r="A284" s="9" t="s">
        <v>31</v>
      </c>
      <c r="B284" t="s">
        <v>897</v>
      </c>
      <c r="C284" t="s">
        <v>69</v>
      </c>
      <c r="D284" t="s">
        <v>124</v>
      </c>
      <c r="F284" s="9" t="s">
        <v>820</v>
      </c>
      <c r="G284">
        <v>17</v>
      </c>
      <c r="H284">
        <v>0</v>
      </c>
      <c r="I284">
        <v>17</v>
      </c>
      <c r="J284">
        <f>+Tabla35[[#This Row],[BALANCE INICIAL]]+Tabla35[[#This Row],[ENTRADAS]]-Tabla35[[#This Row],[SALIDAS]]</f>
        <v>0</v>
      </c>
      <c r="K284" s="2">
        <v>85</v>
      </c>
      <c r="L284" s="2">
        <f>+Tabla35[[#This Row],[BALANCE INICIAL]]*Tabla35[[#This Row],[PRECIO]]</f>
        <v>1445</v>
      </c>
      <c r="M284" s="2">
        <f>+Tabla35[[#This Row],[ENTRADAS]]*Tabla35[[#This Row],[PRECIO]]</f>
        <v>0</v>
      </c>
      <c r="N284" s="2">
        <f>+Tabla35[[#This Row],[SALIDAS]]*Tabla35[[#This Row],[PRECIO]]</f>
        <v>1445</v>
      </c>
      <c r="O284" s="2">
        <f>+Tabla35[[#This Row],[BALANCE INICIAL2]]+Tabla35[[#This Row],[ENTRADAS3]]-Tabla35[[#This Row],[SALIDAS4]]</f>
        <v>0</v>
      </c>
    </row>
    <row r="285" spans="1:15" x14ac:dyDescent="0.25">
      <c r="A285" s="9" t="s">
        <v>31</v>
      </c>
      <c r="B285" t="s">
        <v>897</v>
      </c>
      <c r="C285" t="s">
        <v>75</v>
      </c>
      <c r="D285" t="s">
        <v>159</v>
      </c>
      <c r="F285" s="9" t="s">
        <v>820</v>
      </c>
      <c r="G285">
        <v>70</v>
      </c>
      <c r="H285">
        <v>125</v>
      </c>
      <c r="I285">
        <v>50</v>
      </c>
      <c r="J285">
        <f>+Tabla35[[#This Row],[BALANCE INICIAL]]+Tabla35[[#This Row],[ENTRADAS]]-Tabla35[[#This Row],[SALIDAS]]</f>
        <v>145</v>
      </c>
      <c r="K285" s="2">
        <v>13.18</v>
      </c>
      <c r="L285" s="2">
        <f>+Tabla35[[#This Row],[BALANCE INICIAL]]*Tabla35[[#This Row],[PRECIO]]</f>
        <v>922.6</v>
      </c>
      <c r="M285" s="2">
        <f>+Tabla35[[#This Row],[ENTRADAS]]*Tabla35[[#This Row],[PRECIO]]</f>
        <v>1647.5</v>
      </c>
      <c r="N285" s="2">
        <f>+Tabla35[[#This Row],[SALIDAS]]*Tabla35[[#This Row],[PRECIO]]</f>
        <v>659</v>
      </c>
      <c r="O285" s="2">
        <f>+Tabla35[[#This Row],[BALANCE INICIAL2]]+Tabla35[[#This Row],[ENTRADAS3]]-Tabla35[[#This Row],[SALIDAS4]]</f>
        <v>1911.1</v>
      </c>
    </row>
    <row r="286" spans="1:15" x14ac:dyDescent="0.25">
      <c r="A286" s="9" t="s">
        <v>31</v>
      </c>
      <c r="B286" t="s">
        <v>897</v>
      </c>
      <c r="C286" t="s">
        <v>75</v>
      </c>
      <c r="D286" t="s">
        <v>160</v>
      </c>
      <c r="F286" s="9" t="s">
        <v>820</v>
      </c>
      <c r="G286">
        <v>40</v>
      </c>
      <c r="H286">
        <v>125</v>
      </c>
      <c r="I286">
        <v>20</v>
      </c>
      <c r="J286">
        <f>+Tabla35[[#This Row],[BALANCE INICIAL]]+Tabla35[[#This Row],[ENTRADAS]]-Tabla35[[#This Row],[SALIDAS]]</f>
        <v>145</v>
      </c>
      <c r="K286" s="2">
        <v>10</v>
      </c>
      <c r="L286" s="2">
        <f>+Tabla35[[#This Row],[BALANCE INICIAL]]*Tabla35[[#This Row],[PRECIO]]</f>
        <v>400</v>
      </c>
      <c r="M286" s="2">
        <f>+Tabla35[[#This Row],[ENTRADAS]]*Tabla35[[#This Row],[PRECIO]]</f>
        <v>1250</v>
      </c>
      <c r="N286" s="2">
        <f>+Tabla35[[#This Row],[SALIDAS]]*Tabla35[[#This Row],[PRECIO]]</f>
        <v>200</v>
      </c>
      <c r="O286" s="2">
        <f>+Tabla35[[#This Row],[BALANCE INICIAL2]]+Tabla35[[#This Row],[ENTRADAS3]]-Tabla35[[#This Row],[SALIDAS4]]</f>
        <v>1450</v>
      </c>
    </row>
    <row r="287" spans="1:15" x14ac:dyDescent="0.25">
      <c r="A287" s="9" t="s">
        <v>31</v>
      </c>
      <c r="B287" t="s">
        <v>897</v>
      </c>
      <c r="C287" t="s">
        <v>75</v>
      </c>
      <c r="D287" t="s">
        <v>161</v>
      </c>
      <c r="F287" s="9" t="s">
        <v>820</v>
      </c>
      <c r="G287">
        <v>106</v>
      </c>
      <c r="H287">
        <v>100</v>
      </c>
      <c r="I287">
        <v>50</v>
      </c>
      <c r="J287">
        <f>+Tabla35[[#This Row],[BALANCE INICIAL]]+Tabla35[[#This Row],[ENTRADAS]]-Tabla35[[#This Row],[SALIDAS]]</f>
        <v>156</v>
      </c>
      <c r="K287" s="2">
        <v>17.62</v>
      </c>
      <c r="L287" s="2">
        <f>+Tabla35[[#This Row],[BALANCE INICIAL]]*Tabla35[[#This Row],[PRECIO]]</f>
        <v>1867.72</v>
      </c>
      <c r="M287" s="2">
        <f>+Tabla35[[#This Row],[ENTRADAS]]*Tabla35[[#This Row],[PRECIO]]</f>
        <v>1762</v>
      </c>
      <c r="N287" s="2">
        <f>+Tabla35[[#This Row],[SALIDAS]]*Tabla35[[#This Row],[PRECIO]]</f>
        <v>881</v>
      </c>
      <c r="O287" s="2">
        <f>+Tabla35[[#This Row],[BALANCE INICIAL2]]+Tabla35[[#This Row],[ENTRADAS3]]-Tabla35[[#This Row],[SALIDAS4]]</f>
        <v>2748.7200000000003</v>
      </c>
    </row>
    <row r="288" spans="1:15" x14ac:dyDescent="0.25">
      <c r="A288" s="9" t="s">
        <v>31</v>
      </c>
      <c r="B288" t="s">
        <v>897</v>
      </c>
      <c r="C288" t="s">
        <v>75</v>
      </c>
      <c r="D288" t="s">
        <v>189</v>
      </c>
      <c r="F288" s="9" t="s">
        <v>825</v>
      </c>
      <c r="G288">
        <v>78</v>
      </c>
      <c r="H288">
        <v>200</v>
      </c>
      <c r="I288">
        <v>96</v>
      </c>
      <c r="J288">
        <f>+Tabla35[[#This Row],[BALANCE INICIAL]]+Tabla35[[#This Row],[ENTRADAS]]-Tabla35[[#This Row],[SALIDAS]]</f>
        <v>182</v>
      </c>
      <c r="K288" s="2">
        <v>52</v>
      </c>
      <c r="L288" s="2">
        <f>+Tabla35[[#This Row],[BALANCE INICIAL]]*Tabla35[[#This Row],[PRECIO]]</f>
        <v>4056</v>
      </c>
      <c r="M288" s="2">
        <f>+Tabla35[[#This Row],[ENTRADAS]]*Tabla35[[#This Row],[PRECIO]]</f>
        <v>10400</v>
      </c>
      <c r="N288" s="2">
        <f>+Tabla35[[#This Row],[SALIDAS]]*Tabla35[[#This Row],[PRECIO]]</f>
        <v>4992</v>
      </c>
      <c r="O288" s="2">
        <f>+Tabla35[[#This Row],[BALANCE INICIAL2]]+Tabla35[[#This Row],[ENTRADAS3]]-Tabla35[[#This Row],[SALIDAS4]]</f>
        <v>9464</v>
      </c>
    </row>
    <row r="289" spans="1:15" x14ac:dyDescent="0.25">
      <c r="A289" s="9" t="s">
        <v>31</v>
      </c>
      <c r="B289" t="s">
        <v>897</v>
      </c>
      <c r="C289" t="s">
        <v>75</v>
      </c>
      <c r="D289" t="s">
        <v>987</v>
      </c>
      <c r="F289" s="9" t="s">
        <v>820</v>
      </c>
      <c r="G289">
        <v>16</v>
      </c>
      <c r="I289">
        <v>2</v>
      </c>
      <c r="J289">
        <f>+Tabla35[[#This Row],[BALANCE INICIAL]]+Tabla35[[#This Row],[ENTRADAS]]-Tabla35[[#This Row],[SALIDAS]]</f>
        <v>14</v>
      </c>
      <c r="K289" s="2">
        <v>2261.25</v>
      </c>
      <c r="L289" s="2">
        <f>+Tabla35[[#This Row],[BALANCE INICIAL]]*Tabla35[[#This Row],[PRECIO]]</f>
        <v>36180</v>
      </c>
      <c r="M289" s="2">
        <f>+Tabla35[[#This Row],[ENTRADAS]]*Tabla35[[#This Row],[PRECIO]]</f>
        <v>0</v>
      </c>
      <c r="N289" s="2">
        <f>+Tabla35[[#This Row],[SALIDAS]]*Tabla35[[#This Row],[PRECIO]]</f>
        <v>4522.5</v>
      </c>
      <c r="O289" s="2">
        <f>+Tabla35[[#This Row],[BALANCE INICIAL2]]+Tabla35[[#This Row],[ENTRADAS3]]-Tabla35[[#This Row],[SALIDAS4]]</f>
        <v>31657.5</v>
      </c>
    </row>
    <row r="290" spans="1:15" x14ac:dyDescent="0.25">
      <c r="A290" s="9" t="s">
        <v>31</v>
      </c>
      <c r="B290" t="s">
        <v>897</v>
      </c>
      <c r="C290" t="s">
        <v>75</v>
      </c>
      <c r="D290" t="s">
        <v>194</v>
      </c>
      <c r="F290" s="9" t="s">
        <v>824</v>
      </c>
      <c r="G290">
        <v>7</v>
      </c>
      <c r="J290">
        <f>+Tabla35[[#This Row],[BALANCE INICIAL]]+Tabla35[[#This Row],[ENTRADAS]]-Tabla35[[#This Row],[SALIDAS]]</f>
        <v>7</v>
      </c>
      <c r="K290" s="2">
        <v>270</v>
      </c>
      <c r="L290" s="2">
        <f>+Tabla35[[#This Row],[BALANCE INICIAL]]*Tabla35[[#This Row],[PRECIO]]</f>
        <v>1890</v>
      </c>
      <c r="M290" s="2">
        <f>+Tabla35[[#This Row],[ENTRADAS]]*Tabla35[[#This Row],[PRECIO]]</f>
        <v>0</v>
      </c>
      <c r="N290" s="2">
        <f>+Tabla35[[#This Row],[SALIDAS]]*Tabla35[[#This Row],[PRECIO]]</f>
        <v>0</v>
      </c>
      <c r="O290" s="2">
        <f>+Tabla35[[#This Row],[BALANCE INICIAL2]]+Tabla35[[#This Row],[ENTRADAS3]]-Tabla35[[#This Row],[SALIDAS4]]</f>
        <v>1890</v>
      </c>
    </row>
    <row r="291" spans="1:15" x14ac:dyDescent="0.25">
      <c r="A291" s="9" t="s">
        <v>31</v>
      </c>
      <c r="B291" t="s">
        <v>897</v>
      </c>
      <c r="C291" t="s">
        <v>75</v>
      </c>
      <c r="D291" t="s">
        <v>195</v>
      </c>
      <c r="F291" s="9" t="s">
        <v>840</v>
      </c>
      <c r="G291">
        <v>193</v>
      </c>
      <c r="H291">
        <v>150</v>
      </c>
      <c r="I291">
        <v>193</v>
      </c>
      <c r="J291">
        <f>+Tabla35[[#This Row],[BALANCE INICIAL]]+Tabla35[[#This Row],[ENTRADAS]]-Tabla35[[#This Row],[SALIDAS]]</f>
        <v>150</v>
      </c>
      <c r="K291" s="2">
        <v>74</v>
      </c>
      <c r="L291" s="2">
        <f>+Tabla35[[#This Row],[BALANCE INICIAL]]*Tabla35[[#This Row],[PRECIO]]</f>
        <v>14282</v>
      </c>
      <c r="M291" s="2">
        <f>+Tabla35[[#This Row],[ENTRADAS]]*Tabla35[[#This Row],[PRECIO]]</f>
        <v>11100</v>
      </c>
      <c r="N291" s="2">
        <f>+Tabla35[[#This Row],[SALIDAS]]*Tabla35[[#This Row],[PRECIO]]</f>
        <v>14282</v>
      </c>
      <c r="O291" s="2">
        <f>+Tabla35[[#This Row],[BALANCE INICIAL2]]+Tabla35[[#This Row],[ENTRADAS3]]-Tabla35[[#This Row],[SALIDAS4]]</f>
        <v>11100</v>
      </c>
    </row>
    <row r="292" spans="1:15" x14ac:dyDescent="0.25">
      <c r="A292" s="9" t="s">
        <v>31</v>
      </c>
      <c r="B292" t="s">
        <v>897</v>
      </c>
      <c r="C292" t="s">
        <v>75</v>
      </c>
      <c r="D292" t="s">
        <v>196</v>
      </c>
      <c r="F292" s="9" t="s">
        <v>841</v>
      </c>
      <c r="G292">
        <v>10</v>
      </c>
      <c r="I292">
        <v>1</v>
      </c>
      <c r="J292">
        <f>+Tabla35[[#This Row],[BALANCE INICIAL]]+Tabla35[[#This Row],[ENTRADAS]]-Tabla35[[#This Row],[SALIDAS]]</f>
        <v>9</v>
      </c>
      <c r="K292" s="2">
        <v>810</v>
      </c>
      <c r="L292" s="2">
        <f>+Tabla35[[#This Row],[BALANCE INICIAL]]*Tabla35[[#This Row],[PRECIO]]</f>
        <v>8100</v>
      </c>
      <c r="M292" s="2">
        <f>+Tabla35[[#This Row],[ENTRADAS]]*Tabla35[[#This Row],[PRECIO]]</f>
        <v>0</v>
      </c>
      <c r="N292" s="2">
        <f>+Tabla35[[#This Row],[SALIDAS]]*Tabla35[[#This Row],[PRECIO]]</f>
        <v>810</v>
      </c>
      <c r="O292" s="2">
        <f>+Tabla35[[#This Row],[BALANCE INICIAL2]]+Tabla35[[#This Row],[ENTRADAS3]]-Tabla35[[#This Row],[SALIDAS4]]</f>
        <v>7290</v>
      </c>
    </row>
    <row r="293" spans="1:15" x14ac:dyDescent="0.25">
      <c r="A293" s="9" t="s">
        <v>31</v>
      </c>
      <c r="B293" t="s">
        <v>897</v>
      </c>
      <c r="C293" t="s">
        <v>75</v>
      </c>
      <c r="D293" t="s">
        <v>197</v>
      </c>
      <c r="F293" s="9" t="s">
        <v>820</v>
      </c>
      <c r="G293">
        <v>100</v>
      </c>
      <c r="I293">
        <v>10</v>
      </c>
      <c r="J293">
        <f>+Tabla35[[#This Row],[BALANCE INICIAL]]+Tabla35[[#This Row],[ENTRADAS]]-Tabla35[[#This Row],[SALIDAS]]</f>
        <v>90</v>
      </c>
      <c r="K293" s="2">
        <v>170</v>
      </c>
      <c r="L293" s="2">
        <f>+Tabla35[[#This Row],[BALANCE INICIAL]]*Tabla35[[#This Row],[PRECIO]]</f>
        <v>17000</v>
      </c>
      <c r="M293" s="2">
        <f>+Tabla35[[#This Row],[ENTRADAS]]*Tabla35[[#This Row],[PRECIO]]</f>
        <v>0</v>
      </c>
      <c r="N293" s="2">
        <f>+Tabla35[[#This Row],[SALIDAS]]*Tabla35[[#This Row],[PRECIO]]</f>
        <v>1700</v>
      </c>
      <c r="O293" s="2">
        <f>+Tabla35[[#This Row],[BALANCE INICIAL2]]+Tabla35[[#This Row],[ENTRADAS3]]-Tabla35[[#This Row],[SALIDAS4]]</f>
        <v>15300</v>
      </c>
    </row>
    <row r="294" spans="1:15" x14ac:dyDescent="0.25">
      <c r="A294" s="9" t="s">
        <v>31</v>
      </c>
      <c r="B294" t="s">
        <v>897</v>
      </c>
      <c r="C294" t="s">
        <v>75</v>
      </c>
      <c r="D294" t="s">
        <v>198</v>
      </c>
      <c r="F294" s="9" t="s">
        <v>820</v>
      </c>
      <c r="G294">
        <v>73</v>
      </c>
      <c r="J294">
        <f>+Tabla35[[#This Row],[BALANCE INICIAL]]+Tabla35[[#This Row],[ENTRADAS]]-Tabla35[[#This Row],[SALIDAS]]</f>
        <v>73</v>
      </c>
      <c r="K294" s="2">
        <v>189.61</v>
      </c>
      <c r="L294" s="2">
        <f>+Tabla35[[#This Row],[BALANCE INICIAL]]*Tabla35[[#This Row],[PRECIO]]</f>
        <v>13841.53</v>
      </c>
      <c r="M294" s="2">
        <f>+Tabla35[[#This Row],[ENTRADAS]]*Tabla35[[#This Row],[PRECIO]]</f>
        <v>0</v>
      </c>
      <c r="N294" s="2">
        <f>+Tabla35[[#This Row],[SALIDAS]]*Tabla35[[#This Row],[PRECIO]]</f>
        <v>0</v>
      </c>
      <c r="O294" s="2">
        <f>+Tabla35[[#This Row],[BALANCE INICIAL2]]+Tabla35[[#This Row],[ENTRADAS3]]-Tabla35[[#This Row],[SALIDAS4]]</f>
        <v>13841.53</v>
      </c>
    </row>
    <row r="295" spans="1:15" x14ac:dyDescent="0.25">
      <c r="A295" s="9" t="s">
        <v>31</v>
      </c>
      <c r="B295" t="s">
        <v>897</v>
      </c>
      <c r="C295" t="s">
        <v>75</v>
      </c>
      <c r="D295" t="s">
        <v>199</v>
      </c>
      <c r="F295" s="9" t="s">
        <v>820</v>
      </c>
      <c r="G295">
        <v>8</v>
      </c>
      <c r="I295">
        <v>8</v>
      </c>
      <c r="J295">
        <f>+Tabla35[[#This Row],[BALANCE INICIAL]]+Tabla35[[#This Row],[ENTRADAS]]-Tabla35[[#This Row],[SALIDAS]]</f>
        <v>0</v>
      </c>
      <c r="K295" s="2">
        <v>850</v>
      </c>
      <c r="L295" s="2">
        <f>+Tabla35[[#This Row],[BALANCE INICIAL]]*Tabla35[[#This Row],[PRECIO]]</f>
        <v>6800</v>
      </c>
      <c r="M295" s="2">
        <f>+Tabla35[[#This Row],[ENTRADAS]]*Tabla35[[#This Row],[PRECIO]]</f>
        <v>0</v>
      </c>
      <c r="N295" s="2">
        <f>+Tabla35[[#This Row],[SALIDAS]]*Tabla35[[#This Row],[PRECIO]]</f>
        <v>6800</v>
      </c>
      <c r="O295" s="2">
        <f>+Tabla35[[#This Row],[BALANCE INICIAL2]]+Tabla35[[#This Row],[ENTRADAS3]]-Tabla35[[#This Row],[SALIDAS4]]</f>
        <v>0</v>
      </c>
    </row>
    <row r="296" spans="1:15" x14ac:dyDescent="0.25">
      <c r="A296" s="9" t="s">
        <v>31</v>
      </c>
      <c r="B296" t="s">
        <v>897</v>
      </c>
      <c r="C296" t="s">
        <v>75</v>
      </c>
      <c r="D296" t="s">
        <v>202</v>
      </c>
      <c r="F296" s="9" t="s">
        <v>820</v>
      </c>
      <c r="G296">
        <v>46</v>
      </c>
      <c r="H296">
        <v>125</v>
      </c>
      <c r="I296">
        <v>30</v>
      </c>
      <c r="J296">
        <f>+Tabla35[[#This Row],[BALANCE INICIAL]]+Tabla35[[#This Row],[ENTRADAS]]-Tabla35[[#This Row],[SALIDAS]]</f>
        <v>141</v>
      </c>
      <c r="K296" s="2">
        <v>129.80000000000001</v>
      </c>
      <c r="L296" s="2">
        <f>+Tabla35[[#This Row],[BALANCE INICIAL]]*Tabla35[[#This Row],[PRECIO]]</f>
        <v>5970.8</v>
      </c>
      <c r="M296" s="2">
        <f>+Tabla35[[#This Row],[ENTRADAS]]*Tabla35[[#This Row],[PRECIO]]</f>
        <v>16225.000000000002</v>
      </c>
      <c r="N296" s="2">
        <f>+Tabla35[[#This Row],[SALIDAS]]*Tabla35[[#This Row],[PRECIO]]</f>
        <v>3894.0000000000005</v>
      </c>
      <c r="O296" s="2">
        <f>+Tabla35[[#This Row],[BALANCE INICIAL2]]+Tabla35[[#This Row],[ENTRADAS3]]-Tabla35[[#This Row],[SALIDAS4]]</f>
        <v>18301.800000000003</v>
      </c>
    </row>
    <row r="297" spans="1:15" x14ac:dyDescent="0.25">
      <c r="A297" s="9" t="s">
        <v>31</v>
      </c>
      <c r="B297" t="s">
        <v>897</v>
      </c>
      <c r="C297" t="s">
        <v>75</v>
      </c>
      <c r="D297" t="s">
        <v>203</v>
      </c>
      <c r="F297" s="9" t="s">
        <v>842</v>
      </c>
      <c r="G297">
        <v>115</v>
      </c>
      <c r="J297">
        <f>+Tabla35[[#This Row],[BALANCE INICIAL]]+Tabla35[[#This Row],[ENTRADAS]]-Tabla35[[#This Row],[SALIDAS]]</f>
        <v>115</v>
      </c>
      <c r="K297" s="2">
        <v>71.5</v>
      </c>
      <c r="L297" s="2">
        <f>+Tabla35[[#This Row],[BALANCE INICIAL]]*Tabla35[[#This Row],[PRECIO]]</f>
        <v>8222.5</v>
      </c>
      <c r="M297" s="2">
        <f>+Tabla35[[#This Row],[ENTRADAS]]*Tabla35[[#This Row],[PRECIO]]</f>
        <v>0</v>
      </c>
      <c r="N297" s="2">
        <f>+Tabla35[[#This Row],[SALIDAS]]*Tabla35[[#This Row],[PRECIO]]</f>
        <v>0</v>
      </c>
      <c r="O297" s="2">
        <f>+Tabla35[[#This Row],[BALANCE INICIAL2]]+Tabla35[[#This Row],[ENTRADAS3]]-Tabla35[[#This Row],[SALIDAS4]]</f>
        <v>8222.5</v>
      </c>
    </row>
    <row r="298" spans="1:15" x14ac:dyDescent="0.25">
      <c r="A298" s="9" t="s">
        <v>31</v>
      </c>
      <c r="B298" t="s">
        <v>897</v>
      </c>
      <c r="C298" t="s">
        <v>75</v>
      </c>
      <c r="D298" t="s">
        <v>204</v>
      </c>
      <c r="F298" s="9" t="s">
        <v>820</v>
      </c>
      <c r="G298">
        <v>6</v>
      </c>
      <c r="J298">
        <f>+Tabla35[[#This Row],[BALANCE INICIAL]]+Tabla35[[#This Row],[ENTRADAS]]-Tabla35[[#This Row],[SALIDAS]]</f>
        <v>6</v>
      </c>
      <c r="K298" s="2">
        <v>500</v>
      </c>
      <c r="L298" s="2">
        <f>+Tabla35[[#This Row],[BALANCE INICIAL]]*Tabla35[[#This Row],[PRECIO]]</f>
        <v>3000</v>
      </c>
      <c r="M298" s="2">
        <f>+Tabla35[[#This Row],[ENTRADAS]]*Tabla35[[#This Row],[PRECIO]]</f>
        <v>0</v>
      </c>
      <c r="N298" s="2">
        <f>+Tabla35[[#This Row],[SALIDAS]]*Tabla35[[#This Row],[PRECIO]]</f>
        <v>0</v>
      </c>
      <c r="O298" s="2">
        <f>+Tabla35[[#This Row],[BALANCE INICIAL2]]+Tabla35[[#This Row],[ENTRADAS3]]-Tabla35[[#This Row],[SALIDAS4]]</f>
        <v>3000</v>
      </c>
    </row>
    <row r="299" spans="1:15" x14ac:dyDescent="0.25">
      <c r="A299" s="9" t="s">
        <v>31</v>
      </c>
      <c r="B299" t="s">
        <v>897</v>
      </c>
      <c r="C299" t="s">
        <v>75</v>
      </c>
      <c r="D299" t="s">
        <v>215</v>
      </c>
      <c r="F299" s="9" t="s">
        <v>844</v>
      </c>
      <c r="G299">
        <v>8</v>
      </c>
      <c r="J299">
        <f>+Tabla35[[#This Row],[BALANCE INICIAL]]+Tabla35[[#This Row],[ENTRADAS]]-Tabla35[[#This Row],[SALIDAS]]</f>
        <v>8</v>
      </c>
      <c r="K299" s="2">
        <v>345</v>
      </c>
      <c r="L299" s="2">
        <f>+Tabla35[[#This Row],[BALANCE INICIAL]]*Tabla35[[#This Row],[PRECIO]]</f>
        <v>2760</v>
      </c>
      <c r="M299" s="2">
        <f>+Tabla35[[#This Row],[ENTRADAS]]*Tabla35[[#This Row],[PRECIO]]</f>
        <v>0</v>
      </c>
      <c r="N299" s="2">
        <f>+Tabla35[[#This Row],[SALIDAS]]*Tabla35[[#This Row],[PRECIO]]</f>
        <v>0</v>
      </c>
      <c r="O299" s="2">
        <f>+Tabla35[[#This Row],[BALANCE INICIAL2]]+Tabla35[[#This Row],[ENTRADAS3]]-Tabla35[[#This Row],[SALIDAS4]]</f>
        <v>2760</v>
      </c>
    </row>
    <row r="300" spans="1:15" x14ac:dyDescent="0.25">
      <c r="A300" s="9" t="s">
        <v>31</v>
      </c>
      <c r="B300" t="s">
        <v>897</v>
      </c>
      <c r="C300" t="s">
        <v>75</v>
      </c>
      <c r="D300" t="s">
        <v>228</v>
      </c>
      <c r="F300" s="9" t="s">
        <v>820</v>
      </c>
      <c r="G300">
        <v>46</v>
      </c>
      <c r="J300">
        <f>+Tabla35[[#This Row],[BALANCE INICIAL]]+Tabla35[[#This Row],[ENTRADAS]]-Tabla35[[#This Row],[SALIDAS]]</f>
        <v>46</v>
      </c>
      <c r="K300" s="2">
        <v>170</v>
      </c>
      <c r="L300" s="2">
        <f>+Tabla35[[#This Row],[BALANCE INICIAL]]*Tabla35[[#This Row],[PRECIO]]</f>
        <v>7820</v>
      </c>
      <c r="M300" s="2">
        <f>+Tabla35[[#This Row],[ENTRADAS]]*Tabla35[[#This Row],[PRECIO]]</f>
        <v>0</v>
      </c>
      <c r="N300" s="2">
        <f>+Tabla35[[#This Row],[SALIDAS]]*Tabla35[[#This Row],[PRECIO]]</f>
        <v>0</v>
      </c>
      <c r="O300" s="2">
        <f>+Tabla35[[#This Row],[BALANCE INICIAL2]]+Tabla35[[#This Row],[ENTRADAS3]]-Tabla35[[#This Row],[SALIDAS4]]</f>
        <v>7820</v>
      </c>
    </row>
    <row r="301" spans="1:15" x14ac:dyDescent="0.25">
      <c r="A301" s="9" t="s">
        <v>31</v>
      </c>
      <c r="B301" t="s">
        <v>897</v>
      </c>
      <c r="C301" t="s">
        <v>75</v>
      </c>
      <c r="D301" t="s">
        <v>234</v>
      </c>
      <c r="F301" s="9" t="s">
        <v>848</v>
      </c>
      <c r="G301">
        <v>48</v>
      </c>
      <c r="I301">
        <v>24</v>
      </c>
      <c r="J301">
        <f>+Tabla35[[#This Row],[BALANCE INICIAL]]+Tabla35[[#This Row],[ENTRADAS]]-Tabla35[[#This Row],[SALIDAS]]</f>
        <v>24</v>
      </c>
      <c r="K301" s="2">
        <v>546</v>
      </c>
      <c r="L301" s="2">
        <f>+Tabla35[[#This Row],[BALANCE INICIAL]]*Tabla35[[#This Row],[PRECIO]]</f>
        <v>26208</v>
      </c>
      <c r="M301" s="2">
        <f>+Tabla35[[#This Row],[ENTRADAS]]*Tabla35[[#This Row],[PRECIO]]</f>
        <v>0</v>
      </c>
      <c r="N301" s="2">
        <f>+Tabla35[[#This Row],[SALIDAS]]*Tabla35[[#This Row],[PRECIO]]</f>
        <v>13104</v>
      </c>
      <c r="O301" s="2">
        <f>+Tabla35[[#This Row],[BALANCE INICIAL2]]+Tabla35[[#This Row],[ENTRADAS3]]-Tabla35[[#This Row],[SALIDAS4]]</f>
        <v>13104</v>
      </c>
    </row>
    <row r="302" spans="1:15" x14ac:dyDescent="0.25">
      <c r="A302" s="9" t="s">
        <v>31</v>
      </c>
      <c r="B302" t="s">
        <v>897</v>
      </c>
      <c r="C302" t="s">
        <v>75</v>
      </c>
      <c r="D302" t="s">
        <v>236</v>
      </c>
      <c r="F302" s="9" t="s">
        <v>848</v>
      </c>
      <c r="G302">
        <v>36</v>
      </c>
      <c r="I302">
        <v>12</v>
      </c>
      <c r="J302">
        <f>+Tabla35[[#This Row],[BALANCE INICIAL]]+Tabla35[[#This Row],[ENTRADAS]]-Tabla35[[#This Row],[SALIDAS]]</f>
        <v>24</v>
      </c>
      <c r="K302" s="2">
        <v>175</v>
      </c>
      <c r="L302" s="2">
        <f>+Tabla35[[#This Row],[BALANCE INICIAL]]*Tabla35[[#This Row],[PRECIO]]</f>
        <v>6300</v>
      </c>
      <c r="M302" s="2">
        <f>+Tabla35[[#This Row],[ENTRADAS]]*Tabla35[[#This Row],[PRECIO]]</f>
        <v>0</v>
      </c>
      <c r="N302" s="2">
        <f>+Tabla35[[#This Row],[SALIDAS]]*Tabla35[[#This Row],[PRECIO]]</f>
        <v>2100</v>
      </c>
      <c r="O302" s="2">
        <f>+Tabla35[[#This Row],[BALANCE INICIAL2]]+Tabla35[[#This Row],[ENTRADAS3]]-Tabla35[[#This Row],[SALIDAS4]]</f>
        <v>4200</v>
      </c>
    </row>
    <row r="303" spans="1:15" x14ac:dyDescent="0.25">
      <c r="A303" s="9" t="s">
        <v>31</v>
      </c>
      <c r="B303" t="s">
        <v>897</v>
      </c>
      <c r="C303" t="s">
        <v>75</v>
      </c>
      <c r="D303" t="s">
        <v>237</v>
      </c>
      <c r="F303" s="9" t="s">
        <v>837</v>
      </c>
      <c r="G303">
        <v>1</v>
      </c>
      <c r="J303">
        <f>+Tabla35[[#This Row],[BALANCE INICIAL]]+Tabla35[[#This Row],[ENTRADAS]]-Tabla35[[#This Row],[SALIDAS]]</f>
        <v>1</v>
      </c>
      <c r="K303" s="2">
        <v>400</v>
      </c>
      <c r="L303" s="2">
        <f>+Tabla35[[#This Row],[BALANCE INICIAL]]*Tabla35[[#This Row],[PRECIO]]</f>
        <v>400</v>
      </c>
      <c r="M303" s="2">
        <f>+Tabla35[[#This Row],[ENTRADAS]]*Tabla35[[#This Row],[PRECIO]]</f>
        <v>0</v>
      </c>
      <c r="N303" s="2">
        <f>+Tabla35[[#This Row],[SALIDAS]]*Tabla35[[#This Row],[PRECIO]]</f>
        <v>0</v>
      </c>
      <c r="O303" s="2">
        <f>+Tabla35[[#This Row],[BALANCE INICIAL2]]+Tabla35[[#This Row],[ENTRADAS3]]-Tabla35[[#This Row],[SALIDAS4]]</f>
        <v>400</v>
      </c>
    </row>
    <row r="304" spans="1:15" x14ac:dyDescent="0.25">
      <c r="A304" s="9" t="s">
        <v>31</v>
      </c>
      <c r="B304" t="s">
        <v>897</v>
      </c>
      <c r="C304" t="s">
        <v>75</v>
      </c>
      <c r="D304" t="s">
        <v>241</v>
      </c>
      <c r="F304" s="9" t="s">
        <v>840</v>
      </c>
      <c r="G304">
        <v>156</v>
      </c>
      <c r="H304">
        <v>140</v>
      </c>
      <c r="I304">
        <v>57</v>
      </c>
      <c r="J304">
        <f>+Tabla35[[#This Row],[BALANCE INICIAL]]+Tabla35[[#This Row],[ENTRADAS]]-Tabla35[[#This Row],[SALIDAS]]</f>
        <v>239</v>
      </c>
      <c r="K304" s="2">
        <v>93</v>
      </c>
      <c r="L304" s="2">
        <f>+Tabla35[[#This Row],[BALANCE INICIAL]]*Tabla35[[#This Row],[PRECIO]]</f>
        <v>14508</v>
      </c>
      <c r="M304" s="2">
        <f>+Tabla35[[#This Row],[ENTRADAS]]*Tabla35[[#This Row],[PRECIO]]</f>
        <v>13020</v>
      </c>
      <c r="N304" s="2">
        <f>+Tabla35[[#This Row],[SALIDAS]]*Tabla35[[#This Row],[PRECIO]]</f>
        <v>5301</v>
      </c>
      <c r="O304" s="2">
        <f>+Tabla35[[#This Row],[BALANCE INICIAL2]]+Tabla35[[#This Row],[ENTRADAS3]]-Tabla35[[#This Row],[SALIDAS4]]</f>
        <v>22227</v>
      </c>
    </row>
    <row r="305" spans="1:15" x14ac:dyDescent="0.25">
      <c r="A305" s="9" t="s">
        <v>31</v>
      </c>
      <c r="B305" t="s">
        <v>897</v>
      </c>
      <c r="C305" t="s">
        <v>75</v>
      </c>
      <c r="D305" t="s">
        <v>242</v>
      </c>
      <c r="F305" s="9" t="s">
        <v>825</v>
      </c>
      <c r="G305">
        <v>350</v>
      </c>
      <c r="I305">
        <v>163</v>
      </c>
      <c r="J305">
        <f>+Tabla35[[#This Row],[BALANCE INICIAL]]+Tabla35[[#This Row],[ENTRADAS]]-Tabla35[[#This Row],[SALIDAS]]</f>
        <v>187</v>
      </c>
      <c r="K305" s="2">
        <v>93</v>
      </c>
      <c r="L305" s="2">
        <f>+Tabla35[[#This Row],[BALANCE INICIAL]]*Tabla35[[#This Row],[PRECIO]]</f>
        <v>32550</v>
      </c>
      <c r="M305" s="2">
        <f>+Tabla35[[#This Row],[ENTRADAS]]*Tabla35[[#This Row],[PRECIO]]</f>
        <v>0</v>
      </c>
      <c r="N305" s="2">
        <f>+Tabla35[[#This Row],[SALIDAS]]*Tabla35[[#This Row],[PRECIO]]</f>
        <v>15159</v>
      </c>
      <c r="O305" s="2">
        <f>+Tabla35[[#This Row],[BALANCE INICIAL2]]+Tabla35[[#This Row],[ENTRADAS3]]-Tabla35[[#This Row],[SALIDAS4]]</f>
        <v>17391</v>
      </c>
    </row>
    <row r="306" spans="1:15" x14ac:dyDescent="0.25">
      <c r="A306" s="9" t="s">
        <v>31</v>
      </c>
      <c r="B306" t="s">
        <v>897</v>
      </c>
      <c r="C306" t="s">
        <v>75</v>
      </c>
      <c r="D306" t="s">
        <v>243</v>
      </c>
      <c r="F306" s="9" t="s">
        <v>821</v>
      </c>
      <c r="G306">
        <v>11</v>
      </c>
      <c r="I306">
        <v>2</v>
      </c>
      <c r="J306">
        <f>+Tabla35[[#This Row],[BALANCE INICIAL]]+Tabla35[[#This Row],[ENTRADAS]]-Tabla35[[#This Row],[SALIDAS]]</f>
        <v>9</v>
      </c>
      <c r="K306" s="2">
        <v>1950</v>
      </c>
      <c r="L306" s="2">
        <f>+Tabla35[[#This Row],[BALANCE INICIAL]]*Tabla35[[#This Row],[PRECIO]]</f>
        <v>21450</v>
      </c>
      <c r="M306" s="2">
        <f>+Tabla35[[#This Row],[ENTRADAS]]*Tabla35[[#This Row],[PRECIO]]</f>
        <v>0</v>
      </c>
      <c r="N306" s="2">
        <f>+Tabla35[[#This Row],[SALIDAS]]*Tabla35[[#This Row],[PRECIO]]</f>
        <v>3900</v>
      </c>
      <c r="O306" s="2">
        <f>+Tabla35[[#This Row],[BALANCE INICIAL2]]+Tabla35[[#This Row],[ENTRADAS3]]-Tabla35[[#This Row],[SALIDAS4]]</f>
        <v>17550</v>
      </c>
    </row>
    <row r="307" spans="1:15" x14ac:dyDescent="0.25">
      <c r="A307" s="9" t="s">
        <v>31</v>
      </c>
      <c r="B307" t="s">
        <v>897</v>
      </c>
      <c r="C307" t="s">
        <v>75</v>
      </c>
      <c r="D307" t="s">
        <v>256</v>
      </c>
      <c r="F307" s="9" t="s">
        <v>825</v>
      </c>
      <c r="G307">
        <v>153</v>
      </c>
      <c r="J307">
        <f>+Tabla35[[#This Row],[BALANCE INICIAL]]+Tabla35[[#This Row],[ENTRADAS]]-Tabla35[[#This Row],[SALIDAS]]</f>
        <v>153</v>
      </c>
      <c r="K307" s="2">
        <v>188.24</v>
      </c>
      <c r="L307" s="2">
        <f>+Tabla35[[#This Row],[BALANCE INICIAL]]*Tabla35[[#This Row],[PRECIO]]</f>
        <v>28800.720000000001</v>
      </c>
      <c r="M307" s="2">
        <f>+Tabla35[[#This Row],[ENTRADAS]]*Tabla35[[#This Row],[PRECIO]]</f>
        <v>0</v>
      </c>
      <c r="N307" s="2">
        <f>+Tabla35[[#This Row],[SALIDAS]]*Tabla35[[#This Row],[PRECIO]]</f>
        <v>0</v>
      </c>
      <c r="O307" s="2">
        <f>+Tabla35[[#This Row],[BALANCE INICIAL2]]+Tabla35[[#This Row],[ENTRADAS3]]-Tabla35[[#This Row],[SALIDAS4]]</f>
        <v>28800.720000000001</v>
      </c>
    </row>
    <row r="308" spans="1:15" x14ac:dyDescent="0.25">
      <c r="A308" s="9" t="s">
        <v>31</v>
      </c>
      <c r="B308" t="s">
        <v>897</v>
      </c>
      <c r="C308" t="s">
        <v>75</v>
      </c>
      <c r="D308" t="s">
        <v>257</v>
      </c>
      <c r="F308" s="9" t="s">
        <v>851</v>
      </c>
      <c r="G308">
        <v>60</v>
      </c>
      <c r="J308">
        <f>+Tabla35[[#This Row],[BALANCE INICIAL]]+Tabla35[[#This Row],[ENTRADAS]]-Tabla35[[#This Row],[SALIDAS]]</f>
        <v>60</v>
      </c>
      <c r="K308" s="2">
        <v>95.8</v>
      </c>
      <c r="L308" s="2">
        <f>+Tabla35[[#This Row],[BALANCE INICIAL]]*Tabla35[[#This Row],[PRECIO]]</f>
        <v>5748</v>
      </c>
      <c r="M308" s="2">
        <f>+Tabla35[[#This Row],[ENTRADAS]]*Tabla35[[#This Row],[PRECIO]]</f>
        <v>0</v>
      </c>
      <c r="N308" s="2">
        <f>+Tabla35[[#This Row],[SALIDAS]]*Tabla35[[#This Row],[PRECIO]]</f>
        <v>0</v>
      </c>
      <c r="O308" s="2">
        <f>+Tabla35[[#This Row],[BALANCE INICIAL2]]+Tabla35[[#This Row],[ENTRADAS3]]-Tabla35[[#This Row],[SALIDAS4]]</f>
        <v>5748</v>
      </c>
    </row>
    <row r="309" spans="1:15" x14ac:dyDescent="0.25">
      <c r="A309" s="9" t="s">
        <v>31</v>
      </c>
      <c r="B309" t="s">
        <v>897</v>
      </c>
      <c r="C309" t="s">
        <v>111</v>
      </c>
      <c r="D309" t="s">
        <v>718</v>
      </c>
      <c r="F309" s="9" t="s">
        <v>820</v>
      </c>
      <c r="G309">
        <v>4</v>
      </c>
      <c r="J309">
        <f>+Tabla35[[#This Row],[BALANCE INICIAL]]+Tabla35[[#This Row],[ENTRADAS]]-Tabla35[[#This Row],[SALIDAS]]</f>
        <v>4</v>
      </c>
      <c r="K309" s="2">
        <v>85</v>
      </c>
      <c r="L309" s="2">
        <f>+Tabla35[[#This Row],[BALANCE INICIAL]]*Tabla35[[#This Row],[PRECIO]]</f>
        <v>340</v>
      </c>
      <c r="M309" s="2">
        <f>+Tabla35[[#This Row],[ENTRADAS]]*Tabla35[[#This Row],[PRECIO]]</f>
        <v>0</v>
      </c>
      <c r="N309" s="2">
        <f>+Tabla35[[#This Row],[SALIDAS]]*Tabla35[[#This Row],[PRECIO]]</f>
        <v>0</v>
      </c>
      <c r="O309" s="2">
        <f>+Tabla35[[#This Row],[BALANCE INICIAL2]]+Tabla35[[#This Row],[ENTRADAS3]]-Tabla35[[#This Row],[SALIDAS4]]</f>
        <v>340</v>
      </c>
    </row>
    <row r="310" spans="1:15" x14ac:dyDescent="0.25">
      <c r="A310" s="9" t="s">
        <v>39</v>
      </c>
      <c r="B310" t="s">
        <v>896</v>
      </c>
      <c r="C310" t="s">
        <v>85</v>
      </c>
      <c r="D310" t="s">
        <v>230</v>
      </c>
      <c r="F310" s="9" t="s">
        <v>820</v>
      </c>
      <c r="G310">
        <v>2</v>
      </c>
      <c r="I310">
        <v>7</v>
      </c>
      <c r="J310">
        <f>+Tabla35[[#This Row],[BALANCE INICIAL]]+Tabla35[[#This Row],[ENTRADAS]]-Tabla35[[#This Row],[SALIDAS]]</f>
        <v>-5</v>
      </c>
      <c r="K310" s="2">
        <v>512</v>
      </c>
      <c r="L310" s="2">
        <f>+Tabla35[[#This Row],[BALANCE INICIAL]]*Tabla35[[#This Row],[PRECIO]]</f>
        <v>1024</v>
      </c>
      <c r="M310" s="2">
        <f>+Tabla35[[#This Row],[ENTRADAS]]*Tabla35[[#This Row],[PRECIO]]</f>
        <v>0</v>
      </c>
      <c r="N310" s="2">
        <f>+Tabla35[[#This Row],[SALIDAS]]*Tabla35[[#This Row],[PRECIO]]</f>
        <v>3584</v>
      </c>
      <c r="O310" s="2">
        <f>+Tabla35[[#This Row],[BALANCE INICIAL2]]+Tabla35[[#This Row],[ENTRADAS3]]-Tabla35[[#This Row],[SALIDAS4]]</f>
        <v>-2560</v>
      </c>
    </row>
    <row r="311" spans="1:15" x14ac:dyDescent="0.25">
      <c r="A311" s="9" t="s">
        <v>33</v>
      </c>
      <c r="B311" s="10" t="s">
        <v>879</v>
      </c>
      <c r="C311" t="s">
        <v>78</v>
      </c>
      <c r="D311" t="s">
        <v>165</v>
      </c>
      <c r="F311" s="9" t="s">
        <v>832</v>
      </c>
      <c r="G311">
        <v>15</v>
      </c>
      <c r="J311">
        <f>+Tabla35[[#This Row],[BALANCE INICIAL]]+Tabla35[[#This Row],[ENTRADAS]]-Tabla35[[#This Row],[SALIDAS]]</f>
        <v>15</v>
      </c>
      <c r="K311" s="2">
        <v>1600</v>
      </c>
      <c r="L311" s="2">
        <f>+Tabla35[[#This Row],[BALANCE INICIAL]]*Tabla35[[#This Row],[PRECIO]]</f>
        <v>24000</v>
      </c>
      <c r="M311" s="2">
        <f>+Tabla35[[#This Row],[ENTRADAS]]*Tabla35[[#This Row],[PRECIO]]</f>
        <v>0</v>
      </c>
      <c r="N311" s="2">
        <f>+Tabla35[[#This Row],[SALIDAS]]*Tabla35[[#This Row],[PRECIO]]</f>
        <v>0</v>
      </c>
      <c r="O311" s="2">
        <f>+Tabla35[[#This Row],[BALANCE INICIAL2]]+Tabla35[[#This Row],[ENTRADAS3]]-Tabla35[[#This Row],[SALIDAS4]]</f>
        <v>24000</v>
      </c>
    </row>
    <row r="312" spans="1:15" x14ac:dyDescent="0.25">
      <c r="A312" s="9" t="s">
        <v>33</v>
      </c>
      <c r="B312" s="10" t="s">
        <v>879</v>
      </c>
      <c r="C312" t="s">
        <v>78</v>
      </c>
      <c r="D312" t="s">
        <v>173</v>
      </c>
      <c r="F312" s="9" t="s">
        <v>835</v>
      </c>
      <c r="G312">
        <v>2</v>
      </c>
      <c r="J312">
        <f>+Tabla35[[#This Row],[BALANCE INICIAL]]+Tabla35[[#This Row],[ENTRADAS]]-Tabla35[[#This Row],[SALIDAS]]</f>
        <v>2</v>
      </c>
      <c r="K312" s="2">
        <v>199</v>
      </c>
      <c r="L312" s="2">
        <f>+Tabla35[[#This Row],[BALANCE INICIAL]]*Tabla35[[#This Row],[PRECIO]]</f>
        <v>398</v>
      </c>
      <c r="M312" s="2">
        <f>+Tabla35[[#This Row],[ENTRADAS]]*Tabla35[[#This Row],[PRECIO]]</f>
        <v>0</v>
      </c>
      <c r="N312" s="2">
        <f>+Tabla35[[#This Row],[SALIDAS]]*Tabla35[[#This Row],[PRECIO]]</f>
        <v>0</v>
      </c>
      <c r="O312" s="2">
        <f>+Tabla35[[#This Row],[BALANCE INICIAL2]]+Tabla35[[#This Row],[ENTRADAS3]]-Tabla35[[#This Row],[SALIDAS4]]</f>
        <v>398</v>
      </c>
    </row>
    <row r="313" spans="1:15" x14ac:dyDescent="0.25">
      <c r="A313" s="9" t="s">
        <v>33</v>
      </c>
      <c r="B313" s="10" t="s">
        <v>879</v>
      </c>
      <c r="C313" t="s">
        <v>78</v>
      </c>
      <c r="D313" t="s">
        <v>306</v>
      </c>
      <c r="F313" s="9" t="s">
        <v>823</v>
      </c>
      <c r="G313">
        <v>94</v>
      </c>
      <c r="J313">
        <f>+Tabla35[[#This Row],[BALANCE INICIAL]]+Tabla35[[#This Row],[ENTRADAS]]-Tabla35[[#This Row],[SALIDAS]]</f>
        <v>94</v>
      </c>
      <c r="K313" s="2">
        <v>25</v>
      </c>
      <c r="L313" s="2">
        <f>+Tabla35[[#This Row],[BALANCE INICIAL]]*Tabla35[[#This Row],[PRECIO]]</f>
        <v>2350</v>
      </c>
      <c r="M313" s="2">
        <f>+Tabla35[[#This Row],[ENTRADAS]]*Tabla35[[#This Row],[PRECIO]]</f>
        <v>0</v>
      </c>
      <c r="N313" s="2">
        <f>+Tabla35[[#This Row],[SALIDAS]]*Tabla35[[#This Row],[PRECIO]]</f>
        <v>0</v>
      </c>
      <c r="O313" s="2">
        <f>+Tabla35[[#This Row],[BALANCE INICIAL2]]+Tabla35[[#This Row],[ENTRADAS3]]-Tabla35[[#This Row],[SALIDAS4]]</f>
        <v>2350</v>
      </c>
    </row>
    <row r="314" spans="1:15" x14ac:dyDescent="0.25">
      <c r="A314" s="9" t="s">
        <v>33</v>
      </c>
      <c r="B314" s="10" t="s">
        <v>879</v>
      </c>
      <c r="C314" t="s">
        <v>78</v>
      </c>
      <c r="D314" t="s">
        <v>323</v>
      </c>
      <c r="F314" s="9" t="s">
        <v>820</v>
      </c>
      <c r="G314">
        <v>35</v>
      </c>
      <c r="J314">
        <f>+Tabla35[[#This Row],[BALANCE INICIAL]]+Tabla35[[#This Row],[ENTRADAS]]-Tabla35[[#This Row],[SALIDAS]]</f>
        <v>35</v>
      </c>
      <c r="K314" s="2">
        <v>2440</v>
      </c>
      <c r="L314" s="2">
        <f>+Tabla35[[#This Row],[BALANCE INICIAL]]*Tabla35[[#This Row],[PRECIO]]</f>
        <v>85400</v>
      </c>
      <c r="M314" s="2">
        <f>+Tabla35[[#This Row],[ENTRADAS]]*Tabla35[[#This Row],[PRECIO]]</f>
        <v>0</v>
      </c>
      <c r="N314" s="2">
        <f>+Tabla35[[#This Row],[SALIDAS]]*Tabla35[[#This Row],[PRECIO]]</f>
        <v>0</v>
      </c>
      <c r="O314" s="2">
        <f>+Tabla35[[#This Row],[BALANCE INICIAL2]]+Tabla35[[#This Row],[ENTRADAS3]]-Tabla35[[#This Row],[SALIDAS4]]</f>
        <v>85400</v>
      </c>
    </row>
    <row r="315" spans="1:15" x14ac:dyDescent="0.25">
      <c r="A315" s="9" t="s">
        <v>33</v>
      </c>
      <c r="B315" s="10" t="s">
        <v>879</v>
      </c>
      <c r="C315" t="s">
        <v>78</v>
      </c>
      <c r="D315" t="s">
        <v>324</v>
      </c>
      <c r="F315" s="9" t="s">
        <v>826</v>
      </c>
      <c r="G315">
        <v>6</v>
      </c>
      <c r="J315">
        <f>+Tabla35[[#This Row],[BALANCE INICIAL]]+Tabla35[[#This Row],[ENTRADAS]]-Tabla35[[#This Row],[SALIDAS]]</f>
        <v>6</v>
      </c>
      <c r="K315" s="2">
        <v>1650</v>
      </c>
      <c r="L315" s="2">
        <f>+Tabla35[[#This Row],[BALANCE INICIAL]]*Tabla35[[#This Row],[PRECIO]]</f>
        <v>9900</v>
      </c>
      <c r="M315" s="2">
        <f>+Tabla35[[#This Row],[ENTRADAS]]*Tabla35[[#This Row],[PRECIO]]</f>
        <v>0</v>
      </c>
      <c r="N315" s="2">
        <f>+Tabla35[[#This Row],[SALIDAS]]*Tabla35[[#This Row],[PRECIO]]</f>
        <v>0</v>
      </c>
      <c r="O315" s="2">
        <f>+Tabla35[[#This Row],[BALANCE INICIAL2]]+Tabla35[[#This Row],[ENTRADAS3]]-Tabla35[[#This Row],[SALIDAS4]]</f>
        <v>9900</v>
      </c>
    </row>
    <row r="316" spans="1:15" x14ac:dyDescent="0.25">
      <c r="A316" s="9" t="s">
        <v>33</v>
      </c>
      <c r="B316" s="10" t="s">
        <v>879</v>
      </c>
      <c r="C316" t="s">
        <v>78</v>
      </c>
      <c r="D316" t="s">
        <v>325</v>
      </c>
      <c r="F316" s="9" t="s">
        <v>833</v>
      </c>
      <c r="G316">
        <v>5</v>
      </c>
      <c r="I316">
        <v>2</v>
      </c>
      <c r="J316">
        <f>+Tabla35[[#This Row],[BALANCE INICIAL]]+Tabla35[[#This Row],[ENTRADAS]]-Tabla35[[#This Row],[SALIDAS]]</f>
        <v>3</v>
      </c>
      <c r="K316" s="2">
        <v>3311.77</v>
      </c>
      <c r="L316" s="2">
        <f>+Tabla35[[#This Row],[BALANCE INICIAL]]*Tabla35[[#This Row],[PRECIO]]</f>
        <v>16558.849999999999</v>
      </c>
      <c r="M316" s="2">
        <f>+Tabla35[[#This Row],[ENTRADAS]]*Tabla35[[#This Row],[PRECIO]]</f>
        <v>0</v>
      </c>
      <c r="N316" s="2">
        <f>+Tabla35[[#This Row],[SALIDAS]]*Tabla35[[#This Row],[PRECIO]]</f>
        <v>6623.54</v>
      </c>
      <c r="O316" s="2">
        <f>+Tabla35[[#This Row],[BALANCE INICIAL2]]+Tabla35[[#This Row],[ENTRADAS3]]-Tabla35[[#This Row],[SALIDAS4]]</f>
        <v>9935.3099999999977</v>
      </c>
    </row>
    <row r="317" spans="1:15" x14ac:dyDescent="0.25">
      <c r="A317" s="9" t="s">
        <v>33</v>
      </c>
      <c r="B317" s="10" t="s">
        <v>879</v>
      </c>
      <c r="C317" t="s">
        <v>78</v>
      </c>
      <c r="D317" t="s">
        <v>326</v>
      </c>
      <c r="F317" s="9" t="s">
        <v>833</v>
      </c>
      <c r="G317">
        <v>6</v>
      </c>
      <c r="I317">
        <v>2</v>
      </c>
      <c r="J317">
        <f>+Tabla35[[#This Row],[BALANCE INICIAL]]+Tabla35[[#This Row],[ENTRADAS]]-Tabla35[[#This Row],[SALIDAS]]</f>
        <v>4</v>
      </c>
      <c r="K317" s="2">
        <v>3875.46</v>
      </c>
      <c r="L317" s="2">
        <f>+Tabla35[[#This Row],[BALANCE INICIAL]]*Tabla35[[#This Row],[PRECIO]]</f>
        <v>23252.760000000002</v>
      </c>
      <c r="M317" s="2">
        <f>+Tabla35[[#This Row],[ENTRADAS]]*Tabla35[[#This Row],[PRECIO]]</f>
        <v>0</v>
      </c>
      <c r="N317" s="2">
        <f>+Tabla35[[#This Row],[SALIDAS]]*Tabla35[[#This Row],[PRECIO]]</f>
        <v>7750.92</v>
      </c>
      <c r="O317" s="2">
        <f>+Tabla35[[#This Row],[BALANCE INICIAL2]]+Tabla35[[#This Row],[ENTRADAS3]]-Tabla35[[#This Row],[SALIDAS4]]</f>
        <v>15501.840000000002</v>
      </c>
    </row>
    <row r="318" spans="1:15" x14ac:dyDescent="0.25">
      <c r="A318" s="9" t="s">
        <v>33</v>
      </c>
      <c r="B318" s="10" t="s">
        <v>879</v>
      </c>
      <c r="C318" t="s">
        <v>78</v>
      </c>
      <c r="D318" t="s">
        <v>327</v>
      </c>
      <c r="F318" s="9" t="s">
        <v>833</v>
      </c>
      <c r="G318">
        <v>6</v>
      </c>
      <c r="I318">
        <v>2</v>
      </c>
      <c r="J318">
        <f>+Tabla35[[#This Row],[BALANCE INICIAL]]+Tabla35[[#This Row],[ENTRADAS]]-Tabla35[[#This Row],[SALIDAS]]</f>
        <v>4</v>
      </c>
      <c r="K318" s="2">
        <v>3875.46</v>
      </c>
      <c r="L318" s="2">
        <f>+Tabla35[[#This Row],[BALANCE INICIAL]]*Tabla35[[#This Row],[PRECIO]]</f>
        <v>23252.760000000002</v>
      </c>
      <c r="M318" s="2">
        <f>+Tabla35[[#This Row],[ENTRADAS]]*Tabla35[[#This Row],[PRECIO]]</f>
        <v>0</v>
      </c>
      <c r="N318" s="2">
        <f>+Tabla35[[#This Row],[SALIDAS]]*Tabla35[[#This Row],[PRECIO]]</f>
        <v>7750.92</v>
      </c>
      <c r="O318" s="2">
        <f>+Tabla35[[#This Row],[BALANCE INICIAL2]]+Tabla35[[#This Row],[ENTRADAS3]]-Tabla35[[#This Row],[SALIDAS4]]</f>
        <v>15501.840000000002</v>
      </c>
    </row>
    <row r="319" spans="1:15" x14ac:dyDescent="0.25">
      <c r="A319" s="9" t="s">
        <v>33</v>
      </c>
      <c r="B319" s="10" t="s">
        <v>879</v>
      </c>
      <c r="C319" t="s">
        <v>78</v>
      </c>
      <c r="D319" t="s">
        <v>328</v>
      </c>
      <c r="F319" s="9" t="s">
        <v>833</v>
      </c>
      <c r="G319">
        <v>0</v>
      </c>
      <c r="H319">
        <v>7</v>
      </c>
      <c r="J319">
        <f>+Tabla35[[#This Row],[BALANCE INICIAL]]+Tabla35[[#This Row],[ENTRADAS]]-Tabla35[[#This Row],[SALIDAS]]</f>
        <v>7</v>
      </c>
      <c r="K319" s="2">
        <v>5302</v>
      </c>
      <c r="L319" s="2">
        <f>+Tabla35[[#This Row],[BALANCE INICIAL]]*Tabla35[[#This Row],[PRECIO]]</f>
        <v>0</v>
      </c>
      <c r="M319" s="2">
        <f>+Tabla35[[#This Row],[ENTRADAS]]*Tabla35[[#This Row],[PRECIO]]</f>
        <v>37114</v>
      </c>
      <c r="N319" s="2">
        <f>+Tabla35[[#This Row],[SALIDAS]]*Tabla35[[#This Row],[PRECIO]]</f>
        <v>0</v>
      </c>
      <c r="O319" s="2">
        <f>+Tabla35[[#This Row],[BALANCE INICIAL2]]+Tabla35[[#This Row],[ENTRADAS3]]-Tabla35[[#This Row],[SALIDAS4]]</f>
        <v>37114</v>
      </c>
    </row>
    <row r="320" spans="1:15" x14ac:dyDescent="0.25">
      <c r="A320" s="9" t="s">
        <v>33</v>
      </c>
      <c r="B320" s="10" t="s">
        <v>879</v>
      </c>
      <c r="C320" t="s">
        <v>78</v>
      </c>
      <c r="D320" t="s">
        <v>329</v>
      </c>
      <c r="F320" s="9" t="s">
        <v>833</v>
      </c>
      <c r="G320">
        <v>0</v>
      </c>
      <c r="H320">
        <v>7</v>
      </c>
      <c r="J320">
        <f>+Tabla35[[#This Row],[BALANCE INICIAL]]+Tabla35[[#This Row],[ENTRADAS]]-Tabla35[[#This Row],[SALIDAS]]</f>
        <v>7</v>
      </c>
      <c r="K320" s="2">
        <v>6848</v>
      </c>
      <c r="L320" s="2">
        <f>+Tabla35[[#This Row],[BALANCE INICIAL]]*Tabla35[[#This Row],[PRECIO]]</f>
        <v>0</v>
      </c>
      <c r="M320" s="2">
        <f>+Tabla35[[#This Row],[ENTRADAS]]*Tabla35[[#This Row],[PRECIO]]</f>
        <v>47936</v>
      </c>
      <c r="N320" s="2">
        <f>+Tabla35[[#This Row],[SALIDAS]]*Tabla35[[#This Row],[PRECIO]]</f>
        <v>0</v>
      </c>
      <c r="O320" s="2">
        <f>+Tabla35[[#This Row],[BALANCE INICIAL2]]+Tabla35[[#This Row],[ENTRADAS3]]-Tabla35[[#This Row],[SALIDAS4]]</f>
        <v>47936</v>
      </c>
    </row>
    <row r="321" spans="1:15" x14ac:dyDescent="0.25">
      <c r="A321" s="9" t="s">
        <v>33</v>
      </c>
      <c r="B321" s="10" t="s">
        <v>879</v>
      </c>
      <c r="C321" t="s">
        <v>78</v>
      </c>
      <c r="D321" t="s">
        <v>330</v>
      </c>
      <c r="F321" s="9" t="s">
        <v>833</v>
      </c>
      <c r="G321">
        <v>0</v>
      </c>
      <c r="H321">
        <v>7</v>
      </c>
      <c r="J321">
        <f>+Tabla35[[#This Row],[BALANCE INICIAL]]+Tabla35[[#This Row],[ENTRADAS]]-Tabla35[[#This Row],[SALIDAS]]</f>
        <v>7</v>
      </c>
      <c r="K321" s="2">
        <v>6848</v>
      </c>
      <c r="L321" s="2">
        <f>+Tabla35[[#This Row],[BALANCE INICIAL]]*Tabla35[[#This Row],[PRECIO]]</f>
        <v>0</v>
      </c>
      <c r="M321" s="2">
        <f>+Tabla35[[#This Row],[ENTRADAS]]*Tabla35[[#This Row],[PRECIO]]</f>
        <v>47936</v>
      </c>
      <c r="N321" s="2">
        <f>+Tabla35[[#This Row],[SALIDAS]]*Tabla35[[#This Row],[PRECIO]]</f>
        <v>0</v>
      </c>
      <c r="O321" s="2">
        <f>+Tabla35[[#This Row],[BALANCE INICIAL2]]+Tabla35[[#This Row],[ENTRADAS3]]-Tabla35[[#This Row],[SALIDAS4]]</f>
        <v>47936</v>
      </c>
    </row>
    <row r="322" spans="1:15" x14ac:dyDescent="0.25">
      <c r="A322" s="9" t="s">
        <v>33</v>
      </c>
      <c r="B322" s="10" t="s">
        <v>879</v>
      </c>
      <c r="C322" t="s">
        <v>78</v>
      </c>
      <c r="D322" t="s">
        <v>331</v>
      </c>
      <c r="F322" s="9" t="s">
        <v>833</v>
      </c>
      <c r="G322">
        <v>0</v>
      </c>
      <c r="H322">
        <v>7</v>
      </c>
      <c r="J322">
        <f>+Tabla35[[#This Row],[BALANCE INICIAL]]+Tabla35[[#This Row],[ENTRADAS]]-Tabla35[[#This Row],[SALIDAS]]</f>
        <v>7</v>
      </c>
      <c r="K322" s="2">
        <v>6848</v>
      </c>
      <c r="L322" s="2">
        <f>+Tabla35[[#This Row],[BALANCE INICIAL]]*Tabla35[[#This Row],[PRECIO]]</f>
        <v>0</v>
      </c>
      <c r="M322" s="2">
        <f>+Tabla35[[#This Row],[ENTRADAS]]*Tabla35[[#This Row],[PRECIO]]</f>
        <v>47936</v>
      </c>
      <c r="N322" s="2">
        <f>+Tabla35[[#This Row],[SALIDAS]]*Tabla35[[#This Row],[PRECIO]]</f>
        <v>0</v>
      </c>
      <c r="O322" s="2">
        <f>+Tabla35[[#This Row],[BALANCE INICIAL2]]+Tabla35[[#This Row],[ENTRADAS3]]-Tabla35[[#This Row],[SALIDAS4]]</f>
        <v>47936</v>
      </c>
    </row>
    <row r="323" spans="1:15" x14ac:dyDescent="0.25">
      <c r="A323" s="9" t="s">
        <v>33</v>
      </c>
      <c r="B323" s="10" t="s">
        <v>879</v>
      </c>
      <c r="C323" t="s">
        <v>78</v>
      </c>
      <c r="D323" t="s">
        <v>332</v>
      </c>
      <c r="F323" s="9" t="s">
        <v>833</v>
      </c>
      <c r="G323">
        <v>15</v>
      </c>
      <c r="I323">
        <v>12</v>
      </c>
      <c r="J323">
        <f>+Tabla35[[#This Row],[BALANCE INICIAL]]+Tabla35[[#This Row],[ENTRADAS]]-Tabla35[[#This Row],[SALIDAS]]</f>
        <v>3</v>
      </c>
      <c r="K323" s="2">
        <v>9043</v>
      </c>
      <c r="L323" s="2">
        <f>+Tabla35[[#This Row],[BALANCE INICIAL]]*Tabla35[[#This Row],[PRECIO]]</f>
        <v>135645</v>
      </c>
      <c r="M323" s="2">
        <f>+Tabla35[[#This Row],[ENTRADAS]]*Tabla35[[#This Row],[PRECIO]]</f>
        <v>0</v>
      </c>
      <c r="N323" s="2">
        <f>+Tabla35[[#This Row],[SALIDAS]]*Tabla35[[#This Row],[PRECIO]]</f>
        <v>108516</v>
      </c>
      <c r="O323" s="2">
        <f>+Tabla35[[#This Row],[BALANCE INICIAL2]]+Tabla35[[#This Row],[ENTRADAS3]]-Tabla35[[#This Row],[SALIDAS4]]</f>
        <v>27129</v>
      </c>
    </row>
    <row r="324" spans="1:15" x14ac:dyDescent="0.25">
      <c r="A324" s="9" t="s">
        <v>33</v>
      </c>
      <c r="B324" s="10" t="s">
        <v>879</v>
      </c>
      <c r="C324" t="s">
        <v>78</v>
      </c>
      <c r="D324" t="s">
        <v>333</v>
      </c>
      <c r="F324" s="9" t="s">
        <v>833</v>
      </c>
      <c r="G324">
        <v>9</v>
      </c>
      <c r="H324">
        <v>8</v>
      </c>
      <c r="I324">
        <v>2</v>
      </c>
      <c r="J324">
        <f>+Tabla35[[#This Row],[BALANCE INICIAL]]+Tabla35[[#This Row],[ENTRADAS]]-Tabla35[[#This Row],[SALIDAS]]</f>
        <v>15</v>
      </c>
      <c r="K324" s="2">
        <v>16380.95</v>
      </c>
      <c r="L324" s="2">
        <f>+Tabla35[[#This Row],[BALANCE INICIAL]]*Tabla35[[#This Row],[PRECIO]]</f>
        <v>147428.55000000002</v>
      </c>
      <c r="M324" s="2">
        <f>+Tabla35[[#This Row],[ENTRADAS]]*Tabla35[[#This Row],[PRECIO]]</f>
        <v>131047.6</v>
      </c>
      <c r="N324" s="2">
        <f>+Tabla35[[#This Row],[SALIDAS]]*Tabla35[[#This Row],[PRECIO]]</f>
        <v>32761.9</v>
      </c>
      <c r="O324" s="2">
        <f>+Tabla35[[#This Row],[BALANCE INICIAL2]]+Tabla35[[#This Row],[ENTRADAS3]]-Tabla35[[#This Row],[SALIDAS4]]</f>
        <v>245714.25000000003</v>
      </c>
    </row>
    <row r="325" spans="1:15" x14ac:dyDescent="0.25">
      <c r="A325" s="9" t="s">
        <v>33</v>
      </c>
      <c r="B325" s="10" t="s">
        <v>879</v>
      </c>
      <c r="C325" t="s">
        <v>78</v>
      </c>
      <c r="D325" t="s">
        <v>985</v>
      </c>
      <c r="F325" s="9" t="s">
        <v>833</v>
      </c>
      <c r="G325">
        <v>6</v>
      </c>
      <c r="H325">
        <v>25</v>
      </c>
      <c r="I325">
        <v>13</v>
      </c>
      <c r="J325">
        <f>+Tabla35[[#This Row],[BALANCE INICIAL]]+Tabla35[[#This Row],[ENTRADAS]]-Tabla35[[#This Row],[SALIDAS]]</f>
        <v>18</v>
      </c>
      <c r="K325" s="2">
        <v>3898.31</v>
      </c>
      <c r="L325" s="2">
        <f>+Tabla35[[#This Row],[BALANCE INICIAL]]*Tabla35[[#This Row],[PRECIO]]</f>
        <v>23389.86</v>
      </c>
      <c r="M325" s="2">
        <f>+Tabla35[[#This Row],[ENTRADAS]]*Tabla35[[#This Row],[PRECIO]]</f>
        <v>97457.75</v>
      </c>
      <c r="N325" s="2">
        <f>+Tabla35[[#This Row],[SALIDAS]]*Tabla35[[#This Row],[PRECIO]]</f>
        <v>50678.03</v>
      </c>
      <c r="O325" s="2">
        <f>+Tabla35[[#This Row],[BALANCE INICIAL2]]+Tabla35[[#This Row],[ENTRADAS3]]-Tabla35[[#This Row],[SALIDAS4]]</f>
        <v>70169.58</v>
      </c>
    </row>
    <row r="326" spans="1:15" x14ac:dyDescent="0.25">
      <c r="A326" s="9" t="s">
        <v>33</v>
      </c>
      <c r="B326" s="10" t="s">
        <v>879</v>
      </c>
      <c r="C326" t="s">
        <v>78</v>
      </c>
      <c r="D326" t="s">
        <v>986</v>
      </c>
      <c r="F326" s="9" t="s">
        <v>820</v>
      </c>
      <c r="G326">
        <v>4</v>
      </c>
      <c r="H326">
        <v>10</v>
      </c>
      <c r="I326">
        <v>8</v>
      </c>
      <c r="J326">
        <f>+Tabla35[[#This Row],[BALANCE INICIAL]]+Tabla35[[#This Row],[ENTRADAS]]-Tabla35[[#This Row],[SALIDAS]]</f>
        <v>6</v>
      </c>
      <c r="K326" s="2">
        <v>6093</v>
      </c>
      <c r="L326" s="2">
        <f>+Tabla35[[#This Row],[BALANCE INICIAL]]*Tabla35[[#This Row],[PRECIO]]</f>
        <v>24372</v>
      </c>
      <c r="M326" s="2">
        <f>+Tabla35[[#This Row],[ENTRADAS]]*Tabla35[[#This Row],[PRECIO]]</f>
        <v>60930</v>
      </c>
      <c r="N326" s="2">
        <f>+Tabla35[[#This Row],[SALIDAS]]*Tabla35[[#This Row],[PRECIO]]</f>
        <v>48744</v>
      </c>
      <c r="O326" s="2">
        <f>+Tabla35[[#This Row],[BALANCE INICIAL2]]+Tabla35[[#This Row],[ENTRADAS3]]-Tabla35[[#This Row],[SALIDAS4]]</f>
        <v>36558</v>
      </c>
    </row>
    <row r="327" spans="1:15" x14ac:dyDescent="0.25">
      <c r="A327" s="9" t="s">
        <v>33</v>
      </c>
      <c r="B327" s="10" t="s">
        <v>879</v>
      </c>
      <c r="C327" t="s">
        <v>78</v>
      </c>
      <c r="D327" t="s">
        <v>334</v>
      </c>
      <c r="F327" s="9" t="s">
        <v>820</v>
      </c>
      <c r="G327">
        <v>2</v>
      </c>
      <c r="J327">
        <f>+Tabla35[[#This Row],[BALANCE INICIAL]]+Tabla35[[#This Row],[ENTRADAS]]-Tabla35[[#This Row],[SALIDAS]]</f>
        <v>2</v>
      </c>
      <c r="K327" s="2">
        <v>5500</v>
      </c>
      <c r="L327" s="2">
        <f>+Tabla35[[#This Row],[BALANCE INICIAL]]*Tabla35[[#This Row],[PRECIO]]</f>
        <v>11000</v>
      </c>
      <c r="M327" s="2">
        <f>+Tabla35[[#This Row],[ENTRADAS]]*Tabla35[[#This Row],[PRECIO]]</f>
        <v>0</v>
      </c>
      <c r="N327" s="2">
        <f>+Tabla35[[#This Row],[SALIDAS]]*Tabla35[[#This Row],[PRECIO]]</f>
        <v>0</v>
      </c>
      <c r="O327" s="2">
        <f>+Tabla35[[#This Row],[BALANCE INICIAL2]]+Tabla35[[#This Row],[ENTRADAS3]]-Tabla35[[#This Row],[SALIDAS4]]</f>
        <v>11000</v>
      </c>
    </row>
    <row r="328" spans="1:15" x14ac:dyDescent="0.25">
      <c r="A328" s="9" t="s">
        <v>33</v>
      </c>
      <c r="B328" s="10" t="s">
        <v>879</v>
      </c>
      <c r="C328" t="s">
        <v>78</v>
      </c>
      <c r="D328" t="s">
        <v>335</v>
      </c>
      <c r="F328" s="9" t="s">
        <v>820</v>
      </c>
      <c r="G328">
        <v>2</v>
      </c>
      <c r="J328">
        <f>+Tabla35[[#This Row],[BALANCE INICIAL]]+Tabla35[[#This Row],[ENTRADAS]]-Tabla35[[#This Row],[SALIDAS]]</f>
        <v>2</v>
      </c>
      <c r="K328" s="2">
        <v>5500</v>
      </c>
      <c r="L328" s="2">
        <f>+Tabla35[[#This Row],[BALANCE INICIAL]]*Tabla35[[#This Row],[PRECIO]]</f>
        <v>11000</v>
      </c>
      <c r="M328" s="2">
        <f>+Tabla35[[#This Row],[ENTRADAS]]*Tabla35[[#This Row],[PRECIO]]</f>
        <v>0</v>
      </c>
      <c r="N328" s="2">
        <f>+Tabla35[[#This Row],[SALIDAS]]*Tabla35[[#This Row],[PRECIO]]</f>
        <v>0</v>
      </c>
      <c r="O328" s="2">
        <f>+Tabla35[[#This Row],[BALANCE INICIAL2]]+Tabla35[[#This Row],[ENTRADAS3]]-Tabla35[[#This Row],[SALIDAS4]]</f>
        <v>11000</v>
      </c>
    </row>
    <row r="329" spans="1:15" x14ac:dyDescent="0.25">
      <c r="A329" s="9" t="s">
        <v>33</v>
      </c>
      <c r="B329" s="10" t="s">
        <v>879</v>
      </c>
      <c r="C329" t="s">
        <v>78</v>
      </c>
      <c r="D329" t="s">
        <v>336</v>
      </c>
      <c r="F329" s="9" t="s">
        <v>820</v>
      </c>
      <c r="G329">
        <v>9</v>
      </c>
      <c r="J329">
        <f>+Tabla35[[#This Row],[BALANCE INICIAL]]+Tabla35[[#This Row],[ENTRADAS]]-Tabla35[[#This Row],[SALIDAS]]</f>
        <v>9</v>
      </c>
      <c r="K329" s="2">
        <v>2440</v>
      </c>
      <c r="L329" s="2">
        <f>+Tabla35[[#This Row],[BALANCE INICIAL]]*Tabla35[[#This Row],[PRECIO]]</f>
        <v>21960</v>
      </c>
      <c r="M329" s="2">
        <f>+Tabla35[[#This Row],[ENTRADAS]]*Tabla35[[#This Row],[PRECIO]]</f>
        <v>0</v>
      </c>
      <c r="N329" s="2">
        <f>+Tabla35[[#This Row],[SALIDAS]]*Tabla35[[#This Row],[PRECIO]]</f>
        <v>0</v>
      </c>
      <c r="O329" s="2">
        <f>+Tabla35[[#This Row],[BALANCE INICIAL2]]+Tabla35[[#This Row],[ENTRADAS3]]-Tabla35[[#This Row],[SALIDAS4]]</f>
        <v>21960</v>
      </c>
    </row>
    <row r="330" spans="1:15" x14ac:dyDescent="0.25">
      <c r="A330" s="9" t="s">
        <v>33</v>
      </c>
      <c r="B330" s="10" t="s">
        <v>879</v>
      </c>
      <c r="C330" t="s">
        <v>78</v>
      </c>
      <c r="D330" t="s">
        <v>337</v>
      </c>
      <c r="F330" s="9" t="s">
        <v>820</v>
      </c>
      <c r="G330">
        <v>11</v>
      </c>
      <c r="J330">
        <f>+Tabla35[[#This Row],[BALANCE INICIAL]]+Tabla35[[#This Row],[ENTRADAS]]-Tabla35[[#This Row],[SALIDAS]]</f>
        <v>11</v>
      </c>
      <c r="K330" s="2">
        <v>2440</v>
      </c>
      <c r="L330" s="2">
        <f>+Tabla35[[#This Row],[BALANCE INICIAL]]*Tabla35[[#This Row],[PRECIO]]</f>
        <v>26840</v>
      </c>
      <c r="M330" s="2">
        <f>+Tabla35[[#This Row],[ENTRADAS]]*Tabla35[[#This Row],[PRECIO]]</f>
        <v>0</v>
      </c>
      <c r="N330" s="2">
        <f>+Tabla35[[#This Row],[SALIDAS]]*Tabla35[[#This Row],[PRECIO]]</f>
        <v>0</v>
      </c>
      <c r="O330" s="2">
        <f>+Tabla35[[#This Row],[BALANCE INICIAL2]]+Tabla35[[#This Row],[ENTRADAS3]]-Tabla35[[#This Row],[SALIDAS4]]</f>
        <v>26840</v>
      </c>
    </row>
    <row r="331" spans="1:15" x14ac:dyDescent="0.25">
      <c r="A331" s="9" t="s">
        <v>33</v>
      </c>
      <c r="B331" s="10" t="s">
        <v>879</v>
      </c>
      <c r="C331" t="s">
        <v>78</v>
      </c>
      <c r="D331" t="s">
        <v>338</v>
      </c>
      <c r="F331" s="9" t="s">
        <v>820</v>
      </c>
      <c r="G331">
        <v>11</v>
      </c>
      <c r="J331">
        <f>+Tabla35[[#This Row],[BALANCE INICIAL]]+Tabla35[[#This Row],[ENTRADAS]]-Tabla35[[#This Row],[SALIDAS]]</f>
        <v>11</v>
      </c>
      <c r="K331" s="2">
        <v>23021</v>
      </c>
      <c r="L331" s="2">
        <f>+Tabla35[[#This Row],[BALANCE INICIAL]]*Tabla35[[#This Row],[PRECIO]]</f>
        <v>253231</v>
      </c>
      <c r="M331" s="2">
        <f>+Tabla35[[#This Row],[ENTRADAS]]*Tabla35[[#This Row],[PRECIO]]</f>
        <v>0</v>
      </c>
      <c r="N331" s="2">
        <f>+Tabla35[[#This Row],[SALIDAS]]*Tabla35[[#This Row],[PRECIO]]</f>
        <v>0</v>
      </c>
      <c r="O331" s="2">
        <f>+Tabla35[[#This Row],[BALANCE INICIAL2]]+Tabla35[[#This Row],[ENTRADAS3]]-Tabla35[[#This Row],[SALIDAS4]]</f>
        <v>253231</v>
      </c>
    </row>
    <row r="332" spans="1:15" x14ac:dyDescent="0.25">
      <c r="A332" s="9" t="s">
        <v>33</v>
      </c>
      <c r="B332" s="10" t="s">
        <v>879</v>
      </c>
      <c r="C332" t="s">
        <v>78</v>
      </c>
      <c r="D332" t="s">
        <v>339</v>
      </c>
      <c r="F332" s="9" t="s">
        <v>820</v>
      </c>
      <c r="H332">
        <v>4</v>
      </c>
      <c r="I332">
        <v>1</v>
      </c>
      <c r="J332">
        <f>+Tabla35[[#This Row],[BALANCE INICIAL]]+Tabla35[[#This Row],[ENTRADAS]]-Tabla35[[#This Row],[SALIDAS]]</f>
        <v>3</v>
      </c>
      <c r="K332" s="2">
        <v>3731</v>
      </c>
      <c r="L332" s="2">
        <f>+Tabla35[[#This Row],[BALANCE INICIAL]]*Tabla35[[#This Row],[PRECIO]]</f>
        <v>0</v>
      </c>
      <c r="M332" s="2">
        <f>+Tabla35[[#This Row],[ENTRADAS]]*Tabla35[[#This Row],[PRECIO]]</f>
        <v>14924</v>
      </c>
      <c r="N332" s="2">
        <f>+Tabla35[[#This Row],[SALIDAS]]*Tabla35[[#This Row],[PRECIO]]</f>
        <v>3731</v>
      </c>
      <c r="O332" s="2">
        <f>+Tabla35[[#This Row],[BALANCE INICIAL2]]+Tabla35[[#This Row],[ENTRADAS3]]-Tabla35[[#This Row],[SALIDAS4]]</f>
        <v>11193</v>
      </c>
    </row>
    <row r="333" spans="1:15" x14ac:dyDescent="0.25">
      <c r="A333" s="9" t="s">
        <v>33</v>
      </c>
      <c r="B333" s="10" t="s">
        <v>879</v>
      </c>
      <c r="C333" t="s">
        <v>78</v>
      </c>
      <c r="D333" t="s">
        <v>340</v>
      </c>
      <c r="F333" s="9" t="s">
        <v>820</v>
      </c>
      <c r="H333">
        <v>4</v>
      </c>
      <c r="I333">
        <v>1</v>
      </c>
      <c r="J333">
        <f>+Tabla35[[#This Row],[BALANCE INICIAL]]+Tabla35[[#This Row],[ENTRADAS]]-Tabla35[[#This Row],[SALIDAS]]</f>
        <v>3</v>
      </c>
      <c r="K333" s="2">
        <v>4399</v>
      </c>
      <c r="L333" s="2">
        <f>+Tabla35[[#This Row],[BALANCE INICIAL]]*Tabla35[[#This Row],[PRECIO]]</f>
        <v>0</v>
      </c>
      <c r="M333" s="2">
        <f>+Tabla35[[#This Row],[ENTRADAS]]*Tabla35[[#This Row],[PRECIO]]</f>
        <v>17596</v>
      </c>
      <c r="N333" s="2">
        <f>+Tabla35[[#This Row],[SALIDAS]]*Tabla35[[#This Row],[PRECIO]]</f>
        <v>4399</v>
      </c>
      <c r="O333" s="2">
        <f>+Tabla35[[#This Row],[BALANCE INICIAL2]]+Tabla35[[#This Row],[ENTRADAS3]]-Tabla35[[#This Row],[SALIDAS4]]</f>
        <v>13197</v>
      </c>
    </row>
    <row r="334" spans="1:15" x14ac:dyDescent="0.25">
      <c r="A334" s="9" t="s">
        <v>33</v>
      </c>
      <c r="B334" s="10" t="s">
        <v>879</v>
      </c>
      <c r="C334" t="s">
        <v>78</v>
      </c>
      <c r="D334" t="s">
        <v>341</v>
      </c>
      <c r="F334" s="9" t="s">
        <v>820</v>
      </c>
      <c r="H334">
        <v>4</v>
      </c>
      <c r="I334">
        <v>1</v>
      </c>
      <c r="J334">
        <f>+Tabla35[[#This Row],[BALANCE INICIAL]]+Tabla35[[#This Row],[ENTRADAS]]-Tabla35[[#This Row],[SALIDAS]]</f>
        <v>3</v>
      </c>
      <c r="K334" s="2">
        <v>4399</v>
      </c>
      <c r="L334" s="2">
        <f>+Tabla35[[#This Row],[BALANCE INICIAL]]*Tabla35[[#This Row],[PRECIO]]</f>
        <v>0</v>
      </c>
      <c r="M334" s="2">
        <f>+Tabla35[[#This Row],[ENTRADAS]]*Tabla35[[#This Row],[PRECIO]]</f>
        <v>17596</v>
      </c>
      <c r="N334" s="2">
        <f>+Tabla35[[#This Row],[SALIDAS]]*Tabla35[[#This Row],[PRECIO]]</f>
        <v>4399</v>
      </c>
      <c r="O334" s="2">
        <f>+Tabla35[[#This Row],[BALANCE INICIAL2]]+Tabla35[[#This Row],[ENTRADAS3]]-Tabla35[[#This Row],[SALIDAS4]]</f>
        <v>13197</v>
      </c>
    </row>
    <row r="335" spans="1:15" x14ac:dyDescent="0.25">
      <c r="A335" s="9" t="s">
        <v>33</v>
      </c>
      <c r="B335" s="10" t="s">
        <v>879</v>
      </c>
      <c r="C335" t="s">
        <v>78</v>
      </c>
      <c r="D335" t="s">
        <v>342</v>
      </c>
      <c r="F335" s="9" t="s">
        <v>820</v>
      </c>
      <c r="H335">
        <v>4</v>
      </c>
      <c r="I335">
        <v>1</v>
      </c>
      <c r="J335">
        <f>+Tabla35[[#This Row],[BALANCE INICIAL]]+Tabla35[[#This Row],[ENTRADAS]]-Tabla35[[#This Row],[SALIDAS]]</f>
        <v>3</v>
      </c>
      <c r="K335" s="2">
        <v>4399</v>
      </c>
      <c r="L335" s="2">
        <f>+Tabla35[[#This Row],[BALANCE INICIAL]]*Tabla35[[#This Row],[PRECIO]]</f>
        <v>0</v>
      </c>
      <c r="M335" s="2">
        <f>+Tabla35[[#This Row],[ENTRADAS]]*Tabla35[[#This Row],[PRECIO]]</f>
        <v>17596</v>
      </c>
      <c r="N335" s="2">
        <f>+Tabla35[[#This Row],[SALIDAS]]*Tabla35[[#This Row],[PRECIO]]</f>
        <v>4399</v>
      </c>
      <c r="O335" s="2">
        <f>+Tabla35[[#This Row],[BALANCE INICIAL2]]+Tabla35[[#This Row],[ENTRADAS3]]-Tabla35[[#This Row],[SALIDAS4]]</f>
        <v>13197</v>
      </c>
    </row>
    <row r="336" spans="1:15" x14ac:dyDescent="0.25">
      <c r="A336" s="9" t="s">
        <v>33</v>
      </c>
      <c r="B336" s="10" t="s">
        <v>879</v>
      </c>
      <c r="C336" t="s">
        <v>78</v>
      </c>
      <c r="D336" t="s">
        <v>343</v>
      </c>
      <c r="F336" s="9" t="s">
        <v>820</v>
      </c>
      <c r="G336">
        <v>7</v>
      </c>
      <c r="J336">
        <f>+Tabla35[[#This Row],[BALANCE INICIAL]]+Tabla35[[#This Row],[ENTRADAS]]-Tabla35[[#This Row],[SALIDAS]]</f>
        <v>7</v>
      </c>
      <c r="K336" s="2">
        <v>23021</v>
      </c>
      <c r="L336" s="2">
        <f>+Tabla35[[#This Row],[BALANCE INICIAL]]*Tabla35[[#This Row],[PRECIO]]</f>
        <v>161147</v>
      </c>
      <c r="M336" s="2">
        <f>+Tabla35[[#This Row],[ENTRADAS]]*Tabla35[[#This Row],[PRECIO]]</f>
        <v>0</v>
      </c>
      <c r="N336" s="2">
        <f>+Tabla35[[#This Row],[SALIDAS]]*Tabla35[[#This Row],[PRECIO]]</f>
        <v>0</v>
      </c>
      <c r="O336" s="2">
        <f>+Tabla35[[#This Row],[BALANCE INICIAL2]]+Tabla35[[#This Row],[ENTRADAS3]]-Tabla35[[#This Row],[SALIDAS4]]</f>
        <v>161147</v>
      </c>
    </row>
    <row r="337" spans="1:15" x14ac:dyDescent="0.25">
      <c r="A337" s="9" t="s">
        <v>33</v>
      </c>
      <c r="B337" s="10" t="s">
        <v>879</v>
      </c>
      <c r="C337" t="s">
        <v>78</v>
      </c>
      <c r="D337" t="s">
        <v>344</v>
      </c>
      <c r="F337" s="9" t="s">
        <v>820</v>
      </c>
      <c r="G337">
        <v>5</v>
      </c>
      <c r="J337">
        <f>+Tabla35[[#This Row],[BALANCE INICIAL]]+Tabla35[[#This Row],[ENTRADAS]]-Tabla35[[#This Row],[SALIDAS]]</f>
        <v>5</v>
      </c>
      <c r="K337" s="2">
        <v>1499</v>
      </c>
      <c r="L337" s="2">
        <f>+Tabla35[[#This Row],[BALANCE INICIAL]]*Tabla35[[#This Row],[PRECIO]]</f>
        <v>7495</v>
      </c>
      <c r="M337" s="2">
        <f>+Tabla35[[#This Row],[ENTRADAS]]*Tabla35[[#This Row],[PRECIO]]</f>
        <v>0</v>
      </c>
      <c r="N337" s="2">
        <f>+Tabla35[[#This Row],[SALIDAS]]*Tabla35[[#This Row],[PRECIO]]</f>
        <v>0</v>
      </c>
      <c r="O337" s="2">
        <f>+Tabla35[[#This Row],[BALANCE INICIAL2]]+Tabla35[[#This Row],[ENTRADAS3]]-Tabla35[[#This Row],[SALIDAS4]]</f>
        <v>7495</v>
      </c>
    </row>
    <row r="338" spans="1:15" x14ac:dyDescent="0.25">
      <c r="A338" s="9" t="s">
        <v>33</v>
      </c>
      <c r="B338" s="10" t="s">
        <v>879</v>
      </c>
      <c r="C338" t="s">
        <v>78</v>
      </c>
      <c r="D338" t="s">
        <v>345</v>
      </c>
      <c r="F338" s="9" t="s">
        <v>842</v>
      </c>
      <c r="G338">
        <v>2</v>
      </c>
      <c r="J338">
        <f>+Tabla35[[#This Row],[BALANCE INICIAL]]+Tabla35[[#This Row],[ENTRADAS]]-Tabla35[[#This Row],[SALIDAS]]</f>
        <v>2</v>
      </c>
      <c r="K338" s="2">
        <v>1900</v>
      </c>
      <c r="L338" s="2">
        <f>+Tabla35[[#This Row],[BALANCE INICIAL]]*Tabla35[[#This Row],[PRECIO]]</f>
        <v>3800</v>
      </c>
      <c r="M338" s="2">
        <f>+Tabla35[[#This Row],[ENTRADAS]]*Tabla35[[#This Row],[PRECIO]]</f>
        <v>0</v>
      </c>
      <c r="N338" s="2">
        <f>+Tabla35[[#This Row],[SALIDAS]]*Tabla35[[#This Row],[PRECIO]]</f>
        <v>0</v>
      </c>
      <c r="O338" s="2">
        <f>+Tabla35[[#This Row],[BALANCE INICIAL2]]+Tabla35[[#This Row],[ENTRADAS3]]-Tabla35[[#This Row],[SALIDAS4]]</f>
        <v>3800</v>
      </c>
    </row>
    <row r="339" spans="1:15" x14ac:dyDescent="0.25">
      <c r="A339" s="9" t="s">
        <v>33</v>
      </c>
      <c r="B339" s="10" t="s">
        <v>879</v>
      </c>
      <c r="C339" t="s">
        <v>78</v>
      </c>
      <c r="D339" t="s">
        <v>346</v>
      </c>
      <c r="F339" s="9" t="s">
        <v>820</v>
      </c>
      <c r="G339">
        <v>10</v>
      </c>
      <c r="J339">
        <f>+Tabla35[[#This Row],[BALANCE INICIAL]]+Tabla35[[#This Row],[ENTRADAS]]-Tabla35[[#This Row],[SALIDAS]]</f>
        <v>10</v>
      </c>
      <c r="K339" s="2">
        <v>1850</v>
      </c>
      <c r="L339" s="2">
        <f>+Tabla35[[#This Row],[BALANCE INICIAL]]*Tabla35[[#This Row],[PRECIO]]</f>
        <v>18500</v>
      </c>
      <c r="M339" s="2">
        <f>+Tabla35[[#This Row],[ENTRADAS]]*Tabla35[[#This Row],[PRECIO]]</f>
        <v>0</v>
      </c>
      <c r="N339" s="2">
        <f>+Tabla35[[#This Row],[SALIDAS]]*Tabla35[[#This Row],[PRECIO]]</f>
        <v>0</v>
      </c>
      <c r="O339" s="2">
        <f>+Tabla35[[#This Row],[BALANCE INICIAL2]]+Tabla35[[#This Row],[ENTRADAS3]]-Tabla35[[#This Row],[SALIDAS4]]</f>
        <v>18500</v>
      </c>
    </row>
    <row r="340" spans="1:15" x14ac:dyDescent="0.25">
      <c r="A340" s="9" t="s">
        <v>33</v>
      </c>
      <c r="B340" s="10" t="s">
        <v>879</v>
      </c>
      <c r="C340" t="s">
        <v>78</v>
      </c>
      <c r="D340" t="s">
        <v>347</v>
      </c>
      <c r="F340" s="9" t="s">
        <v>820</v>
      </c>
      <c r="G340">
        <v>8</v>
      </c>
      <c r="J340">
        <f>+Tabla35[[#This Row],[BALANCE INICIAL]]+Tabla35[[#This Row],[ENTRADAS]]-Tabla35[[#This Row],[SALIDAS]]</f>
        <v>8</v>
      </c>
      <c r="K340" s="2">
        <v>1490</v>
      </c>
      <c r="L340" s="2">
        <f>+Tabla35[[#This Row],[BALANCE INICIAL]]*Tabla35[[#This Row],[PRECIO]]</f>
        <v>11920</v>
      </c>
      <c r="M340" s="2">
        <f>+Tabla35[[#This Row],[ENTRADAS]]*Tabla35[[#This Row],[PRECIO]]</f>
        <v>0</v>
      </c>
      <c r="N340" s="2">
        <f>+Tabla35[[#This Row],[SALIDAS]]*Tabla35[[#This Row],[PRECIO]]</f>
        <v>0</v>
      </c>
      <c r="O340" s="2">
        <f>+Tabla35[[#This Row],[BALANCE INICIAL2]]+Tabla35[[#This Row],[ENTRADAS3]]-Tabla35[[#This Row],[SALIDAS4]]</f>
        <v>11920</v>
      </c>
    </row>
    <row r="341" spans="1:15" x14ac:dyDescent="0.25">
      <c r="A341" s="9" t="s">
        <v>33</v>
      </c>
      <c r="B341" s="10" t="s">
        <v>879</v>
      </c>
      <c r="C341" t="s">
        <v>78</v>
      </c>
      <c r="D341" t="s">
        <v>348</v>
      </c>
      <c r="F341" s="9" t="s">
        <v>820</v>
      </c>
      <c r="G341">
        <v>3</v>
      </c>
      <c r="J341">
        <f>+Tabla35[[#This Row],[BALANCE INICIAL]]+Tabla35[[#This Row],[ENTRADAS]]-Tabla35[[#This Row],[SALIDAS]]</f>
        <v>3</v>
      </c>
      <c r="K341" s="2">
        <v>1800</v>
      </c>
      <c r="L341" s="2">
        <f>+Tabla35[[#This Row],[BALANCE INICIAL]]*Tabla35[[#This Row],[PRECIO]]</f>
        <v>5400</v>
      </c>
      <c r="M341" s="2">
        <f>+Tabla35[[#This Row],[ENTRADAS]]*Tabla35[[#This Row],[PRECIO]]</f>
        <v>0</v>
      </c>
      <c r="N341" s="2">
        <f>+Tabla35[[#This Row],[SALIDAS]]*Tabla35[[#This Row],[PRECIO]]</f>
        <v>0</v>
      </c>
      <c r="O341" s="2">
        <f>+Tabla35[[#This Row],[BALANCE INICIAL2]]+Tabla35[[#This Row],[ENTRADAS3]]-Tabla35[[#This Row],[SALIDAS4]]</f>
        <v>5400</v>
      </c>
    </row>
    <row r="342" spans="1:15" x14ac:dyDescent="0.25">
      <c r="A342" s="9" t="s">
        <v>33</v>
      </c>
      <c r="B342" s="10" t="s">
        <v>879</v>
      </c>
      <c r="C342" t="s">
        <v>78</v>
      </c>
      <c r="D342" t="s">
        <v>349</v>
      </c>
      <c r="F342" s="9" t="s">
        <v>820</v>
      </c>
      <c r="G342">
        <v>1</v>
      </c>
      <c r="J342">
        <f>+Tabla35[[#This Row],[BALANCE INICIAL]]+Tabla35[[#This Row],[ENTRADAS]]-Tabla35[[#This Row],[SALIDAS]]</f>
        <v>1</v>
      </c>
      <c r="K342" s="2">
        <v>1995</v>
      </c>
      <c r="L342" s="2">
        <f>+Tabla35[[#This Row],[BALANCE INICIAL]]*Tabla35[[#This Row],[PRECIO]]</f>
        <v>1995</v>
      </c>
      <c r="M342" s="2">
        <f>+Tabla35[[#This Row],[ENTRADAS]]*Tabla35[[#This Row],[PRECIO]]</f>
        <v>0</v>
      </c>
      <c r="N342" s="2">
        <f>+Tabla35[[#This Row],[SALIDAS]]*Tabla35[[#This Row],[PRECIO]]</f>
        <v>0</v>
      </c>
      <c r="O342" s="2">
        <f>+Tabla35[[#This Row],[BALANCE INICIAL2]]+Tabla35[[#This Row],[ENTRADAS3]]-Tabla35[[#This Row],[SALIDAS4]]</f>
        <v>1995</v>
      </c>
    </row>
    <row r="343" spans="1:15" x14ac:dyDescent="0.25">
      <c r="A343" s="9" t="s">
        <v>33</v>
      </c>
      <c r="B343" s="10" t="s">
        <v>879</v>
      </c>
      <c r="C343" t="s">
        <v>78</v>
      </c>
      <c r="D343" t="s">
        <v>350</v>
      </c>
      <c r="F343" s="9" t="s">
        <v>820</v>
      </c>
      <c r="H343">
        <v>5</v>
      </c>
      <c r="J343">
        <f>+Tabla35[[#This Row],[BALANCE INICIAL]]+Tabla35[[#This Row],[ENTRADAS]]-Tabla35[[#This Row],[SALIDAS]]</f>
        <v>5</v>
      </c>
      <c r="K343" s="2">
        <v>7662</v>
      </c>
      <c r="L343" s="2">
        <f>+Tabla35[[#This Row],[BALANCE INICIAL]]*Tabla35[[#This Row],[PRECIO]]</f>
        <v>0</v>
      </c>
      <c r="M343" s="2">
        <f>+Tabla35[[#This Row],[ENTRADAS]]*Tabla35[[#This Row],[PRECIO]]</f>
        <v>38310</v>
      </c>
      <c r="N343" s="2">
        <f>+Tabla35[[#This Row],[SALIDAS]]*Tabla35[[#This Row],[PRECIO]]</f>
        <v>0</v>
      </c>
      <c r="O343" s="2">
        <f>+Tabla35[[#This Row],[BALANCE INICIAL2]]+Tabla35[[#This Row],[ENTRADAS3]]-Tabla35[[#This Row],[SALIDAS4]]</f>
        <v>38310</v>
      </c>
    </row>
    <row r="344" spans="1:15" x14ac:dyDescent="0.25">
      <c r="A344" s="9" t="s">
        <v>33</v>
      </c>
      <c r="B344" s="10" t="s">
        <v>879</v>
      </c>
      <c r="C344" t="s">
        <v>78</v>
      </c>
      <c r="D344" t="s">
        <v>351</v>
      </c>
      <c r="F344" s="9" t="s">
        <v>820</v>
      </c>
      <c r="H344">
        <v>5</v>
      </c>
      <c r="J344">
        <f>+Tabla35[[#This Row],[BALANCE INICIAL]]+Tabla35[[#This Row],[ENTRADAS]]-Tabla35[[#This Row],[SALIDAS]]</f>
        <v>5</v>
      </c>
      <c r="K344" s="2">
        <v>7662</v>
      </c>
      <c r="L344" s="2">
        <f>+Tabla35[[#This Row],[BALANCE INICIAL]]*Tabla35[[#This Row],[PRECIO]]</f>
        <v>0</v>
      </c>
      <c r="M344" s="2">
        <f>+Tabla35[[#This Row],[ENTRADAS]]*Tabla35[[#This Row],[PRECIO]]</f>
        <v>38310</v>
      </c>
      <c r="N344" s="2">
        <f>+Tabla35[[#This Row],[SALIDAS]]*Tabla35[[#This Row],[PRECIO]]</f>
        <v>0</v>
      </c>
      <c r="O344" s="2">
        <f>+Tabla35[[#This Row],[BALANCE INICIAL2]]+Tabla35[[#This Row],[ENTRADAS3]]-Tabla35[[#This Row],[SALIDAS4]]</f>
        <v>38310</v>
      </c>
    </row>
    <row r="345" spans="1:15" x14ac:dyDescent="0.25">
      <c r="A345" s="9" t="s">
        <v>33</v>
      </c>
      <c r="B345" s="10" t="s">
        <v>879</v>
      </c>
      <c r="C345" t="s">
        <v>78</v>
      </c>
      <c r="D345" t="s">
        <v>352</v>
      </c>
      <c r="F345" s="9" t="s">
        <v>820</v>
      </c>
      <c r="H345">
        <v>5</v>
      </c>
      <c r="J345">
        <f>+Tabla35[[#This Row],[BALANCE INICIAL]]+Tabla35[[#This Row],[ENTRADAS]]-Tabla35[[#This Row],[SALIDAS]]</f>
        <v>5</v>
      </c>
      <c r="K345" s="2">
        <v>7662</v>
      </c>
      <c r="L345" s="2">
        <f>+Tabla35[[#This Row],[BALANCE INICIAL]]*Tabla35[[#This Row],[PRECIO]]</f>
        <v>0</v>
      </c>
      <c r="M345" s="2">
        <f>+Tabla35[[#This Row],[ENTRADAS]]*Tabla35[[#This Row],[PRECIO]]</f>
        <v>38310</v>
      </c>
      <c r="N345" s="2">
        <f>+Tabla35[[#This Row],[SALIDAS]]*Tabla35[[#This Row],[PRECIO]]</f>
        <v>0</v>
      </c>
      <c r="O345" s="2">
        <f>+Tabla35[[#This Row],[BALANCE INICIAL2]]+Tabla35[[#This Row],[ENTRADAS3]]-Tabla35[[#This Row],[SALIDAS4]]</f>
        <v>38310</v>
      </c>
    </row>
    <row r="346" spans="1:15" x14ac:dyDescent="0.25">
      <c r="A346" s="9" t="s">
        <v>33</v>
      </c>
      <c r="B346" s="10" t="s">
        <v>879</v>
      </c>
      <c r="C346" t="s">
        <v>78</v>
      </c>
      <c r="D346" t="s">
        <v>353</v>
      </c>
      <c r="F346" s="9" t="s">
        <v>820</v>
      </c>
      <c r="H346">
        <v>5</v>
      </c>
      <c r="J346">
        <f>+Tabla35[[#This Row],[BALANCE INICIAL]]+Tabla35[[#This Row],[ENTRADAS]]-Tabla35[[#This Row],[SALIDAS]]</f>
        <v>5</v>
      </c>
      <c r="K346" s="2">
        <v>7662</v>
      </c>
      <c r="L346" s="2">
        <f>+Tabla35[[#This Row],[BALANCE INICIAL]]*Tabla35[[#This Row],[PRECIO]]</f>
        <v>0</v>
      </c>
      <c r="M346" s="2">
        <f>+Tabla35[[#This Row],[ENTRADAS]]*Tabla35[[#This Row],[PRECIO]]</f>
        <v>38310</v>
      </c>
      <c r="N346" s="2">
        <f>+Tabla35[[#This Row],[SALIDAS]]*Tabla35[[#This Row],[PRECIO]]</f>
        <v>0</v>
      </c>
      <c r="O346" s="2">
        <f>+Tabla35[[#This Row],[BALANCE INICIAL2]]+Tabla35[[#This Row],[ENTRADAS3]]-Tabla35[[#This Row],[SALIDAS4]]</f>
        <v>38310</v>
      </c>
    </row>
    <row r="347" spans="1:15" x14ac:dyDescent="0.25">
      <c r="A347" s="9" t="s">
        <v>33</v>
      </c>
      <c r="B347" s="10" t="s">
        <v>879</v>
      </c>
      <c r="C347" t="s">
        <v>78</v>
      </c>
      <c r="D347" t="s">
        <v>354</v>
      </c>
      <c r="F347" s="9" t="s">
        <v>820</v>
      </c>
      <c r="G347">
        <v>15</v>
      </c>
      <c r="J347">
        <f>+Tabla35[[#This Row],[BALANCE INICIAL]]+Tabla35[[#This Row],[ENTRADAS]]-Tabla35[[#This Row],[SALIDAS]]</f>
        <v>15</v>
      </c>
      <c r="K347" s="2">
        <v>1850</v>
      </c>
      <c r="L347" s="2">
        <f>+Tabla35[[#This Row],[BALANCE INICIAL]]*Tabla35[[#This Row],[PRECIO]]</f>
        <v>27750</v>
      </c>
      <c r="M347" s="2">
        <f>+Tabla35[[#This Row],[ENTRADAS]]*Tabla35[[#This Row],[PRECIO]]</f>
        <v>0</v>
      </c>
      <c r="N347" s="2">
        <f>+Tabla35[[#This Row],[SALIDAS]]*Tabla35[[#This Row],[PRECIO]]</f>
        <v>0</v>
      </c>
      <c r="O347" s="2">
        <f>+Tabla35[[#This Row],[BALANCE INICIAL2]]+Tabla35[[#This Row],[ENTRADAS3]]-Tabla35[[#This Row],[SALIDAS4]]</f>
        <v>27750</v>
      </c>
    </row>
    <row r="348" spans="1:15" x14ac:dyDescent="0.25">
      <c r="A348" s="9" t="s">
        <v>33</v>
      </c>
      <c r="B348" s="10" t="s">
        <v>879</v>
      </c>
      <c r="C348" t="s">
        <v>78</v>
      </c>
      <c r="D348" t="s">
        <v>355</v>
      </c>
      <c r="F348" s="9" t="s">
        <v>820</v>
      </c>
      <c r="G348">
        <v>5</v>
      </c>
      <c r="J348">
        <f>+Tabla35[[#This Row],[BALANCE INICIAL]]+Tabla35[[#This Row],[ENTRADAS]]-Tabla35[[#This Row],[SALIDAS]]</f>
        <v>5</v>
      </c>
      <c r="K348" s="2">
        <v>1750</v>
      </c>
      <c r="L348" s="2">
        <f>+Tabla35[[#This Row],[BALANCE INICIAL]]*Tabla35[[#This Row],[PRECIO]]</f>
        <v>8750</v>
      </c>
      <c r="M348" s="2">
        <f>+Tabla35[[#This Row],[ENTRADAS]]*Tabla35[[#This Row],[PRECIO]]</f>
        <v>0</v>
      </c>
      <c r="N348" s="2">
        <f>+Tabla35[[#This Row],[SALIDAS]]*Tabla35[[#This Row],[PRECIO]]</f>
        <v>0</v>
      </c>
      <c r="O348" s="2">
        <f>+Tabla35[[#This Row],[BALANCE INICIAL2]]+Tabla35[[#This Row],[ENTRADAS3]]-Tabla35[[#This Row],[SALIDAS4]]</f>
        <v>8750</v>
      </c>
    </row>
    <row r="349" spans="1:15" x14ac:dyDescent="0.25">
      <c r="A349" s="9" t="s">
        <v>33</v>
      </c>
      <c r="B349" s="10" t="s">
        <v>879</v>
      </c>
      <c r="C349" t="s">
        <v>78</v>
      </c>
      <c r="D349" t="s">
        <v>356</v>
      </c>
      <c r="F349" s="9" t="s">
        <v>820</v>
      </c>
      <c r="G349">
        <v>3</v>
      </c>
      <c r="J349">
        <f>+Tabla35[[#This Row],[BALANCE INICIAL]]+Tabla35[[#This Row],[ENTRADAS]]-Tabla35[[#This Row],[SALIDAS]]</f>
        <v>3</v>
      </c>
      <c r="K349" s="2">
        <v>1890</v>
      </c>
      <c r="L349" s="2">
        <f>+Tabla35[[#This Row],[BALANCE INICIAL]]*Tabla35[[#This Row],[PRECIO]]</f>
        <v>5670</v>
      </c>
      <c r="M349" s="2">
        <f>+Tabla35[[#This Row],[ENTRADAS]]*Tabla35[[#This Row],[PRECIO]]</f>
        <v>0</v>
      </c>
      <c r="N349" s="2">
        <f>+Tabla35[[#This Row],[SALIDAS]]*Tabla35[[#This Row],[PRECIO]]</f>
        <v>0</v>
      </c>
      <c r="O349" s="2">
        <f>+Tabla35[[#This Row],[BALANCE INICIAL2]]+Tabla35[[#This Row],[ENTRADAS3]]-Tabla35[[#This Row],[SALIDAS4]]</f>
        <v>5670</v>
      </c>
    </row>
    <row r="350" spans="1:15" x14ac:dyDescent="0.25">
      <c r="A350" s="9" t="s">
        <v>33</v>
      </c>
      <c r="B350" s="10" t="s">
        <v>879</v>
      </c>
      <c r="C350" t="s">
        <v>78</v>
      </c>
      <c r="D350" t="s">
        <v>357</v>
      </c>
      <c r="F350" s="9" t="s">
        <v>820</v>
      </c>
      <c r="G350">
        <v>1</v>
      </c>
      <c r="J350">
        <f>+Tabla35[[#This Row],[BALANCE INICIAL]]+Tabla35[[#This Row],[ENTRADAS]]-Tabla35[[#This Row],[SALIDAS]]</f>
        <v>1</v>
      </c>
      <c r="K350" s="2">
        <v>1295</v>
      </c>
      <c r="L350" s="2">
        <f>+Tabla35[[#This Row],[BALANCE INICIAL]]*Tabla35[[#This Row],[PRECIO]]</f>
        <v>1295</v>
      </c>
      <c r="M350" s="2">
        <f>+Tabla35[[#This Row],[ENTRADAS]]*Tabla35[[#This Row],[PRECIO]]</f>
        <v>0</v>
      </c>
      <c r="N350" s="2">
        <f>+Tabla35[[#This Row],[SALIDAS]]*Tabla35[[#This Row],[PRECIO]]</f>
        <v>0</v>
      </c>
      <c r="O350" s="2">
        <f>+Tabla35[[#This Row],[BALANCE INICIAL2]]+Tabla35[[#This Row],[ENTRADAS3]]-Tabla35[[#This Row],[SALIDAS4]]</f>
        <v>1295</v>
      </c>
    </row>
    <row r="351" spans="1:15" x14ac:dyDescent="0.25">
      <c r="A351" s="9" t="s">
        <v>33</v>
      </c>
      <c r="B351" s="10" t="s">
        <v>879</v>
      </c>
      <c r="C351" t="s">
        <v>78</v>
      </c>
      <c r="D351" t="s">
        <v>358</v>
      </c>
      <c r="F351" s="9" t="s">
        <v>820</v>
      </c>
      <c r="H351">
        <v>7</v>
      </c>
      <c r="I351">
        <v>2</v>
      </c>
      <c r="J351">
        <f>+Tabla35[[#This Row],[BALANCE INICIAL]]+Tabla35[[#This Row],[ENTRADAS]]-Tabla35[[#This Row],[SALIDAS]]</f>
        <v>5</v>
      </c>
      <c r="K351" s="2">
        <v>2693</v>
      </c>
      <c r="L351" s="2">
        <f>+Tabla35[[#This Row],[BALANCE INICIAL]]*Tabla35[[#This Row],[PRECIO]]</f>
        <v>0</v>
      </c>
      <c r="M351" s="2">
        <f>+Tabla35[[#This Row],[ENTRADAS]]*Tabla35[[#This Row],[PRECIO]]</f>
        <v>18851</v>
      </c>
      <c r="N351" s="2">
        <f>+Tabla35[[#This Row],[SALIDAS]]*Tabla35[[#This Row],[PRECIO]]</f>
        <v>5386</v>
      </c>
      <c r="O351" s="2">
        <f>+Tabla35[[#This Row],[BALANCE INICIAL2]]+Tabla35[[#This Row],[ENTRADAS3]]-Tabla35[[#This Row],[SALIDAS4]]</f>
        <v>13465</v>
      </c>
    </row>
    <row r="352" spans="1:15" x14ac:dyDescent="0.25">
      <c r="A352" s="9" t="s">
        <v>33</v>
      </c>
      <c r="B352" s="10" t="s">
        <v>879</v>
      </c>
      <c r="C352" t="s">
        <v>78</v>
      </c>
      <c r="D352" t="s">
        <v>359</v>
      </c>
      <c r="F352" s="9" t="s">
        <v>826</v>
      </c>
      <c r="G352">
        <v>2</v>
      </c>
      <c r="J352">
        <f>+Tabla35[[#This Row],[BALANCE INICIAL]]+Tabla35[[#This Row],[ENTRADAS]]-Tabla35[[#This Row],[SALIDAS]]</f>
        <v>2</v>
      </c>
      <c r="K352" s="2">
        <v>2155.7199999999998</v>
      </c>
      <c r="L352" s="2">
        <f>+Tabla35[[#This Row],[BALANCE INICIAL]]*Tabla35[[#This Row],[PRECIO]]</f>
        <v>4311.4399999999996</v>
      </c>
      <c r="M352" s="2">
        <f>+Tabla35[[#This Row],[ENTRADAS]]*Tabla35[[#This Row],[PRECIO]]</f>
        <v>0</v>
      </c>
      <c r="N352" s="2">
        <f>+Tabla35[[#This Row],[SALIDAS]]*Tabla35[[#This Row],[PRECIO]]</f>
        <v>0</v>
      </c>
      <c r="O352" s="2">
        <f>+Tabla35[[#This Row],[BALANCE INICIAL2]]+Tabla35[[#This Row],[ENTRADAS3]]-Tabla35[[#This Row],[SALIDAS4]]</f>
        <v>4311.4399999999996</v>
      </c>
    </row>
    <row r="353" spans="1:15" x14ac:dyDescent="0.25">
      <c r="A353" s="9" t="s">
        <v>33</v>
      </c>
      <c r="B353" s="10" t="s">
        <v>879</v>
      </c>
      <c r="C353" t="s">
        <v>78</v>
      </c>
      <c r="D353" t="s">
        <v>364</v>
      </c>
      <c r="F353" s="9" t="s">
        <v>826</v>
      </c>
      <c r="G353">
        <v>22</v>
      </c>
      <c r="I353">
        <v>13</v>
      </c>
      <c r="J353">
        <f>+Tabla35[[#This Row],[BALANCE INICIAL]]+Tabla35[[#This Row],[ENTRADAS]]-Tabla35[[#This Row],[SALIDAS]]</f>
        <v>9</v>
      </c>
      <c r="K353" s="2">
        <v>9110.25</v>
      </c>
      <c r="L353" s="2">
        <f>+Tabla35[[#This Row],[BALANCE INICIAL]]*Tabla35[[#This Row],[PRECIO]]</f>
        <v>200425.5</v>
      </c>
      <c r="M353" s="2">
        <f>+Tabla35[[#This Row],[ENTRADAS]]*Tabla35[[#This Row],[PRECIO]]</f>
        <v>0</v>
      </c>
      <c r="N353" s="2">
        <f>+Tabla35[[#This Row],[SALIDAS]]*Tabla35[[#This Row],[PRECIO]]</f>
        <v>118433.25</v>
      </c>
      <c r="O353" s="2">
        <f>+Tabla35[[#This Row],[BALANCE INICIAL2]]+Tabla35[[#This Row],[ENTRADAS3]]-Tabla35[[#This Row],[SALIDAS4]]</f>
        <v>81992.25</v>
      </c>
    </row>
    <row r="354" spans="1:15" x14ac:dyDescent="0.25">
      <c r="A354" s="9" t="s">
        <v>33</v>
      </c>
      <c r="B354" s="10" t="s">
        <v>879</v>
      </c>
      <c r="C354" t="s">
        <v>78</v>
      </c>
      <c r="D354" t="s">
        <v>365</v>
      </c>
      <c r="F354" s="9" t="s">
        <v>858</v>
      </c>
      <c r="G354">
        <v>4</v>
      </c>
      <c r="H354">
        <v>4</v>
      </c>
      <c r="J354">
        <f>+Tabla35[[#This Row],[BALANCE INICIAL]]+Tabla35[[#This Row],[ENTRADAS]]-Tabla35[[#This Row],[SALIDAS]]</f>
        <v>8</v>
      </c>
      <c r="K354" s="2">
        <v>4829.71</v>
      </c>
      <c r="L354" s="2">
        <f>+Tabla35[[#This Row],[BALANCE INICIAL]]*Tabla35[[#This Row],[PRECIO]]</f>
        <v>19318.84</v>
      </c>
      <c r="M354" s="2">
        <f>+Tabla35[[#This Row],[ENTRADAS]]*Tabla35[[#This Row],[PRECIO]]</f>
        <v>19318.84</v>
      </c>
      <c r="N354" s="2">
        <f>+Tabla35[[#This Row],[SALIDAS]]*Tabla35[[#This Row],[PRECIO]]</f>
        <v>0</v>
      </c>
      <c r="O354" s="2">
        <f>+Tabla35[[#This Row],[BALANCE INICIAL2]]+Tabla35[[#This Row],[ENTRADAS3]]-Tabla35[[#This Row],[SALIDAS4]]</f>
        <v>38637.68</v>
      </c>
    </row>
    <row r="355" spans="1:15" x14ac:dyDescent="0.25">
      <c r="A355" s="9" t="s">
        <v>33</v>
      </c>
      <c r="B355" s="10" t="s">
        <v>879</v>
      </c>
      <c r="C355" t="s">
        <v>78</v>
      </c>
      <c r="D355" t="s">
        <v>366</v>
      </c>
      <c r="F355" s="9" t="s">
        <v>858</v>
      </c>
      <c r="G355">
        <v>4</v>
      </c>
      <c r="H355">
        <v>4</v>
      </c>
      <c r="J355">
        <f>+Tabla35[[#This Row],[BALANCE INICIAL]]+Tabla35[[#This Row],[ENTRADAS]]-Tabla35[[#This Row],[SALIDAS]]</f>
        <v>8</v>
      </c>
      <c r="K355" s="2">
        <v>6250.43</v>
      </c>
      <c r="L355" s="2">
        <f>+Tabla35[[#This Row],[BALANCE INICIAL]]*Tabla35[[#This Row],[PRECIO]]</f>
        <v>25001.72</v>
      </c>
      <c r="M355" s="2">
        <f>+Tabla35[[#This Row],[ENTRADAS]]*Tabla35[[#This Row],[PRECIO]]</f>
        <v>25001.72</v>
      </c>
      <c r="N355" s="2">
        <f>+Tabla35[[#This Row],[SALIDAS]]*Tabla35[[#This Row],[PRECIO]]</f>
        <v>0</v>
      </c>
      <c r="O355" s="2">
        <f>+Tabla35[[#This Row],[BALANCE INICIAL2]]+Tabla35[[#This Row],[ENTRADAS3]]-Tabla35[[#This Row],[SALIDAS4]]</f>
        <v>50003.44</v>
      </c>
    </row>
    <row r="356" spans="1:15" x14ac:dyDescent="0.25">
      <c r="A356" s="9" t="s">
        <v>33</v>
      </c>
      <c r="B356" s="10" t="s">
        <v>879</v>
      </c>
      <c r="C356" t="s">
        <v>78</v>
      </c>
      <c r="D356" t="s">
        <v>367</v>
      </c>
      <c r="F356" s="9" t="s">
        <v>858</v>
      </c>
      <c r="G356">
        <v>4</v>
      </c>
      <c r="H356">
        <v>4</v>
      </c>
      <c r="J356">
        <f>+Tabla35[[#This Row],[BALANCE INICIAL]]+Tabla35[[#This Row],[ENTRADAS]]-Tabla35[[#This Row],[SALIDAS]]</f>
        <v>8</v>
      </c>
      <c r="K356" s="2">
        <v>6250.43</v>
      </c>
      <c r="L356" s="2">
        <f>+Tabla35[[#This Row],[BALANCE INICIAL]]*Tabla35[[#This Row],[PRECIO]]</f>
        <v>25001.72</v>
      </c>
      <c r="M356" s="2">
        <f>+Tabla35[[#This Row],[ENTRADAS]]*Tabla35[[#This Row],[PRECIO]]</f>
        <v>25001.72</v>
      </c>
      <c r="N356" s="2">
        <f>+Tabla35[[#This Row],[SALIDAS]]*Tabla35[[#This Row],[PRECIO]]</f>
        <v>0</v>
      </c>
      <c r="O356" s="2">
        <f>+Tabla35[[#This Row],[BALANCE INICIAL2]]+Tabla35[[#This Row],[ENTRADAS3]]-Tabla35[[#This Row],[SALIDAS4]]</f>
        <v>50003.44</v>
      </c>
    </row>
    <row r="357" spans="1:15" x14ac:dyDescent="0.25">
      <c r="A357" s="9" t="s">
        <v>33</v>
      </c>
      <c r="B357" s="10" t="s">
        <v>879</v>
      </c>
      <c r="C357" t="s">
        <v>78</v>
      </c>
      <c r="D357" t="s">
        <v>368</v>
      </c>
      <c r="F357" s="9" t="s">
        <v>858</v>
      </c>
      <c r="G357">
        <v>4</v>
      </c>
      <c r="H357">
        <v>4</v>
      </c>
      <c r="J357">
        <f>+Tabla35[[#This Row],[BALANCE INICIAL]]+Tabla35[[#This Row],[ENTRADAS]]-Tabla35[[#This Row],[SALIDAS]]</f>
        <v>8</v>
      </c>
      <c r="K357" s="2">
        <v>6250.43</v>
      </c>
      <c r="L357" s="2">
        <f>+Tabla35[[#This Row],[BALANCE INICIAL]]*Tabla35[[#This Row],[PRECIO]]</f>
        <v>25001.72</v>
      </c>
      <c r="M357" s="2">
        <f>+Tabla35[[#This Row],[ENTRADAS]]*Tabla35[[#This Row],[PRECIO]]</f>
        <v>25001.72</v>
      </c>
      <c r="N357" s="2">
        <f>+Tabla35[[#This Row],[SALIDAS]]*Tabla35[[#This Row],[PRECIO]]</f>
        <v>0</v>
      </c>
      <c r="O357" s="2">
        <f>+Tabla35[[#This Row],[BALANCE INICIAL2]]+Tabla35[[#This Row],[ENTRADAS3]]-Tabla35[[#This Row],[SALIDAS4]]</f>
        <v>50003.44</v>
      </c>
    </row>
    <row r="358" spans="1:15" x14ac:dyDescent="0.25">
      <c r="A358" s="9" t="s">
        <v>33</v>
      </c>
      <c r="B358" s="10" t="s">
        <v>879</v>
      </c>
      <c r="C358" t="s">
        <v>78</v>
      </c>
      <c r="D358" t="s">
        <v>369</v>
      </c>
      <c r="F358" s="9" t="s">
        <v>858</v>
      </c>
      <c r="G358">
        <v>4</v>
      </c>
      <c r="J358">
        <f>+Tabla35[[#This Row],[BALANCE INICIAL]]+Tabla35[[#This Row],[ENTRADAS]]-Tabla35[[#This Row],[SALIDAS]]</f>
        <v>4</v>
      </c>
      <c r="K358" s="2">
        <v>3500</v>
      </c>
      <c r="L358" s="2">
        <f>+Tabla35[[#This Row],[BALANCE INICIAL]]*Tabla35[[#This Row],[PRECIO]]</f>
        <v>14000</v>
      </c>
      <c r="M358" s="2">
        <f>+Tabla35[[#This Row],[ENTRADAS]]*Tabla35[[#This Row],[PRECIO]]</f>
        <v>0</v>
      </c>
      <c r="N358" s="2">
        <f>+Tabla35[[#This Row],[SALIDAS]]*Tabla35[[#This Row],[PRECIO]]</f>
        <v>0</v>
      </c>
      <c r="O358" s="2">
        <f>+Tabla35[[#This Row],[BALANCE INICIAL2]]+Tabla35[[#This Row],[ENTRADAS3]]-Tabla35[[#This Row],[SALIDAS4]]</f>
        <v>14000</v>
      </c>
    </row>
    <row r="359" spans="1:15" x14ac:dyDescent="0.25">
      <c r="A359" s="9" t="s">
        <v>33</v>
      </c>
      <c r="B359" s="10" t="s">
        <v>879</v>
      </c>
      <c r="C359" t="s">
        <v>78</v>
      </c>
      <c r="D359" t="s">
        <v>370</v>
      </c>
      <c r="F359" s="9" t="s">
        <v>858</v>
      </c>
      <c r="G359">
        <v>4</v>
      </c>
      <c r="J359">
        <f>+Tabla35[[#This Row],[BALANCE INICIAL]]+Tabla35[[#This Row],[ENTRADAS]]-Tabla35[[#This Row],[SALIDAS]]</f>
        <v>4</v>
      </c>
      <c r="K359" s="2">
        <v>3500</v>
      </c>
      <c r="L359" s="2">
        <f>+Tabla35[[#This Row],[BALANCE INICIAL]]*Tabla35[[#This Row],[PRECIO]]</f>
        <v>14000</v>
      </c>
      <c r="M359" s="2">
        <f>+Tabla35[[#This Row],[ENTRADAS]]*Tabla35[[#This Row],[PRECIO]]</f>
        <v>0</v>
      </c>
      <c r="N359" s="2">
        <f>+Tabla35[[#This Row],[SALIDAS]]*Tabla35[[#This Row],[PRECIO]]</f>
        <v>0</v>
      </c>
      <c r="O359" s="2">
        <f>+Tabla35[[#This Row],[BALANCE INICIAL2]]+Tabla35[[#This Row],[ENTRADAS3]]-Tabla35[[#This Row],[SALIDAS4]]</f>
        <v>14000</v>
      </c>
    </row>
    <row r="360" spans="1:15" x14ac:dyDescent="0.25">
      <c r="A360" s="9" t="s">
        <v>33</v>
      </c>
      <c r="B360" s="10" t="s">
        <v>879</v>
      </c>
      <c r="C360" t="s">
        <v>78</v>
      </c>
      <c r="D360" t="s">
        <v>371</v>
      </c>
      <c r="F360" s="9" t="s">
        <v>858</v>
      </c>
      <c r="G360">
        <v>4</v>
      </c>
      <c r="J360">
        <f>+Tabla35[[#This Row],[BALANCE INICIAL]]+Tabla35[[#This Row],[ENTRADAS]]-Tabla35[[#This Row],[SALIDAS]]</f>
        <v>4</v>
      </c>
      <c r="K360" s="2">
        <v>3500</v>
      </c>
      <c r="L360" s="2">
        <f>+Tabla35[[#This Row],[BALANCE INICIAL]]*Tabla35[[#This Row],[PRECIO]]</f>
        <v>14000</v>
      </c>
      <c r="M360" s="2">
        <f>+Tabla35[[#This Row],[ENTRADAS]]*Tabla35[[#This Row],[PRECIO]]</f>
        <v>0</v>
      </c>
      <c r="N360" s="2">
        <f>+Tabla35[[#This Row],[SALIDAS]]*Tabla35[[#This Row],[PRECIO]]</f>
        <v>0</v>
      </c>
      <c r="O360" s="2">
        <f>+Tabla35[[#This Row],[BALANCE INICIAL2]]+Tabla35[[#This Row],[ENTRADAS3]]-Tabla35[[#This Row],[SALIDAS4]]</f>
        <v>14000</v>
      </c>
    </row>
    <row r="361" spans="1:15" x14ac:dyDescent="0.25">
      <c r="A361" s="9" t="s">
        <v>33</v>
      </c>
      <c r="B361" s="10" t="s">
        <v>879</v>
      </c>
      <c r="C361" t="s">
        <v>78</v>
      </c>
      <c r="D361" t="s">
        <v>372</v>
      </c>
      <c r="F361" s="9" t="s">
        <v>858</v>
      </c>
      <c r="G361">
        <v>4</v>
      </c>
      <c r="J361">
        <f>+Tabla35[[#This Row],[BALANCE INICIAL]]+Tabla35[[#This Row],[ENTRADAS]]-Tabla35[[#This Row],[SALIDAS]]</f>
        <v>4</v>
      </c>
      <c r="K361" s="2">
        <v>3500</v>
      </c>
      <c r="L361" s="2">
        <f>+Tabla35[[#This Row],[BALANCE INICIAL]]*Tabla35[[#This Row],[PRECIO]]</f>
        <v>14000</v>
      </c>
      <c r="M361" s="2">
        <f>+Tabla35[[#This Row],[ENTRADAS]]*Tabla35[[#This Row],[PRECIO]]</f>
        <v>0</v>
      </c>
      <c r="N361" s="2">
        <f>+Tabla35[[#This Row],[SALIDAS]]*Tabla35[[#This Row],[PRECIO]]</f>
        <v>0</v>
      </c>
      <c r="O361" s="2">
        <f>+Tabla35[[#This Row],[BALANCE INICIAL2]]+Tabla35[[#This Row],[ENTRADAS3]]-Tabla35[[#This Row],[SALIDAS4]]</f>
        <v>14000</v>
      </c>
    </row>
    <row r="362" spans="1:15" x14ac:dyDescent="0.25">
      <c r="A362" s="9" t="s">
        <v>33</v>
      </c>
      <c r="B362" s="10" t="s">
        <v>879</v>
      </c>
      <c r="C362" t="s">
        <v>78</v>
      </c>
      <c r="D362" t="s">
        <v>373</v>
      </c>
      <c r="F362" s="9" t="s">
        <v>826</v>
      </c>
      <c r="H362">
        <v>3</v>
      </c>
      <c r="J362">
        <f>+Tabla35[[#This Row],[BALANCE INICIAL]]+Tabla35[[#This Row],[ENTRADAS]]-Tabla35[[#This Row],[SALIDAS]]</f>
        <v>3</v>
      </c>
      <c r="K362" s="2">
        <v>7009.16</v>
      </c>
      <c r="L362" s="2">
        <f>+Tabla35[[#This Row],[BALANCE INICIAL]]*Tabla35[[#This Row],[PRECIO]]</f>
        <v>0</v>
      </c>
      <c r="M362" s="2">
        <f>+Tabla35[[#This Row],[ENTRADAS]]*Tabla35[[#This Row],[PRECIO]]</f>
        <v>21027.48</v>
      </c>
      <c r="N362" s="2">
        <f>+Tabla35[[#This Row],[SALIDAS]]*Tabla35[[#This Row],[PRECIO]]</f>
        <v>0</v>
      </c>
      <c r="O362" s="2">
        <f>+Tabla35[[#This Row],[BALANCE INICIAL2]]+Tabla35[[#This Row],[ENTRADAS3]]-Tabla35[[#This Row],[SALIDAS4]]</f>
        <v>21027.48</v>
      </c>
    </row>
    <row r="363" spans="1:15" x14ac:dyDescent="0.25">
      <c r="A363" s="9" t="s">
        <v>33</v>
      </c>
      <c r="B363" s="10" t="s">
        <v>879</v>
      </c>
      <c r="C363" t="s">
        <v>78</v>
      </c>
      <c r="D363" t="s">
        <v>374</v>
      </c>
      <c r="F363" s="9" t="s">
        <v>820</v>
      </c>
      <c r="G363">
        <v>8</v>
      </c>
      <c r="J363">
        <f>+Tabla35[[#This Row],[BALANCE INICIAL]]+Tabla35[[#This Row],[ENTRADAS]]-Tabla35[[#This Row],[SALIDAS]]</f>
        <v>8</v>
      </c>
      <c r="K363" s="2">
        <v>5984.4</v>
      </c>
      <c r="L363" s="2">
        <f>+Tabla35[[#This Row],[BALANCE INICIAL]]*Tabla35[[#This Row],[PRECIO]]</f>
        <v>47875.199999999997</v>
      </c>
      <c r="M363" s="2">
        <f>+Tabla35[[#This Row],[ENTRADAS]]*Tabla35[[#This Row],[PRECIO]]</f>
        <v>0</v>
      </c>
      <c r="N363" s="2">
        <f>+Tabla35[[#This Row],[SALIDAS]]*Tabla35[[#This Row],[PRECIO]]</f>
        <v>0</v>
      </c>
      <c r="O363" s="2">
        <f>+Tabla35[[#This Row],[BALANCE INICIAL2]]+Tabla35[[#This Row],[ENTRADAS3]]-Tabla35[[#This Row],[SALIDAS4]]</f>
        <v>47875.199999999997</v>
      </c>
    </row>
    <row r="364" spans="1:15" x14ac:dyDescent="0.25">
      <c r="A364" s="9" t="s">
        <v>33</v>
      </c>
      <c r="B364" s="10" t="s">
        <v>879</v>
      </c>
      <c r="C364" t="s">
        <v>78</v>
      </c>
      <c r="D364" t="s">
        <v>471</v>
      </c>
      <c r="F364" s="9" t="s">
        <v>820</v>
      </c>
      <c r="G364">
        <v>2</v>
      </c>
      <c r="J364">
        <f>+Tabla35[[#This Row],[BALANCE INICIAL]]+Tabla35[[#This Row],[ENTRADAS]]-Tabla35[[#This Row],[SALIDAS]]</f>
        <v>2</v>
      </c>
      <c r="K364" s="2">
        <v>1383.05</v>
      </c>
      <c r="L364" s="2">
        <f>+Tabla35[[#This Row],[BALANCE INICIAL]]*Tabla35[[#This Row],[PRECIO]]</f>
        <v>2766.1</v>
      </c>
      <c r="M364" s="2">
        <f>+Tabla35[[#This Row],[ENTRADAS]]*Tabla35[[#This Row],[PRECIO]]</f>
        <v>0</v>
      </c>
      <c r="N364" s="2">
        <f>+Tabla35[[#This Row],[SALIDAS]]*Tabla35[[#This Row],[PRECIO]]</f>
        <v>0</v>
      </c>
      <c r="O364" s="2">
        <f>+Tabla35[[#This Row],[BALANCE INICIAL2]]+Tabla35[[#This Row],[ENTRADAS3]]-Tabla35[[#This Row],[SALIDAS4]]</f>
        <v>2766.1</v>
      </c>
    </row>
    <row r="365" spans="1:15" x14ac:dyDescent="0.25">
      <c r="A365" s="9" t="s">
        <v>26</v>
      </c>
      <c r="B365" s="16" t="s">
        <v>887</v>
      </c>
      <c r="C365" t="s">
        <v>66</v>
      </c>
      <c r="D365" t="s">
        <v>120</v>
      </c>
      <c r="F365" s="9" t="s">
        <v>820</v>
      </c>
      <c r="G365">
        <v>20</v>
      </c>
      <c r="J365">
        <f>+Tabla35[[#This Row],[BALANCE INICIAL]]+Tabla35[[#This Row],[ENTRADAS]]-Tabla35[[#This Row],[SALIDAS]]</f>
        <v>20</v>
      </c>
      <c r="K365" s="2">
        <v>18.54</v>
      </c>
      <c r="L365" s="2">
        <f>+Tabla35[[#This Row],[BALANCE INICIAL]]*Tabla35[[#This Row],[PRECIO]]</f>
        <v>370.79999999999995</v>
      </c>
      <c r="M365" s="2">
        <f>+Tabla35[[#This Row],[ENTRADAS]]*Tabla35[[#This Row],[PRECIO]]</f>
        <v>0</v>
      </c>
      <c r="N365" s="2">
        <f>+Tabla35[[#This Row],[SALIDAS]]*Tabla35[[#This Row],[PRECIO]]</f>
        <v>0</v>
      </c>
      <c r="O365" s="2">
        <f>+Tabla35[[#This Row],[BALANCE INICIAL2]]+Tabla35[[#This Row],[ENTRADAS3]]-Tabla35[[#This Row],[SALIDAS4]]</f>
        <v>370.79999999999995</v>
      </c>
    </row>
    <row r="366" spans="1:15" ht="26.25" x14ac:dyDescent="0.25">
      <c r="A366" s="11" t="s">
        <v>43</v>
      </c>
      <c r="B366" s="10" t="s">
        <v>954</v>
      </c>
      <c r="C366" s="12" t="s">
        <v>89</v>
      </c>
      <c r="D366" t="s">
        <v>955</v>
      </c>
      <c r="F366" s="9" t="s">
        <v>820</v>
      </c>
      <c r="H366">
        <v>200</v>
      </c>
      <c r="J366">
        <f>+Tabla35[[#This Row],[BALANCE INICIAL]]+Tabla35[[#This Row],[ENTRADAS]]-Tabla35[[#This Row],[SALIDAS]]</f>
        <v>200</v>
      </c>
      <c r="K366" s="2">
        <v>60</v>
      </c>
      <c r="L366" s="2">
        <f>+Tabla35[[#This Row],[BALANCE INICIAL]]*Tabla35[[#This Row],[PRECIO]]</f>
        <v>0</v>
      </c>
      <c r="M366" s="2">
        <f>+Tabla35[[#This Row],[ENTRADAS]]*Tabla35[[#This Row],[PRECIO]]</f>
        <v>12000</v>
      </c>
      <c r="N366" s="2">
        <f>+Tabla35[[#This Row],[SALIDAS]]*Tabla35[[#This Row],[PRECIO]]</f>
        <v>0</v>
      </c>
      <c r="O366" s="2">
        <f>+Tabla35[[#This Row],[BALANCE INICIAL2]]+Tabla35[[#This Row],[ENTRADAS3]]-Tabla35[[#This Row],[SALIDAS4]]</f>
        <v>12000</v>
      </c>
    </row>
    <row r="367" spans="1:15" ht="26.25" x14ac:dyDescent="0.25">
      <c r="A367" s="11" t="s">
        <v>43</v>
      </c>
      <c r="B367" s="10" t="s">
        <v>954</v>
      </c>
      <c r="C367" s="12" t="s">
        <v>89</v>
      </c>
      <c r="D367" t="s">
        <v>956</v>
      </c>
      <c r="F367" s="9" t="s">
        <v>820</v>
      </c>
      <c r="H367">
        <v>500</v>
      </c>
      <c r="J367">
        <f>+Tabla35[[#This Row],[BALANCE INICIAL]]+Tabla35[[#This Row],[ENTRADAS]]-Tabla35[[#This Row],[SALIDAS]]</f>
        <v>500</v>
      </c>
      <c r="K367" s="2">
        <v>58</v>
      </c>
      <c r="L367" s="2">
        <f>+Tabla35[[#This Row],[BALANCE INICIAL]]*Tabla35[[#This Row],[PRECIO]]</f>
        <v>0</v>
      </c>
      <c r="M367" s="2">
        <f>+Tabla35[[#This Row],[ENTRADAS]]*Tabla35[[#This Row],[PRECIO]]</f>
        <v>29000</v>
      </c>
      <c r="N367" s="2">
        <f>+Tabla35[[#This Row],[SALIDAS]]*Tabla35[[#This Row],[PRECIO]]</f>
        <v>0</v>
      </c>
      <c r="O367" s="2">
        <f>+Tabla35[[#This Row],[BALANCE INICIAL2]]+Tabla35[[#This Row],[ENTRADAS3]]-Tabla35[[#This Row],[SALIDAS4]]</f>
        <v>29000</v>
      </c>
    </row>
    <row r="368" spans="1:15" ht="26.25" x14ac:dyDescent="0.25">
      <c r="A368" s="11" t="s">
        <v>43</v>
      </c>
      <c r="B368" s="10" t="s">
        <v>954</v>
      </c>
      <c r="C368" s="12" t="s">
        <v>89</v>
      </c>
      <c r="D368" t="s">
        <v>957</v>
      </c>
      <c r="F368" s="9" t="s">
        <v>820</v>
      </c>
      <c r="H368">
        <v>3</v>
      </c>
      <c r="J368">
        <f>+Tabla35[[#This Row],[BALANCE INICIAL]]+Tabla35[[#This Row],[ENTRADAS]]-Tabla35[[#This Row],[SALIDAS]]</f>
        <v>3</v>
      </c>
      <c r="K368" s="2">
        <v>1725</v>
      </c>
      <c r="L368" s="2">
        <f>+Tabla35[[#This Row],[BALANCE INICIAL]]*Tabla35[[#This Row],[PRECIO]]</f>
        <v>0</v>
      </c>
      <c r="M368" s="2">
        <f>+Tabla35[[#This Row],[ENTRADAS]]*Tabla35[[#This Row],[PRECIO]]</f>
        <v>5175</v>
      </c>
      <c r="N368" s="2">
        <f>+Tabla35[[#This Row],[SALIDAS]]*Tabla35[[#This Row],[PRECIO]]</f>
        <v>0</v>
      </c>
      <c r="O368" s="2">
        <f>+Tabla35[[#This Row],[BALANCE INICIAL2]]+Tabla35[[#This Row],[ENTRADAS3]]-Tabla35[[#This Row],[SALIDAS4]]</f>
        <v>5175</v>
      </c>
    </row>
    <row r="369" spans="1:15" ht="26.25" x14ac:dyDescent="0.25">
      <c r="A369" s="11" t="s">
        <v>43</v>
      </c>
      <c r="B369" s="10" t="s">
        <v>954</v>
      </c>
      <c r="C369" s="12" t="s">
        <v>89</v>
      </c>
      <c r="D369" t="s">
        <v>958</v>
      </c>
      <c r="F369" s="9" t="s">
        <v>820</v>
      </c>
      <c r="H369">
        <v>16</v>
      </c>
      <c r="J369">
        <f>+Tabla35[[#This Row],[BALANCE INICIAL]]+Tabla35[[#This Row],[ENTRADAS]]-Tabla35[[#This Row],[SALIDAS]]</f>
        <v>16</v>
      </c>
      <c r="K369" s="2">
        <v>441</v>
      </c>
      <c r="L369" s="2">
        <f>+Tabla35[[#This Row],[BALANCE INICIAL]]*Tabla35[[#This Row],[PRECIO]]</f>
        <v>0</v>
      </c>
      <c r="M369" s="2">
        <f>+Tabla35[[#This Row],[ENTRADAS]]*Tabla35[[#This Row],[PRECIO]]</f>
        <v>7056</v>
      </c>
      <c r="N369" s="2">
        <f>+Tabla35[[#This Row],[SALIDAS]]*Tabla35[[#This Row],[PRECIO]]</f>
        <v>0</v>
      </c>
      <c r="O369" s="2">
        <f>+Tabla35[[#This Row],[BALANCE INICIAL2]]+Tabla35[[#This Row],[ENTRADAS3]]-Tabla35[[#This Row],[SALIDAS4]]</f>
        <v>7056</v>
      </c>
    </row>
    <row r="370" spans="1:15" ht="26.25" x14ac:dyDescent="0.25">
      <c r="A370" s="11" t="s">
        <v>43</v>
      </c>
      <c r="B370" s="10" t="s">
        <v>954</v>
      </c>
      <c r="C370" s="12" t="s">
        <v>89</v>
      </c>
      <c r="D370" t="s">
        <v>959</v>
      </c>
      <c r="F370" s="9" t="s">
        <v>820</v>
      </c>
      <c r="H370">
        <v>10</v>
      </c>
      <c r="J370">
        <f>+Tabla35[[#This Row],[BALANCE INICIAL]]+Tabla35[[#This Row],[ENTRADAS]]-Tabla35[[#This Row],[SALIDAS]]</f>
        <v>10</v>
      </c>
      <c r="K370" s="2">
        <v>70</v>
      </c>
      <c r="L370" s="2">
        <f>+Tabla35[[#This Row],[BALANCE INICIAL]]*Tabla35[[#This Row],[PRECIO]]</f>
        <v>0</v>
      </c>
      <c r="M370" s="2">
        <f>+Tabla35[[#This Row],[ENTRADAS]]*Tabla35[[#This Row],[PRECIO]]</f>
        <v>700</v>
      </c>
      <c r="N370" s="2">
        <f>+Tabla35[[#This Row],[SALIDAS]]*Tabla35[[#This Row],[PRECIO]]</f>
        <v>0</v>
      </c>
      <c r="O370" s="2">
        <f>+Tabla35[[#This Row],[BALANCE INICIAL2]]+Tabla35[[#This Row],[ENTRADAS3]]-Tabla35[[#This Row],[SALIDAS4]]</f>
        <v>700</v>
      </c>
    </row>
    <row r="371" spans="1:15" ht="26.25" x14ac:dyDescent="0.25">
      <c r="A371" s="11" t="s">
        <v>43</v>
      </c>
      <c r="B371" s="10" t="s">
        <v>954</v>
      </c>
      <c r="C371" s="12" t="s">
        <v>89</v>
      </c>
      <c r="D371" t="s">
        <v>960</v>
      </c>
      <c r="F371" s="9" t="s">
        <v>820</v>
      </c>
      <c r="H371">
        <v>50</v>
      </c>
      <c r="I371">
        <v>50</v>
      </c>
      <c r="J371">
        <f>+Tabla35[[#This Row],[BALANCE INICIAL]]+Tabla35[[#This Row],[ENTRADAS]]-Tabla35[[#This Row],[SALIDAS]]</f>
        <v>0</v>
      </c>
      <c r="K371" s="2">
        <v>5.5</v>
      </c>
      <c r="L371" s="2">
        <f>+Tabla35[[#This Row],[BALANCE INICIAL]]*Tabla35[[#This Row],[PRECIO]]</f>
        <v>0</v>
      </c>
      <c r="M371" s="2">
        <f>+Tabla35[[#This Row],[ENTRADAS]]*Tabla35[[#This Row],[PRECIO]]</f>
        <v>275</v>
      </c>
      <c r="N371" s="2">
        <f>+Tabla35[[#This Row],[SALIDAS]]*Tabla35[[#This Row],[PRECIO]]</f>
        <v>275</v>
      </c>
      <c r="O371" s="2">
        <f>+Tabla35[[#This Row],[BALANCE INICIAL2]]+Tabla35[[#This Row],[ENTRADAS3]]-Tabla35[[#This Row],[SALIDAS4]]</f>
        <v>0</v>
      </c>
    </row>
    <row r="372" spans="1:15" ht="26.25" x14ac:dyDescent="0.25">
      <c r="A372" s="11" t="s">
        <v>43</v>
      </c>
      <c r="B372" s="10" t="s">
        <v>954</v>
      </c>
      <c r="C372" s="12" t="s">
        <v>89</v>
      </c>
      <c r="D372" t="s">
        <v>961</v>
      </c>
      <c r="F372" s="9" t="s">
        <v>820</v>
      </c>
      <c r="H372">
        <v>200</v>
      </c>
      <c r="J372">
        <f>+Tabla35[[#This Row],[BALANCE INICIAL]]+Tabla35[[#This Row],[ENTRADAS]]-Tabla35[[#This Row],[SALIDAS]]</f>
        <v>200</v>
      </c>
      <c r="K372" s="2">
        <v>40</v>
      </c>
      <c r="L372" s="2">
        <f>+Tabla35[[#This Row],[BALANCE INICIAL]]*Tabla35[[#This Row],[PRECIO]]</f>
        <v>0</v>
      </c>
      <c r="M372" s="2">
        <f>+Tabla35[[#This Row],[ENTRADAS]]*Tabla35[[#This Row],[PRECIO]]</f>
        <v>8000</v>
      </c>
      <c r="N372" s="2">
        <f>+Tabla35[[#This Row],[SALIDAS]]*Tabla35[[#This Row],[PRECIO]]</f>
        <v>0</v>
      </c>
      <c r="O372" s="2">
        <f>+Tabla35[[#This Row],[BALANCE INICIAL2]]+Tabla35[[#This Row],[ENTRADAS3]]-Tabla35[[#This Row],[SALIDAS4]]</f>
        <v>8000</v>
      </c>
    </row>
    <row r="373" spans="1:15" ht="26.25" x14ac:dyDescent="0.25">
      <c r="A373" s="11" t="s">
        <v>43</v>
      </c>
      <c r="B373" s="10" t="s">
        <v>954</v>
      </c>
      <c r="C373" s="12" t="s">
        <v>89</v>
      </c>
      <c r="D373" t="s">
        <v>962</v>
      </c>
      <c r="F373" s="9" t="s">
        <v>820</v>
      </c>
      <c r="H373">
        <v>50</v>
      </c>
      <c r="I373">
        <v>50</v>
      </c>
      <c r="J373">
        <f>+Tabla35[[#This Row],[BALANCE INICIAL]]+Tabla35[[#This Row],[ENTRADAS]]-Tabla35[[#This Row],[SALIDAS]]</f>
        <v>0</v>
      </c>
      <c r="K373" s="2">
        <v>5.7</v>
      </c>
      <c r="L373" s="2">
        <f>+Tabla35[[#This Row],[BALANCE INICIAL]]*Tabla35[[#This Row],[PRECIO]]</f>
        <v>0</v>
      </c>
      <c r="M373" s="2">
        <f>+Tabla35[[#This Row],[ENTRADAS]]*Tabla35[[#This Row],[PRECIO]]</f>
        <v>285</v>
      </c>
      <c r="N373" s="2">
        <f>+Tabla35[[#This Row],[SALIDAS]]*Tabla35[[#This Row],[PRECIO]]</f>
        <v>285</v>
      </c>
      <c r="O373" s="2">
        <f>+Tabla35[[#This Row],[BALANCE INICIAL2]]+Tabla35[[#This Row],[ENTRADAS3]]-Tabla35[[#This Row],[SALIDAS4]]</f>
        <v>0</v>
      </c>
    </row>
    <row r="374" spans="1:15" ht="26.25" x14ac:dyDescent="0.25">
      <c r="A374" s="11" t="s">
        <v>43</v>
      </c>
      <c r="B374" s="10" t="s">
        <v>954</v>
      </c>
      <c r="C374" s="12" t="s">
        <v>89</v>
      </c>
      <c r="D374" t="s">
        <v>963</v>
      </c>
      <c r="F374" s="9" t="s">
        <v>820</v>
      </c>
      <c r="H374">
        <v>3</v>
      </c>
      <c r="J374">
        <f>+Tabla35[[#This Row],[BALANCE INICIAL]]+Tabla35[[#This Row],[ENTRADAS]]-Tabla35[[#This Row],[SALIDAS]]</f>
        <v>3</v>
      </c>
      <c r="K374" s="2">
        <v>87</v>
      </c>
      <c r="L374" s="2">
        <f>+Tabla35[[#This Row],[BALANCE INICIAL]]*Tabla35[[#This Row],[PRECIO]]</f>
        <v>0</v>
      </c>
      <c r="M374" s="2">
        <f>+Tabla35[[#This Row],[ENTRADAS]]*Tabla35[[#This Row],[PRECIO]]</f>
        <v>261</v>
      </c>
      <c r="N374" s="2">
        <f>+Tabla35[[#This Row],[SALIDAS]]*Tabla35[[#This Row],[PRECIO]]</f>
        <v>0</v>
      </c>
      <c r="O374" s="2">
        <f>+Tabla35[[#This Row],[BALANCE INICIAL2]]+Tabla35[[#This Row],[ENTRADAS3]]-Tabla35[[#This Row],[SALIDAS4]]</f>
        <v>261</v>
      </c>
    </row>
    <row r="375" spans="1:15" ht="26.25" x14ac:dyDescent="0.25">
      <c r="A375" s="11" t="s">
        <v>43</v>
      </c>
      <c r="B375" s="10" t="s">
        <v>954</v>
      </c>
      <c r="C375" s="12" t="s">
        <v>89</v>
      </c>
      <c r="D375" t="s">
        <v>964</v>
      </c>
      <c r="F375" s="9" t="s">
        <v>820</v>
      </c>
      <c r="H375">
        <v>100</v>
      </c>
      <c r="J375">
        <f>+Tabla35[[#This Row],[BALANCE INICIAL]]+Tabla35[[#This Row],[ENTRADAS]]-Tabla35[[#This Row],[SALIDAS]]</f>
        <v>100</v>
      </c>
      <c r="K375" s="2">
        <v>50.4</v>
      </c>
      <c r="L375" s="2">
        <f>+Tabla35[[#This Row],[BALANCE INICIAL]]*Tabla35[[#This Row],[PRECIO]]</f>
        <v>0</v>
      </c>
      <c r="M375" s="2">
        <f>+Tabla35[[#This Row],[ENTRADAS]]*Tabla35[[#This Row],[PRECIO]]</f>
        <v>5040</v>
      </c>
      <c r="N375" s="2">
        <f>+Tabla35[[#This Row],[SALIDAS]]*Tabla35[[#This Row],[PRECIO]]</f>
        <v>0</v>
      </c>
      <c r="O375" s="2">
        <f>+Tabla35[[#This Row],[BALANCE INICIAL2]]+Tabla35[[#This Row],[ENTRADAS3]]-Tabla35[[#This Row],[SALIDAS4]]</f>
        <v>5040</v>
      </c>
    </row>
    <row r="376" spans="1:15" ht="26.25" x14ac:dyDescent="0.25">
      <c r="A376" s="11" t="s">
        <v>43</v>
      </c>
      <c r="B376" s="10" t="s">
        <v>954</v>
      </c>
      <c r="C376" s="12" t="s">
        <v>89</v>
      </c>
      <c r="D376" t="s">
        <v>965</v>
      </c>
      <c r="F376" s="9" t="s">
        <v>820</v>
      </c>
      <c r="H376">
        <v>150</v>
      </c>
      <c r="J376">
        <f>+Tabla35[[#This Row],[BALANCE INICIAL]]+Tabla35[[#This Row],[ENTRADAS]]-Tabla35[[#This Row],[SALIDAS]]</f>
        <v>150</v>
      </c>
      <c r="K376" s="2">
        <v>65.8</v>
      </c>
      <c r="L376" s="2">
        <f>+Tabla35[[#This Row],[BALANCE INICIAL]]*Tabla35[[#This Row],[PRECIO]]</f>
        <v>0</v>
      </c>
      <c r="M376" s="2">
        <f>+Tabla35[[#This Row],[ENTRADAS]]*Tabla35[[#This Row],[PRECIO]]</f>
        <v>9870</v>
      </c>
      <c r="N376" s="2">
        <f>+Tabla35[[#This Row],[SALIDAS]]*Tabla35[[#This Row],[PRECIO]]</f>
        <v>0</v>
      </c>
      <c r="O376" s="2">
        <f>+Tabla35[[#This Row],[BALANCE INICIAL2]]+Tabla35[[#This Row],[ENTRADAS3]]-Tabla35[[#This Row],[SALIDAS4]]</f>
        <v>9870</v>
      </c>
    </row>
    <row r="377" spans="1:15" ht="26.25" x14ac:dyDescent="0.25">
      <c r="A377" s="11" t="s">
        <v>43</v>
      </c>
      <c r="B377" s="10" t="s">
        <v>954</v>
      </c>
      <c r="C377" s="12" t="s">
        <v>89</v>
      </c>
      <c r="D377" t="s">
        <v>966</v>
      </c>
      <c r="F377" s="9" t="s">
        <v>820</v>
      </c>
      <c r="H377">
        <v>1000</v>
      </c>
      <c r="J377">
        <f>+Tabla35[[#This Row],[BALANCE INICIAL]]+Tabla35[[#This Row],[ENTRADAS]]-Tabla35[[#This Row],[SALIDAS]]</f>
        <v>1000</v>
      </c>
      <c r="K377" s="2">
        <v>7.28</v>
      </c>
      <c r="L377" s="2">
        <f>+Tabla35[[#This Row],[BALANCE INICIAL]]*Tabla35[[#This Row],[PRECIO]]</f>
        <v>0</v>
      </c>
      <c r="M377" s="2">
        <f>+Tabla35[[#This Row],[ENTRADAS]]*Tabla35[[#This Row],[PRECIO]]</f>
        <v>7280</v>
      </c>
      <c r="N377" s="2">
        <f>+Tabla35[[#This Row],[SALIDAS]]*Tabla35[[#This Row],[PRECIO]]</f>
        <v>0</v>
      </c>
      <c r="O377" s="2">
        <f>+Tabla35[[#This Row],[BALANCE INICIAL2]]+Tabla35[[#This Row],[ENTRADAS3]]-Tabla35[[#This Row],[SALIDAS4]]</f>
        <v>7280</v>
      </c>
    </row>
    <row r="378" spans="1:15" ht="26.25" x14ac:dyDescent="0.25">
      <c r="A378" s="11" t="s">
        <v>43</v>
      </c>
      <c r="B378" s="10" t="s">
        <v>954</v>
      </c>
      <c r="C378" s="12" t="s">
        <v>89</v>
      </c>
      <c r="D378" t="s">
        <v>967</v>
      </c>
      <c r="F378" s="9" t="s">
        <v>820</v>
      </c>
      <c r="H378">
        <v>800</v>
      </c>
      <c r="J378">
        <f>+Tabla35[[#This Row],[BALANCE INICIAL]]+Tabla35[[#This Row],[ENTRADAS]]-Tabla35[[#This Row],[SALIDAS]]</f>
        <v>800</v>
      </c>
      <c r="K378" s="2">
        <v>107.25</v>
      </c>
      <c r="L378" s="2">
        <f>+Tabla35[[#This Row],[BALANCE INICIAL]]*Tabla35[[#This Row],[PRECIO]]</f>
        <v>0</v>
      </c>
      <c r="M378" s="2">
        <f>+Tabla35[[#This Row],[ENTRADAS]]*Tabla35[[#This Row],[PRECIO]]</f>
        <v>85800</v>
      </c>
      <c r="N378" s="2">
        <f>+Tabla35[[#This Row],[SALIDAS]]*Tabla35[[#This Row],[PRECIO]]</f>
        <v>0</v>
      </c>
      <c r="O378" s="2">
        <f>+Tabla35[[#This Row],[BALANCE INICIAL2]]+Tabla35[[#This Row],[ENTRADAS3]]-Tabla35[[#This Row],[SALIDAS4]]</f>
        <v>85800</v>
      </c>
    </row>
    <row r="379" spans="1:15" ht="26.25" x14ac:dyDescent="0.25">
      <c r="A379" s="11" t="s">
        <v>43</v>
      </c>
      <c r="B379" s="10" t="s">
        <v>954</v>
      </c>
      <c r="C379" s="12" t="s">
        <v>89</v>
      </c>
      <c r="D379" t="s">
        <v>968</v>
      </c>
      <c r="F379" s="9" t="s">
        <v>820</v>
      </c>
      <c r="H379">
        <v>25</v>
      </c>
      <c r="J379">
        <f>+Tabla35[[#This Row],[BALANCE INICIAL]]+Tabla35[[#This Row],[ENTRADAS]]-Tabla35[[#This Row],[SALIDAS]]</f>
        <v>25</v>
      </c>
      <c r="K379" s="2">
        <v>81.2</v>
      </c>
      <c r="L379" s="2">
        <f>+Tabla35[[#This Row],[BALANCE INICIAL]]*Tabla35[[#This Row],[PRECIO]]</f>
        <v>0</v>
      </c>
      <c r="M379" s="2">
        <f>+Tabla35[[#This Row],[ENTRADAS]]*Tabla35[[#This Row],[PRECIO]]</f>
        <v>2030</v>
      </c>
      <c r="N379" s="2">
        <f>+Tabla35[[#This Row],[SALIDAS]]*Tabla35[[#This Row],[PRECIO]]</f>
        <v>0</v>
      </c>
      <c r="O379" s="2">
        <f>+Tabla35[[#This Row],[BALANCE INICIAL2]]+Tabla35[[#This Row],[ENTRADAS3]]-Tabla35[[#This Row],[SALIDAS4]]</f>
        <v>2030</v>
      </c>
    </row>
    <row r="380" spans="1:15" ht="26.25" x14ac:dyDescent="0.25">
      <c r="A380" s="11" t="s">
        <v>43</v>
      </c>
      <c r="B380" s="10" t="s">
        <v>954</v>
      </c>
      <c r="C380" s="12" t="s">
        <v>89</v>
      </c>
      <c r="D380" t="s">
        <v>969</v>
      </c>
      <c r="F380" s="9" t="s">
        <v>820</v>
      </c>
      <c r="H380">
        <v>1000</v>
      </c>
      <c r="J380">
        <f>+Tabla35[[#This Row],[BALANCE INICIAL]]+Tabla35[[#This Row],[ENTRADAS]]-Tabla35[[#This Row],[SALIDAS]]</f>
        <v>1000</v>
      </c>
      <c r="K380" s="2">
        <v>0.88</v>
      </c>
      <c r="L380" s="2">
        <f>+Tabla35[[#This Row],[BALANCE INICIAL]]*Tabla35[[#This Row],[PRECIO]]</f>
        <v>0</v>
      </c>
      <c r="M380" s="2">
        <f>+Tabla35[[#This Row],[ENTRADAS]]*Tabla35[[#This Row],[PRECIO]]</f>
        <v>880</v>
      </c>
      <c r="N380" s="2">
        <f>+Tabla35[[#This Row],[SALIDAS]]*Tabla35[[#This Row],[PRECIO]]</f>
        <v>0</v>
      </c>
      <c r="O380" s="2">
        <f>+Tabla35[[#This Row],[BALANCE INICIAL2]]+Tabla35[[#This Row],[ENTRADAS3]]-Tabla35[[#This Row],[SALIDAS4]]</f>
        <v>880</v>
      </c>
    </row>
    <row r="381" spans="1:15" ht="26.25" x14ac:dyDescent="0.25">
      <c r="A381" s="11" t="s">
        <v>43</v>
      </c>
      <c r="B381" s="10" t="s">
        <v>954</v>
      </c>
      <c r="C381" s="12" t="s">
        <v>89</v>
      </c>
      <c r="D381" t="s">
        <v>970</v>
      </c>
      <c r="F381" s="9" t="s">
        <v>820</v>
      </c>
      <c r="H381">
        <v>1000</v>
      </c>
      <c r="J381">
        <f>+Tabla35[[#This Row],[BALANCE INICIAL]]+Tabla35[[#This Row],[ENTRADAS]]-Tabla35[[#This Row],[SALIDAS]]</f>
        <v>1000</v>
      </c>
      <c r="K381" s="2">
        <v>2.7</v>
      </c>
      <c r="L381" s="2">
        <f>+Tabla35[[#This Row],[BALANCE INICIAL]]*Tabla35[[#This Row],[PRECIO]]</f>
        <v>0</v>
      </c>
      <c r="M381" s="2">
        <f>+Tabla35[[#This Row],[ENTRADAS]]*Tabla35[[#This Row],[PRECIO]]</f>
        <v>2700</v>
      </c>
      <c r="N381" s="2">
        <f>+Tabla35[[#This Row],[SALIDAS]]*Tabla35[[#This Row],[PRECIO]]</f>
        <v>0</v>
      </c>
      <c r="O381" s="2">
        <f>+Tabla35[[#This Row],[BALANCE INICIAL2]]+Tabla35[[#This Row],[ENTRADAS3]]-Tabla35[[#This Row],[SALIDAS4]]</f>
        <v>2700</v>
      </c>
    </row>
    <row r="382" spans="1:15" ht="26.25" x14ac:dyDescent="0.25">
      <c r="A382" s="11" t="s">
        <v>43</v>
      </c>
      <c r="B382" s="10" t="s">
        <v>954</v>
      </c>
      <c r="C382" s="12" t="s">
        <v>89</v>
      </c>
      <c r="D382" t="s">
        <v>971</v>
      </c>
      <c r="F382" s="9" t="s">
        <v>820</v>
      </c>
      <c r="H382">
        <v>300</v>
      </c>
      <c r="J382">
        <f>+Tabla35[[#This Row],[BALANCE INICIAL]]+Tabla35[[#This Row],[ENTRADAS]]-Tabla35[[#This Row],[SALIDAS]]</f>
        <v>300</v>
      </c>
      <c r="K382" s="2">
        <v>91</v>
      </c>
      <c r="L382" s="2">
        <f>+Tabla35[[#This Row],[BALANCE INICIAL]]*Tabla35[[#This Row],[PRECIO]]</f>
        <v>0</v>
      </c>
      <c r="M382" s="2">
        <f>+Tabla35[[#This Row],[ENTRADAS]]*Tabla35[[#This Row],[PRECIO]]</f>
        <v>27300</v>
      </c>
      <c r="N382" s="2">
        <f>+Tabla35[[#This Row],[SALIDAS]]*Tabla35[[#This Row],[PRECIO]]</f>
        <v>0</v>
      </c>
      <c r="O382" s="2">
        <f>+Tabla35[[#This Row],[BALANCE INICIAL2]]+Tabla35[[#This Row],[ENTRADAS3]]-Tabla35[[#This Row],[SALIDAS4]]</f>
        <v>27300</v>
      </c>
    </row>
    <row r="383" spans="1:15" ht="26.25" x14ac:dyDescent="0.25">
      <c r="A383" s="11" t="s">
        <v>43</v>
      </c>
      <c r="B383" s="10" t="s">
        <v>954</v>
      </c>
      <c r="C383" s="12" t="s">
        <v>89</v>
      </c>
      <c r="D383" t="s">
        <v>972</v>
      </c>
      <c r="F383" s="9" t="s">
        <v>820</v>
      </c>
      <c r="H383">
        <v>200</v>
      </c>
      <c r="J383">
        <f>+Tabla35[[#This Row],[BALANCE INICIAL]]+Tabla35[[#This Row],[ENTRADAS]]-Tabla35[[#This Row],[SALIDAS]]</f>
        <v>200</v>
      </c>
      <c r="K383" s="2">
        <v>119</v>
      </c>
      <c r="L383" s="2">
        <f>+Tabla35[[#This Row],[BALANCE INICIAL]]*Tabla35[[#This Row],[PRECIO]]</f>
        <v>0</v>
      </c>
      <c r="M383" s="2">
        <f>+Tabla35[[#This Row],[ENTRADAS]]*Tabla35[[#This Row],[PRECIO]]</f>
        <v>23800</v>
      </c>
      <c r="N383" s="2">
        <f>+Tabla35[[#This Row],[SALIDAS]]*Tabla35[[#This Row],[PRECIO]]</f>
        <v>0</v>
      </c>
      <c r="O383" s="2">
        <f>+Tabla35[[#This Row],[BALANCE INICIAL2]]+Tabla35[[#This Row],[ENTRADAS3]]-Tabla35[[#This Row],[SALIDAS4]]</f>
        <v>23800</v>
      </c>
    </row>
    <row r="384" spans="1:15" x14ac:dyDescent="0.25">
      <c r="A384" s="9" t="s">
        <v>47</v>
      </c>
      <c r="B384" s="16" t="s">
        <v>893</v>
      </c>
      <c r="C384" t="s">
        <v>94</v>
      </c>
      <c r="D384" t="s">
        <v>320</v>
      </c>
      <c r="F384" s="9" t="s">
        <v>840</v>
      </c>
      <c r="G384">
        <v>60</v>
      </c>
      <c r="J384">
        <f>+Tabla35[[#This Row],[BALANCE INICIAL]]+Tabla35[[#This Row],[ENTRADAS]]-Tabla35[[#This Row],[SALIDAS]]</f>
        <v>60</v>
      </c>
      <c r="K384" s="2">
        <v>2615</v>
      </c>
      <c r="L384" s="2">
        <f>+Tabla35[[#This Row],[BALANCE INICIAL]]*Tabla35[[#This Row],[PRECIO]]</f>
        <v>156900</v>
      </c>
      <c r="M384" s="2">
        <f>+Tabla35[[#This Row],[ENTRADAS]]*Tabla35[[#This Row],[PRECIO]]</f>
        <v>0</v>
      </c>
      <c r="N384" s="2">
        <f>+Tabla35[[#This Row],[SALIDAS]]*Tabla35[[#This Row],[PRECIO]]</f>
        <v>0</v>
      </c>
      <c r="O384" s="2">
        <f>+Tabla35[[#This Row],[BALANCE INICIAL2]]+Tabla35[[#This Row],[ENTRADAS3]]-Tabla35[[#This Row],[SALIDAS4]]</f>
        <v>156900</v>
      </c>
    </row>
    <row r="385" spans="1:15" x14ac:dyDescent="0.25">
      <c r="A385" s="9" t="s">
        <v>47</v>
      </c>
      <c r="B385" s="16" t="s">
        <v>893</v>
      </c>
      <c r="C385" t="s">
        <v>94</v>
      </c>
      <c r="D385" t="s">
        <v>380</v>
      </c>
      <c r="F385" s="9" t="s">
        <v>825</v>
      </c>
      <c r="G385">
        <v>2</v>
      </c>
      <c r="J385">
        <f>+Tabla35[[#This Row],[BALANCE INICIAL]]+Tabla35[[#This Row],[ENTRADAS]]-Tabla35[[#This Row],[SALIDAS]]</f>
        <v>2</v>
      </c>
      <c r="K385" s="2">
        <v>1089</v>
      </c>
      <c r="L385" s="2">
        <f>+Tabla35[[#This Row],[BALANCE INICIAL]]*Tabla35[[#This Row],[PRECIO]]</f>
        <v>2178</v>
      </c>
      <c r="M385" s="2">
        <f>+Tabla35[[#This Row],[ENTRADAS]]*Tabla35[[#This Row],[PRECIO]]</f>
        <v>0</v>
      </c>
      <c r="N385" s="2">
        <f>+Tabla35[[#This Row],[SALIDAS]]*Tabla35[[#This Row],[PRECIO]]</f>
        <v>0</v>
      </c>
      <c r="O385" s="2">
        <f>+Tabla35[[#This Row],[BALANCE INICIAL2]]+Tabla35[[#This Row],[ENTRADAS3]]-Tabla35[[#This Row],[SALIDAS4]]</f>
        <v>2178</v>
      </c>
    </row>
    <row r="386" spans="1:15" x14ac:dyDescent="0.25">
      <c r="A386" s="9" t="s">
        <v>47</v>
      </c>
      <c r="B386" s="16" t="s">
        <v>893</v>
      </c>
      <c r="C386" t="s">
        <v>94</v>
      </c>
      <c r="D386" t="s">
        <v>381</v>
      </c>
      <c r="F386" s="9" t="s">
        <v>859</v>
      </c>
      <c r="G386">
        <v>6</v>
      </c>
      <c r="J386">
        <f>+Tabla35[[#This Row],[BALANCE INICIAL]]+Tabla35[[#This Row],[ENTRADAS]]-Tabla35[[#This Row],[SALIDAS]]</f>
        <v>6</v>
      </c>
      <c r="K386" s="2">
        <v>3240</v>
      </c>
      <c r="L386" s="2">
        <f>+Tabla35[[#This Row],[BALANCE INICIAL]]*Tabla35[[#This Row],[PRECIO]]</f>
        <v>19440</v>
      </c>
      <c r="M386" s="2">
        <f>+Tabla35[[#This Row],[ENTRADAS]]*Tabla35[[#This Row],[PRECIO]]</f>
        <v>0</v>
      </c>
      <c r="N386" s="2">
        <f>+Tabla35[[#This Row],[SALIDAS]]*Tabla35[[#This Row],[PRECIO]]</f>
        <v>0</v>
      </c>
      <c r="O386" s="2">
        <f>+Tabla35[[#This Row],[BALANCE INICIAL2]]+Tabla35[[#This Row],[ENTRADAS3]]-Tabla35[[#This Row],[SALIDAS4]]</f>
        <v>19440</v>
      </c>
    </row>
    <row r="387" spans="1:15" x14ac:dyDescent="0.25">
      <c r="A387" s="9" t="s">
        <v>47</v>
      </c>
      <c r="B387" s="16" t="s">
        <v>893</v>
      </c>
      <c r="C387" t="s">
        <v>94</v>
      </c>
      <c r="D387" t="s">
        <v>384</v>
      </c>
      <c r="F387" s="9" t="s">
        <v>859</v>
      </c>
      <c r="G387">
        <v>5</v>
      </c>
      <c r="J387">
        <f>+Tabla35[[#This Row],[BALANCE INICIAL]]+Tabla35[[#This Row],[ENTRADAS]]-Tabla35[[#This Row],[SALIDAS]]</f>
        <v>5</v>
      </c>
      <c r="K387" s="2">
        <v>4850</v>
      </c>
      <c r="L387" s="2">
        <f>+Tabla35[[#This Row],[BALANCE INICIAL]]*Tabla35[[#This Row],[PRECIO]]</f>
        <v>24250</v>
      </c>
      <c r="M387" s="2">
        <f>+Tabla35[[#This Row],[ENTRADAS]]*Tabla35[[#This Row],[PRECIO]]</f>
        <v>0</v>
      </c>
      <c r="N387" s="2">
        <f>+Tabla35[[#This Row],[SALIDAS]]*Tabla35[[#This Row],[PRECIO]]</f>
        <v>0</v>
      </c>
      <c r="O387" s="2">
        <f>+Tabla35[[#This Row],[BALANCE INICIAL2]]+Tabla35[[#This Row],[ENTRADAS3]]-Tabla35[[#This Row],[SALIDAS4]]</f>
        <v>24250</v>
      </c>
    </row>
    <row r="388" spans="1:15" x14ac:dyDescent="0.25">
      <c r="A388" s="9" t="s">
        <v>47</v>
      </c>
      <c r="B388" s="16" t="s">
        <v>893</v>
      </c>
      <c r="C388" t="s">
        <v>94</v>
      </c>
      <c r="D388" t="s">
        <v>385</v>
      </c>
      <c r="F388" s="9" t="s">
        <v>859</v>
      </c>
      <c r="G388">
        <v>5</v>
      </c>
      <c r="J388">
        <f>+Tabla35[[#This Row],[BALANCE INICIAL]]+Tabla35[[#This Row],[ENTRADAS]]-Tabla35[[#This Row],[SALIDAS]]</f>
        <v>5</v>
      </c>
      <c r="K388" s="2">
        <v>3240</v>
      </c>
      <c r="L388" s="2">
        <f>+Tabla35[[#This Row],[BALANCE INICIAL]]*Tabla35[[#This Row],[PRECIO]]</f>
        <v>16200</v>
      </c>
      <c r="M388" s="2">
        <f>+Tabla35[[#This Row],[ENTRADAS]]*Tabla35[[#This Row],[PRECIO]]</f>
        <v>0</v>
      </c>
      <c r="N388" s="2">
        <f>+Tabla35[[#This Row],[SALIDAS]]*Tabla35[[#This Row],[PRECIO]]</f>
        <v>0</v>
      </c>
      <c r="O388" s="2">
        <f>+Tabla35[[#This Row],[BALANCE INICIAL2]]+Tabla35[[#This Row],[ENTRADAS3]]-Tabla35[[#This Row],[SALIDAS4]]</f>
        <v>16200</v>
      </c>
    </row>
    <row r="389" spans="1:15" x14ac:dyDescent="0.25">
      <c r="A389" s="9" t="s">
        <v>47</v>
      </c>
      <c r="B389" s="16" t="s">
        <v>893</v>
      </c>
      <c r="C389" t="s">
        <v>94</v>
      </c>
      <c r="D389" t="s">
        <v>472</v>
      </c>
      <c r="F389" s="9" t="s">
        <v>863</v>
      </c>
      <c r="G389">
        <v>28</v>
      </c>
      <c r="I389">
        <v>9</v>
      </c>
      <c r="J389">
        <f>+Tabla35[[#This Row],[BALANCE INICIAL]]+Tabla35[[#This Row],[ENTRADAS]]-Tabla35[[#This Row],[SALIDAS]]</f>
        <v>19</v>
      </c>
      <c r="K389" s="2">
        <v>3240</v>
      </c>
      <c r="L389" s="2">
        <f>+Tabla35[[#This Row],[BALANCE INICIAL]]*Tabla35[[#This Row],[PRECIO]]</f>
        <v>90720</v>
      </c>
      <c r="M389" s="2">
        <f>+Tabla35[[#This Row],[ENTRADAS]]*Tabla35[[#This Row],[PRECIO]]</f>
        <v>0</v>
      </c>
      <c r="N389" s="2">
        <f>+Tabla35[[#This Row],[SALIDAS]]*Tabla35[[#This Row],[PRECIO]]</f>
        <v>29160</v>
      </c>
      <c r="O389" s="2">
        <f>+Tabla35[[#This Row],[BALANCE INICIAL2]]+Tabla35[[#This Row],[ENTRADAS3]]-Tabla35[[#This Row],[SALIDAS4]]</f>
        <v>61560</v>
      </c>
    </row>
    <row r="390" spans="1:15" x14ac:dyDescent="0.25">
      <c r="A390" s="9" t="s">
        <v>47</v>
      </c>
      <c r="B390" s="16" t="s">
        <v>893</v>
      </c>
      <c r="C390" t="s">
        <v>94</v>
      </c>
      <c r="D390" t="s">
        <v>473</v>
      </c>
      <c r="F390" s="9" t="s">
        <v>863</v>
      </c>
      <c r="G390">
        <v>6</v>
      </c>
      <c r="I390">
        <v>1</v>
      </c>
      <c r="J390">
        <f>+Tabla35[[#This Row],[BALANCE INICIAL]]+Tabla35[[#This Row],[ENTRADAS]]-Tabla35[[#This Row],[SALIDAS]]</f>
        <v>5</v>
      </c>
      <c r="K390" s="2">
        <v>3698</v>
      </c>
      <c r="L390" s="2">
        <f>+Tabla35[[#This Row],[BALANCE INICIAL]]*Tabla35[[#This Row],[PRECIO]]</f>
        <v>22188</v>
      </c>
      <c r="M390" s="2">
        <f>+Tabla35[[#This Row],[ENTRADAS]]*Tabla35[[#This Row],[PRECIO]]</f>
        <v>0</v>
      </c>
      <c r="N390" s="2">
        <f>+Tabla35[[#This Row],[SALIDAS]]*Tabla35[[#This Row],[PRECIO]]</f>
        <v>3698</v>
      </c>
      <c r="O390" s="2">
        <f>+Tabla35[[#This Row],[BALANCE INICIAL2]]+Tabla35[[#This Row],[ENTRADAS3]]-Tabla35[[#This Row],[SALIDAS4]]</f>
        <v>18490</v>
      </c>
    </row>
    <row r="391" spans="1:15" x14ac:dyDescent="0.25">
      <c r="A391" s="9" t="s">
        <v>47</v>
      </c>
      <c r="B391" s="16" t="s">
        <v>893</v>
      </c>
      <c r="C391" t="s">
        <v>94</v>
      </c>
      <c r="D391" t="s">
        <v>474</v>
      </c>
      <c r="F391" s="9" t="s">
        <v>825</v>
      </c>
      <c r="G391">
        <v>2</v>
      </c>
      <c r="J391">
        <f>+Tabla35[[#This Row],[BALANCE INICIAL]]+Tabla35[[#This Row],[ENTRADAS]]-Tabla35[[#This Row],[SALIDAS]]</f>
        <v>2</v>
      </c>
      <c r="K391" s="2">
        <v>1089</v>
      </c>
      <c r="L391" s="2">
        <f>+Tabla35[[#This Row],[BALANCE INICIAL]]*Tabla35[[#This Row],[PRECIO]]</f>
        <v>2178</v>
      </c>
      <c r="M391" s="2">
        <f>+Tabla35[[#This Row],[ENTRADAS]]*Tabla35[[#This Row],[PRECIO]]</f>
        <v>0</v>
      </c>
      <c r="N391" s="2">
        <f>+Tabla35[[#This Row],[SALIDAS]]*Tabla35[[#This Row],[PRECIO]]</f>
        <v>0</v>
      </c>
      <c r="O391" s="2">
        <f>+Tabla35[[#This Row],[BALANCE INICIAL2]]+Tabla35[[#This Row],[ENTRADAS3]]-Tabla35[[#This Row],[SALIDAS4]]</f>
        <v>2178</v>
      </c>
    </row>
    <row r="392" spans="1:15" x14ac:dyDescent="0.25">
      <c r="A392" s="9" t="s">
        <v>47</v>
      </c>
      <c r="B392" s="16" t="s">
        <v>893</v>
      </c>
      <c r="C392" t="s">
        <v>94</v>
      </c>
      <c r="D392" t="s">
        <v>475</v>
      </c>
      <c r="F392" s="9" t="s">
        <v>863</v>
      </c>
      <c r="G392">
        <v>5</v>
      </c>
      <c r="J392">
        <f>+Tabla35[[#This Row],[BALANCE INICIAL]]+Tabla35[[#This Row],[ENTRADAS]]-Tabla35[[#This Row],[SALIDAS]]</f>
        <v>5</v>
      </c>
      <c r="K392" s="2">
        <v>3240</v>
      </c>
      <c r="L392" s="2">
        <f>+Tabla35[[#This Row],[BALANCE INICIAL]]*Tabla35[[#This Row],[PRECIO]]</f>
        <v>16200</v>
      </c>
      <c r="M392" s="2">
        <f>+Tabla35[[#This Row],[ENTRADAS]]*Tabla35[[#This Row],[PRECIO]]</f>
        <v>0</v>
      </c>
      <c r="N392" s="2">
        <f>+Tabla35[[#This Row],[SALIDAS]]*Tabla35[[#This Row],[PRECIO]]</f>
        <v>0</v>
      </c>
      <c r="O392" s="2">
        <f>+Tabla35[[#This Row],[BALANCE INICIAL2]]+Tabla35[[#This Row],[ENTRADAS3]]-Tabla35[[#This Row],[SALIDAS4]]</f>
        <v>16200</v>
      </c>
    </row>
    <row r="393" spans="1:15" x14ac:dyDescent="0.25">
      <c r="A393" s="9" t="s">
        <v>47</v>
      </c>
      <c r="B393" s="16" t="s">
        <v>893</v>
      </c>
      <c r="C393" t="s">
        <v>94</v>
      </c>
      <c r="D393" t="s">
        <v>476</v>
      </c>
      <c r="F393" s="9" t="s">
        <v>863</v>
      </c>
      <c r="G393">
        <v>5</v>
      </c>
      <c r="J393">
        <f>+Tabla35[[#This Row],[BALANCE INICIAL]]+Tabla35[[#This Row],[ENTRADAS]]-Tabla35[[#This Row],[SALIDAS]]</f>
        <v>5</v>
      </c>
      <c r="K393" s="2">
        <v>4500</v>
      </c>
      <c r="L393" s="2">
        <f>+Tabla35[[#This Row],[BALANCE INICIAL]]*Tabla35[[#This Row],[PRECIO]]</f>
        <v>22500</v>
      </c>
      <c r="M393" s="2">
        <f>+Tabla35[[#This Row],[ENTRADAS]]*Tabla35[[#This Row],[PRECIO]]</f>
        <v>0</v>
      </c>
      <c r="N393" s="2">
        <f>+Tabla35[[#This Row],[SALIDAS]]*Tabla35[[#This Row],[PRECIO]]</f>
        <v>0</v>
      </c>
      <c r="O393" s="2">
        <f>+Tabla35[[#This Row],[BALANCE INICIAL2]]+Tabla35[[#This Row],[ENTRADAS3]]-Tabla35[[#This Row],[SALIDAS4]]</f>
        <v>22500</v>
      </c>
    </row>
    <row r="394" spans="1:15" x14ac:dyDescent="0.25">
      <c r="A394" s="9" t="s">
        <v>47</v>
      </c>
      <c r="B394" s="16" t="s">
        <v>893</v>
      </c>
      <c r="C394" t="s">
        <v>94</v>
      </c>
      <c r="D394" t="s">
        <v>477</v>
      </c>
      <c r="F394" s="9" t="s">
        <v>863</v>
      </c>
      <c r="G394">
        <v>8</v>
      </c>
      <c r="I394">
        <v>3</v>
      </c>
      <c r="J394">
        <f>+Tabla35[[#This Row],[BALANCE INICIAL]]+Tabla35[[#This Row],[ENTRADAS]]-Tabla35[[#This Row],[SALIDAS]]</f>
        <v>5</v>
      </c>
      <c r="K394" s="2">
        <v>3240</v>
      </c>
      <c r="L394" s="2">
        <f>+Tabla35[[#This Row],[BALANCE INICIAL]]*Tabla35[[#This Row],[PRECIO]]</f>
        <v>25920</v>
      </c>
      <c r="M394" s="2">
        <f>+Tabla35[[#This Row],[ENTRADAS]]*Tabla35[[#This Row],[PRECIO]]</f>
        <v>0</v>
      </c>
      <c r="N394" s="2">
        <f>+Tabla35[[#This Row],[SALIDAS]]*Tabla35[[#This Row],[PRECIO]]</f>
        <v>9720</v>
      </c>
      <c r="O394" s="2">
        <f>+Tabla35[[#This Row],[BALANCE INICIAL2]]+Tabla35[[#This Row],[ENTRADAS3]]-Tabla35[[#This Row],[SALIDAS4]]</f>
        <v>16200</v>
      </c>
    </row>
    <row r="395" spans="1:15" x14ac:dyDescent="0.25">
      <c r="A395" s="9" t="s">
        <v>47</v>
      </c>
      <c r="B395" s="16" t="s">
        <v>893</v>
      </c>
      <c r="C395" t="s">
        <v>94</v>
      </c>
      <c r="D395" t="s">
        <v>478</v>
      </c>
      <c r="F395" s="9" t="s">
        <v>863</v>
      </c>
      <c r="G395">
        <v>2</v>
      </c>
      <c r="J395">
        <f>+Tabla35[[#This Row],[BALANCE INICIAL]]+Tabla35[[#This Row],[ENTRADAS]]-Tabla35[[#This Row],[SALIDAS]]</f>
        <v>2</v>
      </c>
      <c r="K395" s="2">
        <v>4850</v>
      </c>
      <c r="L395" s="2">
        <f>+Tabla35[[#This Row],[BALANCE INICIAL]]*Tabla35[[#This Row],[PRECIO]]</f>
        <v>9700</v>
      </c>
      <c r="M395" s="2">
        <f>+Tabla35[[#This Row],[ENTRADAS]]*Tabla35[[#This Row],[PRECIO]]</f>
        <v>0</v>
      </c>
      <c r="N395" s="2">
        <f>+Tabla35[[#This Row],[SALIDAS]]*Tabla35[[#This Row],[PRECIO]]</f>
        <v>0</v>
      </c>
      <c r="O395" s="2">
        <f>+Tabla35[[#This Row],[BALANCE INICIAL2]]+Tabla35[[#This Row],[ENTRADAS3]]-Tabla35[[#This Row],[SALIDAS4]]</f>
        <v>9700</v>
      </c>
    </row>
    <row r="396" spans="1:15" x14ac:dyDescent="0.25">
      <c r="A396" s="9" t="s">
        <v>47</v>
      </c>
      <c r="B396" s="16" t="s">
        <v>893</v>
      </c>
      <c r="C396" t="s">
        <v>94</v>
      </c>
      <c r="D396" t="s">
        <v>479</v>
      </c>
      <c r="F396" s="9" t="s">
        <v>825</v>
      </c>
      <c r="G396">
        <v>2</v>
      </c>
      <c r="J396">
        <f>+Tabla35[[#This Row],[BALANCE INICIAL]]+Tabla35[[#This Row],[ENTRADAS]]-Tabla35[[#This Row],[SALIDAS]]</f>
        <v>2</v>
      </c>
      <c r="K396" s="2">
        <v>3240</v>
      </c>
      <c r="L396" s="2">
        <f>+Tabla35[[#This Row],[BALANCE INICIAL]]*Tabla35[[#This Row],[PRECIO]]</f>
        <v>6480</v>
      </c>
      <c r="M396" s="2">
        <f>+Tabla35[[#This Row],[ENTRADAS]]*Tabla35[[#This Row],[PRECIO]]</f>
        <v>0</v>
      </c>
      <c r="N396" s="2">
        <f>+Tabla35[[#This Row],[SALIDAS]]*Tabla35[[#This Row],[PRECIO]]</f>
        <v>0</v>
      </c>
      <c r="O396" s="2">
        <f>+Tabla35[[#This Row],[BALANCE INICIAL2]]+Tabla35[[#This Row],[ENTRADAS3]]-Tabla35[[#This Row],[SALIDAS4]]</f>
        <v>6480</v>
      </c>
    </row>
    <row r="397" spans="1:15" x14ac:dyDescent="0.25">
      <c r="A397" s="9" t="s">
        <v>61</v>
      </c>
      <c r="B397" s="16" t="s">
        <v>894</v>
      </c>
      <c r="C397" t="s">
        <v>109</v>
      </c>
      <c r="D397" t="s">
        <v>690</v>
      </c>
      <c r="F397" s="9" t="s">
        <v>820</v>
      </c>
      <c r="G397">
        <v>16</v>
      </c>
      <c r="J397">
        <f>+Tabla35[[#This Row],[BALANCE INICIAL]]+Tabla35[[#This Row],[ENTRADAS]]-Tabla35[[#This Row],[SALIDAS]]</f>
        <v>16</v>
      </c>
      <c r="K397" s="2">
        <v>400</v>
      </c>
      <c r="L397" s="2">
        <f>+Tabla35[[#This Row],[BALANCE INICIAL]]*Tabla35[[#This Row],[PRECIO]]</f>
        <v>6400</v>
      </c>
      <c r="M397" s="2">
        <f>+Tabla35[[#This Row],[ENTRADAS]]*Tabla35[[#This Row],[PRECIO]]</f>
        <v>0</v>
      </c>
      <c r="N397" s="2">
        <f>+Tabla35[[#This Row],[SALIDAS]]*Tabla35[[#This Row],[PRECIO]]</f>
        <v>0</v>
      </c>
      <c r="O397" s="2">
        <f>+Tabla35[[#This Row],[BALANCE INICIAL2]]+Tabla35[[#This Row],[ENTRADAS3]]-Tabla35[[#This Row],[SALIDAS4]]</f>
        <v>6400</v>
      </c>
    </row>
    <row r="398" spans="1:15" x14ac:dyDescent="0.25">
      <c r="A398" s="9" t="s">
        <v>36</v>
      </c>
      <c r="B398" s="16" t="s">
        <v>895</v>
      </c>
      <c r="C398" t="s">
        <v>82</v>
      </c>
      <c r="D398" t="s">
        <v>182</v>
      </c>
      <c r="F398" s="9" t="s">
        <v>820</v>
      </c>
      <c r="G398">
        <v>1</v>
      </c>
      <c r="J398">
        <f>+Tabla35[[#This Row],[BALANCE INICIAL]]+Tabla35[[#This Row],[ENTRADAS]]-Tabla35[[#This Row],[SALIDAS]]</f>
        <v>1</v>
      </c>
      <c r="K398" s="2">
        <v>1900</v>
      </c>
      <c r="L398" s="2">
        <f>+Tabla35[[#This Row],[BALANCE INICIAL]]*Tabla35[[#This Row],[PRECIO]]</f>
        <v>1900</v>
      </c>
      <c r="M398" s="2">
        <f>+Tabla35[[#This Row],[ENTRADAS]]*Tabla35[[#This Row],[PRECIO]]</f>
        <v>0</v>
      </c>
      <c r="N398" s="2">
        <f>+Tabla35[[#This Row],[SALIDAS]]*Tabla35[[#This Row],[PRECIO]]</f>
        <v>0</v>
      </c>
      <c r="O398" s="2">
        <f>+Tabla35[[#This Row],[BALANCE INICIAL2]]+Tabla35[[#This Row],[ENTRADAS3]]-Tabla35[[#This Row],[SALIDAS4]]</f>
        <v>1900</v>
      </c>
    </row>
    <row r="399" spans="1:15" x14ac:dyDescent="0.25">
      <c r="A399" s="9" t="s">
        <v>41</v>
      </c>
      <c r="B399" s="16" t="s">
        <v>890</v>
      </c>
      <c r="C399" t="s">
        <v>87</v>
      </c>
      <c r="D399" t="s">
        <v>267</v>
      </c>
      <c r="F399" s="9" t="s">
        <v>820</v>
      </c>
      <c r="G399">
        <v>88</v>
      </c>
      <c r="J399">
        <f>+Tabla35[[#This Row],[BALANCE INICIAL]]+Tabla35[[#This Row],[ENTRADAS]]-Tabla35[[#This Row],[SALIDAS]]</f>
        <v>88</v>
      </c>
      <c r="K399" s="2">
        <v>218</v>
      </c>
      <c r="L399" s="2">
        <f>+Tabla35[[#This Row],[BALANCE INICIAL]]*Tabla35[[#This Row],[PRECIO]]</f>
        <v>19184</v>
      </c>
      <c r="M399" s="2">
        <f>+Tabla35[[#This Row],[ENTRADAS]]*Tabla35[[#This Row],[PRECIO]]</f>
        <v>0</v>
      </c>
      <c r="N399" s="2">
        <f>+Tabla35[[#This Row],[SALIDAS]]*Tabla35[[#This Row],[PRECIO]]</f>
        <v>0</v>
      </c>
      <c r="O399" s="2">
        <f>+Tabla35[[#This Row],[BALANCE INICIAL2]]+Tabla35[[#This Row],[ENTRADAS3]]-Tabla35[[#This Row],[SALIDAS4]]</f>
        <v>19184</v>
      </c>
    </row>
    <row r="400" spans="1:15" x14ac:dyDescent="0.25">
      <c r="A400" s="9" t="s">
        <v>41</v>
      </c>
      <c r="B400" s="16" t="s">
        <v>890</v>
      </c>
      <c r="C400" t="s">
        <v>87</v>
      </c>
      <c r="D400" t="s">
        <v>273</v>
      </c>
      <c r="F400" s="9" t="s">
        <v>852</v>
      </c>
      <c r="G400">
        <v>84</v>
      </c>
      <c r="H400">
        <v>411</v>
      </c>
      <c r="J400">
        <f>+Tabla35[[#This Row],[BALANCE INICIAL]]+Tabla35[[#This Row],[ENTRADAS]]-Tabla35[[#This Row],[SALIDAS]]</f>
        <v>495</v>
      </c>
      <c r="K400" s="2">
        <v>3450</v>
      </c>
      <c r="L400" s="2">
        <f>+Tabla35[[#This Row],[BALANCE INICIAL]]*Tabla35[[#This Row],[PRECIO]]</f>
        <v>289800</v>
      </c>
      <c r="M400" s="2">
        <f>+Tabla35[[#This Row],[ENTRADAS]]*Tabla35[[#This Row],[PRECIO]]</f>
        <v>1417950</v>
      </c>
      <c r="N400" s="2">
        <f>+Tabla35[[#This Row],[SALIDAS]]*Tabla35[[#This Row],[PRECIO]]</f>
        <v>0</v>
      </c>
      <c r="O400" s="2">
        <f>+Tabla35[[#This Row],[BALANCE INICIAL2]]+Tabla35[[#This Row],[ENTRADAS3]]-Tabla35[[#This Row],[SALIDAS4]]</f>
        <v>1707750</v>
      </c>
    </row>
    <row r="401" spans="1:15" x14ac:dyDescent="0.25">
      <c r="A401" s="9" t="s">
        <v>41</v>
      </c>
      <c r="B401" s="16" t="s">
        <v>890</v>
      </c>
      <c r="C401" t="s">
        <v>87</v>
      </c>
      <c r="D401" t="s">
        <v>274</v>
      </c>
      <c r="F401" s="9" t="s">
        <v>852</v>
      </c>
      <c r="G401">
        <v>156</v>
      </c>
      <c r="H401">
        <v>390</v>
      </c>
      <c r="I401">
        <v>193</v>
      </c>
      <c r="J401">
        <f>+Tabla35[[#This Row],[BALANCE INICIAL]]+Tabla35[[#This Row],[ENTRADAS]]-Tabla35[[#This Row],[SALIDAS]]</f>
        <v>353</v>
      </c>
      <c r="K401" s="2">
        <v>1747</v>
      </c>
      <c r="L401" s="2">
        <f>+Tabla35[[#This Row],[BALANCE INICIAL]]*Tabla35[[#This Row],[PRECIO]]</f>
        <v>272532</v>
      </c>
      <c r="M401" s="2">
        <f>+Tabla35[[#This Row],[ENTRADAS]]*Tabla35[[#This Row],[PRECIO]]</f>
        <v>681330</v>
      </c>
      <c r="N401" s="2">
        <f>+Tabla35[[#This Row],[SALIDAS]]*Tabla35[[#This Row],[PRECIO]]</f>
        <v>337171</v>
      </c>
      <c r="O401" s="2">
        <f>+Tabla35[[#This Row],[BALANCE INICIAL2]]+Tabla35[[#This Row],[ENTRADAS3]]-Tabla35[[#This Row],[SALIDAS4]]</f>
        <v>616691</v>
      </c>
    </row>
    <row r="402" spans="1:15" x14ac:dyDescent="0.25">
      <c r="A402" s="9" t="s">
        <v>41</v>
      </c>
      <c r="B402" s="16" t="s">
        <v>890</v>
      </c>
      <c r="C402" t="s">
        <v>87</v>
      </c>
      <c r="D402" t="s">
        <v>275</v>
      </c>
      <c r="F402" s="9" t="s">
        <v>850</v>
      </c>
      <c r="G402">
        <v>13</v>
      </c>
      <c r="I402">
        <v>2</v>
      </c>
      <c r="J402">
        <f>+Tabla35[[#This Row],[BALANCE INICIAL]]+Tabla35[[#This Row],[ENTRADAS]]-Tabla35[[#This Row],[SALIDAS]]</f>
        <v>11</v>
      </c>
      <c r="K402" s="2">
        <v>125</v>
      </c>
      <c r="L402" s="2">
        <f>+Tabla35[[#This Row],[BALANCE INICIAL]]*Tabla35[[#This Row],[PRECIO]]</f>
        <v>1625</v>
      </c>
      <c r="M402" s="2">
        <f>+Tabla35[[#This Row],[ENTRADAS]]*Tabla35[[#This Row],[PRECIO]]</f>
        <v>0</v>
      </c>
      <c r="N402" s="2">
        <f>+Tabla35[[#This Row],[SALIDAS]]*Tabla35[[#This Row],[PRECIO]]</f>
        <v>250</v>
      </c>
      <c r="O402" s="2">
        <f>+Tabla35[[#This Row],[BALANCE INICIAL2]]+Tabla35[[#This Row],[ENTRADAS3]]-Tabla35[[#This Row],[SALIDAS4]]</f>
        <v>1375</v>
      </c>
    </row>
    <row r="403" spans="1:15" x14ac:dyDescent="0.25">
      <c r="A403" s="9" t="s">
        <v>41</v>
      </c>
      <c r="B403" s="16" t="s">
        <v>890</v>
      </c>
      <c r="C403" t="s">
        <v>87</v>
      </c>
      <c r="D403" t="s">
        <v>277</v>
      </c>
      <c r="F403" s="9" t="s">
        <v>854</v>
      </c>
      <c r="G403">
        <v>301</v>
      </c>
      <c r="H403">
        <v>800</v>
      </c>
      <c r="I403">
        <v>234</v>
      </c>
      <c r="J403">
        <f>+Tabla35[[#This Row],[BALANCE INICIAL]]+Tabla35[[#This Row],[ENTRADAS]]-Tabla35[[#This Row],[SALIDAS]]</f>
        <v>867</v>
      </c>
      <c r="K403" s="2">
        <v>593</v>
      </c>
      <c r="L403" s="2">
        <f>+Tabla35[[#This Row],[BALANCE INICIAL]]*Tabla35[[#This Row],[PRECIO]]</f>
        <v>178493</v>
      </c>
      <c r="M403" s="2">
        <f>+Tabla35[[#This Row],[ENTRADAS]]*Tabla35[[#This Row],[PRECIO]]</f>
        <v>474400</v>
      </c>
      <c r="N403" s="2">
        <f>+Tabla35[[#This Row],[SALIDAS]]*Tabla35[[#This Row],[PRECIO]]</f>
        <v>138762</v>
      </c>
      <c r="O403" s="2">
        <f>+Tabla35[[#This Row],[BALANCE INICIAL2]]+Tabla35[[#This Row],[ENTRADAS3]]-Tabla35[[#This Row],[SALIDAS4]]</f>
        <v>514131</v>
      </c>
    </row>
    <row r="404" spans="1:15" x14ac:dyDescent="0.25">
      <c r="A404" s="9" t="s">
        <v>41</v>
      </c>
      <c r="B404" s="16" t="s">
        <v>890</v>
      </c>
      <c r="C404" t="s">
        <v>87</v>
      </c>
      <c r="D404" t="s">
        <v>278</v>
      </c>
      <c r="F404" s="9" t="s">
        <v>854</v>
      </c>
      <c r="G404">
        <v>294</v>
      </c>
      <c r="H404">
        <v>500</v>
      </c>
      <c r="I404">
        <v>284</v>
      </c>
      <c r="J404">
        <f>+Tabla35[[#This Row],[BALANCE INICIAL]]+Tabla35[[#This Row],[ENTRADAS]]-Tabla35[[#This Row],[SALIDAS]]</f>
        <v>510</v>
      </c>
      <c r="K404" s="2">
        <v>630</v>
      </c>
      <c r="L404" s="2">
        <f>+Tabla35[[#This Row],[BALANCE INICIAL]]*Tabla35[[#This Row],[PRECIO]]</f>
        <v>185220</v>
      </c>
      <c r="M404" s="2">
        <f>+Tabla35[[#This Row],[ENTRADAS]]*Tabla35[[#This Row],[PRECIO]]</f>
        <v>315000</v>
      </c>
      <c r="N404" s="2">
        <f>+Tabla35[[#This Row],[SALIDAS]]*Tabla35[[#This Row],[PRECIO]]</f>
        <v>178920</v>
      </c>
      <c r="O404" s="2">
        <f>+Tabla35[[#This Row],[BALANCE INICIAL2]]+Tabla35[[#This Row],[ENTRADAS3]]-Tabla35[[#This Row],[SALIDAS4]]</f>
        <v>321300</v>
      </c>
    </row>
    <row r="405" spans="1:15" x14ac:dyDescent="0.25">
      <c r="A405" s="9" t="s">
        <v>41</v>
      </c>
      <c r="B405" s="16" t="s">
        <v>890</v>
      </c>
      <c r="C405" t="s">
        <v>87</v>
      </c>
      <c r="D405" t="s">
        <v>292</v>
      </c>
      <c r="F405" s="9" t="s">
        <v>820</v>
      </c>
      <c r="G405">
        <v>290</v>
      </c>
      <c r="J405">
        <f>+Tabla35[[#This Row],[BALANCE INICIAL]]+Tabla35[[#This Row],[ENTRADAS]]-Tabla35[[#This Row],[SALIDAS]]</f>
        <v>290</v>
      </c>
      <c r="K405" s="2">
        <v>32</v>
      </c>
      <c r="L405" s="2">
        <f>+Tabla35[[#This Row],[BALANCE INICIAL]]*Tabla35[[#This Row],[PRECIO]]</f>
        <v>9280</v>
      </c>
      <c r="M405" s="2">
        <f>+Tabla35[[#This Row],[ENTRADAS]]*Tabla35[[#This Row],[PRECIO]]</f>
        <v>0</v>
      </c>
      <c r="N405" s="2">
        <f>+Tabla35[[#This Row],[SALIDAS]]*Tabla35[[#This Row],[PRECIO]]</f>
        <v>0</v>
      </c>
      <c r="O405" s="2">
        <f>+Tabla35[[#This Row],[BALANCE INICIAL2]]+Tabla35[[#This Row],[ENTRADAS3]]-Tabla35[[#This Row],[SALIDAS4]]</f>
        <v>9280</v>
      </c>
    </row>
    <row r="406" spans="1:15" x14ac:dyDescent="0.25">
      <c r="A406" s="9" t="s">
        <v>41</v>
      </c>
      <c r="B406" s="16" t="s">
        <v>890</v>
      </c>
      <c r="C406" t="s">
        <v>87</v>
      </c>
      <c r="D406" t="s">
        <v>293</v>
      </c>
      <c r="F406" s="9" t="s">
        <v>826</v>
      </c>
      <c r="G406">
        <v>185</v>
      </c>
      <c r="I406">
        <v>25</v>
      </c>
      <c r="J406">
        <f>+Tabla35[[#This Row],[BALANCE INICIAL]]+Tabla35[[#This Row],[ENTRADAS]]-Tabla35[[#This Row],[SALIDAS]]</f>
        <v>160</v>
      </c>
      <c r="K406" s="2">
        <v>219</v>
      </c>
      <c r="L406" s="2">
        <f>+Tabla35[[#This Row],[BALANCE INICIAL]]*Tabla35[[#This Row],[PRECIO]]</f>
        <v>40515</v>
      </c>
      <c r="M406" s="2">
        <f>+Tabla35[[#This Row],[ENTRADAS]]*Tabla35[[#This Row],[PRECIO]]</f>
        <v>0</v>
      </c>
      <c r="N406" s="2">
        <f>+Tabla35[[#This Row],[SALIDAS]]*Tabla35[[#This Row],[PRECIO]]</f>
        <v>5475</v>
      </c>
      <c r="O406" s="2">
        <f>+Tabla35[[#This Row],[BALANCE INICIAL2]]+Tabla35[[#This Row],[ENTRADAS3]]-Tabla35[[#This Row],[SALIDAS4]]</f>
        <v>35040</v>
      </c>
    </row>
    <row r="407" spans="1:15" x14ac:dyDescent="0.25">
      <c r="A407" s="9" t="s">
        <v>41</v>
      </c>
      <c r="B407" s="16" t="s">
        <v>890</v>
      </c>
      <c r="C407" t="s">
        <v>87</v>
      </c>
      <c r="D407" t="s">
        <v>294</v>
      </c>
      <c r="F407" s="9" t="s">
        <v>826</v>
      </c>
      <c r="G407">
        <v>284</v>
      </c>
      <c r="I407">
        <v>39</v>
      </c>
      <c r="J407">
        <f>+Tabla35[[#This Row],[BALANCE INICIAL]]+Tabla35[[#This Row],[ENTRADAS]]-Tabla35[[#This Row],[SALIDAS]]</f>
        <v>245</v>
      </c>
      <c r="K407" s="2">
        <v>28.8</v>
      </c>
      <c r="L407" s="2">
        <f>+Tabla35[[#This Row],[BALANCE INICIAL]]*Tabla35[[#This Row],[PRECIO]]</f>
        <v>8179.2</v>
      </c>
      <c r="M407" s="2">
        <f>+Tabla35[[#This Row],[ENTRADAS]]*Tabla35[[#This Row],[PRECIO]]</f>
        <v>0</v>
      </c>
      <c r="N407" s="2">
        <f>+Tabla35[[#This Row],[SALIDAS]]*Tabla35[[#This Row],[PRECIO]]</f>
        <v>1123.2</v>
      </c>
      <c r="O407" s="2">
        <f>+Tabla35[[#This Row],[BALANCE INICIAL2]]+Tabla35[[#This Row],[ENTRADAS3]]-Tabla35[[#This Row],[SALIDAS4]]</f>
        <v>7056</v>
      </c>
    </row>
    <row r="408" spans="1:15" x14ac:dyDescent="0.25">
      <c r="A408" s="9" t="s">
        <v>41</v>
      </c>
      <c r="B408" s="16" t="s">
        <v>890</v>
      </c>
      <c r="C408" t="s">
        <v>87</v>
      </c>
      <c r="D408" t="s">
        <v>303</v>
      </c>
      <c r="F408" s="9" t="s">
        <v>855</v>
      </c>
      <c r="G408">
        <v>4</v>
      </c>
      <c r="J408">
        <f>+Tabla35[[#This Row],[BALANCE INICIAL]]+Tabla35[[#This Row],[ENTRADAS]]-Tabla35[[#This Row],[SALIDAS]]</f>
        <v>4</v>
      </c>
      <c r="K408" s="2">
        <v>140</v>
      </c>
      <c r="L408" s="2">
        <f>+Tabla35[[#This Row],[BALANCE INICIAL]]*Tabla35[[#This Row],[PRECIO]]</f>
        <v>560</v>
      </c>
      <c r="M408" s="2">
        <f>+Tabla35[[#This Row],[ENTRADAS]]*Tabla35[[#This Row],[PRECIO]]</f>
        <v>0</v>
      </c>
      <c r="N408" s="2">
        <f>+Tabla35[[#This Row],[SALIDAS]]*Tabla35[[#This Row],[PRECIO]]</f>
        <v>0</v>
      </c>
      <c r="O408" s="2">
        <f>+Tabla35[[#This Row],[BALANCE INICIAL2]]+Tabla35[[#This Row],[ENTRADAS3]]-Tabla35[[#This Row],[SALIDAS4]]</f>
        <v>560</v>
      </c>
    </row>
    <row r="409" spans="1:15" x14ac:dyDescent="0.25">
      <c r="A409" s="9" t="s">
        <v>41</v>
      </c>
      <c r="B409" s="16" t="s">
        <v>890</v>
      </c>
      <c r="C409" t="s">
        <v>87</v>
      </c>
      <c r="D409" t="s">
        <v>304</v>
      </c>
      <c r="F409" s="9" t="s">
        <v>846</v>
      </c>
      <c r="G409">
        <v>2</v>
      </c>
      <c r="J409">
        <f>+Tabla35[[#This Row],[BALANCE INICIAL]]+Tabla35[[#This Row],[ENTRADAS]]-Tabla35[[#This Row],[SALIDAS]]</f>
        <v>2</v>
      </c>
      <c r="K409" s="2">
        <v>140</v>
      </c>
      <c r="L409" s="2">
        <f>+Tabla35[[#This Row],[BALANCE INICIAL]]*Tabla35[[#This Row],[PRECIO]]</f>
        <v>280</v>
      </c>
      <c r="M409" s="2">
        <f>+Tabla35[[#This Row],[ENTRADAS]]*Tabla35[[#This Row],[PRECIO]]</f>
        <v>0</v>
      </c>
      <c r="N409" s="2">
        <f>+Tabla35[[#This Row],[SALIDAS]]*Tabla35[[#This Row],[PRECIO]]</f>
        <v>0</v>
      </c>
      <c r="O409" s="2">
        <f>+Tabla35[[#This Row],[BALANCE INICIAL2]]+Tabla35[[#This Row],[ENTRADAS3]]-Tabla35[[#This Row],[SALIDAS4]]</f>
        <v>280</v>
      </c>
    </row>
    <row r="410" spans="1:15" x14ac:dyDescent="0.25">
      <c r="A410" s="9" t="s">
        <v>41</v>
      </c>
      <c r="B410" s="16" t="s">
        <v>890</v>
      </c>
      <c r="C410" t="s">
        <v>87</v>
      </c>
      <c r="D410" t="s">
        <v>305</v>
      </c>
      <c r="F410" s="9" t="s">
        <v>856</v>
      </c>
      <c r="G410">
        <v>4</v>
      </c>
      <c r="J410">
        <f>+Tabla35[[#This Row],[BALANCE INICIAL]]+Tabla35[[#This Row],[ENTRADAS]]-Tabla35[[#This Row],[SALIDAS]]</f>
        <v>4</v>
      </c>
      <c r="K410" s="2">
        <v>140</v>
      </c>
      <c r="L410" s="2">
        <f>+Tabla35[[#This Row],[BALANCE INICIAL]]*Tabla35[[#This Row],[PRECIO]]</f>
        <v>560</v>
      </c>
      <c r="M410" s="2">
        <f>+Tabla35[[#This Row],[ENTRADAS]]*Tabla35[[#This Row],[PRECIO]]</f>
        <v>0</v>
      </c>
      <c r="N410" s="2">
        <f>+Tabla35[[#This Row],[SALIDAS]]*Tabla35[[#This Row],[PRECIO]]</f>
        <v>0</v>
      </c>
      <c r="O410" s="2">
        <f>+Tabla35[[#This Row],[BALANCE INICIAL2]]+Tabla35[[#This Row],[ENTRADAS3]]-Tabla35[[#This Row],[SALIDAS4]]</f>
        <v>560</v>
      </c>
    </row>
    <row r="411" spans="1:15" x14ac:dyDescent="0.25">
      <c r="A411" s="9" t="s">
        <v>41</v>
      </c>
      <c r="B411" s="16" t="s">
        <v>890</v>
      </c>
      <c r="C411" t="s">
        <v>87</v>
      </c>
      <c r="D411" t="s">
        <v>307</v>
      </c>
      <c r="F411" s="9" t="s">
        <v>820</v>
      </c>
      <c r="G411">
        <v>215</v>
      </c>
      <c r="J411">
        <f>+Tabla35[[#This Row],[BALANCE INICIAL]]+Tabla35[[#This Row],[ENTRADAS]]-Tabla35[[#This Row],[SALIDAS]]</f>
        <v>215</v>
      </c>
      <c r="K411" s="2">
        <v>25</v>
      </c>
      <c r="L411" s="2">
        <f>+Tabla35[[#This Row],[BALANCE INICIAL]]*Tabla35[[#This Row],[PRECIO]]</f>
        <v>5375</v>
      </c>
      <c r="M411" s="2">
        <f>+Tabla35[[#This Row],[ENTRADAS]]*Tabla35[[#This Row],[PRECIO]]</f>
        <v>0</v>
      </c>
      <c r="N411" s="2">
        <f>+Tabla35[[#This Row],[SALIDAS]]*Tabla35[[#This Row],[PRECIO]]</f>
        <v>0</v>
      </c>
      <c r="O411" s="2">
        <f>+Tabla35[[#This Row],[BALANCE INICIAL2]]+Tabla35[[#This Row],[ENTRADAS3]]-Tabla35[[#This Row],[SALIDAS4]]</f>
        <v>5375</v>
      </c>
    </row>
    <row r="412" spans="1:15" x14ac:dyDescent="0.25">
      <c r="A412" s="9" t="s">
        <v>41</v>
      </c>
      <c r="B412" s="16" t="s">
        <v>890</v>
      </c>
      <c r="C412" t="s">
        <v>87</v>
      </c>
      <c r="D412" t="s">
        <v>308</v>
      </c>
      <c r="F412" s="9" t="s">
        <v>826</v>
      </c>
      <c r="G412">
        <v>6</v>
      </c>
      <c r="J412">
        <f>+Tabla35[[#This Row],[BALANCE INICIAL]]+Tabla35[[#This Row],[ENTRADAS]]-Tabla35[[#This Row],[SALIDAS]]</f>
        <v>6</v>
      </c>
      <c r="K412" s="2">
        <v>14.95</v>
      </c>
      <c r="L412" s="2">
        <f>+Tabla35[[#This Row],[BALANCE INICIAL]]*Tabla35[[#This Row],[PRECIO]]</f>
        <v>89.699999999999989</v>
      </c>
      <c r="M412" s="2">
        <f>+Tabla35[[#This Row],[ENTRADAS]]*Tabla35[[#This Row],[PRECIO]]</f>
        <v>0</v>
      </c>
      <c r="N412" s="2">
        <f>+Tabla35[[#This Row],[SALIDAS]]*Tabla35[[#This Row],[PRECIO]]</f>
        <v>0</v>
      </c>
      <c r="O412" s="2">
        <f>+Tabla35[[#This Row],[BALANCE INICIAL2]]+Tabla35[[#This Row],[ENTRADAS3]]-Tabla35[[#This Row],[SALIDAS4]]</f>
        <v>89.699999999999989</v>
      </c>
    </row>
    <row r="413" spans="1:15" x14ac:dyDescent="0.25">
      <c r="A413" s="9" t="s">
        <v>56</v>
      </c>
      <c r="B413" s="16" t="s">
        <v>890</v>
      </c>
      <c r="C413" t="s">
        <v>105</v>
      </c>
      <c r="D413" t="s">
        <v>528</v>
      </c>
      <c r="F413" s="9" t="s">
        <v>907</v>
      </c>
      <c r="G413">
        <v>0</v>
      </c>
      <c r="J413">
        <f>+Tabla35[[#This Row],[BALANCE INICIAL]]+Tabla35[[#This Row],[ENTRADAS]]-Tabla35[[#This Row],[SALIDAS]]</f>
        <v>0</v>
      </c>
      <c r="K413" s="2">
        <v>110</v>
      </c>
      <c r="L413" s="2">
        <f>+Tabla35[[#This Row],[BALANCE INICIAL]]*Tabla35[[#This Row],[PRECIO]]</f>
        <v>0</v>
      </c>
      <c r="M413" s="2">
        <f>+Tabla35[[#This Row],[ENTRADAS]]*Tabla35[[#This Row],[PRECIO]]</f>
        <v>0</v>
      </c>
      <c r="N413" s="2">
        <f>+Tabla35[[#This Row],[SALIDAS]]*Tabla35[[#This Row],[PRECIO]]</f>
        <v>0</v>
      </c>
      <c r="O413" s="2">
        <f>+Tabla35[[#This Row],[BALANCE INICIAL2]]+Tabla35[[#This Row],[ENTRADAS3]]-Tabla35[[#This Row],[SALIDAS4]]</f>
        <v>0</v>
      </c>
    </row>
    <row r="414" spans="1:15" x14ac:dyDescent="0.25">
      <c r="A414" s="9" t="s">
        <v>52</v>
      </c>
      <c r="B414" t="s">
        <v>891</v>
      </c>
      <c r="C414" t="s">
        <v>100</v>
      </c>
      <c r="D414" t="s">
        <v>391</v>
      </c>
      <c r="F414" s="9" t="s">
        <v>820</v>
      </c>
      <c r="G414">
        <v>1</v>
      </c>
      <c r="J414">
        <f>+Tabla35[[#This Row],[BALANCE INICIAL]]+Tabla35[[#This Row],[ENTRADAS]]-Tabla35[[#This Row],[SALIDAS]]</f>
        <v>1</v>
      </c>
      <c r="K414" s="2">
        <v>3000</v>
      </c>
      <c r="L414" s="2">
        <f>+Tabla35[[#This Row],[BALANCE INICIAL]]*Tabla35[[#This Row],[PRECIO]]</f>
        <v>3000</v>
      </c>
      <c r="M414" s="2">
        <f>+Tabla35[[#This Row],[ENTRADAS]]*Tabla35[[#This Row],[PRECIO]]</f>
        <v>0</v>
      </c>
      <c r="N414" s="2">
        <f>+Tabla35[[#This Row],[SALIDAS]]*Tabla35[[#This Row],[PRECIO]]</f>
        <v>0</v>
      </c>
      <c r="O414" s="2">
        <f>+Tabla35[[#This Row],[BALANCE INICIAL2]]+Tabla35[[#This Row],[ENTRADAS3]]-Tabla35[[#This Row],[SALIDAS4]]</f>
        <v>3000</v>
      </c>
    </row>
    <row r="415" spans="1:15" x14ac:dyDescent="0.25">
      <c r="A415" s="9" t="s">
        <v>62</v>
      </c>
      <c r="B415" t="s">
        <v>891</v>
      </c>
      <c r="C415" t="s">
        <v>110</v>
      </c>
      <c r="D415" t="s">
        <v>701</v>
      </c>
      <c r="F415" s="9" t="s">
        <v>820</v>
      </c>
      <c r="G415">
        <v>2</v>
      </c>
      <c r="J415">
        <f>+Tabla35[[#This Row],[BALANCE INICIAL]]+Tabla35[[#This Row],[ENTRADAS]]-Tabla35[[#This Row],[SALIDAS]]</f>
        <v>2</v>
      </c>
      <c r="K415" s="2">
        <v>1450</v>
      </c>
      <c r="L415" s="2">
        <f>+Tabla35[[#This Row],[BALANCE INICIAL]]*Tabla35[[#This Row],[PRECIO]]</f>
        <v>2900</v>
      </c>
      <c r="M415" s="2">
        <f>+Tabla35[[#This Row],[ENTRADAS]]*Tabla35[[#This Row],[PRECIO]]</f>
        <v>0</v>
      </c>
      <c r="N415" s="2">
        <f>+Tabla35[[#This Row],[SALIDAS]]*Tabla35[[#This Row],[PRECIO]]</f>
        <v>0</v>
      </c>
      <c r="O415" s="2">
        <f>+Tabla35[[#This Row],[BALANCE INICIAL2]]+Tabla35[[#This Row],[ENTRADAS3]]-Tabla35[[#This Row],[SALIDAS4]]</f>
        <v>2900</v>
      </c>
    </row>
    <row r="416" spans="1:15" x14ac:dyDescent="0.25">
      <c r="A416" s="9" t="s">
        <v>62</v>
      </c>
      <c r="B416" t="s">
        <v>891</v>
      </c>
      <c r="C416" t="s">
        <v>110</v>
      </c>
      <c r="D416" t="s">
        <v>702</v>
      </c>
      <c r="F416" s="9" t="s">
        <v>820</v>
      </c>
      <c r="G416">
        <v>2</v>
      </c>
      <c r="J416">
        <f>+Tabla35[[#This Row],[BALANCE INICIAL]]+Tabla35[[#This Row],[ENTRADAS]]-Tabla35[[#This Row],[SALIDAS]]</f>
        <v>2</v>
      </c>
      <c r="K416" s="2">
        <v>1350</v>
      </c>
      <c r="L416" s="2">
        <f>+Tabla35[[#This Row],[BALANCE INICIAL]]*Tabla35[[#This Row],[PRECIO]]</f>
        <v>2700</v>
      </c>
      <c r="M416" s="2">
        <f>+Tabla35[[#This Row],[ENTRADAS]]*Tabla35[[#This Row],[PRECIO]]</f>
        <v>0</v>
      </c>
      <c r="N416" s="2">
        <f>+Tabla35[[#This Row],[SALIDAS]]*Tabla35[[#This Row],[PRECIO]]</f>
        <v>0</v>
      </c>
      <c r="O416" s="2">
        <f>+Tabla35[[#This Row],[BALANCE INICIAL2]]+Tabla35[[#This Row],[ENTRADAS3]]-Tabla35[[#This Row],[SALIDAS4]]</f>
        <v>2700</v>
      </c>
    </row>
    <row r="417" spans="1:15" x14ac:dyDescent="0.25">
      <c r="A417" s="9" t="s">
        <v>44</v>
      </c>
      <c r="B417" t="s">
        <v>892</v>
      </c>
      <c r="C417" t="s">
        <v>90</v>
      </c>
      <c r="D417" t="s">
        <v>283</v>
      </c>
      <c r="F417" s="9" t="s">
        <v>826</v>
      </c>
      <c r="G417">
        <v>88</v>
      </c>
      <c r="J417">
        <f>+Tabla35[[#This Row],[BALANCE INICIAL]]+Tabla35[[#This Row],[ENTRADAS]]-Tabla35[[#This Row],[SALIDAS]]</f>
        <v>88</v>
      </c>
      <c r="K417" s="2">
        <v>390</v>
      </c>
      <c r="L417" s="2">
        <f>+Tabla35[[#This Row],[BALANCE INICIAL]]*Tabla35[[#This Row],[PRECIO]]</f>
        <v>34320</v>
      </c>
      <c r="M417" s="2">
        <f>+Tabla35[[#This Row],[ENTRADAS]]*Tabla35[[#This Row],[PRECIO]]</f>
        <v>0</v>
      </c>
      <c r="N417" s="2">
        <f>+Tabla35[[#This Row],[SALIDAS]]*Tabla35[[#This Row],[PRECIO]]</f>
        <v>0</v>
      </c>
      <c r="O417" s="2">
        <f>+Tabla35[[#This Row],[BALANCE INICIAL2]]+Tabla35[[#This Row],[ENTRADAS3]]-Tabla35[[#This Row],[SALIDAS4]]</f>
        <v>34320</v>
      </c>
    </row>
    <row r="418" spans="1:15" x14ac:dyDescent="0.25">
      <c r="A418" s="9" t="s">
        <v>24</v>
      </c>
      <c r="B418" s="17" t="s">
        <v>875</v>
      </c>
      <c r="C418" t="s">
        <v>64</v>
      </c>
      <c r="D418" t="s">
        <v>114</v>
      </c>
      <c r="F418" s="9" t="s">
        <v>821</v>
      </c>
      <c r="G418">
        <v>19</v>
      </c>
      <c r="J418">
        <f>+Tabla35[[#This Row],[BALANCE INICIAL]]+Tabla35[[#This Row],[ENTRADAS]]-Tabla35[[#This Row],[SALIDAS]]</f>
        <v>19</v>
      </c>
      <c r="K418" s="2">
        <v>1400</v>
      </c>
      <c r="L418" s="2">
        <f>+Tabla35[[#This Row],[BALANCE INICIAL]]*Tabla35[[#This Row],[PRECIO]]</f>
        <v>26600</v>
      </c>
      <c r="M418" s="2">
        <f>+Tabla35[[#This Row],[ENTRADAS]]*Tabla35[[#This Row],[PRECIO]]</f>
        <v>0</v>
      </c>
      <c r="N418" s="2">
        <f>+Tabla35[[#This Row],[SALIDAS]]*Tabla35[[#This Row],[PRECIO]]</f>
        <v>0</v>
      </c>
      <c r="O418" s="2">
        <f>+Tabla35[[#This Row],[BALANCE INICIAL2]]+Tabla35[[#This Row],[ENTRADAS3]]-Tabla35[[#This Row],[SALIDAS4]]</f>
        <v>26600</v>
      </c>
    </row>
    <row r="419" spans="1:15" x14ac:dyDescent="0.25">
      <c r="A419" s="9" t="s">
        <v>24</v>
      </c>
      <c r="B419" s="17" t="s">
        <v>875</v>
      </c>
      <c r="C419" t="s">
        <v>64</v>
      </c>
      <c r="D419" t="s">
        <v>115</v>
      </c>
      <c r="F419" s="9" t="s">
        <v>821</v>
      </c>
      <c r="G419">
        <v>4</v>
      </c>
      <c r="J419">
        <f>+Tabla35[[#This Row],[BALANCE INICIAL]]+Tabla35[[#This Row],[ENTRADAS]]-Tabla35[[#This Row],[SALIDAS]]</f>
        <v>4</v>
      </c>
      <c r="K419" s="2">
        <v>4139</v>
      </c>
      <c r="L419" s="2">
        <f>+Tabla35[[#This Row],[BALANCE INICIAL]]*Tabla35[[#This Row],[PRECIO]]</f>
        <v>16556</v>
      </c>
      <c r="M419" s="2">
        <f>+Tabla35[[#This Row],[ENTRADAS]]*Tabla35[[#This Row],[PRECIO]]</f>
        <v>0</v>
      </c>
      <c r="N419" s="2">
        <f>+Tabla35[[#This Row],[SALIDAS]]*Tabla35[[#This Row],[PRECIO]]</f>
        <v>0</v>
      </c>
      <c r="O419" s="2">
        <f>+Tabla35[[#This Row],[BALANCE INICIAL2]]+Tabla35[[#This Row],[ENTRADAS3]]-Tabla35[[#This Row],[SALIDAS4]]</f>
        <v>16556</v>
      </c>
    </row>
    <row r="420" spans="1:15" x14ac:dyDescent="0.25">
      <c r="A420" s="9" t="s">
        <v>24</v>
      </c>
      <c r="B420" s="17" t="s">
        <v>875</v>
      </c>
      <c r="C420" t="s">
        <v>64</v>
      </c>
      <c r="D420" t="s">
        <v>116</v>
      </c>
      <c r="F420" s="9" t="s">
        <v>821</v>
      </c>
      <c r="G420">
        <v>3</v>
      </c>
      <c r="J420">
        <f>+Tabla35[[#This Row],[BALANCE INICIAL]]+Tabla35[[#This Row],[ENTRADAS]]-Tabla35[[#This Row],[SALIDAS]]</f>
        <v>3</v>
      </c>
      <c r="K420" s="2">
        <v>31.07</v>
      </c>
      <c r="L420" s="2">
        <f>+Tabla35[[#This Row],[BALANCE INICIAL]]*Tabla35[[#This Row],[PRECIO]]</f>
        <v>93.210000000000008</v>
      </c>
      <c r="M420" s="2">
        <f>+Tabla35[[#This Row],[ENTRADAS]]*Tabla35[[#This Row],[PRECIO]]</f>
        <v>0</v>
      </c>
      <c r="N420" s="2">
        <f>+Tabla35[[#This Row],[SALIDAS]]*Tabla35[[#This Row],[PRECIO]]</f>
        <v>0</v>
      </c>
      <c r="O420" s="2">
        <f>+Tabla35[[#This Row],[BALANCE INICIAL2]]+Tabla35[[#This Row],[ENTRADAS3]]-Tabla35[[#This Row],[SALIDAS4]]</f>
        <v>93.210000000000008</v>
      </c>
    </row>
    <row r="421" spans="1:15" x14ac:dyDescent="0.25">
      <c r="A421" s="9" t="s">
        <v>24</v>
      </c>
      <c r="B421" s="17" t="s">
        <v>875</v>
      </c>
      <c r="C421" t="s">
        <v>64</v>
      </c>
      <c r="D421" t="s">
        <v>117</v>
      </c>
      <c r="F421" s="9" t="s">
        <v>821</v>
      </c>
      <c r="G421">
        <v>2</v>
      </c>
      <c r="J421">
        <f>+Tabla35[[#This Row],[BALANCE INICIAL]]+Tabla35[[#This Row],[ENTRADAS]]-Tabla35[[#This Row],[SALIDAS]]</f>
        <v>2</v>
      </c>
      <c r="K421" s="2">
        <v>3676.5</v>
      </c>
      <c r="L421" s="2">
        <f>+Tabla35[[#This Row],[BALANCE INICIAL]]*Tabla35[[#This Row],[PRECIO]]</f>
        <v>7353</v>
      </c>
      <c r="M421" s="2">
        <f>+Tabla35[[#This Row],[ENTRADAS]]*Tabla35[[#This Row],[PRECIO]]</f>
        <v>0</v>
      </c>
      <c r="N421" s="2">
        <f>+Tabla35[[#This Row],[SALIDAS]]*Tabla35[[#This Row],[PRECIO]]</f>
        <v>0</v>
      </c>
      <c r="O421" s="2">
        <f>+Tabla35[[#This Row],[BALANCE INICIAL2]]+Tabla35[[#This Row],[ENTRADAS3]]-Tabla35[[#This Row],[SALIDAS4]]</f>
        <v>7353</v>
      </c>
    </row>
    <row r="422" spans="1:15" x14ac:dyDescent="0.25">
      <c r="A422" s="9" t="s">
        <v>24</v>
      </c>
      <c r="B422" s="17" t="s">
        <v>875</v>
      </c>
      <c r="C422" t="s">
        <v>64</v>
      </c>
      <c r="D422" t="s">
        <v>129</v>
      </c>
      <c r="F422" s="9" t="s">
        <v>828</v>
      </c>
      <c r="G422">
        <v>5</v>
      </c>
      <c r="J422">
        <f>+Tabla35[[#This Row],[BALANCE INICIAL]]+Tabla35[[#This Row],[ENTRADAS]]-Tabla35[[#This Row],[SALIDAS]]</f>
        <v>5</v>
      </c>
      <c r="K422" s="2">
        <v>120</v>
      </c>
      <c r="L422" s="2">
        <f>+Tabla35[[#This Row],[BALANCE INICIAL]]*Tabla35[[#This Row],[PRECIO]]</f>
        <v>600</v>
      </c>
      <c r="M422" s="2">
        <f>+Tabla35[[#This Row],[ENTRADAS]]*Tabla35[[#This Row],[PRECIO]]</f>
        <v>0</v>
      </c>
      <c r="N422" s="2">
        <f>+Tabla35[[#This Row],[SALIDAS]]*Tabla35[[#This Row],[PRECIO]]</f>
        <v>0</v>
      </c>
      <c r="O422" s="2">
        <f>+Tabla35[[#This Row],[BALANCE INICIAL2]]+Tabla35[[#This Row],[ENTRADAS3]]-Tabla35[[#This Row],[SALIDAS4]]</f>
        <v>600</v>
      </c>
    </row>
    <row r="423" spans="1:15" x14ac:dyDescent="0.25">
      <c r="A423" s="9" t="s">
        <v>24</v>
      </c>
      <c r="B423" s="17" t="s">
        <v>875</v>
      </c>
      <c r="C423" t="s">
        <v>64</v>
      </c>
      <c r="D423" t="s">
        <v>130</v>
      </c>
      <c r="F423" s="9" t="s">
        <v>828</v>
      </c>
      <c r="G423">
        <v>5</v>
      </c>
      <c r="J423">
        <f>+Tabla35[[#This Row],[BALANCE INICIAL]]+Tabla35[[#This Row],[ENTRADAS]]-Tabla35[[#This Row],[SALIDAS]]</f>
        <v>5</v>
      </c>
      <c r="K423" s="2">
        <v>1295</v>
      </c>
      <c r="L423" s="2">
        <f>+Tabla35[[#This Row],[BALANCE INICIAL]]*Tabla35[[#This Row],[PRECIO]]</f>
        <v>6475</v>
      </c>
      <c r="M423" s="2">
        <f>+Tabla35[[#This Row],[ENTRADAS]]*Tabla35[[#This Row],[PRECIO]]</f>
        <v>0</v>
      </c>
      <c r="N423" s="2">
        <f>+Tabla35[[#This Row],[SALIDAS]]*Tabla35[[#This Row],[PRECIO]]</f>
        <v>0</v>
      </c>
      <c r="O423" s="2">
        <f>+Tabla35[[#This Row],[BALANCE INICIAL2]]+Tabla35[[#This Row],[ENTRADAS3]]-Tabla35[[#This Row],[SALIDAS4]]</f>
        <v>6475</v>
      </c>
    </row>
    <row r="424" spans="1:15" x14ac:dyDescent="0.25">
      <c r="A424" s="9" t="s">
        <v>24</v>
      </c>
      <c r="B424" s="17" t="s">
        <v>875</v>
      </c>
      <c r="C424" t="s">
        <v>64</v>
      </c>
      <c r="D424" t="s">
        <v>917</v>
      </c>
      <c r="F424" s="9" t="s">
        <v>828</v>
      </c>
      <c r="H424">
        <v>4</v>
      </c>
      <c r="J424">
        <f>+Tabla35[[#This Row],[BALANCE INICIAL]]+Tabla35[[#This Row],[ENTRADAS]]-Tabla35[[#This Row],[SALIDAS]]</f>
        <v>4</v>
      </c>
      <c r="K424" s="2">
        <v>6840</v>
      </c>
      <c r="L424" s="2">
        <f>+Tabla35[[#This Row],[BALANCE INICIAL]]*Tabla35[[#This Row],[PRECIO]]</f>
        <v>0</v>
      </c>
      <c r="M424" s="2">
        <f>+Tabla35[[#This Row],[ENTRADAS]]*Tabla35[[#This Row],[PRECIO]]</f>
        <v>27360</v>
      </c>
      <c r="N424" s="2">
        <f>+Tabla35[[#This Row],[SALIDAS]]*Tabla35[[#This Row],[PRECIO]]</f>
        <v>0</v>
      </c>
      <c r="O424" s="2">
        <f>+Tabla35[[#This Row],[BALANCE INICIAL2]]+Tabla35[[#This Row],[ENTRADAS3]]-Tabla35[[#This Row],[SALIDAS4]]</f>
        <v>27360</v>
      </c>
    </row>
    <row r="425" spans="1:15" x14ac:dyDescent="0.25">
      <c r="A425" s="9" t="s">
        <v>24</v>
      </c>
      <c r="B425" s="17" t="s">
        <v>875</v>
      </c>
      <c r="C425" t="s">
        <v>64</v>
      </c>
      <c r="D425" t="s">
        <v>918</v>
      </c>
      <c r="F425" s="9" t="s">
        <v>828</v>
      </c>
      <c r="H425">
        <v>4</v>
      </c>
      <c r="J425">
        <f>+Tabla35[[#This Row],[BALANCE INICIAL]]+Tabla35[[#This Row],[ENTRADAS]]-Tabla35[[#This Row],[SALIDAS]]</f>
        <v>4</v>
      </c>
      <c r="K425" s="2">
        <v>3525</v>
      </c>
      <c r="L425" s="2">
        <f>+Tabla35[[#This Row],[BALANCE INICIAL]]*Tabla35[[#This Row],[PRECIO]]</f>
        <v>0</v>
      </c>
      <c r="M425" s="2">
        <f>+Tabla35[[#This Row],[ENTRADAS]]*Tabla35[[#This Row],[PRECIO]]</f>
        <v>14100</v>
      </c>
      <c r="N425" s="2">
        <f>+Tabla35[[#This Row],[SALIDAS]]*Tabla35[[#This Row],[PRECIO]]</f>
        <v>0</v>
      </c>
      <c r="O425" s="2">
        <f>+Tabla35[[#This Row],[BALANCE INICIAL2]]+Tabla35[[#This Row],[ENTRADAS3]]-Tabla35[[#This Row],[SALIDAS4]]</f>
        <v>14100</v>
      </c>
    </row>
    <row r="426" spans="1:15" x14ac:dyDescent="0.25">
      <c r="A426" s="9" t="s">
        <v>24</v>
      </c>
      <c r="B426" s="17" t="s">
        <v>875</v>
      </c>
      <c r="C426" t="s">
        <v>64</v>
      </c>
      <c r="D426" t="s">
        <v>131</v>
      </c>
      <c r="F426" s="9" t="s">
        <v>826</v>
      </c>
      <c r="G426">
        <v>1</v>
      </c>
      <c r="J426">
        <f>+Tabla35[[#This Row],[BALANCE INICIAL]]+Tabla35[[#This Row],[ENTRADAS]]-Tabla35[[#This Row],[SALIDAS]]</f>
        <v>1</v>
      </c>
      <c r="K426" s="2">
        <v>450</v>
      </c>
      <c r="L426" s="2">
        <f>+Tabla35[[#This Row],[BALANCE INICIAL]]*Tabla35[[#This Row],[PRECIO]]</f>
        <v>450</v>
      </c>
      <c r="M426" s="2">
        <f>+Tabla35[[#This Row],[ENTRADAS]]*Tabla35[[#This Row],[PRECIO]]</f>
        <v>0</v>
      </c>
      <c r="N426" s="2">
        <f>+Tabla35[[#This Row],[SALIDAS]]*Tabla35[[#This Row],[PRECIO]]</f>
        <v>0</v>
      </c>
      <c r="O426" s="2">
        <f>+Tabla35[[#This Row],[BALANCE INICIAL2]]+Tabla35[[#This Row],[ENTRADAS3]]-Tabla35[[#This Row],[SALIDAS4]]</f>
        <v>450</v>
      </c>
    </row>
    <row r="427" spans="1:15" x14ac:dyDescent="0.25">
      <c r="A427" s="9" t="s">
        <v>24</v>
      </c>
      <c r="B427" s="17" t="s">
        <v>875</v>
      </c>
      <c r="C427" t="s">
        <v>64</v>
      </c>
      <c r="D427" t="s">
        <v>155</v>
      </c>
      <c r="F427" s="9" t="s">
        <v>821</v>
      </c>
      <c r="G427">
        <v>12</v>
      </c>
      <c r="J427">
        <f>+Tabla35[[#This Row],[BALANCE INICIAL]]+Tabla35[[#This Row],[ENTRADAS]]-Tabla35[[#This Row],[SALIDAS]]</f>
        <v>12</v>
      </c>
      <c r="K427" s="2">
        <v>6860</v>
      </c>
      <c r="L427" s="2">
        <f>+Tabla35[[#This Row],[BALANCE INICIAL]]*Tabla35[[#This Row],[PRECIO]]</f>
        <v>82320</v>
      </c>
      <c r="M427" s="2">
        <f>+Tabla35[[#This Row],[ENTRADAS]]*Tabla35[[#This Row],[PRECIO]]</f>
        <v>0</v>
      </c>
      <c r="N427" s="2">
        <f>+Tabla35[[#This Row],[SALIDAS]]*Tabla35[[#This Row],[PRECIO]]</f>
        <v>0</v>
      </c>
      <c r="O427" s="2">
        <f>+Tabla35[[#This Row],[BALANCE INICIAL2]]+Tabla35[[#This Row],[ENTRADAS3]]-Tabla35[[#This Row],[SALIDAS4]]</f>
        <v>82320</v>
      </c>
    </row>
    <row r="428" spans="1:15" x14ac:dyDescent="0.25">
      <c r="A428" s="9" t="s">
        <v>24</v>
      </c>
      <c r="B428" s="17" t="s">
        <v>875</v>
      </c>
      <c r="C428" t="s">
        <v>64</v>
      </c>
      <c r="D428" t="s">
        <v>172</v>
      </c>
      <c r="F428" s="9" t="s">
        <v>826</v>
      </c>
      <c r="G428">
        <v>5</v>
      </c>
      <c r="J428">
        <f>+Tabla35[[#This Row],[BALANCE INICIAL]]+Tabla35[[#This Row],[ENTRADAS]]-Tabla35[[#This Row],[SALIDAS]]</f>
        <v>5</v>
      </c>
      <c r="K428" s="2">
        <v>1000</v>
      </c>
      <c r="L428" s="2">
        <f>+Tabla35[[#This Row],[BALANCE INICIAL]]*Tabla35[[#This Row],[PRECIO]]</f>
        <v>5000</v>
      </c>
      <c r="M428" s="2">
        <f>+Tabla35[[#This Row],[ENTRADAS]]*Tabla35[[#This Row],[PRECIO]]</f>
        <v>0</v>
      </c>
      <c r="N428" s="2">
        <f>+Tabla35[[#This Row],[SALIDAS]]*Tabla35[[#This Row],[PRECIO]]</f>
        <v>0</v>
      </c>
      <c r="O428" s="2">
        <f>+Tabla35[[#This Row],[BALANCE INICIAL2]]+Tabla35[[#This Row],[ENTRADAS3]]-Tabla35[[#This Row],[SALIDAS4]]</f>
        <v>5000</v>
      </c>
    </row>
    <row r="429" spans="1:15" x14ac:dyDescent="0.25">
      <c r="A429" s="9" t="s">
        <v>24</v>
      </c>
      <c r="B429" s="17" t="s">
        <v>875</v>
      </c>
      <c r="C429" t="s">
        <v>64</v>
      </c>
      <c r="D429" t="s">
        <v>919</v>
      </c>
      <c r="F429" s="9" t="s">
        <v>826</v>
      </c>
      <c r="H429">
        <v>2</v>
      </c>
      <c r="I429">
        <v>2</v>
      </c>
      <c r="J429">
        <f>+Tabla35[[#This Row],[BALANCE INICIAL]]+Tabla35[[#This Row],[ENTRADAS]]-Tabla35[[#This Row],[SALIDAS]]</f>
        <v>0</v>
      </c>
      <c r="K429" s="2">
        <v>10138</v>
      </c>
      <c r="L429" s="2">
        <f>+Tabla35[[#This Row],[BALANCE INICIAL]]*Tabla35[[#This Row],[PRECIO]]</f>
        <v>0</v>
      </c>
      <c r="M429" s="2">
        <f>+Tabla35[[#This Row],[ENTRADAS]]*Tabla35[[#This Row],[PRECIO]]</f>
        <v>20276</v>
      </c>
      <c r="N429" s="2">
        <f>+Tabla35[[#This Row],[SALIDAS]]*Tabla35[[#This Row],[PRECIO]]</f>
        <v>20276</v>
      </c>
      <c r="O429" s="2">
        <f>+Tabla35[[#This Row],[BALANCE INICIAL2]]+Tabla35[[#This Row],[ENTRADAS3]]-Tabla35[[#This Row],[SALIDAS4]]</f>
        <v>0</v>
      </c>
    </row>
    <row r="430" spans="1:15" x14ac:dyDescent="0.25">
      <c r="A430" s="9" t="s">
        <v>23</v>
      </c>
      <c r="B430" s="17" t="s">
        <v>874</v>
      </c>
      <c r="C430" t="s">
        <v>63</v>
      </c>
      <c r="D430" t="s">
        <v>113</v>
      </c>
      <c r="F430" s="9" t="s">
        <v>820</v>
      </c>
      <c r="G430">
        <v>45</v>
      </c>
      <c r="J430">
        <f>+Tabla35[[#This Row],[BALANCE INICIAL]]+Tabla35[[#This Row],[ENTRADAS]]-Tabla35[[#This Row],[SALIDAS]]</f>
        <v>45</v>
      </c>
      <c r="K430" s="2">
        <v>188.56</v>
      </c>
      <c r="L430" s="2">
        <f>+Tabla35[[#This Row],[BALANCE INICIAL]]*Tabla35[[#This Row],[PRECIO]]</f>
        <v>8485.2000000000007</v>
      </c>
      <c r="M430" s="2">
        <f>+Tabla35[[#This Row],[ENTRADAS]]*Tabla35[[#This Row],[PRECIO]]</f>
        <v>0</v>
      </c>
      <c r="N430" s="2">
        <f>+Tabla35[[#This Row],[SALIDAS]]*Tabla35[[#This Row],[PRECIO]]</f>
        <v>0</v>
      </c>
      <c r="O430" s="2">
        <f>+Tabla35[[#This Row],[BALANCE INICIAL2]]+Tabla35[[#This Row],[ENTRADAS3]]-Tabla35[[#This Row],[SALIDAS4]]</f>
        <v>8485.2000000000007</v>
      </c>
    </row>
    <row r="431" spans="1:15" x14ac:dyDescent="0.25">
      <c r="A431" s="9" t="s">
        <v>23</v>
      </c>
      <c r="B431" s="17" t="s">
        <v>874</v>
      </c>
      <c r="C431" t="s">
        <v>63</v>
      </c>
      <c r="D431" t="s">
        <v>118</v>
      </c>
      <c r="F431" s="9" t="s">
        <v>820</v>
      </c>
      <c r="G431">
        <v>36</v>
      </c>
      <c r="J431">
        <f>+Tabla35[[#This Row],[BALANCE INICIAL]]+Tabla35[[#This Row],[ENTRADAS]]-Tabla35[[#This Row],[SALIDAS]]</f>
        <v>36</v>
      </c>
      <c r="K431" s="2">
        <v>283.89999999999998</v>
      </c>
      <c r="L431" s="2">
        <f>+Tabla35[[#This Row],[BALANCE INICIAL]]*Tabla35[[#This Row],[PRECIO]]</f>
        <v>10220.4</v>
      </c>
      <c r="M431" s="2">
        <f>+Tabla35[[#This Row],[ENTRADAS]]*Tabla35[[#This Row],[PRECIO]]</f>
        <v>0</v>
      </c>
      <c r="N431" s="2">
        <f>+Tabla35[[#This Row],[SALIDAS]]*Tabla35[[#This Row],[PRECIO]]</f>
        <v>0</v>
      </c>
      <c r="O431" s="2">
        <f>+Tabla35[[#This Row],[BALANCE INICIAL2]]+Tabla35[[#This Row],[ENTRADAS3]]-Tabla35[[#This Row],[SALIDAS4]]</f>
        <v>10220.4</v>
      </c>
    </row>
    <row r="432" spans="1:15" x14ac:dyDescent="0.25">
      <c r="A432" s="9" t="s">
        <v>45</v>
      </c>
      <c r="B432" s="17" t="s">
        <v>881</v>
      </c>
      <c r="C432" t="s">
        <v>91</v>
      </c>
      <c r="D432" t="s">
        <v>286</v>
      </c>
      <c r="F432" s="9" t="s">
        <v>820</v>
      </c>
      <c r="G432">
        <v>1</v>
      </c>
      <c r="J432">
        <f>+Tabla35[[#This Row],[BALANCE INICIAL]]+Tabla35[[#This Row],[ENTRADAS]]-Tabla35[[#This Row],[SALIDAS]]</f>
        <v>1</v>
      </c>
      <c r="K432" s="2">
        <v>1175</v>
      </c>
      <c r="L432" s="2">
        <f>+Tabla35[[#This Row],[BALANCE INICIAL]]*Tabla35[[#This Row],[PRECIO]]</f>
        <v>1175</v>
      </c>
      <c r="M432" s="2">
        <f>+Tabla35[[#This Row],[ENTRADAS]]*Tabla35[[#This Row],[PRECIO]]</f>
        <v>0</v>
      </c>
      <c r="N432" s="2">
        <f>+Tabla35[[#This Row],[SALIDAS]]*Tabla35[[#This Row],[PRECIO]]</f>
        <v>0</v>
      </c>
      <c r="O432" s="2">
        <f>+Tabla35[[#This Row],[BALANCE INICIAL2]]+Tabla35[[#This Row],[ENTRADAS3]]-Tabla35[[#This Row],[SALIDAS4]]</f>
        <v>1175</v>
      </c>
    </row>
    <row r="433" spans="1:15" x14ac:dyDescent="0.25">
      <c r="A433" s="9" t="s">
        <v>23</v>
      </c>
      <c r="B433" s="17" t="s">
        <v>881</v>
      </c>
      <c r="C433" t="s">
        <v>882</v>
      </c>
      <c r="D433" t="s">
        <v>394</v>
      </c>
      <c r="F433" s="9" t="s">
        <v>820</v>
      </c>
      <c r="G433">
        <v>1</v>
      </c>
      <c r="J433">
        <f>+Tabla35[[#This Row],[BALANCE INICIAL]]+Tabla35[[#This Row],[ENTRADAS]]-Tabla35[[#This Row],[SALIDAS]]</f>
        <v>1</v>
      </c>
      <c r="K433" s="2">
        <v>618.30999999999995</v>
      </c>
      <c r="L433" s="2">
        <f>+Tabla35[[#This Row],[BALANCE INICIAL]]*Tabla35[[#This Row],[PRECIO]]</f>
        <v>618.30999999999995</v>
      </c>
      <c r="M433" s="2">
        <f>+Tabla35[[#This Row],[ENTRADAS]]*Tabla35[[#This Row],[PRECIO]]</f>
        <v>0</v>
      </c>
      <c r="N433" s="2">
        <f>+Tabla35[[#This Row],[SALIDAS]]*Tabla35[[#This Row],[PRECIO]]</f>
        <v>0</v>
      </c>
      <c r="O433" s="2">
        <f>+Tabla35[[#This Row],[BALANCE INICIAL2]]+Tabla35[[#This Row],[ENTRADAS3]]-Tabla35[[#This Row],[SALIDAS4]]</f>
        <v>618.30999999999995</v>
      </c>
    </row>
    <row r="434" spans="1:15" x14ac:dyDescent="0.25">
      <c r="A434" s="9" t="s">
        <v>23</v>
      </c>
      <c r="B434" s="17" t="s">
        <v>881</v>
      </c>
      <c r="C434" t="s">
        <v>882</v>
      </c>
      <c r="D434" t="s">
        <v>395</v>
      </c>
      <c r="F434" s="9" t="s">
        <v>826</v>
      </c>
      <c r="G434">
        <v>2</v>
      </c>
      <c r="J434">
        <f>+Tabla35[[#This Row],[BALANCE INICIAL]]+Tabla35[[#This Row],[ENTRADAS]]-Tabla35[[#This Row],[SALIDAS]]</f>
        <v>2</v>
      </c>
      <c r="K434" s="2">
        <v>466.44</v>
      </c>
      <c r="L434" s="2">
        <f>+Tabla35[[#This Row],[BALANCE INICIAL]]*Tabla35[[#This Row],[PRECIO]]</f>
        <v>932.88</v>
      </c>
      <c r="M434" s="2">
        <f>+Tabla35[[#This Row],[ENTRADAS]]*Tabla35[[#This Row],[PRECIO]]</f>
        <v>0</v>
      </c>
      <c r="N434" s="2">
        <f>+Tabla35[[#This Row],[SALIDAS]]*Tabla35[[#This Row],[PRECIO]]</f>
        <v>0</v>
      </c>
      <c r="O434" s="2">
        <f>+Tabla35[[#This Row],[BALANCE INICIAL2]]+Tabla35[[#This Row],[ENTRADAS3]]-Tabla35[[#This Row],[SALIDAS4]]</f>
        <v>932.88</v>
      </c>
    </row>
    <row r="435" spans="1:15" x14ac:dyDescent="0.25">
      <c r="A435" s="9" t="s">
        <v>23</v>
      </c>
      <c r="B435" s="17" t="s">
        <v>881</v>
      </c>
      <c r="C435" t="s">
        <v>882</v>
      </c>
      <c r="D435" t="s">
        <v>396</v>
      </c>
      <c r="F435" s="9" t="s">
        <v>820</v>
      </c>
      <c r="G435">
        <v>1</v>
      </c>
      <c r="J435">
        <f>+Tabla35[[#This Row],[BALANCE INICIAL]]+Tabla35[[#This Row],[ENTRADAS]]-Tabla35[[#This Row],[SALIDAS]]</f>
        <v>1</v>
      </c>
      <c r="K435" s="2">
        <v>466.44</v>
      </c>
      <c r="L435" s="2">
        <f>+Tabla35[[#This Row],[BALANCE INICIAL]]*Tabla35[[#This Row],[PRECIO]]</f>
        <v>466.44</v>
      </c>
      <c r="M435" s="2">
        <f>+Tabla35[[#This Row],[ENTRADAS]]*Tabla35[[#This Row],[PRECIO]]</f>
        <v>0</v>
      </c>
      <c r="N435" s="2">
        <f>+Tabla35[[#This Row],[SALIDAS]]*Tabla35[[#This Row],[PRECIO]]</f>
        <v>0</v>
      </c>
      <c r="O435" s="2">
        <f>+Tabla35[[#This Row],[BALANCE INICIAL2]]+Tabla35[[#This Row],[ENTRADAS3]]-Tabla35[[#This Row],[SALIDAS4]]</f>
        <v>466.44</v>
      </c>
    </row>
    <row r="436" spans="1:15" x14ac:dyDescent="0.25">
      <c r="A436" s="9" t="s">
        <v>23</v>
      </c>
      <c r="B436" s="17" t="s">
        <v>881</v>
      </c>
      <c r="C436" t="s">
        <v>882</v>
      </c>
      <c r="D436" t="s">
        <v>397</v>
      </c>
      <c r="F436" s="9" t="s">
        <v>826</v>
      </c>
      <c r="G436">
        <v>20</v>
      </c>
      <c r="J436">
        <f>+Tabla35[[#This Row],[BALANCE INICIAL]]+Tabla35[[#This Row],[ENTRADAS]]-Tabla35[[#This Row],[SALIDAS]]</f>
        <v>20</v>
      </c>
      <c r="K436" s="2">
        <v>487.05</v>
      </c>
      <c r="L436" s="2">
        <f>+Tabla35[[#This Row],[BALANCE INICIAL]]*Tabla35[[#This Row],[PRECIO]]</f>
        <v>9741</v>
      </c>
      <c r="M436" s="2">
        <f>+Tabla35[[#This Row],[ENTRADAS]]*Tabla35[[#This Row],[PRECIO]]</f>
        <v>0</v>
      </c>
      <c r="N436" s="2">
        <f>+Tabla35[[#This Row],[SALIDAS]]*Tabla35[[#This Row],[PRECIO]]</f>
        <v>0</v>
      </c>
      <c r="O436" s="2">
        <f>+Tabla35[[#This Row],[BALANCE INICIAL2]]+Tabla35[[#This Row],[ENTRADAS3]]-Tabla35[[#This Row],[SALIDAS4]]</f>
        <v>9741</v>
      </c>
    </row>
    <row r="437" spans="1:15" x14ac:dyDescent="0.25">
      <c r="A437" s="9" t="s">
        <v>23</v>
      </c>
      <c r="B437" s="10" t="s">
        <v>881</v>
      </c>
      <c r="C437" t="s">
        <v>882</v>
      </c>
      <c r="D437" t="s">
        <v>398</v>
      </c>
      <c r="F437" s="9" t="s">
        <v>826</v>
      </c>
      <c r="H437">
        <v>3</v>
      </c>
      <c r="I437">
        <v>3</v>
      </c>
      <c r="J437">
        <f>+Tabla35[[#This Row],[BALANCE INICIAL]]+Tabla35[[#This Row],[ENTRADAS]]-Tabla35[[#This Row],[SALIDAS]]</f>
        <v>0</v>
      </c>
      <c r="K437" s="2">
        <v>1677.96</v>
      </c>
      <c r="L437" s="2">
        <f>+Tabla35[[#This Row],[BALANCE INICIAL]]*Tabla35[[#This Row],[PRECIO]]</f>
        <v>0</v>
      </c>
      <c r="M437" s="2">
        <f>+Tabla35[[#This Row],[ENTRADAS]]*Tabla35[[#This Row],[PRECIO]]</f>
        <v>5033.88</v>
      </c>
      <c r="N437" s="2">
        <f>+Tabla35[[#This Row],[SALIDAS]]*Tabla35[[#This Row],[PRECIO]]</f>
        <v>5033.88</v>
      </c>
      <c r="O437" s="2">
        <f>+Tabla35[[#This Row],[BALANCE INICIAL2]]+Tabla35[[#This Row],[ENTRADAS3]]-Tabla35[[#This Row],[SALIDAS4]]</f>
        <v>0</v>
      </c>
    </row>
    <row r="438" spans="1:15" x14ac:dyDescent="0.25">
      <c r="A438" s="9" t="s">
        <v>23</v>
      </c>
      <c r="B438" s="17" t="s">
        <v>881</v>
      </c>
      <c r="C438" t="s">
        <v>882</v>
      </c>
      <c r="D438" t="s">
        <v>399</v>
      </c>
      <c r="F438" s="9" t="s">
        <v>826</v>
      </c>
      <c r="H438">
        <v>8</v>
      </c>
      <c r="I438">
        <v>8</v>
      </c>
      <c r="J438">
        <f>+Tabla35[[#This Row],[BALANCE INICIAL]]+Tabla35[[#This Row],[ENTRADAS]]-Tabla35[[#This Row],[SALIDAS]]</f>
        <v>0</v>
      </c>
      <c r="K438" s="2">
        <v>1911.6</v>
      </c>
      <c r="L438" s="2">
        <f>+Tabla35[[#This Row],[BALANCE INICIAL]]*Tabla35[[#This Row],[PRECIO]]</f>
        <v>0</v>
      </c>
      <c r="M438" s="2">
        <f>+Tabla35[[#This Row],[ENTRADAS]]*Tabla35[[#This Row],[PRECIO]]</f>
        <v>15292.8</v>
      </c>
      <c r="N438" s="2">
        <f>+Tabla35[[#This Row],[SALIDAS]]*Tabla35[[#This Row],[PRECIO]]</f>
        <v>15292.8</v>
      </c>
      <c r="O438" s="2">
        <f>+Tabla35[[#This Row],[BALANCE INICIAL2]]+Tabla35[[#This Row],[ENTRADAS3]]-Tabla35[[#This Row],[SALIDAS4]]</f>
        <v>0</v>
      </c>
    </row>
    <row r="439" spans="1:15" x14ac:dyDescent="0.25">
      <c r="A439" s="9" t="s">
        <v>23</v>
      </c>
      <c r="B439" s="17" t="s">
        <v>881</v>
      </c>
      <c r="C439" t="s">
        <v>882</v>
      </c>
      <c r="D439" t="s">
        <v>400</v>
      </c>
      <c r="F439" s="9" t="s">
        <v>826</v>
      </c>
      <c r="H439">
        <v>5</v>
      </c>
      <c r="I439">
        <v>5</v>
      </c>
      <c r="J439">
        <f>+Tabla35[[#This Row],[BALANCE INICIAL]]+Tabla35[[#This Row],[ENTRADAS]]-Tabla35[[#This Row],[SALIDAS]]</f>
        <v>0</v>
      </c>
      <c r="K439" s="2">
        <v>7271.18</v>
      </c>
      <c r="L439" s="2">
        <f>+Tabla35[[#This Row],[BALANCE INICIAL]]*Tabla35[[#This Row],[PRECIO]]</f>
        <v>0</v>
      </c>
      <c r="M439" s="2">
        <f>+Tabla35[[#This Row],[ENTRADAS]]*Tabla35[[#This Row],[PRECIO]]</f>
        <v>36355.9</v>
      </c>
      <c r="N439" s="2">
        <f>+Tabla35[[#This Row],[SALIDAS]]*Tabla35[[#This Row],[PRECIO]]</f>
        <v>36355.9</v>
      </c>
      <c r="O439" s="2">
        <f>+Tabla35[[#This Row],[BALANCE INICIAL2]]+Tabla35[[#This Row],[ENTRADAS3]]-Tabla35[[#This Row],[SALIDAS4]]</f>
        <v>0</v>
      </c>
    </row>
    <row r="440" spans="1:15" x14ac:dyDescent="0.25">
      <c r="A440" s="9" t="s">
        <v>23</v>
      </c>
      <c r="B440" s="17" t="s">
        <v>881</v>
      </c>
      <c r="C440" t="s">
        <v>882</v>
      </c>
      <c r="D440" t="s">
        <v>401</v>
      </c>
      <c r="F440" s="9" t="s">
        <v>826</v>
      </c>
      <c r="H440">
        <v>4</v>
      </c>
      <c r="I440">
        <v>4</v>
      </c>
      <c r="J440">
        <f>+Tabla35[[#This Row],[BALANCE INICIAL]]+Tabla35[[#This Row],[ENTRADAS]]-Tabla35[[#This Row],[SALIDAS]]</f>
        <v>0</v>
      </c>
      <c r="K440" s="2">
        <v>2964.4</v>
      </c>
      <c r="L440" s="2">
        <f>+Tabla35[[#This Row],[BALANCE INICIAL]]*Tabla35[[#This Row],[PRECIO]]</f>
        <v>0</v>
      </c>
      <c r="M440" s="2">
        <f>+Tabla35[[#This Row],[ENTRADAS]]*Tabla35[[#This Row],[PRECIO]]</f>
        <v>11857.6</v>
      </c>
      <c r="N440" s="2">
        <f>+Tabla35[[#This Row],[SALIDAS]]*Tabla35[[#This Row],[PRECIO]]</f>
        <v>11857.6</v>
      </c>
      <c r="O440" s="2">
        <f>+Tabla35[[#This Row],[BALANCE INICIAL2]]+Tabla35[[#This Row],[ENTRADAS3]]-Tabla35[[#This Row],[SALIDAS4]]</f>
        <v>0</v>
      </c>
    </row>
    <row r="441" spans="1:15" x14ac:dyDescent="0.25">
      <c r="A441" s="9" t="s">
        <v>23</v>
      </c>
      <c r="B441" s="17" t="s">
        <v>881</v>
      </c>
      <c r="C441" t="s">
        <v>882</v>
      </c>
      <c r="D441" t="s">
        <v>402</v>
      </c>
      <c r="F441" s="9" t="s">
        <v>911</v>
      </c>
      <c r="H441">
        <v>5</v>
      </c>
      <c r="J441">
        <f>+Tabla35[[#This Row],[BALANCE INICIAL]]+Tabla35[[#This Row],[ENTRADAS]]-Tabla35[[#This Row],[SALIDAS]]</f>
        <v>5</v>
      </c>
      <c r="K441" s="2">
        <v>452.54</v>
      </c>
      <c r="L441" s="2">
        <f>+Tabla35[[#This Row],[BALANCE INICIAL]]*Tabla35[[#This Row],[PRECIO]]</f>
        <v>0</v>
      </c>
      <c r="M441" s="2">
        <f>+Tabla35[[#This Row],[ENTRADAS]]*Tabla35[[#This Row],[PRECIO]]</f>
        <v>2262.7000000000003</v>
      </c>
      <c r="N441" s="2">
        <f>+Tabla35[[#This Row],[SALIDAS]]*Tabla35[[#This Row],[PRECIO]]</f>
        <v>0</v>
      </c>
      <c r="O441" s="2">
        <f>+Tabla35[[#This Row],[BALANCE INICIAL2]]+Tabla35[[#This Row],[ENTRADAS3]]-Tabla35[[#This Row],[SALIDAS4]]</f>
        <v>2262.7000000000003</v>
      </c>
    </row>
    <row r="442" spans="1:15" x14ac:dyDescent="0.25">
      <c r="A442" s="9" t="s">
        <v>23</v>
      </c>
      <c r="B442" s="17" t="s">
        <v>881</v>
      </c>
      <c r="C442" t="s">
        <v>882</v>
      </c>
      <c r="D442" t="s">
        <v>403</v>
      </c>
      <c r="F442" s="9" t="s">
        <v>826</v>
      </c>
      <c r="H442">
        <v>500</v>
      </c>
      <c r="I442">
        <v>500</v>
      </c>
      <c r="J442">
        <f>+Tabla35[[#This Row],[BALANCE INICIAL]]+Tabla35[[#This Row],[ENTRADAS]]-Tabla35[[#This Row],[SALIDAS]]</f>
        <v>0</v>
      </c>
      <c r="K442" s="2">
        <v>1.18</v>
      </c>
      <c r="L442" s="2">
        <f>+Tabla35[[#This Row],[BALANCE INICIAL]]*Tabla35[[#This Row],[PRECIO]]</f>
        <v>0</v>
      </c>
      <c r="M442" s="2">
        <f>+Tabla35[[#This Row],[ENTRADAS]]*Tabla35[[#This Row],[PRECIO]]</f>
        <v>590</v>
      </c>
      <c r="N442" s="2">
        <f>+Tabla35[[#This Row],[SALIDAS]]*Tabla35[[#This Row],[PRECIO]]</f>
        <v>590</v>
      </c>
      <c r="O442" s="2">
        <f>+Tabla35[[#This Row],[BALANCE INICIAL2]]+Tabla35[[#This Row],[ENTRADAS3]]-Tabla35[[#This Row],[SALIDAS4]]</f>
        <v>0</v>
      </c>
    </row>
    <row r="443" spans="1:15" x14ac:dyDescent="0.25">
      <c r="A443" s="9" t="s">
        <v>23</v>
      </c>
      <c r="B443" s="17" t="s">
        <v>881</v>
      </c>
      <c r="C443" t="s">
        <v>882</v>
      </c>
      <c r="D443" t="s">
        <v>404</v>
      </c>
      <c r="F443" s="9" t="s">
        <v>826</v>
      </c>
      <c r="H443">
        <v>500</v>
      </c>
      <c r="I443">
        <v>500</v>
      </c>
      <c r="J443">
        <f>+Tabla35[[#This Row],[BALANCE INICIAL]]+Tabla35[[#This Row],[ENTRADAS]]-Tabla35[[#This Row],[SALIDAS]]</f>
        <v>0</v>
      </c>
      <c r="K443" s="2">
        <v>1</v>
      </c>
      <c r="L443" s="2">
        <f>+Tabla35[[#This Row],[BALANCE INICIAL]]*Tabla35[[#This Row],[PRECIO]]</f>
        <v>0</v>
      </c>
      <c r="M443" s="2">
        <f>+Tabla35[[#This Row],[ENTRADAS]]*Tabla35[[#This Row],[PRECIO]]</f>
        <v>500</v>
      </c>
      <c r="N443" s="2">
        <f>+Tabla35[[#This Row],[SALIDAS]]*Tabla35[[#This Row],[PRECIO]]</f>
        <v>500</v>
      </c>
      <c r="O443" s="2">
        <f>+Tabla35[[#This Row],[BALANCE INICIAL2]]+Tabla35[[#This Row],[ENTRADAS3]]-Tabla35[[#This Row],[SALIDAS4]]</f>
        <v>0</v>
      </c>
    </row>
    <row r="444" spans="1:15" x14ac:dyDescent="0.25">
      <c r="A444" s="9" t="s">
        <v>23</v>
      </c>
      <c r="B444" s="17" t="s">
        <v>881</v>
      </c>
      <c r="C444" t="s">
        <v>882</v>
      </c>
      <c r="D444" t="s">
        <v>405</v>
      </c>
      <c r="F444" s="9" t="s">
        <v>826</v>
      </c>
      <c r="H444">
        <v>50</v>
      </c>
      <c r="J444">
        <f>+Tabla35[[#This Row],[BALANCE INICIAL]]+Tabla35[[#This Row],[ENTRADAS]]-Tabla35[[#This Row],[SALIDAS]]</f>
        <v>50</v>
      </c>
      <c r="K444" s="2">
        <v>73.099999999999994</v>
      </c>
      <c r="L444" s="2">
        <f>+Tabla35[[#This Row],[BALANCE INICIAL]]*Tabla35[[#This Row],[PRECIO]]</f>
        <v>0</v>
      </c>
      <c r="M444" s="2">
        <f>+Tabla35[[#This Row],[ENTRADAS]]*Tabla35[[#This Row],[PRECIO]]</f>
        <v>3654.9999999999995</v>
      </c>
      <c r="N444" s="2">
        <f>+Tabla35[[#This Row],[SALIDAS]]*Tabla35[[#This Row],[PRECIO]]</f>
        <v>0</v>
      </c>
      <c r="O444" s="2">
        <f>+Tabla35[[#This Row],[BALANCE INICIAL2]]+Tabla35[[#This Row],[ENTRADAS3]]-Tabla35[[#This Row],[SALIDAS4]]</f>
        <v>3654.9999999999995</v>
      </c>
    </row>
    <row r="445" spans="1:15" x14ac:dyDescent="0.25">
      <c r="A445" s="9" t="s">
        <v>23</v>
      </c>
      <c r="B445" s="17" t="s">
        <v>881</v>
      </c>
      <c r="C445" t="s">
        <v>882</v>
      </c>
      <c r="D445" t="s">
        <v>406</v>
      </c>
      <c r="F445" s="9" t="s">
        <v>826</v>
      </c>
      <c r="H445">
        <v>50</v>
      </c>
      <c r="I445">
        <v>30</v>
      </c>
      <c r="J445">
        <f>+Tabla35[[#This Row],[BALANCE INICIAL]]+Tabla35[[#This Row],[ENTRADAS]]-Tabla35[[#This Row],[SALIDAS]]</f>
        <v>20</v>
      </c>
      <c r="K445" s="2">
        <v>146</v>
      </c>
      <c r="L445" s="2">
        <f>+Tabla35[[#This Row],[BALANCE INICIAL]]*Tabla35[[#This Row],[PRECIO]]</f>
        <v>0</v>
      </c>
      <c r="M445" s="2">
        <f>+Tabla35[[#This Row],[ENTRADAS]]*Tabla35[[#This Row],[PRECIO]]</f>
        <v>7300</v>
      </c>
      <c r="N445" s="2">
        <f>+Tabla35[[#This Row],[SALIDAS]]*Tabla35[[#This Row],[PRECIO]]</f>
        <v>4380</v>
      </c>
      <c r="O445" s="2">
        <f>+Tabla35[[#This Row],[BALANCE INICIAL2]]+Tabla35[[#This Row],[ENTRADAS3]]-Tabla35[[#This Row],[SALIDAS4]]</f>
        <v>2920</v>
      </c>
    </row>
    <row r="446" spans="1:15" x14ac:dyDescent="0.25">
      <c r="A446" s="9" t="s">
        <v>23</v>
      </c>
      <c r="B446" s="17" t="s">
        <v>881</v>
      </c>
      <c r="C446" t="s">
        <v>882</v>
      </c>
      <c r="D446" t="s">
        <v>131</v>
      </c>
      <c r="F446" s="9" t="s">
        <v>826</v>
      </c>
      <c r="H446">
        <v>15</v>
      </c>
      <c r="J446">
        <f>+Tabla35[[#This Row],[BALANCE INICIAL]]+Tabla35[[#This Row],[ENTRADAS]]-Tabla35[[#This Row],[SALIDAS]]</f>
        <v>15</v>
      </c>
      <c r="K446" s="2">
        <v>158.5</v>
      </c>
      <c r="L446" s="2">
        <f>+Tabla35[[#This Row],[BALANCE INICIAL]]*Tabla35[[#This Row],[PRECIO]]</f>
        <v>0</v>
      </c>
      <c r="M446" s="2">
        <f>+Tabla35[[#This Row],[ENTRADAS]]*Tabla35[[#This Row],[PRECIO]]</f>
        <v>2377.5</v>
      </c>
      <c r="N446" s="2">
        <f>+Tabla35[[#This Row],[SALIDAS]]*Tabla35[[#This Row],[PRECIO]]</f>
        <v>0</v>
      </c>
      <c r="O446" s="2">
        <f>+Tabla35[[#This Row],[BALANCE INICIAL2]]+Tabla35[[#This Row],[ENTRADAS3]]-Tabla35[[#This Row],[SALIDAS4]]</f>
        <v>2377.5</v>
      </c>
    </row>
    <row r="447" spans="1:15" x14ac:dyDescent="0.25">
      <c r="A447" s="9" t="s">
        <v>23</v>
      </c>
      <c r="B447" s="17" t="s">
        <v>881</v>
      </c>
      <c r="C447" t="s">
        <v>882</v>
      </c>
      <c r="D447" t="s">
        <v>407</v>
      </c>
      <c r="F447" s="9" t="s">
        <v>820</v>
      </c>
      <c r="G447">
        <v>1</v>
      </c>
      <c r="J447">
        <f>+Tabla35[[#This Row],[BALANCE INICIAL]]+Tabla35[[#This Row],[ENTRADAS]]-Tabla35[[#This Row],[SALIDAS]]</f>
        <v>1</v>
      </c>
      <c r="K447" s="2">
        <v>93</v>
      </c>
      <c r="L447" s="2">
        <f>+Tabla35[[#This Row],[BALANCE INICIAL]]*Tabla35[[#This Row],[PRECIO]]</f>
        <v>93</v>
      </c>
      <c r="M447" s="2">
        <f>+Tabla35[[#This Row],[ENTRADAS]]*Tabla35[[#This Row],[PRECIO]]</f>
        <v>0</v>
      </c>
      <c r="N447" s="2">
        <f>+Tabla35[[#This Row],[SALIDAS]]*Tabla35[[#This Row],[PRECIO]]</f>
        <v>0</v>
      </c>
      <c r="O447" s="2">
        <f>+Tabla35[[#This Row],[BALANCE INICIAL2]]+Tabla35[[#This Row],[ENTRADAS3]]-Tabla35[[#This Row],[SALIDAS4]]</f>
        <v>93</v>
      </c>
    </row>
    <row r="448" spans="1:15" x14ac:dyDescent="0.25">
      <c r="A448" s="9" t="s">
        <v>23</v>
      </c>
      <c r="B448" s="17" t="s">
        <v>881</v>
      </c>
      <c r="C448" t="s">
        <v>882</v>
      </c>
      <c r="D448" t="s">
        <v>408</v>
      </c>
      <c r="F448" s="9" t="s">
        <v>844</v>
      </c>
      <c r="G448">
        <v>10</v>
      </c>
      <c r="J448">
        <f>+Tabla35[[#This Row],[BALANCE INICIAL]]+Tabla35[[#This Row],[ENTRADAS]]-Tabla35[[#This Row],[SALIDAS]]</f>
        <v>10</v>
      </c>
      <c r="K448" s="2">
        <v>553.22</v>
      </c>
      <c r="L448" s="2">
        <f>+Tabla35[[#This Row],[BALANCE INICIAL]]*Tabla35[[#This Row],[PRECIO]]</f>
        <v>5532.2000000000007</v>
      </c>
      <c r="M448" s="2">
        <f>+Tabla35[[#This Row],[ENTRADAS]]*Tabla35[[#This Row],[PRECIO]]</f>
        <v>0</v>
      </c>
      <c r="N448" s="2">
        <f>+Tabla35[[#This Row],[SALIDAS]]*Tabla35[[#This Row],[PRECIO]]</f>
        <v>0</v>
      </c>
      <c r="O448" s="2">
        <f>+Tabla35[[#This Row],[BALANCE INICIAL2]]+Tabla35[[#This Row],[ENTRADAS3]]-Tabla35[[#This Row],[SALIDAS4]]</f>
        <v>5532.2000000000007</v>
      </c>
    </row>
    <row r="449" spans="1:15" x14ac:dyDescent="0.25">
      <c r="A449" s="9" t="s">
        <v>23</v>
      </c>
      <c r="B449" s="17" t="s">
        <v>881</v>
      </c>
      <c r="C449" t="s">
        <v>882</v>
      </c>
      <c r="D449" t="s">
        <v>409</v>
      </c>
      <c r="F449" s="9" t="s">
        <v>826</v>
      </c>
      <c r="G449">
        <v>1</v>
      </c>
      <c r="J449">
        <f>+Tabla35[[#This Row],[BALANCE INICIAL]]+Tabla35[[#This Row],[ENTRADAS]]-Tabla35[[#This Row],[SALIDAS]]</f>
        <v>1</v>
      </c>
      <c r="K449" s="2">
        <v>113.9</v>
      </c>
      <c r="L449" s="2">
        <f>+Tabla35[[#This Row],[BALANCE INICIAL]]*Tabla35[[#This Row],[PRECIO]]</f>
        <v>113.9</v>
      </c>
      <c r="M449" s="2">
        <f>+Tabla35[[#This Row],[ENTRADAS]]*Tabla35[[#This Row],[PRECIO]]</f>
        <v>0</v>
      </c>
      <c r="N449" s="2">
        <f>+Tabla35[[#This Row],[SALIDAS]]*Tabla35[[#This Row],[PRECIO]]</f>
        <v>0</v>
      </c>
      <c r="O449" s="2">
        <f>+Tabla35[[#This Row],[BALANCE INICIAL2]]+Tabla35[[#This Row],[ENTRADAS3]]-Tabla35[[#This Row],[SALIDAS4]]</f>
        <v>113.9</v>
      </c>
    </row>
    <row r="450" spans="1:15" x14ac:dyDescent="0.25">
      <c r="A450" s="9" t="s">
        <v>23</v>
      </c>
      <c r="B450" s="17" t="s">
        <v>881</v>
      </c>
      <c r="C450" t="s">
        <v>882</v>
      </c>
      <c r="D450" t="s">
        <v>410</v>
      </c>
      <c r="F450" s="9" t="s">
        <v>826</v>
      </c>
      <c r="G450">
        <v>1</v>
      </c>
      <c r="J450">
        <f>+Tabla35[[#This Row],[BALANCE INICIAL]]+Tabla35[[#This Row],[ENTRADAS]]-Tabla35[[#This Row],[SALIDAS]]</f>
        <v>1</v>
      </c>
      <c r="K450" s="2">
        <v>86.74</v>
      </c>
      <c r="L450" s="2">
        <f>+Tabla35[[#This Row],[BALANCE INICIAL]]*Tabla35[[#This Row],[PRECIO]]</f>
        <v>86.74</v>
      </c>
      <c r="M450" s="2">
        <f>+Tabla35[[#This Row],[ENTRADAS]]*Tabla35[[#This Row],[PRECIO]]</f>
        <v>0</v>
      </c>
      <c r="N450" s="2">
        <f>+Tabla35[[#This Row],[SALIDAS]]*Tabla35[[#This Row],[PRECIO]]</f>
        <v>0</v>
      </c>
      <c r="O450" s="2">
        <f>+Tabla35[[#This Row],[BALANCE INICIAL2]]+Tabla35[[#This Row],[ENTRADAS3]]-Tabla35[[#This Row],[SALIDAS4]]</f>
        <v>86.74</v>
      </c>
    </row>
    <row r="451" spans="1:15" x14ac:dyDescent="0.25">
      <c r="A451" s="9" t="s">
        <v>23</v>
      </c>
      <c r="B451" s="17" t="s">
        <v>881</v>
      </c>
      <c r="C451" t="s">
        <v>882</v>
      </c>
      <c r="D451" t="s">
        <v>411</v>
      </c>
      <c r="F451" s="9" t="s">
        <v>820</v>
      </c>
      <c r="G451">
        <v>12</v>
      </c>
      <c r="J451">
        <f>+Tabla35[[#This Row],[BALANCE INICIAL]]+Tabla35[[#This Row],[ENTRADAS]]-Tabla35[[#This Row],[SALIDAS]]</f>
        <v>12</v>
      </c>
      <c r="K451" s="2">
        <v>178.98</v>
      </c>
      <c r="L451" s="2">
        <f>+Tabla35[[#This Row],[BALANCE INICIAL]]*Tabla35[[#This Row],[PRECIO]]</f>
        <v>2147.7599999999998</v>
      </c>
      <c r="M451" s="2">
        <f>+Tabla35[[#This Row],[ENTRADAS]]*Tabla35[[#This Row],[PRECIO]]</f>
        <v>0</v>
      </c>
      <c r="N451" s="2">
        <f>+Tabla35[[#This Row],[SALIDAS]]*Tabla35[[#This Row],[PRECIO]]</f>
        <v>0</v>
      </c>
      <c r="O451" s="2">
        <f>+Tabla35[[#This Row],[BALANCE INICIAL2]]+Tabla35[[#This Row],[ENTRADAS3]]-Tabla35[[#This Row],[SALIDAS4]]</f>
        <v>2147.7599999999998</v>
      </c>
    </row>
    <row r="452" spans="1:15" x14ac:dyDescent="0.25">
      <c r="A452" s="9" t="s">
        <v>23</v>
      </c>
      <c r="B452" s="17" t="s">
        <v>881</v>
      </c>
      <c r="C452" t="s">
        <v>882</v>
      </c>
      <c r="D452" t="s">
        <v>412</v>
      </c>
      <c r="F452" s="9" t="s">
        <v>826</v>
      </c>
      <c r="G452">
        <v>34</v>
      </c>
      <c r="J452">
        <f>+Tabla35[[#This Row],[BALANCE INICIAL]]+Tabla35[[#This Row],[ENTRADAS]]-Tabla35[[#This Row],[SALIDAS]]</f>
        <v>34</v>
      </c>
      <c r="K452" s="2">
        <v>2576.27</v>
      </c>
      <c r="L452" s="2">
        <f>+Tabla35[[#This Row],[BALANCE INICIAL]]*Tabla35[[#This Row],[PRECIO]]</f>
        <v>87593.18</v>
      </c>
      <c r="M452" s="2">
        <f>+Tabla35[[#This Row],[ENTRADAS]]*Tabla35[[#This Row],[PRECIO]]</f>
        <v>0</v>
      </c>
      <c r="N452" s="2">
        <f>+Tabla35[[#This Row],[SALIDAS]]*Tabla35[[#This Row],[PRECIO]]</f>
        <v>0</v>
      </c>
      <c r="O452" s="2">
        <f>+Tabla35[[#This Row],[BALANCE INICIAL2]]+Tabla35[[#This Row],[ENTRADAS3]]-Tabla35[[#This Row],[SALIDAS4]]</f>
        <v>87593.18</v>
      </c>
    </row>
    <row r="453" spans="1:15" x14ac:dyDescent="0.25">
      <c r="A453" s="9" t="s">
        <v>23</v>
      </c>
      <c r="B453" s="17" t="s">
        <v>881</v>
      </c>
      <c r="C453" t="s">
        <v>882</v>
      </c>
      <c r="D453" t="s">
        <v>413</v>
      </c>
      <c r="F453" s="9" t="s">
        <v>820</v>
      </c>
      <c r="G453">
        <v>20</v>
      </c>
      <c r="I453">
        <v>2</v>
      </c>
      <c r="J453">
        <f>+Tabla35[[#This Row],[BALANCE INICIAL]]+Tabla35[[#This Row],[ENTRADAS]]-Tabla35[[#This Row],[SALIDAS]]</f>
        <v>18</v>
      </c>
      <c r="K453" s="2">
        <v>93.29</v>
      </c>
      <c r="L453" s="2">
        <f>+Tabla35[[#This Row],[BALANCE INICIAL]]*Tabla35[[#This Row],[PRECIO]]</f>
        <v>1865.8000000000002</v>
      </c>
      <c r="M453" s="2">
        <f>+Tabla35[[#This Row],[ENTRADAS]]*Tabla35[[#This Row],[PRECIO]]</f>
        <v>0</v>
      </c>
      <c r="N453" s="2">
        <f>+Tabla35[[#This Row],[SALIDAS]]*Tabla35[[#This Row],[PRECIO]]</f>
        <v>186.58</v>
      </c>
      <c r="O453" s="2">
        <f>+Tabla35[[#This Row],[BALANCE INICIAL2]]+Tabla35[[#This Row],[ENTRADAS3]]-Tabla35[[#This Row],[SALIDAS4]]</f>
        <v>1679.2200000000003</v>
      </c>
    </row>
    <row r="454" spans="1:15" x14ac:dyDescent="0.25">
      <c r="A454" s="9" t="s">
        <v>23</v>
      </c>
      <c r="B454" s="17" t="s">
        <v>881</v>
      </c>
      <c r="C454" t="s">
        <v>882</v>
      </c>
      <c r="D454" t="s">
        <v>414</v>
      </c>
      <c r="F454" s="9" t="s">
        <v>820</v>
      </c>
      <c r="G454">
        <v>14</v>
      </c>
      <c r="I454">
        <v>1</v>
      </c>
      <c r="J454">
        <f>+Tabla35[[#This Row],[BALANCE INICIAL]]+Tabla35[[#This Row],[ENTRADAS]]-Tabla35[[#This Row],[SALIDAS]]</f>
        <v>13</v>
      </c>
      <c r="K454" s="2">
        <v>791.86</v>
      </c>
      <c r="L454" s="2">
        <f>+Tabla35[[#This Row],[BALANCE INICIAL]]*Tabla35[[#This Row],[PRECIO]]</f>
        <v>11086.04</v>
      </c>
      <c r="M454" s="2">
        <f>+Tabla35[[#This Row],[ENTRADAS]]*Tabla35[[#This Row],[PRECIO]]</f>
        <v>0</v>
      </c>
      <c r="N454" s="2">
        <f>+Tabla35[[#This Row],[SALIDAS]]*Tabla35[[#This Row],[PRECIO]]</f>
        <v>791.86</v>
      </c>
      <c r="O454" s="2">
        <f>+Tabla35[[#This Row],[BALANCE INICIAL2]]+Tabla35[[#This Row],[ENTRADAS3]]-Tabla35[[#This Row],[SALIDAS4]]</f>
        <v>10294.18</v>
      </c>
    </row>
    <row r="455" spans="1:15" x14ac:dyDescent="0.25">
      <c r="A455" s="9" t="s">
        <v>23</v>
      </c>
      <c r="B455" s="17" t="s">
        <v>881</v>
      </c>
      <c r="C455" t="s">
        <v>882</v>
      </c>
      <c r="D455" t="s">
        <v>415</v>
      </c>
      <c r="F455" s="9" t="s">
        <v>826</v>
      </c>
      <c r="G455">
        <v>11</v>
      </c>
      <c r="J455">
        <f>+Tabla35[[#This Row],[BALANCE INICIAL]]+Tabla35[[#This Row],[ENTRADAS]]-Tabla35[[#This Row],[SALIDAS]]</f>
        <v>11</v>
      </c>
      <c r="K455" s="2">
        <v>324.33999999999997</v>
      </c>
      <c r="L455" s="2">
        <f>+Tabla35[[#This Row],[BALANCE INICIAL]]*Tabla35[[#This Row],[PRECIO]]</f>
        <v>3567.74</v>
      </c>
      <c r="M455" s="2">
        <f>+Tabla35[[#This Row],[ENTRADAS]]*Tabla35[[#This Row],[PRECIO]]</f>
        <v>0</v>
      </c>
      <c r="N455" s="2">
        <f>+Tabla35[[#This Row],[SALIDAS]]*Tabla35[[#This Row],[PRECIO]]</f>
        <v>0</v>
      </c>
      <c r="O455" s="2">
        <f>+Tabla35[[#This Row],[BALANCE INICIAL2]]+Tabla35[[#This Row],[ENTRADAS3]]-Tabla35[[#This Row],[SALIDAS4]]</f>
        <v>3567.74</v>
      </c>
    </row>
    <row r="456" spans="1:15" x14ac:dyDescent="0.25">
      <c r="A456" s="9" t="s">
        <v>23</v>
      </c>
      <c r="B456" s="17" t="s">
        <v>881</v>
      </c>
      <c r="C456" t="s">
        <v>882</v>
      </c>
      <c r="D456" t="s">
        <v>416</v>
      </c>
      <c r="F456" s="9" t="s">
        <v>820</v>
      </c>
      <c r="G456">
        <v>2</v>
      </c>
      <c r="I456">
        <v>2</v>
      </c>
      <c r="J456">
        <f>+Tabla35[[#This Row],[BALANCE INICIAL]]+Tabla35[[#This Row],[ENTRADAS]]-Tabla35[[#This Row],[SALIDAS]]</f>
        <v>0</v>
      </c>
      <c r="K456" s="2">
        <v>48.81</v>
      </c>
      <c r="L456" s="2">
        <f>+Tabla35[[#This Row],[BALANCE INICIAL]]*Tabla35[[#This Row],[PRECIO]]</f>
        <v>97.62</v>
      </c>
      <c r="M456" s="2">
        <f>+Tabla35[[#This Row],[ENTRADAS]]*Tabla35[[#This Row],[PRECIO]]</f>
        <v>0</v>
      </c>
      <c r="N456" s="2">
        <f>+Tabla35[[#This Row],[SALIDAS]]*Tabla35[[#This Row],[PRECIO]]</f>
        <v>97.62</v>
      </c>
      <c r="O456" s="2">
        <f>+Tabla35[[#This Row],[BALANCE INICIAL2]]+Tabla35[[#This Row],[ENTRADAS3]]-Tabla35[[#This Row],[SALIDAS4]]</f>
        <v>0</v>
      </c>
    </row>
    <row r="457" spans="1:15" x14ac:dyDescent="0.25">
      <c r="A457" s="9" t="s">
        <v>23</v>
      </c>
      <c r="B457" s="17" t="s">
        <v>881</v>
      </c>
      <c r="C457" t="s">
        <v>882</v>
      </c>
      <c r="D457" t="s">
        <v>417</v>
      </c>
      <c r="F457" s="9" t="s">
        <v>820</v>
      </c>
      <c r="H457">
        <v>8</v>
      </c>
      <c r="J457">
        <f>+Tabla35[[#This Row],[BALANCE INICIAL]]+Tabla35[[#This Row],[ENTRADAS]]-Tabla35[[#This Row],[SALIDAS]]</f>
        <v>8</v>
      </c>
      <c r="K457" s="2">
        <v>344</v>
      </c>
      <c r="L457" s="2">
        <f>+Tabla35[[#This Row],[BALANCE INICIAL]]*Tabla35[[#This Row],[PRECIO]]</f>
        <v>0</v>
      </c>
      <c r="M457" s="2">
        <f>+Tabla35[[#This Row],[ENTRADAS]]*Tabla35[[#This Row],[PRECIO]]</f>
        <v>2752</v>
      </c>
      <c r="N457" s="2">
        <f>+Tabla35[[#This Row],[SALIDAS]]*Tabla35[[#This Row],[PRECIO]]</f>
        <v>0</v>
      </c>
      <c r="O457" s="2">
        <f>+Tabla35[[#This Row],[BALANCE INICIAL2]]+Tabla35[[#This Row],[ENTRADAS3]]-Tabla35[[#This Row],[SALIDAS4]]</f>
        <v>2752</v>
      </c>
    </row>
    <row r="458" spans="1:15" x14ac:dyDescent="0.25">
      <c r="A458" s="9" t="s">
        <v>23</v>
      </c>
      <c r="B458" s="17" t="s">
        <v>881</v>
      </c>
      <c r="C458" t="s">
        <v>882</v>
      </c>
      <c r="D458" t="s">
        <v>418</v>
      </c>
      <c r="F458" s="9" t="s">
        <v>820</v>
      </c>
      <c r="H458">
        <v>12</v>
      </c>
      <c r="J458">
        <f>+Tabla35[[#This Row],[BALANCE INICIAL]]+Tabla35[[#This Row],[ENTRADAS]]-Tabla35[[#This Row],[SALIDAS]]</f>
        <v>12</v>
      </c>
      <c r="K458" s="2">
        <v>238</v>
      </c>
      <c r="L458" s="2">
        <f>+Tabla35[[#This Row],[BALANCE INICIAL]]*Tabla35[[#This Row],[PRECIO]]</f>
        <v>0</v>
      </c>
      <c r="M458" s="2">
        <f>+Tabla35[[#This Row],[ENTRADAS]]*Tabla35[[#This Row],[PRECIO]]</f>
        <v>2856</v>
      </c>
      <c r="N458" s="2">
        <f>+Tabla35[[#This Row],[SALIDAS]]*Tabla35[[#This Row],[PRECIO]]</f>
        <v>0</v>
      </c>
      <c r="O458" s="2">
        <f>+Tabla35[[#This Row],[BALANCE INICIAL2]]+Tabla35[[#This Row],[ENTRADAS3]]-Tabla35[[#This Row],[SALIDAS4]]</f>
        <v>2856</v>
      </c>
    </row>
    <row r="459" spans="1:15" x14ac:dyDescent="0.25">
      <c r="A459" s="9" t="s">
        <v>23</v>
      </c>
      <c r="B459" s="17" t="s">
        <v>881</v>
      </c>
      <c r="C459" t="s">
        <v>882</v>
      </c>
      <c r="D459" t="s">
        <v>419</v>
      </c>
      <c r="F459" s="9" t="s">
        <v>820</v>
      </c>
      <c r="H459">
        <v>4</v>
      </c>
      <c r="J459">
        <f>+Tabla35[[#This Row],[BALANCE INICIAL]]+Tabla35[[#This Row],[ENTRADAS]]-Tabla35[[#This Row],[SALIDAS]]</f>
        <v>4</v>
      </c>
      <c r="K459" s="2">
        <v>849</v>
      </c>
      <c r="L459" s="2">
        <f>+Tabla35[[#This Row],[BALANCE INICIAL]]*Tabla35[[#This Row],[PRECIO]]</f>
        <v>0</v>
      </c>
      <c r="M459" s="2">
        <f>+Tabla35[[#This Row],[ENTRADAS]]*Tabla35[[#This Row],[PRECIO]]</f>
        <v>3396</v>
      </c>
      <c r="N459" s="2">
        <f>+Tabla35[[#This Row],[SALIDAS]]*Tabla35[[#This Row],[PRECIO]]</f>
        <v>0</v>
      </c>
      <c r="O459" s="2">
        <f>+Tabla35[[#This Row],[BALANCE INICIAL2]]+Tabla35[[#This Row],[ENTRADAS3]]-Tabla35[[#This Row],[SALIDAS4]]</f>
        <v>3396</v>
      </c>
    </row>
    <row r="460" spans="1:15" x14ac:dyDescent="0.25">
      <c r="A460" s="9" t="s">
        <v>23</v>
      </c>
      <c r="B460" s="17" t="s">
        <v>881</v>
      </c>
      <c r="C460" t="s">
        <v>882</v>
      </c>
      <c r="D460" t="s">
        <v>420</v>
      </c>
      <c r="F460" s="9" t="s">
        <v>820</v>
      </c>
      <c r="H460">
        <v>5</v>
      </c>
      <c r="J460">
        <f>+Tabla35[[#This Row],[BALANCE INICIAL]]+Tabla35[[#This Row],[ENTRADAS]]-Tabla35[[#This Row],[SALIDAS]]</f>
        <v>5</v>
      </c>
      <c r="K460" s="2">
        <v>154</v>
      </c>
      <c r="L460" s="2">
        <f>+Tabla35[[#This Row],[BALANCE INICIAL]]*Tabla35[[#This Row],[PRECIO]]</f>
        <v>0</v>
      </c>
      <c r="M460" s="2">
        <f>+Tabla35[[#This Row],[ENTRADAS]]*Tabla35[[#This Row],[PRECIO]]</f>
        <v>770</v>
      </c>
      <c r="N460" s="2">
        <f>+Tabla35[[#This Row],[SALIDAS]]*Tabla35[[#This Row],[PRECIO]]</f>
        <v>0</v>
      </c>
      <c r="O460" s="2">
        <f>+Tabla35[[#This Row],[BALANCE INICIAL2]]+Tabla35[[#This Row],[ENTRADAS3]]-Tabla35[[#This Row],[SALIDAS4]]</f>
        <v>770</v>
      </c>
    </row>
    <row r="461" spans="1:15" x14ac:dyDescent="0.25">
      <c r="A461" s="9" t="s">
        <v>23</v>
      </c>
      <c r="B461" s="17" t="s">
        <v>881</v>
      </c>
      <c r="C461" t="s">
        <v>882</v>
      </c>
      <c r="D461" t="s">
        <v>421</v>
      </c>
      <c r="F461" s="9" t="s">
        <v>820</v>
      </c>
      <c r="H461">
        <v>8</v>
      </c>
      <c r="J461">
        <f>+Tabla35[[#This Row],[BALANCE INICIAL]]+Tabla35[[#This Row],[ENTRADAS]]-Tabla35[[#This Row],[SALIDAS]]</f>
        <v>8</v>
      </c>
      <c r="K461" s="2">
        <v>116</v>
      </c>
      <c r="L461" s="2">
        <f>+Tabla35[[#This Row],[BALANCE INICIAL]]*Tabla35[[#This Row],[PRECIO]]</f>
        <v>0</v>
      </c>
      <c r="M461" s="2">
        <f>+Tabla35[[#This Row],[ENTRADAS]]*Tabla35[[#This Row],[PRECIO]]</f>
        <v>928</v>
      </c>
      <c r="N461" s="2">
        <f>+Tabla35[[#This Row],[SALIDAS]]*Tabla35[[#This Row],[PRECIO]]</f>
        <v>0</v>
      </c>
      <c r="O461" s="2">
        <f>+Tabla35[[#This Row],[BALANCE INICIAL2]]+Tabla35[[#This Row],[ENTRADAS3]]-Tabla35[[#This Row],[SALIDAS4]]</f>
        <v>928</v>
      </c>
    </row>
    <row r="462" spans="1:15" x14ac:dyDescent="0.25">
      <c r="A462" s="9" t="s">
        <v>23</v>
      </c>
      <c r="B462" s="17" t="s">
        <v>881</v>
      </c>
      <c r="C462" t="s">
        <v>882</v>
      </c>
      <c r="D462" t="s">
        <v>422</v>
      </c>
      <c r="F462" s="9" t="s">
        <v>820</v>
      </c>
      <c r="H462">
        <v>25</v>
      </c>
      <c r="J462">
        <f>+Tabla35[[#This Row],[BALANCE INICIAL]]+Tabla35[[#This Row],[ENTRADAS]]-Tabla35[[#This Row],[SALIDAS]]</f>
        <v>25</v>
      </c>
      <c r="K462" s="2">
        <v>35</v>
      </c>
      <c r="L462" s="2">
        <f>+Tabla35[[#This Row],[BALANCE INICIAL]]*Tabla35[[#This Row],[PRECIO]]</f>
        <v>0</v>
      </c>
      <c r="M462" s="2">
        <f>+Tabla35[[#This Row],[ENTRADAS]]*Tabla35[[#This Row],[PRECIO]]</f>
        <v>875</v>
      </c>
      <c r="N462" s="2">
        <f>+Tabla35[[#This Row],[SALIDAS]]*Tabla35[[#This Row],[PRECIO]]</f>
        <v>0</v>
      </c>
      <c r="O462" s="2">
        <f>+Tabla35[[#This Row],[BALANCE INICIAL2]]+Tabla35[[#This Row],[ENTRADAS3]]-Tabla35[[#This Row],[SALIDAS4]]</f>
        <v>875</v>
      </c>
    </row>
    <row r="463" spans="1:15" x14ac:dyDescent="0.25">
      <c r="A463" s="9" t="s">
        <v>23</v>
      </c>
      <c r="B463" s="17" t="s">
        <v>881</v>
      </c>
      <c r="C463" t="s">
        <v>882</v>
      </c>
      <c r="D463" t="s">
        <v>423</v>
      </c>
      <c r="F463" s="9" t="s">
        <v>820</v>
      </c>
      <c r="H463">
        <v>50</v>
      </c>
      <c r="J463">
        <f>+Tabla35[[#This Row],[BALANCE INICIAL]]+Tabla35[[#This Row],[ENTRADAS]]-Tabla35[[#This Row],[SALIDAS]]</f>
        <v>50</v>
      </c>
      <c r="K463" s="2">
        <v>240</v>
      </c>
      <c r="L463" s="2">
        <f>+Tabla35[[#This Row],[BALANCE INICIAL]]*Tabla35[[#This Row],[PRECIO]]</f>
        <v>0</v>
      </c>
      <c r="M463" s="2">
        <f>+Tabla35[[#This Row],[ENTRADAS]]*Tabla35[[#This Row],[PRECIO]]</f>
        <v>12000</v>
      </c>
      <c r="N463" s="2">
        <f>+Tabla35[[#This Row],[SALIDAS]]*Tabla35[[#This Row],[PRECIO]]</f>
        <v>0</v>
      </c>
      <c r="O463" s="2">
        <f>+Tabla35[[#This Row],[BALANCE INICIAL2]]+Tabla35[[#This Row],[ENTRADAS3]]-Tabla35[[#This Row],[SALIDAS4]]</f>
        <v>12000</v>
      </c>
    </row>
    <row r="464" spans="1:15" x14ac:dyDescent="0.25">
      <c r="A464" s="9" t="s">
        <v>23</v>
      </c>
      <c r="B464" s="17" t="s">
        <v>881</v>
      </c>
      <c r="C464" t="s">
        <v>882</v>
      </c>
      <c r="D464" t="s">
        <v>424</v>
      </c>
      <c r="F464" s="9" t="s">
        <v>820</v>
      </c>
      <c r="H464">
        <v>50</v>
      </c>
      <c r="J464">
        <f>+Tabla35[[#This Row],[BALANCE INICIAL]]+Tabla35[[#This Row],[ENTRADAS]]-Tabla35[[#This Row],[SALIDAS]]</f>
        <v>50</v>
      </c>
      <c r="K464" s="2">
        <v>108</v>
      </c>
      <c r="L464" s="2">
        <f>+Tabla35[[#This Row],[BALANCE INICIAL]]*Tabla35[[#This Row],[PRECIO]]</f>
        <v>0</v>
      </c>
      <c r="M464" s="2">
        <f>+Tabla35[[#This Row],[ENTRADAS]]*Tabla35[[#This Row],[PRECIO]]</f>
        <v>5400</v>
      </c>
      <c r="N464" s="2">
        <f>+Tabla35[[#This Row],[SALIDAS]]*Tabla35[[#This Row],[PRECIO]]</f>
        <v>0</v>
      </c>
      <c r="O464" s="2">
        <f>+Tabla35[[#This Row],[BALANCE INICIAL2]]+Tabla35[[#This Row],[ENTRADAS3]]-Tabla35[[#This Row],[SALIDAS4]]</f>
        <v>5400</v>
      </c>
    </row>
    <row r="465" spans="1:15" x14ac:dyDescent="0.25">
      <c r="A465" s="9" t="s">
        <v>23</v>
      </c>
      <c r="B465" s="17" t="s">
        <v>881</v>
      </c>
      <c r="C465" t="s">
        <v>882</v>
      </c>
      <c r="D465" t="s">
        <v>425</v>
      </c>
      <c r="F465" s="9" t="s">
        <v>820</v>
      </c>
      <c r="H465">
        <v>10</v>
      </c>
      <c r="J465">
        <f>+Tabla35[[#This Row],[BALANCE INICIAL]]+Tabla35[[#This Row],[ENTRADAS]]-Tabla35[[#This Row],[SALIDAS]]</f>
        <v>10</v>
      </c>
      <c r="K465" s="2">
        <v>55</v>
      </c>
      <c r="L465" s="2">
        <f>+Tabla35[[#This Row],[BALANCE INICIAL]]*Tabla35[[#This Row],[PRECIO]]</f>
        <v>0</v>
      </c>
      <c r="M465" s="2">
        <f>+Tabla35[[#This Row],[ENTRADAS]]*Tabla35[[#This Row],[PRECIO]]</f>
        <v>550</v>
      </c>
      <c r="N465" s="2">
        <f>+Tabla35[[#This Row],[SALIDAS]]*Tabla35[[#This Row],[PRECIO]]</f>
        <v>0</v>
      </c>
      <c r="O465" s="2">
        <f>+Tabla35[[#This Row],[BALANCE INICIAL2]]+Tabla35[[#This Row],[ENTRADAS3]]-Tabla35[[#This Row],[SALIDAS4]]</f>
        <v>550</v>
      </c>
    </row>
    <row r="466" spans="1:15" x14ac:dyDescent="0.25">
      <c r="A466" s="9" t="s">
        <v>23</v>
      </c>
      <c r="B466" s="17" t="s">
        <v>881</v>
      </c>
      <c r="C466" t="s">
        <v>882</v>
      </c>
      <c r="D466" t="s">
        <v>426</v>
      </c>
      <c r="F466" s="9" t="s">
        <v>820</v>
      </c>
      <c r="H466">
        <v>10</v>
      </c>
      <c r="J466">
        <f>+Tabla35[[#This Row],[BALANCE INICIAL]]+Tabla35[[#This Row],[ENTRADAS]]-Tabla35[[#This Row],[SALIDAS]]</f>
        <v>10</v>
      </c>
      <c r="K466" s="2">
        <v>84</v>
      </c>
      <c r="L466" s="2">
        <f>+Tabla35[[#This Row],[BALANCE INICIAL]]*Tabla35[[#This Row],[PRECIO]]</f>
        <v>0</v>
      </c>
      <c r="M466" s="2">
        <f>+Tabla35[[#This Row],[ENTRADAS]]*Tabla35[[#This Row],[PRECIO]]</f>
        <v>840</v>
      </c>
      <c r="N466" s="2">
        <f>+Tabla35[[#This Row],[SALIDAS]]*Tabla35[[#This Row],[PRECIO]]</f>
        <v>0</v>
      </c>
      <c r="O466" s="2">
        <f>+Tabla35[[#This Row],[BALANCE INICIAL2]]+Tabla35[[#This Row],[ENTRADAS3]]-Tabla35[[#This Row],[SALIDAS4]]</f>
        <v>840</v>
      </c>
    </row>
    <row r="467" spans="1:15" x14ac:dyDescent="0.25">
      <c r="A467" s="9" t="s">
        <v>23</v>
      </c>
      <c r="B467" s="17" t="s">
        <v>881</v>
      </c>
      <c r="C467" t="s">
        <v>882</v>
      </c>
      <c r="D467" t="s">
        <v>427</v>
      </c>
      <c r="F467" s="9" t="s">
        <v>826</v>
      </c>
      <c r="G467">
        <v>10</v>
      </c>
      <c r="J467">
        <f>+Tabla35[[#This Row],[BALANCE INICIAL]]+Tabla35[[#This Row],[ENTRADAS]]-Tabla35[[#This Row],[SALIDAS]]</f>
        <v>10</v>
      </c>
      <c r="K467" s="2">
        <v>87.86</v>
      </c>
      <c r="L467" s="2">
        <f>+Tabla35[[#This Row],[BALANCE INICIAL]]*Tabla35[[#This Row],[PRECIO]]</f>
        <v>878.6</v>
      </c>
      <c r="M467" s="2">
        <f>+Tabla35[[#This Row],[ENTRADAS]]*Tabla35[[#This Row],[PRECIO]]</f>
        <v>0</v>
      </c>
      <c r="N467" s="2">
        <f>+Tabla35[[#This Row],[SALIDAS]]*Tabla35[[#This Row],[PRECIO]]</f>
        <v>0</v>
      </c>
      <c r="O467" s="2">
        <f>+Tabla35[[#This Row],[BALANCE INICIAL2]]+Tabla35[[#This Row],[ENTRADAS3]]-Tabla35[[#This Row],[SALIDAS4]]</f>
        <v>878.6</v>
      </c>
    </row>
    <row r="468" spans="1:15" x14ac:dyDescent="0.25">
      <c r="A468" s="9" t="s">
        <v>23</v>
      </c>
      <c r="B468" s="17" t="s">
        <v>881</v>
      </c>
      <c r="C468" t="s">
        <v>882</v>
      </c>
      <c r="D468" t="s">
        <v>428</v>
      </c>
      <c r="F468" s="9" t="s">
        <v>820</v>
      </c>
      <c r="G468">
        <v>20</v>
      </c>
      <c r="J468">
        <f>+Tabla35[[#This Row],[BALANCE INICIAL]]+Tabla35[[#This Row],[ENTRADAS]]-Tabla35[[#This Row],[SALIDAS]]</f>
        <v>20</v>
      </c>
      <c r="K468" s="2">
        <v>86.78</v>
      </c>
      <c r="L468" s="2">
        <f>+Tabla35[[#This Row],[BALANCE INICIAL]]*Tabla35[[#This Row],[PRECIO]]</f>
        <v>1735.6</v>
      </c>
      <c r="M468" s="2">
        <f>+Tabla35[[#This Row],[ENTRADAS]]*Tabla35[[#This Row],[PRECIO]]</f>
        <v>0</v>
      </c>
      <c r="N468" s="2">
        <f>+Tabla35[[#This Row],[SALIDAS]]*Tabla35[[#This Row],[PRECIO]]</f>
        <v>0</v>
      </c>
      <c r="O468" s="2">
        <f>+Tabla35[[#This Row],[BALANCE INICIAL2]]+Tabla35[[#This Row],[ENTRADAS3]]-Tabla35[[#This Row],[SALIDAS4]]</f>
        <v>1735.6</v>
      </c>
    </row>
    <row r="469" spans="1:15" x14ac:dyDescent="0.25">
      <c r="A469" s="9" t="s">
        <v>23</v>
      </c>
      <c r="B469" s="17" t="s">
        <v>881</v>
      </c>
      <c r="C469" t="s">
        <v>882</v>
      </c>
      <c r="D469" t="s">
        <v>429</v>
      </c>
      <c r="F469" s="9" t="s">
        <v>826</v>
      </c>
      <c r="G469">
        <v>33</v>
      </c>
      <c r="I469">
        <v>2</v>
      </c>
      <c r="J469">
        <f>+Tabla35[[#This Row],[BALANCE INICIAL]]+Tabla35[[#This Row],[ENTRADAS]]-Tabla35[[#This Row],[SALIDAS]]</f>
        <v>31</v>
      </c>
      <c r="K469" s="2">
        <v>336.04</v>
      </c>
      <c r="L469" s="2">
        <f>+Tabla35[[#This Row],[BALANCE INICIAL]]*Tabla35[[#This Row],[PRECIO]]</f>
        <v>11089.320000000002</v>
      </c>
      <c r="M469" s="2">
        <f>+Tabla35[[#This Row],[ENTRADAS]]*Tabla35[[#This Row],[PRECIO]]</f>
        <v>0</v>
      </c>
      <c r="N469" s="2">
        <f>+Tabla35[[#This Row],[SALIDAS]]*Tabla35[[#This Row],[PRECIO]]</f>
        <v>672.08</v>
      </c>
      <c r="O469" s="2">
        <f>+Tabla35[[#This Row],[BALANCE INICIAL2]]+Tabla35[[#This Row],[ENTRADAS3]]-Tabla35[[#This Row],[SALIDAS4]]</f>
        <v>10417.240000000002</v>
      </c>
    </row>
    <row r="470" spans="1:15" x14ac:dyDescent="0.25">
      <c r="A470" s="9" t="s">
        <v>23</v>
      </c>
      <c r="B470" s="17" t="s">
        <v>881</v>
      </c>
      <c r="C470" t="s">
        <v>882</v>
      </c>
      <c r="D470" t="s">
        <v>430</v>
      </c>
      <c r="F470" s="9" t="s">
        <v>820</v>
      </c>
      <c r="G470">
        <v>19</v>
      </c>
      <c r="J470">
        <f>+Tabla35[[#This Row],[BALANCE INICIAL]]+Tabla35[[#This Row],[ENTRADAS]]-Tabla35[[#This Row],[SALIDAS]]</f>
        <v>19</v>
      </c>
      <c r="K470" s="2">
        <v>91.12</v>
      </c>
      <c r="L470" s="2">
        <f>+Tabla35[[#This Row],[BALANCE INICIAL]]*Tabla35[[#This Row],[PRECIO]]</f>
        <v>1731.2800000000002</v>
      </c>
      <c r="M470" s="2">
        <f>+Tabla35[[#This Row],[ENTRADAS]]*Tabla35[[#This Row],[PRECIO]]</f>
        <v>0</v>
      </c>
      <c r="N470" s="2">
        <f>+Tabla35[[#This Row],[SALIDAS]]*Tabla35[[#This Row],[PRECIO]]</f>
        <v>0</v>
      </c>
      <c r="O470" s="2">
        <f>+Tabla35[[#This Row],[BALANCE INICIAL2]]+Tabla35[[#This Row],[ENTRADAS3]]-Tabla35[[#This Row],[SALIDAS4]]</f>
        <v>1731.2800000000002</v>
      </c>
    </row>
    <row r="471" spans="1:15" x14ac:dyDescent="0.25">
      <c r="A471" s="9" t="s">
        <v>23</v>
      </c>
      <c r="B471" s="17" t="s">
        <v>881</v>
      </c>
      <c r="C471" t="s">
        <v>882</v>
      </c>
      <c r="D471" t="s">
        <v>431</v>
      </c>
      <c r="F471" s="9" t="s">
        <v>820</v>
      </c>
      <c r="G471">
        <v>7</v>
      </c>
      <c r="I471">
        <v>2</v>
      </c>
      <c r="J471">
        <f>+Tabla35[[#This Row],[BALANCE INICIAL]]+Tabla35[[#This Row],[ENTRADAS]]-Tabla35[[#This Row],[SALIDAS]]</f>
        <v>5</v>
      </c>
      <c r="K471" s="2">
        <v>86.78</v>
      </c>
      <c r="L471" s="2">
        <f>+Tabla35[[#This Row],[BALANCE INICIAL]]*Tabla35[[#This Row],[PRECIO]]</f>
        <v>607.46</v>
      </c>
      <c r="M471" s="2">
        <f>+Tabla35[[#This Row],[ENTRADAS]]*Tabla35[[#This Row],[PRECIO]]</f>
        <v>0</v>
      </c>
      <c r="N471" s="2">
        <f>+Tabla35[[#This Row],[SALIDAS]]*Tabla35[[#This Row],[PRECIO]]</f>
        <v>173.56</v>
      </c>
      <c r="O471" s="2">
        <f>+Tabla35[[#This Row],[BALANCE INICIAL2]]+Tabla35[[#This Row],[ENTRADAS3]]-Tabla35[[#This Row],[SALIDAS4]]</f>
        <v>433.90000000000003</v>
      </c>
    </row>
    <row r="472" spans="1:15" x14ac:dyDescent="0.25">
      <c r="A472" s="9" t="s">
        <v>23</v>
      </c>
      <c r="B472" s="17" t="s">
        <v>881</v>
      </c>
      <c r="C472" t="s">
        <v>882</v>
      </c>
      <c r="D472" t="s">
        <v>432</v>
      </c>
      <c r="F472" s="9" t="s">
        <v>826</v>
      </c>
      <c r="G472">
        <v>20</v>
      </c>
      <c r="I472">
        <v>2</v>
      </c>
      <c r="J472">
        <f>+Tabla35[[#This Row],[BALANCE INICIAL]]+Tabla35[[#This Row],[ENTRADAS]]-Tabla35[[#This Row],[SALIDAS]]</f>
        <v>18</v>
      </c>
      <c r="K472" s="2">
        <v>5.42</v>
      </c>
      <c r="L472" s="2">
        <f>+Tabla35[[#This Row],[BALANCE INICIAL]]*Tabla35[[#This Row],[PRECIO]]</f>
        <v>108.4</v>
      </c>
      <c r="M472" s="2">
        <f>+Tabla35[[#This Row],[ENTRADAS]]*Tabla35[[#This Row],[PRECIO]]</f>
        <v>0</v>
      </c>
      <c r="N472" s="2">
        <f>+Tabla35[[#This Row],[SALIDAS]]*Tabla35[[#This Row],[PRECIO]]</f>
        <v>10.84</v>
      </c>
      <c r="O472" s="2">
        <f>+Tabla35[[#This Row],[BALANCE INICIAL2]]+Tabla35[[#This Row],[ENTRADAS3]]-Tabla35[[#This Row],[SALIDAS4]]</f>
        <v>97.56</v>
      </c>
    </row>
    <row r="473" spans="1:15" x14ac:dyDescent="0.25">
      <c r="A473" s="9" t="s">
        <v>23</v>
      </c>
      <c r="B473" s="17" t="s">
        <v>881</v>
      </c>
      <c r="C473" t="s">
        <v>882</v>
      </c>
      <c r="D473" t="s">
        <v>940</v>
      </c>
      <c r="F473" s="9" t="s">
        <v>826</v>
      </c>
      <c r="H473">
        <v>1</v>
      </c>
      <c r="J473">
        <f>+Tabla35[[#This Row],[BALANCE INICIAL]]+Tabla35[[#This Row],[ENTRADAS]]-Tabla35[[#This Row],[SALIDAS]]</f>
        <v>1</v>
      </c>
      <c r="K473" s="2">
        <v>2605</v>
      </c>
      <c r="L473" s="2">
        <f>+Tabla35[[#This Row],[BALANCE INICIAL]]*Tabla35[[#This Row],[PRECIO]]</f>
        <v>0</v>
      </c>
      <c r="M473" s="2">
        <f>+Tabla35[[#This Row],[ENTRADAS]]*Tabla35[[#This Row],[PRECIO]]</f>
        <v>2605</v>
      </c>
      <c r="N473" s="2">
        <f>+Tabla35[[#This Row],[SALIDAS]]*Tabla35[[#This Row],[PRECIO]]</f>
        <v>0</v>
      </c>
      <c r="O473" s="2">
        <f>+Tabla35[[#This Row],[BALANCE INICIAL2]]+Tabla35[[#This Row],[ENTRADAS3]]-Tabla35[[#This Row],[SALIDAS4]]</f>
        <v>2605</v>
      </c>
    </row>
    <row r="474" spans="1:15" x14ac:dyDescent="0.25">
      <c r="A474" s="9" t="s">
        <v>23</v>
      </c>
      <c r="B474" s="17" t="s">
        <v>881</v>
      </c>
      <c r="C474" t="s">
        <v>882</v>
      </c>
      <c r="D474" t="s">
        <v>941</v>
      </c>
      <c r="F474" s="9" t="s">
        <v>826</v>
      </c>
      <c r="H474">
        <v>3</v>
      </c>
      <c r="J474">
        <f>+Tabla35[[#This Row],[BALANCE INICIAL]]+Tabla35[[#This Row],[ENTRADAS]]-Tabla35[[#This Row],[SALIDAS]]</f>
        <v>3</v>
      </c>
      <c r="K474" s="2">
        <v>755</v>
      </c>
      <c r="L474" s="2">
        <f>+Tabla35[[#This Row],[BALANCE INICIAL]]*Tabla35[[#This Row],[PRECIO]]</f>
        <v>0</v>
      </c>
      <c r="M474" s="2">
        <f>+Tabla35[[#This Row],[ENTRADAS]]*Tabla35[[#This Row],[PRECIO]]</f>
        <v>2265</v>
      </c>
      <c r="N474" s="2">
        <f>+Tabla35[[#This Row],[SALIDAS]]*Tabla35[[#This Row],[PRECIO]]</f>
        <v>0</v>
      </c>
      <c r="O474" s="2">
        <f>+Tabla35[[#This Row],[BALANCE INICIAL2]]+Tabla35[[#This Row],[ENTRADAS3]]-Tabla35[[#This Row],[SALIDAS4]]</f>
        <v>2265</v>
      </c>
    </row>
    <row r="475" spans="1:15" x14ac:dyDescent="0.25">
      <c r="A475" s="9" t="s">
        <v>23</v>
      </c>
      <c r="B475" s="17" t="s">
        <v>881</v>
      </c>
      <c r="C475" t="s">
        <v>882</v>
      </c>
      <c r="D475" t="s">
        <v>942</v>
      </c>
      <c r="F475" s="9" t="s">
        <v>826</v>
      </c>
      <c r="H475">
        <v>60</v>
      </c>
      <c r="J475">
        <f>+Tabla35[[#This Row],[BALANCE INICIAL]]+Tabla35[[#This Row],[ENTRADAS]]-Tabla35[[#This Row],[SALIDAS]]</f>
        <v>60</v>
      </c>
      <c r="K475" s="2">
        <v>64</v>
      </c>
      <c r="L475" s="2">
        <f>+Tabla35[[#This Row],[BALANCE INICIAL]]*Tabla35[[#This Row],[PRECIO]]</f>
        <v>0</v>
      </c>
      <c r="M475" s="2">
        <f>+Tabla35[[#This Row],[ENTRADAS]]*Tabla35[[#This Row],[PRECIO]]</f>
        <v>3840</v>
      </c>
      <c r="N475" s="2">
        <f>+Tabla35[[#This Row],[SALIDAS]]*Tabla35[[#This Row],[PRECIO]]</f>
        <v>0</v>
      </c>
      <c r="O475" s="2">
        <f>+Tabla35[[#This Row],[BALANCE INICIAL2]]+Tabla35[[#This Row],[ENTRADAS3]]-Tabla35[[#This Row],[SALIDAS4]]</f>
        <v>3840</v>
      </c>
    </row>
    <row r="476" spans="1:15" x14ac:dyDescent="0.25">
      <c r="A476" s="9" t="s">
        <v>23</v>
      </c>
      <c r="B476" s="17" t="s">
        <v>881</v>
      </c>
      <c r="C476" t="s">
        <v>882</v>
      </c>
      <c r="D476" t="s">
        <v>943</v>
      </c>
      <c r="F476" s="9" t="s">
        <v>826</v>
      </c>
      <c r="H476">
        <v>3</v>
      </c>
      <c r="J476">
        <f>+Tabla35[[#This Row],[BALANCE INICIAL]]+Tabla35[[#This Row],[ENTRADAS]]-Tabla35[[#This Row],[SALIDAS]]</f>
        <v>3</v>
      </c>
      <c r="K476" s="2">
        <v>236</v>
      </c>
      <c r="L476" s="2">
        <f>+Tabla35[[#This Row],[BALANCE INICIAL]]*Tabla35[[#This Row],[PRECIO]]</f>
        <v>0</v>
      </c>
      <c r="M476" s="2">
        <f>+Tabla35[[#This Row],[ENTRADAS]]*Tabla35[[#This Row],[PRECIO]]</f>
        <v>708</v>
      </c>
      <c r="N476" s="2">
        <f>+Tabla35[[#This Row],[SALIDAS]]*Tabla35[[#This Row],[PRECIO]]</f>
        <v>0</v>
      </c>
      <c r="O476" s="2">
        <f>+Tabla35[[#This Row],[BALANCE INICIAL2]]+Tabla35[[#This Row],[ENTRADAS3]]-Tabla35[[#This Row],[SALIDAS4]]</f>
        <v>708</v>
      </c>
    </row>
    <row r="477" spans="1:15" x14ac:dyDescent="0.25">
      <c r="A477" s="9" t="s">
        <v>23</v>
      </c>
      <c r="B477" s="17" t="s">
        <v>881</v>
      </c>
      <c r="C477" t="s">
        <v>882</v>
      </c>
      <c r="D477" t="s">
        <v>944</v>
      </c>
      <c r="F477" s="9" t="s">
        <v>826</v>
      </c>
      <c r="H477">
        <v>1</v>
      </c>
      <c r="J477">
        <f>+Tabla35[[#This Row],[BALANCE INICIAL]]+Tabla35[[#This Row],[ENTRADAS]]-Tabla35[[#This Row],[SALIDAS]]</f>
        <v>1</v>
      </c>
      <c r="K477" s="2">
        <v>140</v>
      </c>
      <c r="L477" s="2">
        <f>+Tabla35[[#This Row],[BALANCE INICIAL]]*Tabla35[[#This Row],[PRECIO]]</f>
        <v>0</v>
      </c>
      <c r="M477" s="2">
        <f>+Tabla35[[#This Row],[ENTRADAS]]*Tabla35[[#This Row],[PRECIO]]</f>
        <v>140</v>
      </c>
      <c r="N477" s="2">
        <f>+Tabla35[[#This Row],[SALIDAS]]*Tabla35[[#This Row],[PRECIO]]</f>
        <v>0</v>
      </c>
      <c r="O477" s="2">
        <f>+Tabla35[[#This Row],[BALANCE INICIAL2]]+Tabla35[[#This Row],[ENTRADAS3]]-Tabla35[[#This Row],[SALIDAS4]]</f>
        <v>140</v>
      </c>
    </row>
    <row r="478" spans="1:15" x14ac:dyDescent="0.25">
      <c r="A478" s="9" t="s">
        <v>23</v>
      </c>
      <c r="B478" s="17" t="s">
        <v>881</v>
      </c>
      <c r="C478" t="s">
        <v>882</v>
      </c>
      <c r="D478" t="s">
        <v>945</v>
      </c>
      <c r="F478" s="9" t="s">
        <v>826</v>
      </c>
      <c r="H478">
        <v>70</v>
      </c>
      <c r="J478">
        <f>+Tabla35[[#This Row],[BALANCE INICIAL]]+Tabla35[[#This Row],[ENTRADAS]]-Tabla35[[#This Row],[SALIDAS]]</f>
        <v>70</v>
      </c>
      <c r="K478" s="2">
        <v>298</v>
      </c>
      <c r="L478" s="2">
        <f>+Tabla35[[#This Row],[BALANCE INICIAL]]*Tabla35[[#This Row],[PRECIO]]</f>
        <v>0</v>
      </c>
      <c r="M478" s="2">
        <f>+Tabla35[[#This Row],[ENTRADAS]]*Tabla35[[#This Row],[PRECIO]]</f>
        <v>20860</v>
      </c>
      <c r="N478" s="2">
        <f>+Tabla35[[#This Row],[SALIDAS]]*Tabla35[[#This Row],[PRECIO]]</f>
        <v>0</v>
      </c>
      <c r="O478" s="2">
        <f>+Tabla35[[#This Row],[BALANCE INICIAL2]]+Tabla35[[#This Row],[ENTRADAS3]]-Tabla35[[#This Row],[SALIDAS4]]</f>
        <v>20860</v>
      </c>
    </row>
    <row r="479" spans="1:15" x14ac:dyDescent="0.25">
      <c r="A479" s="9" t="s">
        <v>23</v>
      </c>
      <c r="B479" s="17" t="s">
        <v>881</v>
      </c>
      <c r="C479" t="s">
        <v>882</v>
      </c>
      <c r="D479" t="s">
        <v>946</v>
      </c>
      <c r="F479" s="9" t="s">
        <v>826</v>
      </c>
      <c r="H479">
        <v>200</v>
      </c>
      <c r="J479">
        <f>+Tabla35[[#This Row],[BALANCE INICIAL]]+Tabla35[[#This Row],[ENTRADAS]]-Tabla35[[#This Row],[SALIDAS]]</f>
        <v>200</v>
      </c>
      <c r="K479" s="2">
        <v>5.28</v>
      </c>
      <c r="L479" s="2">
        <f>+Tabla35[[#This Row],[BALANCE INICIAL]]*Tabla35[[#This Row],[PRECIO]]</f>
        <v>0</v>
      </c>
      <c r="M479" s="2">
        <f>+Tabla35[[#This Row],[ENTRADAS]]*Tabla35[[#This Row],[PRECIO]]</f>
        <v>1056</v>
      </c>
      <c r="N479" s="2">
        <f>+Tabla35[[#This Row],[SALIDAS]]*Tabla35[[#This Row],[PRECIO]]</f>
        <v>0</v>
      </c>
      <c r="O479" s="2">
        <f>+Tabla35[[#This Row],[BALANCE INICIAL2]]+Tabla35[[#This Row],[ENTRADAS3]]-Tabla35[[#This Row],[SALIDAS4]]</f>
        <v>1056</v>
      </c>
    </row>
    <row r="480" spans="1:15" x14ac:dyDescent="0.25">
      <c r="A480" s="9" t="s">
        <v>23</v>
      </c>
      <c r="B480" s="17" t="s">
        <v>881</v>
      </c>
      <c r="C480" t="s">
        <v>882</v>
      </c>
      <c r="D480" t="s">
        <v>947</v>
      </c>
      <c r="F480" s="9" t="s">
        <v>826</v>
      </c>
      <c r="H480">
        <v>20</v>
      </c>
      <c r="J480">
        <f>+Tabla35[[#This Row],[BALANCE INICIAL]]+Tabla35[[#This Row],[ENTRADAS]]-Tabla35[[#This Row],[SALIDAS]]</f>
        <v>20</v>
      </c>
      <c r="K480" s="2">
        <v>48</v>
      </c>
      <c r="L480" s="2">
        <f>+Tabla35[[#This Row],[BALANCE INICIAL]]*Tabla35[[#This Row],[PRECIO]]</f>
        <v>0</v>
      </c>
      <c r="M480" s="2">
        <f>+Tabla35[[#This Row],[ENTRADAS]]*Tabla35[[#This Row],[PRECIO]]</f>
        <v>960</v>
      </c>
      <c r="N480" s="2">
        <f>+Tabla35[[#This Row],[SALIDAS]]*Tabla35[[#This Row],[PRECIO]]</f>
        <v>0</v>
      </c>
      <c r="O480" s="2">
        <f>+Tabla35[[#This Row],[BALANCE INICIAL2]]+Tabla35[[#This Row],[ENTRADAS3]]-Tabla35[[#This Row],[SALIDAS4]]</f>
        <v>960</v>
      </c>
    </row>
    <row r="481" spans="1:15" x14ac:dyDescent="0.25">
      <c r="A481" s="9" t="s">
        <v>23</v>
      </c>
      <c r="B481" s="17" t="s">
        <v>881</v>
      </c>
      <c r="C481" t="s">
        <v>882</v>
      </c>
      <c r="D481" t="s">
        <v>948</v>
      </c>
      <c r="F481" s="9" t="s">
        <v>826</v>
      </c>
      <c r="H481">
        <v>10</v>
      </c>
      <c r="J481">
        <f>+Tabla35[[#This Row],[BALANCE INICIAL]]+Tabla35[[#This Row],[ENTRADAS]]-Tabla35[[#This Row],[SALIDAS]]</f>
        <v>10</v>
      </c>
      <c r="K481" s="2">
        <v>35</v>
      </c>
      <c r="L481" s="2">
        <f>+Tabla35[[#This Row],[BALANCE INICIAL]]*Tabla35[[#This Row],[PRECIO]]</f>
        <v>0</v>
      </c>
      <c r="M481" s="2">
        <f>+Tabla35[[#This Row],[ENTRADAS]]*Tabla35[[#This Row],[PRECIO]]</f>
        <v>350</v>
      </c>
      <c r="N481" s="2">
        <f>+Tabla35[[#This Row],[SALIDAS]]*Tabla35[[#This Row],[PRECIO]]</f>
        <v>0</v>
      </c>
      <c r="O481" s="2">
        <f>+Tabla35[[#This Row],[BALANCE INICIAL2]]+Tabla35[[#This Row],[ENTRADAS3]]-Tabla35[[#This Row],[SALIDAS4]]</f>
        <v>350</v>
      </c>
    </row>
    <row r="482" spans="1:15" x14ac:dyDescent="0.25">
      <c r="A482" s="9" t="s">
        <v>23</v>
      </c>
      <c r="B482" s="17" t="s">
        <v>881</v>
      </c>
      <c r="C482" t="s">
        <v>882</v>
      </c>
      <c r="D482" t="s">
        <v>949</v>
      </c>
      <c r="F482" s="9" t="s">
        <v>826</v>
      </c>
      <c r="H482">
        <v>1</v>
      </c>
      <c r="J482">
        <f>+Tabla35[[#This Row],[BALANCE INICIAL]]+Tabla35[[#This Row],[ENTRADAS]]-Tabla35[[#This Row],[SALIDAS]]</f>
        <v>1</v>
      </c>
      <c r="K482" s="2">
        <v>3390</v>
      </c>
      <c r="L482" s="2">
        <f>+Tabla35[[#This Row],[BALANCE INICIAL]]*Tabla35[[#This Row],[PRECIO]]</f>
        <v>0</v>
      </c>
      <c r="M482" s="2">
        <f>+Tabla35[[#This Row],[ENTRADAS]]*Tabla35[[#This Row],[PRECIO]]</f>
        <v>3390</v>
      </c>
      <c r="N482" s="2">
        <f>+Tabla35[[#This Row],[SALIDAS]]*Tabla35[[#This Row],[PRECIO]]</f>
        <v>0</v>
      </c>
      <c r="O482" s="2">
        <f>+Tabla35[[#This Row],[BALANCE INICIAL2]]+Tabla35[[#This Row],[ENTRADAS3]]-Tabla35[[#This Row],[SALIDAS4]]</f>
        <v>3390</v>
      </c>
    </row>
    <row r="483" spans="1:15" x14ac:dyDescent="0.25">
      <c r="A483" s="9" t="s">
        <v>23</v>
      </c>
      <c r="B483" s="17" t="s">
        <v>881</v>
      </c>
      <c r="C483" t="s">
        <v>882</v>
      </c>
      <c r="D483" t="s">
        <v>950</v>
      </c>
      <c r="F483" s="9" t="s">
        <v>826</v>
      </c>
      <c r="H483">
        <v>4</v>
      </c>
      <c r="J483">
        <f>+Tabla35[[#This Row],[BALANCE INICIAL]]+Tabla35[[#This Row],[ENTRADAS]]-Tabla35[[#This Row],[SALIDAS]]</f>
        <v>4</v>
      </c>
      <c r="K483" s="2">
        <v>2605</v>
      </c>
      <c r="L483" s="2">
        <f>+Tabla35[[#This Row],[BALANCE INICIAL]]*Tabla35[[#This Row],[PRECIO]]</f>
        <v>0</v>
      </c>
      <c r="M483" s="2">
        <f>+Tabla35[[#This Row],[ENTRADAS]]*Tabla35[[#This Row],[PRECIO]]</f>
        <v>10420</v>
      </c>
      <c r="N483" s="2">
        <f>+Tabla35[[#This Row],[SALIDAS]]*Tabla35[[#This Row],[PRECIO]]</f>
        <v>0</v>
      </c>
      <c r="O483" s="2">
        <f>+Tabla35[[#This Row],[BALANCE INICIAL2]]+Tabla35[[#This Row],[ENTRADAS3]]-Tabla35[[#This Row],[SALIDAS4]]</f>
        <v>10420</v>
      </c>
    </row>
    <row r="484" spans="1:15" x14ac:dyDescent="0.25">
      <c r="A484" s="9" t="s">
        <v>23</v>
      </c>
      <c r="B484" s="17" t="s">
        <v>881</v>
      </c>
      <c r="C484" t="s">
        <v>882</v>
      </c>
      <c r="D484" t="s">
        <v>951</v>
      </c>
      <c r="F484" s="9" t="s">
        <v>826</v>
      </c>
      <c r="H484">
        <v>4</v>
      </c>
      <c r="J484">
        <f>+Tabla35[[#This Row],[BALANCE INICIAL]]+Tabla35[[#This Row],[ENTRADAS]]-Tabla35[[#This Row],[SALIDAS]]</f>
        <v>4</v>
      </c>
      <c r="K484" s="2">
        <v>18.7</v>
      </c>
      <c r="L484" s="2">
        <f>+Tabla35[[#This Row],[BALANCE INICIAL]]*Tabla35[[#This Row],[PRECIO]]</f>
        <v>0</v>
      </c>
      <c r="M484" s="2">
        <f>+Tabla35[[#This Row],[ENTRADAS]]*Tabla35[[#This Row],[PRECIO]]</f>
        <v>74.8</v>
      </c>
      <c r="N484" s="2">
        <f>+Tabla35[[#This Row],[SALIDAS]]*Tabla35[[#This Row],[PRECIO]]</f>
        <v>0</v>
      </c>
      <c r="O484" s="2">
        <f>+Tabla35[[#This Row],[BALANCE INICIAL2]]+Tabla35[[#This Row],[ENTRADAS3]]-Tabla35[[#This Row],[SALIDAS4]]</f>
        <v>74.8</v>
      </c>
    </row>
    <row r="485" spans="1:15" x14ac:dyDescent="0.25">
      <c r="A485" s="9" t="s">
        <v>23</v>
      </c>
      <c r="B485" s="17" t="s">
        <v>881</v>
      </c>
      <c r="C485" t="s">
        <v>882</v>
      </c>
      <c r="D485" t="s">
        <v>952</v>
      </c>
      <c r="F485" s="9" t="s">
        <v>826</v>
      </c>
      <c r="H485">
        <v>30</v>
      </c>
      <c r="J485">
        <f>+Tabla35[[#This Row],[BALANCE INICIAL]]+Tabla35[[#This Row],[ENTRADAS]]-Tabla35[[#This Row],[SALIDAS]]</f>
        <v>30</v>
      </c>
      <c r="K485" s="2">
        <v>275</v>
      </c>
      <c r="L485" s="2">
        <f>+Tabla35[[#This Row],[BALANCE INICIAL]]*Tabla35[[#This Row],[PRECIO]]</f>
        <v>0</v>
      </c>
      <c r="M485" s="2">
        <f>+Tabla35[[#This Row],[ENTRADAS]]*Tabla35[[#This Row],[PRECIO]]</f>
        <v>8250</v>
      </c>
      <c r="N485" s="2">
        <f>+Tabla35[[#This Row],[SALIDAS]]*Tabla35[[#This Row],[PRECIO]]</f>
        <v>0</v>
      </c>
      <c r="O485" s="2">
        <f>+Tabla35[[#This Row],[BALANCE INICIAL2]]+Tabla35[[#This Row],[ENTRADAS3]]-Tabla35[[#This Row],[SALIDAS4]]</f>
        <v>8250</v>
      </c>
    </row>
    <row r="486" spans="1:15" x14ac:dyDescent="0.25">
      <c r="A486" s="9" t="s">
        <v>23</v>
      </c>
      <c r="B486" s="17" t="s">
        <v>881</v>
      </c>
      <c r="C486" t="s">
        <v>882</v>
      </c>
      <c r="D486" t="s">
        <v>953</v>
      </c>
      <c r="F486" s="9" t="s">
        <v>826</v>
      </c>
      <c r="H486">
        <v>50</v>
      </c>
      <c r="J486">
        <f>+Tabla35[[#This Row],[BALANCE INICIAL]]+Tabla35[[#This Row],[ENTRADAS]]-Tabla35[[#This Row],[SALIDAS]]</f>
        <v>50</v>
      </c>
      <c r="K486" s="2">
        <v>65</v>
      </c>
      <c r="L486" s="2">
        <f>+Tabla35[[#This Row],[BALANCE INICIAL]]*Tabla35[[#This Row],[PRECIO]]</f>
        <v>0</v>
      </c>
      <c r="M486" s="2">
        <f>+Tabla35[[#This Row],[ENTRADAS]]*Tabla35[[#This Row],[PRECIO]]</f>
        <v>3250</v>
      </c>
      <c r="N486" s="2">
        <f>+Tabla35[[#This Row],[SALIDAS]]*Tabla35[[#This Row],[PRECIO]]</f>
        <v>0</v>
      </c>
      <c r="O486" s="2">
        <f>+Tabla35[[#This Row],[BALANCE INICIAL2]]+Tabla35[[#This Row],[ENTRADAS3]]-Tabla35[[#This Row],[SALIDAS4]]</f>
        <v>3250</v>
      </c>
    </row>
    <row r="487" spans="1:15" x14ac:dyDescent="0.25">
      <c r="A487" s="9" t="s">
        <v>27</v>
      </c>
      <c r="B487" s="16" t="s">
        <v>889</v>
      </c>
      <c r="C487" t="s">
        <v>68</v>
      </c>
      <c r="D487" t="s">
        <v>122</v>
      </c>
      <c r="F487" s="9" t="s">
        <v>824</v>
      </c>
      <c r="G487">
        <v>84</v>
      </c>
      <c r="I487">
        <v>21</v>
      </c>
      <c r="J487">
        <f>+Tabla35[[#This Row],[BALANCE INICIAL]]+Tabla35[[#This Row],[ENTRADAS]]-Tabla35[[#This Row],[SALIDAS]]</f>
        <v>63</v>
      </c>
      <c r="K487" s="2">
        <v>335</v>
      </c>
      <c r="L487" s="2">
        <f>+Tabla35[[#This Row],[BALANCE INICIAL]]*Tabla35[[#This Row],[PRECIO]]</f>
        <v>28140</v>
      </c>
      <c r="M487" s="2">
        <f>+Tabla35[[#This Row],[ENTRADAS]]*Tabla35[[#This Row],[PRECIO]]</f>
        <v>0</v>
      </c>
      <c r="N487" s="2">
        <f>+Tabla35[[#This Row],[SALIDAS]]*Tabla35[[#This Row],[PRECIO]]</f>
        <v>7035</v>
      </c>
      <c r="O487" s="2">
        <f>+Tabla35[[#This Row],[BALANCE INICIAL2]]+Tabla35[[#This Row],[ENTRADAS3]]-Tabla35[[#This Row],[SALIDAS4]]</f>
        <v>21105</v>
      </c>
    </row>
    <row r="488" spans="1:15" x14ac:dyDescent="0.25">
      <c r="A488" s="9" t="s">
        <v>23</v>
      </c>
      <c r="B488" s="10" t="s">
        <v>881</v>
      </c>
      <c r="C488" t="s">
        <v>97</v>
      </c>
      <c r="D488" t="s">
        <v>382</v>
      </c>
      <c r="F488" s="9" t="s">
        <v>860</v>
      </c>
      <c r="G488">
        <v>2</v>
      </c>
      <c r="J488">
        <f>+Tabla35[[#This Row],[BALANCE INICIAL]]+Tabla35[[#This Row],[ENTRADAS]]-Tabla35[[#This Row],[SALIDAS]]</f>
        <v>2</v>
      </c>
      <c r="K488" s="2">
        <v>1250</v>
      </c>
      <c r="L488" s="2">
        <f>+Tabla35[[#This Row],[BALANCE INICIAL]]*Tabla35[[#This Row],[PRECIO]]</f>
        <v>2500</v>
      </c>
      <c r="M488" s="2">
        <f>+Tabla35[[#This Row],[ENTRADAS]]*Tabla35[[#This Row],[PRECIO]]</f>
        <v>0</v>
      </c>
      <c r="N488" s="2">
        <f>+Tabla35[[#This Row],[SALIDAS]]*Tabla35[[#This Row],[PRECIO]]</f>
        <v>0</v>
      </c>
      <c r="O488" s="2">
        <f>+Tabla35[[#This Row],[BALANCE INICIAL2]]+Tabla35[[#This Row],[ENTRADAS3]]-Tabla35[[#This Row],[SALIDAS4]]</f>
        <v>2500</v>
      </c>
    </row>
    <row r="489" spans="1:15" x14ac:dyDescent="0.25">
      <c r="A489" s="9" t="s">
        <v>23</v>
      </c>
      <c r="B489" s="10" t="s">
        <v>881</v>
      </c>
      <c r="C489" t="s">
        <v>97</v>
      </c>
      <c r="D489" t="s">
        <v>383</v>
      </c>
      <c r="F489" s="9" t="s">
        <v>826</v>
      </c>
      <c r="G489">
        <v>5</v>
      </c>
      <c r="J489">
        <f>+Tabla35[[#This Row],[BALANCE INICIAL]]+Tabla35[[#This Row],[ENTRADAS]]-Tabla35[[#This Row],[SALIDAS]]</f>
        <v>5</v>
      </c>
      <c r="K489" s="2">
        <v>780</v>
      </c>
      <c r="L489" s="2">
        <f>+Tabla35[[#This Row],[BALANCE INICIAL]]*Tabla35[[#This Row],[PRECIO]]</f>
        <v>3900</v>
      </c>
      <c r="M489" s="2">
        <f>+Tabla35[[#This Row],[ENTRADAS]]*Tabla35[[#This Row],[PRECIO]]</f>
        <v>0</v>
      </c>
      <c r="N489" s="2">
        <f>+Tabla35[[#This Row],[SALIDAS]]*Tabla35[[#This Row],[PRECIO]]</f>
        <v>0</v>
      </c>
      <c r="O489" s="2">
        <f>+Tabla35[[#This Row],[BALANCE INICIAL2]]+Tabla35[[#This Row],[ENTRADAS3]]-Tabla35[[#This Row],[SALIDAS4]]</f>
        <v>3900</v>
      </c>
    </row>
    <row r="490" spans="1:15" x14ac:dyDescent="0.25">
      <c r="A490" s="9" t="s">
        <v>43</v>
      </c>
      <c r="B490" s="10" t="s">
        <v>879</v>
      </c>
      <c r="C490" t="s">
        <v>89</v>
      </c>
      <c r="D490" t="s">
        <v>281</v>
      </c>
      <c r="F490" s="9" t="s">
        <v>826</v>
      </c>
      <c r="G490">
        <v>560</v>
      </c>
      <c r="H490">
        <v>500</v>
      </c>
      <c r="I490">
        <v>670</v>
      </c>
      <c r="J490">
        <f>+Tabla35[[#This Row],[BALANCE INICIAL]]+Tabla35[[#This Row],[ENTRADAS]]-Tabla35[[#This Row],[SALIDAS]]</f>
        <v>390</v>
      </c>
      <c r="K490" s="2">
        <v>44.92</v>
      </c>
      <c r="L490" s="2">
        <f>+Tabla35[[#This Row],[BALANCE INICIAL]]*Tabla35[[#This Row],[PRECIO]]</f>
        <v>25155.200000000001</v>
      </c>
      <c r="M490" s="2">
        <f>+Tabla35[[#This Row],[ENTRADAS]]*Tabla35[[#This Row],[PRECIO]]</f>
        <v>22460</v>
      </c>
      <c r="N490" s="2">
        <f>+Tabla35[[#This Row],[SALIDAS]]*Tabla35[[#This Row],[PRECIO]]</f>
        <v>30096.400000000001</v>
      </c>
      <c r="O490" s="2">
        <f>+Tabla35[[#This Row],[BALANCE INICIAL2]]+Tabla35[[#This Row],[ENTRADAS3]]-Tabla35[[#This Row],[SALIDAS4]]</f>
        <v>17518.799999999996</v>
      </c>
    </row>
    <row r="491" spans="1:15" x14ac:dyDescent="0.25">
      <c r="A491" s="9" t="s">
        <v>43</v>
      </c>
      <c r="B491" s="10" t="s">
        <v>879</v>
      </c>
      <c r="C491" t="s">
        <v>89</v>
      </c>
      <c r="D491" t="s">
        <v>282</v>
      </c>
      <c r="F491" s="9" t="s">
        <v>826</v>
      </c>
      <c r="G491">
        <v>272</v>
      </c>
      <c r="H491">
        <v>500</v>
      </c>
      <c r="I491">
        <v>272</v>
      </c>
      <c r="J491">
        <f>+Tabla35[[#This Row],[BALANCE INICIAL]]+Tabla35[[#This Row],[ENTRADAS]]-Tabla35[[#This Row],[SALIDAS]]</f>
        <v>500</v>
      </c>
      <c r="K491" s="2">
        <v>20</v>
      </c>
      <c r="L491" s="2">
        <f>+Tabla35[[#This Row],[BALANCE INICIAL]]*Tabla35[[#This Row],[PRECIO]]</f>
        <v>5440</v>
      </c>
      <c r="M491" s="2">
        <f>+Tabla35[[#This Row],[ENTRADAS]]*Tabla35[[#This Row],[PRECIO]]</f>
        <v>10000</v>
      </c>
      <c r="N491" s="2">
        <f>+Tabla35[[#This Row],[SALIDAS]]*Tabla35[[#This Row],[PRECIO]]</f>
        <v>5440</v>
      </c>
      <c r="O491" s="2">
        <f>+Tabla35[[#This Row],[BALANCE INICIAL2]]+Tabla35[[#This Row],[ENTRADAS3]]-Tabla35[[#This Row],[SALIDAS4]]</f>
        <v>10000</v>
      </c>
    </row>
    <row r="492" spans="1:15" x14ac:dyDescent="0.25">
      <c r="A492" s="9" t="s">
        <v>43</v>
      </c>
      <c r="B492" s="10" t="s">
        <v>879</v>
      </c>
      <c r="C492" t="s">
        <v>96</v>
      </c>
      <c r="D492" t="s">
        <v>379</v>
      </c>
      <c r="F492" s="9" t="s">
        <v>825</v>
      </c>
      <c r="G492">
        <v>168</v>
      </c>
      <c r="J492">
        <f>+Tabla35[[#This Row],[BALANCE INICIAL]]+Tabla35[[#This Row],[ENTRADAS]]-Tabla35[[#This Row],[SALIDAS]]</f>
        <v>168</v>
      </c>
      <c r="K492" s="2">
        <v>370</v>
      </c>
      <c r="L492" s="2">
        <f>+Tabla35[[#This Row],[BALANCE INICIAL]]*Tabla35[[#This Row],[PRECIO]]</f>
        <v>62160</v>
      </c>
      <c r="M492" s="2">
        <f>+Tabla35[[#This Row],[ENTRADAS]]*Tabla35[[#This Row],[PRECIO]]</f>
        <v>0</v>
      </c>
      <c r="N492" s="2">
        <f>+Tabla35[[#This Row],[SALIDAS]]*Tabla35[[#This Row],[PRECIO]]</f>
        <v>0</v>
      </c>
      <c r="O492" s="2">
        <f>+Tabla35[[#This Row],[BALANCE INICIAL2]]+Tabla35[[#This Row],[ENTRADAS3]]-Tabla35[[#This Row],[SALIDAS4]]</f>
        <v>62160</v>
      </c>
    </row>
    <row r="493" spans="1:15" x14ac:dyDescent="0.25">
      <c r="A493" s="13" t="s">
        <v>33</v>
      </c>
      <c r="B493" s="10" t="s">
        <v>879</v>
      </c>
      <c r="C493" t="s">
        <v>106</v>
      </c>
      <c r="D493" t="s">
        <v>643</v>
      </c>
      <c r="F493" s="9" t="s">
        <v>870</v>
      </c>
      <c r="G493">
        <v>4</v>
      </c>
      <c r="J493">
        <f>+Tabla35[[#This Row],[BALANCE INICIAL]]+Tabla35[[#This Row],[ENTRADAS]]-Tabla35[[#This Row],[SALIDAS]]</f>
        <v>4</v>
      </c>
      <c r="K493" s="2">
        <v>450</v>
      </c>
      <c r="L493" s="2">
        <f>+Tabla35[[#This Row],[BALANCE INICIAL]]*Tabla35[[#This Row],[PRECIO]]</f>
        <v>1800</v>
      </c>
      <c r="M493" s="2">
        <f>+Tabla35[[#This Row],[ENTRADAS]]*Tabla35[[#This Row],[PRECIO]]</f>
        <v>0</v>
      </c>
      <c r="N493" s="2">
        <f>+Tabla35[[#This Row],[SALIDAS]]*Tabla35[[#This Row],[PRECIO]]</f>
        <v>0</v>
      </c>
      <c r="O493" s="2">
        <f>+Tabla35[[#This Row],[BALANCE INICIAL2]]+Tabla35[[#This Row],[ENTRADAS3]]-Tabla35[[#This Row],[SALIDAS4]]</f>
        <v>1800</v>
      </c>
    </row>
    <row r="494" spans="1:15" x14ac:dyDescent="0.25">
      <c r="A494" s="9" t="s">
        <v>33</v>
      </c>
      <c r="B494" s="10" t="s">
        <v>879</v>
      </c>
      <c r="C494" t="s">
        <v>106</v>
      </c>
      <c r="D494" t="s">
        <v>691</v>
      </c>
      <c r="F494" s="9" t="s">
        <v>820</v>
      </c>
      <c r="G494">
        <v>202</v>
      </c>
      <c r="J494">
        <f>+Tabla35[[#This Row],[BALANCE INICIAL]]+Tabla35[[#This Row],[ENTRADAS]]-Tabla35[[#This Row],[SALIDAS]]</f>
        <v>202</v>
      </c>
      <c r="K494" s="2">
        <v>275</v>
      </c>
      <c r="L494" s="2">
        <f>+Tabla35[[#This Row],[BALANCE INICIAL]]*Tabla35[[#This Row],[PRECIO]]</f>
        <v>55550</v>
      </c>
      <c r="M494" s="2">
        <f>+Tabla35[[#This Row],[ENTRADAS]]*Tabla35[[#This Row],[PRECIO]]</f>
        <v>0</v>
      </c>
      <c r="N494" s="2">
        <f>+Tabla35[[#This Row],[SALIDAS]]*Tabla35[[#This Row],[PRECIO]]</f>
        <v>0</v>
      </c>
      <c r="O494" s="2">
        <f>+Tabla35[[#This Row],[BALANCE INICIAL2]]+Tabla35[[#This Row],[ENTRADAS3]]-Tabla35[[#This Row],[SALIDAS4]]</f>
        <v>55550</v>
      </c>
    </row>
    <row r="495" spans="1:15" x14ac:dyDescent="0.25">
      <c r="A495" s="9" t="s">
        <v>33</v>
      </c>
      <c r="B495" s="10" t="s">
        <v>879</v>
      </c>
      <c r="C495" t="s">
        <v>106</v>
      </c>
      <c r="D495" t="s">
        <v>692</v>
      </c>
      <c r="F495" s="9" t="s">
        <v>820</v>
      </c>
      <c r="G495">
        <v>1</v>
      </c>
      <c r="J495">
        <f>+Tabla35[[#This Row],[BALANCE INICIAL]]+Tabla35[[#This Row],[ENTRADAS]]-Tabla35[[#This Row],[SALIDAS]]</f>
        <v>1</v>
      </c>
      <c r="K495" s="2">
        <v>1850</v>
      </c>
      <c r="L495" s="2">
        <f>+Tabla35[[#This Row],[BALANCE INICIAL]]*Tabla35[[#This Row],[PRECIO]]</f>
        <v>1850</v>
      </c>
      <c r="M495" s="2">
        <f>+Tabla35[[#This Row],[ENTRADAS]]*Tabla35[[#This Row],[PRECIO]]</f>
        <v>0</v>
      </c>
      <c r="N495" s="2">
        <f>+Tabla35[[#This Row],[SALIDAS]]*Tabla35[[#This Row],[PRECIO]]</f>
        <v>0</v>
      </c>
      <c r="O495" s="2">
        <f>+Tabla35[[#This Row],[BALANCE INICIAL2]]+Tabla35[[#This Row],[ENTRADAS3]]-Tabla35[[#This Row],[SALIDAS4]]</f>
        <v>1850</v>
      </c>
    </row>
    <row r="496" spans="1:15" x14ac:dyDescent="0.25">
      <c r="A496" s="9" t="s">
        <v>33</v>
      </c>
      <c r="B496" s="10" t="s">
        <v>879</v>
      </c>
      <c r="C496" t="s">
        <v>106</v>
      </c>
      <c r="D496" t="s">
        <v>693</v>
      </c>
      <c r="F496" s="9" t="s">
        <v>820</v>
      </c>
      <c r="G496">
        <v>8</v>
      </c>
      <c r="J496">
        <f>+Tabla35[[#This Row],[BALANCE INICIAL]]+Tabla35[[#This Row],[ENTRADAS]]-Tabla35[[#This Row],[SALIDAS]]</f>
        <v>8</v>
      </c>
      <c r="K496" s="2">
        <v>900</v>
      </c>
      <c r="L496" s="2">
        <f>+Tabla35[[#This Row],[BALANCE INICIAL]]*Tabla35[[#This Row],[PRECIO]]</f>
        <v>7200</v>
      </c>
      <c r="M496" s="2">
        <f>+Tabla35[[#This Row],[ENTRADAS]]*Tabla35[[#This Row],[PRECIO]]</f>
        <v>0</v>
      </c>
      <c r="N496" s="2">
        <f>+Tabla35[[#This Row],[SALIDAS]]*Tabla35[[#This Row],[PRECIO]]</f>
        <v>0</v>
      </c>
      <c r="O496" s="2">
        <f>+Tabla35[[#This Row],[BALANCE INICIAL2]]+Tabla35[[#This Row],[ENTRADAS3]]-Tabla35[[#This Row],[SALIDAS4]]</f>
        <v>7200</v>
      </c>
    </row>
    <row r="497" spans="1:15" x14ac:dyDescent="0.25">
      <c r="A497" s="9" t="s">
        <v>33</v>
      </c>
      <c r="B497" s="10" t="s">
        <v>879</v>
      </c>
      <c r="C497" t="s">
        <v>106</v>
      </c>
      <c r="D497" t="s">
        <v>694</v>
      </c>
      <c r="F497" s="9" t="s">
        <v>820</v>
      </c>
      <c r="G497">
        <v>2</v>
      </c>
      <c r="J497">
        <f>+Tabla35[[#This Row],[BALANCE INICIAL]]+Tabla35[[#This Row],[ENTRADAS]]-Tabla35[[#This Row],[SALIDAS]]</f>
        <v>2</v>
      </c>
      <c r="K497" s="2">
        <v>290</v>
      </c>
      <c r="L497" s="2">
        <f>+Tabla35[[#This Row],[BALANCE INICIAL]]*Tabla35[[#This Row],[PRECIO]]</f>
        <v>580</v>
      </c>
      <c r="M497" s="2">
        <f>+Tabla35[[#This Row],[ENTRADAS]]*Tabla35[[#This Row],[PRECIO]]</f>
        <v>0</v>
      </c>
      <c r="N497" s="2">
        <f>+Tabla35[[#This Row],[SALIDAS]]*Tabla35[[#This Row],[PRECIO]]</f>
        <v>0</v>
      </c>
      <c r="O497" s="2">
        <f>+Tabla35[[#This Row],[BALANCE INICIAL2]]+Tabla35[[#This Row],[ENTRADAS3]]-Tabla35[[#This Row],[SALIDAS4]]</f>
        <v>580</v>
      </c>
    </row>
    <row r="498" spans="1:15" x14ac:dyDescent="0.25">
      <c r="A498" s="14" t="s">
        <v>33</v>
      </c>
      <c r="B498" s="10" t="s">
        <v>879</v>
      </c>
      <c r="C498" s="16" t="s">
        <v>106</v>
      </c>
      <c r="D498" t="s">
        <v>705</v>
      </c>
      <c r="F498" s="9" t="s">
        <v>825</v>
      </c>
      <c r="G498">
        <v>2</v>
      </c>
      <c r="J498">
        <f>+Tabla35[[#This Row],[BALANCE INICIAL]]+Tabla35[[#This Row],[ENTRADAS]]-Tabla35[[#This Row],[SALIDAS]]</f>
        <v>2</v>
      </c>
      <c r="K498" s="2">
        <v>290</v>
      </c>
      <c r="L498" s="2">
        <f>+Tabla35[[#This Row],[BALANCE INICIAL]]*Tabla35[[#This Row],[PRECIO]]</f>
        <v>580</v>
      </c>
      <c r="M498" s="2">
        <f>+Tabla35[[#This Row],[ENTRADAS]]*Tabla35[[#This Row],[PRECIO]]</f>
        <v>0</v>
      </c>
      <c r="N498" s="2">
        <f>+Tabla35[[#This Row],[SALIDAS]]*Tabla35[[#This Row],[PRECIO]]</f>
        <v>0</v>
      </c>
      <c r="O498" s="2">
        <f>+Tabla35[[#This Row],[BALANCE INICIAL2]]+Tabla35[[#This Row],[ENTRADAS3]]-Tabla35[[#This Row],[SALIDAS4]]</f>
        <v>580</v>
      </c>
    </row>
    <row r="499" spans="1:15" x14ac:dyDescent="0.25">
      <c r="A499" s="9" t="s">
        <v>33</v>
      </c>
      <c r="B499" s="10" t="s">
        <v>879</v>
      </c>
      <c r="C499" t="s">
        <v>106</v>
      </c>
      <c r="D499" t="s">
        <v>708</v>
      </c>
      <c r="F499" s="9" t="s">
        <v>825</v>
      </c>
      <c r="G499">
        <v>9</v>
      </c>
      <c r="J499">
        <f>+Tabla35[[#This Row],[BALANCE INICIAL]]+Tabla35[[#This Row],[ENTRADAS]]-Tabla35[[#This Row],[SALIDAS]]</f>
        <v>9</v>
      </c>
      <c r="K499" s="2">
        <v>633.62</v>
      </c>
      <c r="L499" s="2">
        <f>+Tabla35[[#This Row],[BALANCE INICIAL]]*Tabla35[[#This Row],[PRECIO]]</f>
        <v>5702.58</v>
      </c>
      <c r="M499" s="2">
        <f>+Tabla35[[#This Row],[ENTRADAS]]*Tabla35[[#This Row],[PRECIO]]</f>
        <v>0</v>
      </c>
      <c r="N499" s="2">
        <f>+Tabla35[[#This Row],[SALIDAS]]*Tabla35[[#This Row],[PRECIO]]</f>
        <v>0</v>
      </c>
      <c r="O499" s="2">
        <f>+Tabla35[[#This Row],[BALANCE INICIAL2]]+Tabla35[[#This Row],[ENTRADAS3]]-Tabla35[[#This Row],[SALIDAS4]]</f>
        <v>5702.58</v>
      </c>
    </row>
    <row r="500" spans="1:15" x14ac:dyDescent="0.25">
      <c r="A500" s="9" t="s">
        <v>33</v>
      </c>
      <c r="B500" s="10" t="s">
        <v>879</v>
      </c>
      <c r="C500" t="s">
        <v>106</v>
      </c>
      <c r="D500" t="s">
        <v>709</v>
      </c>
      <c r="F500" s="9" t="s">
        <v>825</v>
      </c>
      <c r="G500">
        <v>13</v>
      </c>
      <c r="J500">
        <f>+Tabla35[[#This Row],[BALANCE INICIAL]]+Tabla35[[#This Row],[ENTRADAS]]-Tabla35[[#This Row],[SALIDAS]]</f>
        <v>13</v>
      </c>
      <c r="K500" s="2">
        <v>615</v>
      </c>
      <c r="L500" s="2">
        <f>+Tabla35[[#This Row],[BALANCE INICIAL]]*Tabla35[[#This Row],[PRECIO]]</f>
        <v>7995</v>
      </c>
      <c r="M500" s="2">
        <f>+Tabla35[[#This Row],[ENTRADAS]]*Tabla35[[#This Row],[PRECIO]]</f>
        <v>0</v>
      </c>
      <c r="N500" s="2">
        <f>+Tabla35[[#This Row],[SALIDAS]]*Tabla35[[#This Row],[PRECIO]]</f>
        <v>0</v>
      </c>
      <c r="O500" s="2">
        <f>+Tabla35[[#This Row],[BALANCE INICIAL2]]+Tabla35[[#This Row],[ENTRADAS3]]-Tabla35[[#This Row],[SALIDAS4]]</f>
        <v>7995</v>
      </c>
    </row>
    <row r="501" spans="1:15" x14ac:dyDescent="0.25">
      <c r="A501" s="9" t="s">
        <v>33</v>
      </c>
      <c r="B501" s="10" t="s">
        <v>879</v>
      </c>
      <c r="C501" t="s">
        <v>106</v>
      </c>
      <c r="D501" t="s">
        <v>716</v>
      </c>
      <c r="F501" s="9" t="s">
        <v>825</v>
      </c>
      <c r="G501">
        <v>7</v>
      </c>
      <c r="J501">
        <f>+Tabla35[[#This Row],[BALANCE INICIAL]]+Tabla35[[#This Row],[ENTRADAS]]-Tabla35[[#This Row],[SALIDAS]]</f>
        <v>7</v>
      </c>
      <c r="K501" s="2">
        <v>1650</v>
      </c>
      <c r="L501" s="2">
        <f>+Tabla35[[#This Row],[BALANCE INICIAL]]*Tabla35[[#This Row],[PRECIO]]</f>
        <v>11550</v>
      </c>
      <c r="M501" s="2">
        <f>+Tabla35[[#This Row],[ENTRADAS]]*Tabla35[[#This Row],[PRECIO]]</f>
        <v>0</v>
      </c>
      <c r="N501" s="2">
        <f>+Tabla35[[#This Row],[SALIDAS]]*Tabla35[[#This Row],[PRECIO]]</f>
        <v>0</v>
      </c>
      <c r="O501" s="2">
        <f>+Tabla35[[#This Row],[BALANCE INICIAL2]]+Tabla35[[#This Row],[ENTRADAS3]]-Tabla35[[#This Row],[SALIDAS4]]</f>
        <v>11550</v>
      </c>
    </row>
    <row r="502" spans="1:15" x14ac:dyDescent="0.25">
      <c r="A502" s="9" t="s">
        <v>33</v>
      </c>
      <c r="B502" s="10" t="s">
        <v>879</v>
      </c>
      <c r="C502" t="s">
        <v>106</v>
      </c>
      <c r="D502" t="s">
        <v>717</v>
      </c>
      <c r="F502" s="9" t="s">
        <v>825</v>
      </c>
      <c r="G502">
        <v>12</v>
      </c>
      <c r="J502">
        <f>+Tabla35[[#This Row],[BALANCE INICIAL]]+Tabla35[[#This Row],[ENTRADAS]]-Tabla35[[#This Row],[SALIDAS]]</f>
        <v>12</v>
      </c>
      <c r="K502" s="2">
        <v>600</v>
      </c>
      <c r="L502" s="2">
        <f>+Tabla35[[#This Row],[BALANCE INICIAL]]*Tabla35[[#This Row],[PRECIO]]</f>
        <v>7200</v>
      </c>
      <c r="M502" s="2">
        <f>+Tabla35[[#This Row],[ENTRADAS]]*Tabla35[[#This Row],[PRECIO]]</f>
        <v>0</v>
      </c>
      <c r="N502" s="2">
        <f>+Tabla35[[#This Row],[SALIDAS]]*Tabla35[[#This Row],[PRECIO]]</f>
        <v>0</v>
      </c>
      <c r="O502" s="2">
        <f>+Tabla35[[#This Row],[BALANCE INICIAL2]]+Tabla35[[#This Row],[ENTRADAS3]]-Tabla35[[#This Row],[SALIDAS4]]</f>
        <v>7200</v>
      </c>
    </row>
    <row r="503" spans="1:15" x14ac:dyDescent="0.25">
      <c r="A503" s="9" t="s">
        <v>33</v>
      </c>
      <c r="B503" s="10" t="s">
        <v>879</v>
      </c>
      <c r="C503" t="s">
        <v>106</v>
      </c>
      <c r="D503" t="s">
        <v>754</v>
      </c>
      <c r="F503" s="9" t="s">
        <v>865</v>
      </c>
      <c r="G503">
        <v>5</v>
      </c>
      <c r="J503">
        <f>+Tabla35[[#This Row],[BALANCE INICIAL]]+Tabla35[[#This Row],[ENTRADAS]]-Tabla35[[#This Row],[SALIDAS]]</f>
        <v>5</v>
      </c>
      <c r="K503" s="2">
        <v>950</v>
      </c>
      <c r="L503" s="2">
        <f>+Tabla35[[#This Row],[BALANCE INICIAL]]*Tabla35[[#This Row],[PRECIO]]</f>
        <v>4750</v>
      </c>
      <c r="M503" s="2">
        <f>+Tabla35[[#This Row],[ENTRADAS]]*Tabla35[[#This Row],[PRECIO]]</f>
        <v>0</v>
      </c>
      <c r="N503" s="2">
        <f>+Tabla35[[#This Row],[SALIDAS]]*Tabla35[[#This Row],[PRECIO]]</f>
        <v>0</v>
      </c>
      <c r="O503" s="2">
        <f>+Tabla35[[#This Row],[BALANCE INICIAL2]]+Tabla35[[#This Row],[ENTRADAS3]]-Tabla35[[#This Row],[SALIDAS4]]</f>
        <v>4750</v>
      </c>
    </row>
    <row r="504" spans="1:15" x14ac:dyDescent="0.25">
      <c r="A504" s="9" t="s">
        <v>33</v>
      </c>
      <c r="B504" s="10" t="s">
        <v>879</v>
      </c>
      <c r="C504" t="s">
        <v>106</v>
      </c>
      <c r="D504" t="s">
        <v>800</v>
      </c>
      <c r="F504" s="9" t="s">
        <v>825</v>
      </c>
      <c r="G504">
        <v>4</v>
      </c>
      <c r="J504">
        <f>+Tabla35[[#This Row],[BALANCE INICIAL]]+Tabla35[[#This Row],[ENTRADAS]]-Tabla35[[#This Row],[SALIDAS]]</f>
        <v>4</v>
      </c>
      <c r="K504" s="2">
        <v>990</v>
      </c>
      <c r="L504" s="2">
        <f>+Tabla35[[#This Row],[BALANCE INICIAL]]*Tabla35[[#This Row],[PRECIO]]</f>
        <v>3960</v>
      </c>
      <c r="M504" s="2">
        <f>+Tabla35[[#This Row],[ENTRADAS]]*Tabla35[[#This Row],[PRECIO]]</f>
        <v>0</v>
      </c>
      <c r="N504" s="2">
        <f>+Tabla35[[#This Row],[SALIDAS]]*Tabla35[[#This Row],[PRECIO]]</f>
        <v>0</v>
      </c>
      <c r="O504" s="2">
        <f>+Tabla35[[#This Row],[BALANCE INICIAL2]]+Tabla35[[#This Row],[ENTRADAS3]]-Tabla35[[#This Row],[SALIDAS4]]</f>
        <v>3960</v>
      </c>
    </row>
    <row r="505" spans="1:15" x14ac:dyDescent="0.25">
      <c r="A505" s="9" t="s">
        <v>33</v>
      </c>
      <c r="B505" s="10" t="s">
        <v>879</v>
      </c>
      <c r="C505" t="s">
        <v>106</v>
      </c>
      <c r="D505" t="s">
        <v>801</v>
      </c>
      <c r="F505" s="9" t="s">
        <v>825</v>
      </c>
      <c r="G505">
        <v>3</v>
      </c>
      <c r="I505">
        <v>2</v>
      </c>
      <c r="J505">
        <f>+Tabla35[[#This Row],[BALANCE INICIAL]]+Tabla35[[#This Row],[ENTRADAS]]-Tabla35[[#This Row],[SALIDAS]]</f>
        <v>1</v>
      </c>
      <c r="K505" s="2">
        <v>750</v>
      </c>
      <c r="L505" s="2">
        <f>+Tabla35[[#This Row],[BALANCE INICIAL]]*Tabla35[[#This Row],[PRECIO]]</f>
        <v>2250</v>
      </c>
      <c r="M505" s="2">
        <f>+Tabla35[[#This Row],[ENTRADAS]]*Tabla35[[#This Row],[PRECIO]]</f>
        <v>0</v>
      </c>
      <c r="N505" s="2">
        <f>+Tabla35[[#This Row],[SALIDAS]]*Tabla35[[#This Row],[PRECIO]]</f>
        <v>1500</v>
      </c>
      <c r="O505" s="2">
        <f>+Tabla35[[#This Row],[BALANCE INICIAL2]]+Tabla35[[#This Row],[ENTRADAS3]]-Tabla35[[#This Row],[SALIDAS4]]</f>
        <v>750</v>
      </c>
    </row>
    <row r="506" spans="1:15" x14ac:dyDescent="0.25">
      <c r="A506" s="9" t="s">
        <v>33</v>
      </c>
      <c r="B506" s="10" t="s">
        <v>879</v>
      </c>
      <c r="C506" t="s">
        <v>106</v>
      </c>
      <c r="D506" t="s">
        <v>819</v>
      </c>
      <c r="F506" s="9" t="s">
        <v>825</v>
      </c>
      <c r="G506">
        <v>1</v>
      </c>
      <c r="J506">
        <f>+Tabla35[[#This Row],[BALANCE INICIAL]]+Tabla35[[#This Row],[ENTRADAS]]-Tabla35[[#This Row],[SALIDAS]]</f>
        <v>1</v>
      </c>
      <c r="K506" s="2">
        <v>1490</v>
      </c>
      <c r="L506" s="2">
        <f>+Tabla35[[#This Row],[BALANCE INICIAL]]*Tabla35[[#This Row],[PRECIO]]</f>
        <v>1490</v>
      </c>
      <c r="M506" s="2">
        <f>+Tabla35[[#This Row],[ENTRADAS]]*Tabla35[[#This Row],[PRECIO]]</f>
        <v>0</v>
      </c>
      <c r="N506" s="2">
        <f>+Tabla35[[#This Row],[SALIDAS]]*Tabla35[[#This Row],[PRECIO]]</f>
        <v>0</v>
      </c>
      <c r="O506" s="2">
        <f>+Tabla35[[#This Row],[BALANCE INICIAL2]]+Tabla35[[#This Row],[ENTRADAS3]]-Tabla35[[#This Row],[SALIDAS4]]</f>
        <v>1490</v>
      </c>
    </row>
    <row r="507" spans="1:15" x14ac:dyDescent="0.25">
      <c r="A507" s="9" t="s">
        <v>32</v>
      </c>
      <c r="B507" s="16" t="s">
        <v>888</v>
      </c>
      <c r="C507" t="s">
        <v>76</v>
      </c>
      <c r="D507" t="s">
        <v>163</v>
      </c>
      <c r="F507" s="9" t="s">
        <v>826</v>
      </c>
      <c r="G507">
        <v>2</v>
      </c>
      <c r="J507">
        <f>+Tabla35[[#This Row],[BALANCE INICIAL]]+Tabla35[[#This Row],[ENTRADAS]]-Tabla35[[#This Row],[SALIDAS]]</f>
        <v>2</v>
      </c>
      <c r="K507" s="2">
        <v>185</v>
      </c>
      <c r="L507" s="2">
        <f>+Tabla35[[#This Row],[BALANCE INICIAL]]*Tabla35[[#This Row],[PRECIO]]</f>
        <v>370</v>
      </c>
      <c r="M507" s="2">
        <f>+Tabla35[[#This Row],[ENTRADAS]]*Tabla35[[#This Row],[PRECIO]]</f>
        <v>0</v>
      </c>
      <c r="N507" s="2">
        <f>+Tabla35[[#This Row],[SALIDAS]]*Tabla35[[#This Row],[PRECIO]]</f>
        <v>0</v>
      </c>
      <c r="O507" s="2">
        <f>+Tabla35[[#This Row],[BALANCE INICIAL2]]+Tabla35[[#This Row],[ENTRADAS3]]-Tabla35[[#This Row],[SALIDAS4]]</f>
        <v>370</v>
      </c>
    </row>
    <row r="508" spans="1:15" x14ac:dyDescent="0.25">
      <c r="A508" s="20" t="s">
        <v>30</v>
      </c>
      <c r="B508" s="16" t="s">
        <v>876</v>
      </c>
      <c r="C508" t="s">
        <v>112</v>
      </c>
      <c r="D508" t="s">
        <v>722</v>
      </c>
      <c r="F508" s="9" t="s">
        <v>820</v>
      </c>
      <c r="G508">
        <v>4</v>
      </c>
      <c r="J508">
        <f>+Tabla35[[#This Row],[BALANCE INICIAL]]+Tabla35[[#This Row],[ENTRADAS]]-Tabla35[[#This Row],[SALIDAS]]</f>
        <v>4</v>
      </c>
      <c r="K508" s="2">
        <v>699</v>
      </c>
      <c r="L508" s="2">
        <f>+Tabla35[[#This Row],[BALANCE INICIAL]]*Tabla35[[#This Row],[PRECIO]]</f>
        <v>2796</v>
      </c>
      <c r="M508" s="2">
        <f>+Tabla35[[#This Row],[ENTRADAS]]*Tabla35[[#This Row],[PRECIO]]</f>
        <v>0</v>
      </c>
      <c r="N508" s="2">
        <f>+Tabla35[[#This Row],[SALIDAS]]*Tabla35[[#This Row],[PRECIO]]</f>
        <v>0</v>
      </c>
      <c r="O508" s="2">
        <f>+Tabla35[[#This Row],[BALANCE INICIAL2]]+Tabla35[[#This Row],[ENTRADAS3]]-Tabla35[[#This Row],[SALIDAS4]]</f>
        <v>2796</v>
      </c>
    </row>
    <row r="509" spans="1:15" x14ac:dyDescent="0.25">
      <c r="A509" s="21" t="s">
        <v>30</v>
      </c>
      <c r="B509" s="16" t="s">
        <v>876</v>
      </c>
      <c r="C509" t="s">
        <v>112</v>
      </c>
      <c r="D509" t="s">
        <v>723</v>
      </c>
      <c r="F509" s="9" t="s">
        <v>820</v>
      </c>
      <c r="G509">
        <v>1</v>
      </c>
      <c r="J509">
        <f>+Tabla35[[#This Row],[BALANCE INICIAL]]+Tabla35[[#This Row],[ENTRADAS]]-Tabla35[[#This Row],[SALIDAS]]</f>
        <v>1</v>
      </c>
      <c r="K509" s="2">
        <v>450</v>
      </c>
      <c r="L509" s="2">
        <f>+Tabla35[[#This Row],[BALANCE INICIAL]]*Tabla35[[#This Row],[PRECIO]]</f>
        <v>450</v>
      </c>
      <c r="M509" s="2">
        <f>+Tabla35[[#This Row],[ENTRADAS]]*Tabla35[[#This Row],[PRECIO]]</f>
        <v>0</v>
      </c>
      <c r="N509" s="2">
        <f>+Tabla35[[#This Row],[SALIDAS]]*Tabla35[[#This Row],[PRECIO]]</f>
        <v>0</v>
      </c>
      <c r="O509" s="2">
        <f>+Tabla35[[#This Row],[BALANCE INICIAL2]]+Tabla35[[#This Row],[ENTRADAS3]]-Tabla35[[#This Row],[SALIDAS4]]</f>
        <v>450</v>
      </c>
    </row>
    <row r="510" spans="1:15" x14ac:dyDescent="0.25">
      <c r="A510" s="9" t="s">
        <v>26</v>
      </c>
      <c r="B510" s="16" t="s">
        <v>887</v>
      </c>
      <c r="C510" t="s">
        <v>70</v>
      </c>
      <c r="D510" t="s">
        <v>125</v>
      </c>
      <c r="F510" s="9" t="s">
        <v>820</v>
      </c>
      <c r="G510">
        <v>15</v>
      </c>
      <c r="J510">
        <f>+Tabla35[[#This Row],[BALANCE INICIAL]]+Tabla35[[#This Row],[ENTRADAS]]-Tabla35[[#This Row],[SALIDAS]]</f>
        <v>15</v>
      </c>
      <c r="K510" s="2">
        <v>250</v>
      </c>
      <c r="L510" s="2">
        <f>+Tabla35[[#This Row],[BALANCE INICIAL]]*Tabla35[[#This Row],[PRECIO]]</f>
        <v>3750</v>
      </c>
      <c r="M510" s="2">
        <f>+Tabla35[[#This Row],[ENTRADAS]]*Tabla35[[#This Row],[PRECIO]]</f>
        <v>0</v>
      </c>
      <c r="N510" s="2">
        <f>+Tabla35[[#This Row],[SALIDAS]]*Tabla35[[#This Row],[PRECIO]]</f>
        <v>0</v>
      </c>
      <c r="O510" s="2">
        <f>+Tabla35[[#This Row],[BALANCE INICIAL2]]+Tabla35[[#This Row],[ENTRADAS3]]-Tabla35[[#This Row],[SALIDAS4]]</f>
        <v>3750</v>
      </c>
    </row>
    <row r="511" spans="1:15" x14ac:dyDescent="0.25">
      <c r="A511" s="9" t="s">
        <v>26</v>
      </c>
      <c r="B511" s="16" t="s">
        <v>887</v>
      </c>
      <c r="C511" t="s">
        <v>70</v>
      </c>
      <c r="D511" t="s">
        <v>132</v>
      </c>
      <c r="F511" s="9" t="s">
        <v>820</v>
      </c>
      <c r="G511">
        <v>1</v>
      </c>
      <c r="J511">
        <f>+Tabla35[[#This Row],[BALANCE INICIAL]]+Tabla35[[#This Row],[ENTRADAS]]-Tabla35[[#This Row],[SALIDAS]]</f>
        <v>1</v>
      </c>
      <c r="K511" s="2">
        <v>2200</v>
      </c>
      <c r="L511" s="2">
        <f>+Tabla35[[#This Row],[BALANCE INICIAL]]*Tabla35[[#This Row],[PRECIO]]</f>
        <v>2200</v>
      </c>
      <c r="M511" s="2">
        <f>+Tabla35[[#This Row],[ENTRADAS]]*Tabla35[[#This Row],[PRECIO]]</f>
        <v>0</v>
      </c>
      <c r="N511" s="2">
        <f>+Tabla35[[#This Row],[SALIDAS]]*Tabla35[[#This Row],[PRECIO]]</f>
        <v>0</v>
      </c>
      <c r="O511" s="2">
        <f>+Tabla35[[#This Row],[BALANCE INICIAL2]]+Tabla35[[#This Row],[ENTRADAS3]]-Tabla35[[#This Row],[SALIDAS4]]</f>
        <v>2200</v>
      </c>
    </row>
    <row r="512" spans="1:15" x14ac:dyDescent="0.25">
      <c r="A512" s="9" t="s">
        <v>26</v>
      </c>
      <c r="B512" s="16" t="s">
        <v>887</v>
      </c>
      <c r="C512" t="s">
        <v>70</v>
      </c>
      <c r="D512" t="s">
        <v>156</v>
      </c>
      <c r="F512" s="9" t="s">
        <v>826</v>
      </c>
      <c r="G512">
        <v>37</v>
      </c>
      <c r="J512">
        <f>+Tabla35[[#This Row],[BALANCE INICIAL]]+Tabla35[[#This Row],[ENTRADAS]]-Tabla35[[#This Row],[SALIDAS]]</f>
        <v>37</v>
      </c>
      <c r="K512" s="2">
        <v>130</v>
      </c>
      <c r="L512" s="2">
        <f>+Tabla35[[#This Row],[BALANCE INICIAL]]*Tabla35[[#This Row],[PRECIO]]</f>
        <v>4810</v>
      </c>
      <c r="M512" s="2">
        <f>+Tabla35[[#This Row],[ENTRADAS]]*Tabla35[[#This Row],[PRECIO]]</f>
        <v>0</v>
      </c>
      <c r="N512" s="2">
        <f>+Tabla35[[#This Row],[SALIDAS]]*Tabla35[[#This Row],[PRECIO]]</f>
        <v>0</v>
      </c>
      <c r="O512" s="2">
        <f>+Tabla35[[#This Row],[BALANCE INICIAL2]]+Tabla35[[#This Row],[ENTRADAS3]]-Tabla35[[#This Row],[SALIDAS4]]</f>
        <v>4810</v>
      </c>
    </row>
    <row r="513" spans="1:15" x14ac:dyDescent="0.25">
      <c r="A513" s="9" t="s">
        <v>26</v>
      </c>
      <c r="B513" s="16" t="s">
        <v>887</v>
      </c>
      <c r="C513" t="s">
        <v>70</v>
      </c>
      <c r="D513" t="s">
        <v>157</v>
      </c>
      <c r="F513" s="9" t="s">
        <v>820</v>
      </c>
      <c r="G513">
        <v>15</v>
      </c>
      <c r="J513">
        <f>+Tabla35[[#This Row],[BALANCE INICIAL]]+Tabla35[[#This Row],[ENTRADAS]]-Tabla35[[#This Row],[SALIDAS]]</f>
        <v>15</v>
      </c>
      <c r="K513" s="2">
        <v>53</v>
      </c>
      <c r="L513" s="2">
        <f>+Tabla35[[#This Row],[BALANCE INICIAL]]*Tabla35[[#This Row],[PRECIO]]</f>
        <v>795</v>
      </c>
      <c r="M513" s="2">
        <f>+Tabla35[[#This Row],[ENTRADAS]]*Tabla35[[#This Row],[PRECIO]]</f>
        <v>0</v>
      </c>
      <c r="N513" s="2">
        <f>+Tabla35[[#This Row],[SALIDAS]]*Tabla35[[#This Row],[PRECIO]]</f>
        <v>0</v>
      </c>
      <c r="O513" s="2">
        <f>+Tabla35[[#This Row],[BALANCE INICIAL2]]+Tabla35[[#This Row],[ENTRADAS3]]-Tabla35[[#This Row],[SALIDAS4]]</f>
        <v>795</v>
      </c>
    </row>
    <row r="514" spans="1:15" x14ac:dyDescent="0.25">
      <c r="A514" s="9" t="s">
        <v>26</v>
      </c>
      <c r="B514" s="16" t="s">
        <v>887</v>
      </c>
      <c r="C514" t="s">
        <v>70</v>
      </c>
      <c r="D514" t="s">
        <v>227</v>
      </c>
      <c r="F514" s="9" t="s">
        <v>821</v>
      </c>
      <c r="G514">
        <v>1</v>
      </c>
      <c r="J514">
        <f>+Tabla35[[#This Row],[BALANCE INICIAL]]+Tabla35[[#This Row],[ENTRADAS]]-Tabla35[[#This Row],[SALIDAS]]</f>
        <v>1</v>
      </c>
      <c r="K514" s="2">
        <v>4300</v>
      </c>
      <c r="L514" s="2">
        <f>+Tabla35[[#This Row],[BALANCE INICIAL]]*Tabla35[[#This Row],[PRECIO]]</f>
        <v>4300</v>
      </c>
      <c r="M514" s="2">
        <f>+Tabla35[[#This Row],[ENTRADAS]]*Tabla35[[#This Row],[PRECIO]]</f>
        <v>0</v>
      </c>
      <c r="N514" s="2">
        <f>+Tabla35[[#This Row],[SALIDAS]]*Tabla35[[#This Row],[PRECIO]]</f>
        <v>0</v>
      </c>
      <c r="O514" s="2">
        <f>+Tabla35[[#This Row],[BALANCE INICIAL2]]+Tabla35[[#This Row],[ENTRADAS3]]-Tabla35[[#This Row],[SALIDAS4]]</f>
        <v>4300</v>
      </c>
    </row>
    <row r="515" spans="1:15" x14ac:dyDescent="0.25">
      <c r="A515" s="9" t="s">
        <v>26</v>
      </c>
      <c r="B515" s="16" t="s">
        <v>887</v>
      </c>
      <c r="C515" t="s">
        <v>70</v>
      </c>
      <c r="D515" t="s">
        <v>258</v>
      </c>
      <c r="F515" s="9" t="s">
        <v>820</v>
      </c>
      <c r="G515">
        <v>3</v>
      </c>
      <c r="I515">
        <v>1</v>
      </c>
      <c r="J515">
        <f>+Tabla35[[#This Row],[BALANCE INICIAL]]+Tabla35[[#This Row],[ENTRADAS]]-Tabla35[[#This Row],[SALIDAS]]</f>
        <v>2</v>
      </c>
      <c r="K515" s="2">
        <v>953.39</v>
      </c>
      <c r="L515" s="2">
        <f>+Tabla35[[#This Row],[BALANCE INICIAL]]*Tabla35[[#This Row],[PRECIO]]</f>
        <v>2860.17</v>
      </c>
      <c r="M515" s="2">
        <f>+Tabla35[[#This Row],[ENTRADAS]]*Tabla35[[#This Row],[PRECIO]]</f>
        <v>0</v>
      </c>
      <c r="N515" s="2">
        <f>+Tabla35[[#This Row],[SALIDAS]]*Tabla35[[#This Row],[PRECIO]]</f>
        <v>953.39</v>
      </c>
      <c r="O515" s="2">
        <f>+Tabla35[[#This Row],[BALANCE INICIAL2]]+Tabla35[[#This Row],[ENTRADAS3]]-Tabla35[[#This Row],[SALIDAS4]]</f>
        <v>1906.7800000000002</v>
      </c>
    </row>
    <row r="516" spans="1:15" x14ac:dyDescent="0.25">
      <c r="A516" s="9" t="s">
        <v>26</v>
      </c>
      <c r="B516" s="16" t="s">
        <v>887</v>
      </c>
      <c r="C516" t="s">
        <v>70</v>
      </c>
      <c r="D516" t="s">
        <v>259</v>
      </c>
      <c r="F516" s="9" t="s">
        <v>820</v>
      </c>
      <c r="G516">
        <v>7</v>
      </c>
      <c r="J516">
        <f>+Tabla35[[#This Row],[BALANCE INICIAL]]+Tabla35[[#This Row],[ENTRADAS]]-Tabla35[[#This Row],[SALIDAS]]</f>
        <v>7</v>
      </c>
      <c r="K516" s="2">
        <v>569.91999999999996</v>
      </c>
      <c r="L516" s="2">
        <f>+Tabla35[[#This Row],[BALANCE INICIAL]]*Tabla35[[#This Row],[PRECIO]]</f>
        <v>3989.4399999999996</v>
      </c>
      <c r="M516" s="2">
        <f>+Tabla35[[#This Row],[ENTRADAS]]*Tabla35[[#This Row],[PRECIO]]</f>
        <v>0</v>
      </c>
      <c r="N516" s="2">
        <f>+Tabla35[[#This Row],[SALIDAS]]*Tabla35[[#This Row],[PRECIO]]</f>
        <v>0</v>
      </c>
      <c r="O516" s="2">
        <f>+Tabla35[[#This Row],[BALANCE INICIAL2]]+Tabla35[[#This Row],[ENTRADAS3]]-Tabla35[[#This Row],[SALIDAS4]]</f>
        <v>3989.4399999999996</v>
      </c>
    </row>
    <row r="517" spans="1:15" x14ac:dyDescent="0.25">
      <c r="A517" s="9" t="s">
        <v>26</v>
      </c>
      <c r="B517" s="16" t="s">
        <v>887</v>
      </c>
      <c r="C517" t="s">
        <v>70</v>
      </c>
      <c r="D517" t="s">
        <v>312</v>
      </c>
      <c r="F517" s="9" t="s">
        <v>820</v>
      </c>
      <c r="G517">
        <v>3</v>
      </c>
      <c r="I517">
        <v>1</v>
      </c>
      <c r="J517">
        <f>+Tabla35[[#This Row],[BALANCE INICIAL]]+Tabla35[[#This Row],[ENTRADAS]]-Tabla35[[#This Row],[SALIDAS]]</f>
        <v>2</v>
      </c>
      <c r="K517" s="2">
        <v>238.35</v>
      </c>
      <c r="L517" s="2">
        <f>+Tabla35[[#This Row],[BALANCE INICIAL]]*Tabla35[[#This Row],[PRECIO]]</f>
        <v>715.05</v>
      </c>
      <c r="M517" s="2">
        <f>+Tabla35[[#This Row],[ENTRADAS]]*Tabla35[[#This Row],[PRECIO]]</f>
        <v>0</v>
      </c>
      <c r="N517" s="2">
        <f>+Tabla35[[#This Row],[SALIDAS]]*Tabla35[[#This Row],[PRECIO]]</f>
        <v>238.35</v>
      </c>
      <c r="O517" s="2">
        <f>+Tabla35[[#This Row],[BALANCE INICIAL2]]+Tabla35[[#This Row],[ENTRADAS3]]-Tabla35[[#This Row],[SALIDAS4]]</f>
        <v>476.69999999999993</v>
      </c>
    </row>
    <row r="518" spans="1:15" x14ac:dyDescent="0.25">
      <c r="A518" s="9" t="s">
        <v>26</v>
      </c>
      <c r="B518" s="16" t="s">
        <v>887</v>
      </c>
      <c r="C518" t="s">
        <v>70</v>
      </c>
      <c r="D518" t="s">
        <v>313</v>
      </c>
      <c r="F518" s="9" t="s">
        <v>820</v>
      </c>
      <c r="G518">
        <v>4</v>
      </c>
      <c r="J518">
        <f>+Tabla35[[#This Row],[BALANCE INICIAL]]+Tabla35[[#This Row],[ENTRADAS]]-Tabla35[[#This Row],[SALIDAS]]</f>
        <v>4</v>
      </c>
      <c r="K518" s="2">
        <v>503.18</v>
      </c>
      <c r="L518" s="2">
        <f>+Tabla35[[#This Row],[BALANCE INICIAL]]*Tabla35[[#This Row],[PRECIO]]</f>
        <v>2012.72</v>
      </c>
      <c r="M518" s="2">
        <f>+Tabla35[[#This Row],[ENTRADAS]]*Tabla35[[#This Row],[PRECIO]]</f>
        <v>0</v>
      </c>
      <c r="N518" s="2">
        <f>+Tabla35[[#This Row],[SALIDAS]]*Tabla35[[#This Row],[PRECIO]]</f>
        <v>0</v>
      </c>
      <c r="O518" s="2">
        <f>+Tabla35[[#This Row],[BALANCE INICIAL2]]+Tabla35[[#This Row],[ENTRADAS3]]-Tabla35[[#This Row],[SALIDAS4]]</f>
        <v>2012.72</v>
      </c>
    </row>
    <row r="519" spans="1:15" x14ac:dyDescent="0.25">
      <c r="A519" s="9" t="s">
        <v>26</v>
      </c>
      <c r="B519" s="16" t="s">
        <v>887</v>
      </c>
      <c r="C519" t="s">
        <v>70</v>
      </c>
      <c r="D519" t="s">
        <v>363</v>
      </c>
      <c r="F519" s="9" t="s">
        <v>820</v>
      </c>
      <c r="G519">
        <v>3</v>
      </c>
      <c r="J519">
        <f>+Tabla35[[#This Row],[BALANCE INICIAL]]+Tabla35[[#This Row],[ENTRADAS]]-Tabla35[[#This Row],[SALIDAS]]</f>
        <v>3</v>
      </c>
      <c r="K519" s="2">
        <v>36</v>
      </c>
      <c r="L519" s="2">
        <f>+Tabla35[[#This Row],[BALANCE INICIAL]]*Tabla35[[#This Row],[PRECIO]]</f>
        <v>108</v>
      </c>
      <c r="M519" s="2">
        <f>+Tabla35[[#This Row],[ENTRADAS]]*Tabla35[[#This Row],[PRECIO]]</f>
        <v>0</v>
      </c>
      <c r="N519" s="2">
        <f>+Tabla35[[#This Row],[SALIDAS]]*Tabla35[[#This Row],[PRECIO]]</f>
        <v>0</v>
      </c>
      <c r="O519" s="2">
        <f>+Tabla35[[#This Row],[BALANCE INICIAL2]]+Tabla35[[#This Row],[ENTRADAS3]]-Tabla35[[#This Row],[SALIDAS4]]</f>
        <v>108</v>
      </c>
    </row>
    <row r="520" spans="1:15" x14ac:dyDescent="0.25">
      <c r="A520" s="9" t="s">
        <v>42</v>
      </c>
      <c r="B520" s="19">
        <v>1206010001</v>
      </c>
      <c r="C520" t="s">
        <v>88</v>
      </c>
      <c r="D520" t="s">
        <v>268</v>
      </c>
      <c r="F520" s="9" t="s">
        <v>820</v>
      </c>
      <c r="G520">
        <v>3</v>
      </c>
      <c r="J520">
        <f>+Tabla35[[#This Row],[BALANCE INICIAL]]+Tabla35[[#This Row],[ENTRADAS]]-Tabla35[[#This Row],[SALIDAS]]</f>
        <v>3</v>
      </c>
      <c r="K520" s="2">
        <v>45</v>
      </c>
      <c r="L520" s="2">
        <f>+Tabla35[[#This Row],[BALANCE INICIAL]]*Tabla35[[#This Row],[PRECIO]]</f>
        <v>135</v>
      </c>
      <c r="M520" s="2">
        <f>+Tabla35[[#This Row],[ENTRADAS]]*Tabla35[[#This Row],[PRECIO]]</f>
        <v>0</v>
      </c>
      <c r="N520" s="2">
        <f>+Tabla35[[#This Row],[SALIDAS]]*Tabla35[[#This Row],[PRECIO]]</f>
        <v>0</v>
      </c>
      <c r="O520" s="2">
        <f>+Tabla35[[#This Row],[BALANCE INICIAL2]]+Tabla35[[#This Row],[ENTRADAS3]]-Tabla35[[#This Row],[SALIDAS4]]</f>
        <v>135</v>
      </c>
    </row>
    <row r="521" spans="1:15" x14ac:dyDescent="0.25">
      <c r="A521" s="9" t="s">
        <v>42</v>
      </c>
      <c r="B521" s="19">
        <v>1206010001</v>
      </c>
      <c r="C521" t="s">
        <v>88</v>
      </c>
      <c r="D521" t="s">
        <v>269</v>
      </c>
      <c r="F521" s="9" t="s">
        <v>820</v>
      </c>
      <c r="G521">
        <v>3</v>
      </c>
      <c r="J521">
        <f>+Tabla35[[#This Row],[BALANCE INICIAL]]+Tabla35[[#This Row],[ENTRADAS]]-Tabla35[[#This Row],[SALIDAS]]</f>
        <v>3</v>
      </c>
      <c r="K521" s="2">
        <v>45</v>
      </c>
      <c r="L521" s="2">
        <f>+Tabla35[[#This Row],[BALANCE INICIAL]]*Tabla35[[#This Row],[PRECIO]]</f>
        <v>135</v>
      </c>
      <c r="M521" s="2">
        <f>+Tabla35[[#This Row],[ENTRADAS]]*Tabla35[[#This Row],[PRECIO]]</f>
        <v>0</v>
      </c>
      <c r="N521" s="2">
        <f>+Tabla35[[#This Row],[SALIDAS]]*Tabla35[[#This Row],[PRECIO]]</f>
        <v>0</v>
      </c>
      <c r="O521" s="2">
        <f>+Tabla35[[#This Row],[BALANCE INICIAL2]]+Tabla35[[#This Row],[ENTRADAS3]]-Tabla35[[#This Row],[SALIDAS4]]</f>
        <v>135</v>
      </c>
    </row>
    <row r="522" spans="1:15" x14ac:dyDescent="0.25">
      <c r="A522" s="9" t="s">
        <v>42</v>
      </c>
      <c r="B522" s="19">
        <v>1206010001</v>
      </c>
      <c r="C522" t="s">
        <v>88</v>
      </c>
      <c r="D522" t="s">
        <v>270</v>
      </c>
      <c r="F522" s="9" t="s">
        <v>820</v>
      </c>
      <c r="G522">
        <v>4</v>
      </c>
      <c r="J522">
        <f>+Tabla35[[#This Row],[BALANCE INICIAL]]+Tabla35[[#This Row],[ENTRADAS]]-Tabla35[[#This Row],[SALIDAS]]</f>
        <v>4</v>
      </c>
      <c r="K522" s="2">
        <v>45</v>
      </c>
      <c r="L522" s="2">
        <f>+Tabla35[[#This Row],[BALANCE INICIAL]]*Tabla35[[#This Row],[PRECIO]]</f>
        <v>180</v>
      </c>
      <c r="M522" s="2">
        <f>+Tabla35[[#This Row],[ENTRADAS]]*Tabla35[[#This Row],[PRECIO]]</f>
        <v>0</v>
      </c>
      <c r="N522" s="2">
        <f>+Tabla35[[#This Row],[SALIDAS]]*Tabla35[[#This Row],[PRECIO]]</f>
        <v>0</v>
      </c>
      <c r="O522" s="2">
        <f>+Tabla35[[#This Row],[BALANCE INICIAL2]]+Tabla35[[#This Row],[ENTRADAS3]]-Tabla35[[#This Row],[SALIDAS4]]</f>
        <v>180</v>
      </c>
    </row>
    <row r="523" spans="1:15" x14ac:dyDescent="0.25">
      <c r="A523" s="9" t="s">
        <v>42</v>
      </c>
      <c r="B523" s="19">
        <v>1206010001</v>
      </c>
      <c r="C523" t="s">
        <v>88</v>
      </c>
      <c r="D523" t="s">
        <v>317</v>
      </c>
      <c r="F523" s="9" t="s">
        <v>821</v>
      </c>
      <c r="G523">
        <v>5</v>
      </c>
      <c r="J523">
        <f>+Tabla35[[#This Row],[BALANCE INICIAL]]+Tabla35[[#This Row],[ENTRADAS]]-Tabla35[[#This Row],[SALIDAS]]</f>
        <v>5</v>
      </c>
      <c r="K523" s="2">
        <v>900</v>
      </c>
      <c r="L523" s="2">
        <f>+Tabla35[[#This Row],[BALANCE INICIAL]]*Tabla35[[#This Row],[PRECIO]]</f>
        <v>4500</v>
      </c>
      <c r="M523" s="2">
        <f>+Tabla35[[#This Row],[ENTRADAS]]*Tabla35[[#This Row],[PRECIO]]</f>
        <v>0</v>
      </c>
      <c r="N523" s="2">
        <f>+Tabla35[[#This Row],[SALIDAS]]*Tabla35[[#This Row],[PRECIO]]</f>
        <v>0</v>
      </c>
      <c r="O523" s="2">
        <f>+Tabla35[[#This Row],[BALANCE INICIAL2]]+Tabla35[[#This Row],[ENTRADAS3]]-Tabla35[[#This Row],[SALIDAS4]]</f>
        <v>4500</v>
      </c>
    </row>
    <row r="524" spans="1:15" x14ac:dyDescent="0.25">
      <c r="A524" s="9" t="s">
        <v>42</v>
      </c>
      <c r="B524" s="19">
        <v>1206010001</v>
      </c>
      <c r="C524" t="s">
        <v>88</v>
      </c>
      <c r="D524" t="s">
        <v>319</v>
      </c>
      <c r="F524" s="9" t="s">
        <v>820</v>
      </c>
      <c r="G524">
        <v>4</v>
      </c>
      <c r="J524">
        <f>+Tabla35[[#This Row],[BALANCE INICIAL]]+Tabla35[[#This Row],[ENTRADAS]]-Tabla35[[#This Row],[SALIDAS]]</f>
        <v>4</v>
      </c>
      <c r="K524" s="2">
        <v>162.5</v>
      </c>
      <c r="L524" s="2">
        <f>+Tabla35[[#This Row],[BALANCE INICIAL]]*Tabla35[[#This Row],[PRECIO]]</f>
        <v>650</v>
      </c>
      <c r="M524" s="2">
        <f>+Tabla35[[#This Row],[ENTRADAS]]*Tabla35[[#This Row],[PRECIO]]</f>
        <v>0</v>
      </c>
      <c r="N524" s="2">
        <f>+Tabla35[[#This Row],[SALIDAS]]*Tabla35[[#This Row],[PRECIO]]</f>
        <v>0</v>
      </c>
      <c r="O524" s="2">
        <f>+Tabla35[[#This Row],[BALANCE INICIAL2]]+Tabla35[[#This Row],[ENTRADAS3]]-Tabla35[[#This Row],[SALIDAS4]]</f>
        <v>650</v>
      </c>
    </row>
    <row r="525" spans="1:15" x14ac:dyDescent="0.25">
      <c r="A525" s="9" t="s">
        <v>42</v>
      </c>
      <c r="B525" s="19">
        <v>1206010001</v>
      </c>
      <c r="C525" t="s">
        <v>88</v>
      </c>
      <c r="D525" t="s">
        <v>375</v>
      </c>
      <c r="F525" s="9" t="s">
        <v>820</v>
      </c>
      <c r="G525">
        <v>4</v>
      </c>
      <c r="J525">
        <f>+Tabla35[[#This Row],[BALANCE INICIAL]]+Tabla35[[#This Row],[ENTRADAS]]-Tabla35[[#This Row],[SALIDAS]]</f>
        <v>4</v>
      </c>
      <c r="K525" s="2">
        <v>9533.56</v>
      </c>
      <c r="L525" s="2">
        <f>+Tabla35[[#This Row],[BALANCE INICIAL]]*Tabla35[[#This Row],[PRECIO]]</f>
        <v>38134.239999999998</v>
      </c>
      <c r="M525" s="2">
        <f>+Tabla35[[#This Row],[ENTRADAS]]*Tabla35[[#This Row],[PRECIO]]</f>
        <v>0</v>
      </c>
      <c r="N525" s="2">
        <f>+Tabla35[[#This Row],[SALIDAS]]*Tabla35[[#This Row],[PRECIO]]</f>
        <v>0</v>
      </c>
      <c r="O525" s="2">
        <f>+Tabla35[[#This Row],[BALANCE INICIAL2]]+Tabla35[[#This Row],[ENTRADAS3]]-Tabla35[[#This Row],[SALIDAS4]]</f>
        <v>38134.239999999998</v>
      </c>
    </row>
    <row r="526" spans="1:15" x14ac:dyDescent="0.25">
      <c r="A526" s="9" t="s">
        <v>42</v>
      </c>
      <c r="B526" s="19">
        <v>1206010001</v>
      </c>
      <c r="C526" t="s">
        <v>88</v>
      </c>
      <c r="D526" t="s">
        <v>376</v>
      </c>
      <c r="F526" s="9" t="s">
        <v>820</v>
      </c>
      <c r="G526">
        <v>2</v>
      </c>
      <c r="J526">
        <f>+Tabla35[[#This Row],[BALANCE INICIAL]]+Tabla35[[#This Row],[ENTRADAS]]-Tabla35[[#This Row],[SALIDAS]]</f>
        <v>2</v>
      </c>
      <c r="K526" s="2">
        <v>7873</v>
      </c>
      <c r="L526" s="2">
        <f>+Tabla35[[#This Row],[BALANCE INICIAL]]*Tabla35[[#This Row],[PRECIO]]</f>
        <v>15746</v>
      </c>
      <c r="M526" s="2">
        <f>+Tabla35[[#This Row],[ENTRADAS]]*Tabla35[[#This Row],[PRECIO]]</f>
        <v>0</v>
      </c>
      <c r="N526" s="2">
        <f>+Tabla35[[#This Row],[SALIDAS]]*Tabla35[[#This Row],[PRECIO]]</f>
        <v>0</v>
      </c>
      <c r="O526" s="2">
        <f>+Tabla35[[#This Row],[BALANCE INICIAL2]]+Tabla35[[#This Row],[ENTRADAS3]]-Tabla35[[#This Row],[SALIDAS4]]</f>
        <v>15746</v>
      </c>
    </row>
    <row r="527" spans="1:15" x14ac:dyDescent="0.25">
      <c r="A527" s="9" t="s">
        <v>42</v>
      </c>
      <c r="B527" s="19">
        <v>1206010001</v>
      </c>
      <c r="C527" t="s">
        <v>88</v>
      </c>
      <c r="D527" t="s">
        <v>377</v>
      </c>
      <c r="F527" s="9" t="s">
        <v>820</v>
      </c>
      <c r="G527">
        <v>3</v>
      </c>
      <c r="J527">
        <f>+Tabla35[[#This Row],[BALANCE INICIAL]]+Tabla35[[#This Row],[ENTRADAS]]-Tabla35[[#This Row],[SALIDAS]]</f>
        <v>3</v>
      </c>
      <c r="K527" s="2">
        <v>8500</v>
      </c>
      <c r="L527" s="2">
        <f>+Tabla35[[#This Row],[BALANCE INICIAL]]*Tabla35[[#This Row],[PRECIO]]</f>
        <v>25500</v>
      </c>
      <c r="M527" s="2">
        <f>+Tabla35[[#This Row],[ENTRADAS]]*Tabla35[[#This Row],[PRECIO]]</f>
        <v>0</v>
      </c>
      <c r="N527" s="2">
        <f>+Tabla35[[#This Row],[SALIDAS]]*Tabla35[[#This Row],[PRECIO]]</f>
        <v>0</v>
      </c>
      <c r="O527" s="2">
        <f>+Tabla35[[#This Row],[BALANCE INICIAL2]]+Tabla35[[#This Row],[ENTRADAS3]]-Tabla35[[#This Row],[SALIDAS4]]</f>
        <v>25500</v>
      </c>
    </row>
    <row r="528" spans="1:15" x14ac:dyDescent="0.25">
      <c r="A528" s="9" t="s">
        <v>42</v>
      </c>
      <c r="B528" s="19">
        <v>1206010001</v>
      </c>
      <c r="C528" t="s">
        <v>88</v>
      </c>
      <c r="D528" t="s">
        <v>378</v>
      </c>
      <c r="F528" s="9" t="s">
        <v>820</v>
      </c>
      <c r="G528">
        <v>1</v>
      </c>
      <c r="J528">
        <f>+Tabla35[[#This Row],[BALANCE INICIAL]]+Tabla35[[#This Row],[ENTRADAS]]-Tabla35[[#This Row],[SALIDAS]]</f>
        <v>1</v>
      </c>
      <c r="K528" s="2">
        <v>26500</v>
      </c>
      <c r="L528" s="2">
        <f>+Tabla35[[#This Row],[BALANCE INICIAL]]*Tabla35[[#This Row],[PRECIO]]</f>
        <v>26500</v>
      </c>
      <c r="M528" s="2">
        <f>+Tabla35[[#This Row],[ENTRADAS]]*Tabla35[[#This Row],[PRECIO]]</f>
        <v>0</v>
      </c>
      <c r="N528" s="2">
        <f>+Tabla35[[#This Row],[SALIDAS]]*Tabla35[[#This Row],[PRECIO]]</f>
        <v>0</v>
      </c>
      <c r="O528" s="2">
        <f>+Tabla35[[#This Row],[BALANCE INICIAL2]]+Tabla35[[#This Row],[ENTRADAS3]]-Tabla35[[#This Row],[SALIDAS4]]</f>
        <v>26500</v>
      </c>
    </row>
    <row r="529" spans="1:15" x14ac:dyDescent="0.25">
      <c r="A529" s="9" t="s">
        <v>42</v>
      </c>
      <c r="B529" s="19">
        <v>1206010001</v>
      </c>
      <c r="C529" t="s">
        <v>92</v>
      </c>
      <c r="D529" t="s">
        <v>301</v>
      </c>
      <c r="F529" s="9" t="s">
        <v>826</v>
      </c>
      <c r="G529">
        <v>2</v>
      </c>
      <c r="J529">
        <f>+Tabla35[[#This Row],[BALANCE INICIAL]]+Tabla35[[#This Row],[ENTRADAS]]-Tabla35[[#This Row],[SALIDAS]]</f>
        <v>2</v>
      </c>
      <c r="K529" s="2">
        <v>1850</v>
      </c>
      <c r="L529" s="2">
        <f>+Tabla35[[#This Row],[BALANCE INICIAL]]*Tabla35[[#This Row],[PRECIO]]</f>
        <v>3700</v>
      </c>
      <c r="M529" s="2">
        <f>+Tabla35[[#This Row],[ENTRADAS]]*Tabla35[[#This Row],[PRECIO]]</f>
        <v>0</v>
      </c>
      <c r="N529" s="2">
        <f>+Tabla35[[#This Row],[SALIDAS]]*Tabla35[[#This Row],[PRECIO]]</f>
        <v>0</v>
      </c>
      <c r="O529" s="2">
        <f>+Tabla35[[#This Row],[BALANCE INICIAL2]]+Tabla35[[#This Row],[ENTRADAS3]]-Tabla35[[#This Row],[SALIDAS4]]</f>
        <v>3700</v>
      </c>
    </row>
    <row r="530" spans="1:15" x14ac:dyDescent="0.25">
      <c r="A530" s="9" t="s">
        <v>59</v>
      </c>
      <c r="B530" s="10" t="s">
        <v>880</v>
      </c>
      <c r="C530" t="s">
        <v>107</v>
      </c>
      <c r="D530" t="s">
        <v>644</v>
      </c>
      <c r="F530" s="9" t="s">
        <v>820</v>
      </c>
      <c r="G530">
        <v>4</v>
      </c>
      <c r="J530">
        <f>+Tabla35[[#This Row],[BALANCE INICIAL]]+Tabla35[[#This Row],[ENTRADAS]]-Tabla35[[#This Row],[SALIDAS]]</f>
        <v>4</v>
      </c>
      <c r="K530" s="2">
        <v>325</v>
      </c>
      <c r="L530" s="2">
        <f>+Tabla35[[#This Row],[BALANCE INICIAL]]*Tabla35[[#This Row],[PRECIO]]</f>
        <v>1300</v>
      </c>
      <c r="M530" s="2">
        <f>+Tabla35[[#This Row],[ENTRADAS]]*Tabla35[[#This Row],[PRECIO]]</f>
        <v>0</v>
      </c>
      <c r="N530" s="2">
        <f>+Tabla35[[#This Row],[SALIDAS]]*Tabla35[[#This Row],[PRECIO]]</f>
        <v>0</v>
      </c>
      <c r="O530" s="2">
        <f>+Tabla35[[#This Row],[BALANCE INICIAL2]]+Tabla35[[#This Row],[ENTRADAS3]]-Tabla35[[#This Row],[SALIDAS4]]</f>
        <v>1300</v>
      </c>
    </row>
    <row r="531" spans="1:15" x14ac:dyDescent="0.25">
      <c r="A531" s="9" t="s">
        <v>59</v>
      </c>
      <c r="B531" s="10" t="s">
        <v>880</v>
      </c>
      <c r="C531" t="s">
        <v>107</v>
      </c>
      <c r="D531" t="s">
        <v>645</v>
      </c>
      <c r="F531" s="9" t="s">
        <v>820</v>
      </c>
      <c r="G531">
        <v>3</v>
      </c>
      <c r="J531">
        <f>+Tabla35[[#This Row],[BALANCE INICIAL]]+Tabla35[[#This Row],[ENTRADAS]]-Tabla35[[#This Row],[SALIDAS]]</f>
        <v>3</v>
      </c>
      <c r="K531" s="2">
        <v>850</v>
      </c>
      <c r="L531" s="2">
        <f>+Tabla35[[#This Row],[BALANCE INICIAL]]*Tabla35[[#This Row],[PRECIO]]</f>
        <v>2550</v>
      </c>
      <c r="M531" s="2">
        <f>+Tabla35[[#This Row],[ENTRADAS]]*Tabla35[[#This Row],[PRECIO]]</f>
        <v>0</v>
      </c>
      <c r="N531" s="2">
        <f>+Tabla35[[#This Row],[SALIDAS]]*Tabla35[[#This Row],[PRECIO]]</f>
        <v>0</v>
      </c>
      <c r="O531" s="2">
        <f>+Tabla35[[#This Row],[BALANCE INICIAL2]]+Tabla35[[#This Row],[ENTRADAS3]]-Tabla35[[#This Row],[SALIDAS4]]</f>
        <v>2550</v>
      </c>
    </row>
    <row r="532" spans="1:15" x14ac:dyDescent="0.25">
      <c r="A532" s="9" t="s">
        <v>59</v>
      </c>
      <c r="B532" s="10" t="s">
        <v>880</v>
      </c>
      <c r="C532" t="s">
        <v>107</v>
      </c>
      <c r="D532" t="s">
        <v>646</v>
      </c>
      <c r="F532" s="9" t="s">
        <v>820</v>
      </c>
      <c r="G532">
        <v>4</v>
      </c>
      <c r="J532">
        <f>+Tabla35[[#This Row],[BALANCE INICIAL]]+Tabla35[[#This Row],[ENTRADAS]]-Tabla35[[#This Row],[SALIDAS]]</f>
        <v>4</v>
      </c>
      <c r="K532" s="2">
        <v>1495</v>
      </c>
      <c r="L532" s="2">
        <f>+Tabla35[[#This Row],[BALANCE INICIAL]]*Tabla35[[#This Row],[PRECIO]]</f>
        <v>5980</v>
      </c>
      <c r="M532" s="2">
        <f>+Tabla35[[#This Row],[ENTRADAS]]*Tabla35[[#This Row],[PRECIO]]</f>
        <v>0</v>
      </c>
      <c r="N532" s="2">
        <f>+Tabla35[[#This Row],[SALIDAS]]*Tabla35[[#This Row],[PRECIO]]</f>
        <v>0</v>
      </c>
      <c r="O532" s="2">
        <f>+Tabla35[[#This Row],[BALANCE INICIAL2]]+Tabla35[[#This Row],[ENTRADAS3]]-Tabla35[[#This Row],[SALIDAS4]]</f>
        <v>5980</v>
      </c>
    </row>
    <row r="533" spans="1:15" x14ac:dyDescent="0.25">
      <c r="A533" s="9" t="s">
        <v>59</v>
      </c>
      <c r="B533" s="10" t="s">
        <v>880</v>
      </c>
      <c r="C533" t="s">
        <v>107</v>
      </c>
      <c r="D533" t="s">
        <v>647</v>
      </c>
      <c r="F533" s="9" t="s">
        <v>820</v>
      </c>
      <c r="G533">
        <v>7</v>
      </c>
      <c r="J533">
        <f>+Tabla35[[#This Row],[BALANCE INICIAL]]+Tabla35[[#This Row],[ENTRADAS]]-Tabla35[[#This Row],[SALIDAS]]</f>
        <v>7</v>
      </c>
      <c r="K533" s="2">
        <v>130</v>
      </c>
      <c r="L533" s="2">
        <f>+Tabla35[[#This Row],[BALANCE INICIAL]]*Tabla35[[#This Row],[PRECIO]]</f>
        <v>910</v>
      </c>
      <c r="M533" s="2">
        <f>+Tabla35[[#This Row],[ENTRADAS]]*Tabla35[[#This Row],[PRECIO]]</f>
        <v>0</v>
      </c>
      <c r="N533" s="2">
        <f>+Tabla35[[#This Row],[SALIDAS]]*Tabla35[[#This Row],[PRECIO]]</f>
        <v>0</v>
      </c>
      <c r="O533" s="2">
        <f>+Tabla35[[#This Row],[BALANCE INICIAL2]]+Tabla35[[#This Row],[ENTRADAS3]]-Tabla35[[#This Row],[SALIDAS4]]</f>
        <v>910</v>
      </c>
    </row>
    <row r="534" spans="1:15" x14ac:dyDescent="0.25">
      <c r="A534" s="9" t="s">
        <v>59</v>
      </c>
      <c r="B534" s="10" t="s">
        <v>880</v>
      </c>
      <c r="C534" t="s">
        <v>107</v>
      </c>
      <c r="D534" t="s">
        <v>648</v>
      </c>
      <c r="F534" s="9" t="s">
        <v>820</v>
      </c>
      <c r="G534">
        <v>19</v>
      </c>
      <c r="J534">
        <f>+Tabla35[[#This Row],[BALANCE INICIAL]]+Tabla35[[#This Row],[ENTRADAS]]-Tabla35[[#This Row],[SALIDAS]]</f>
        <v>19</v>
      </c>
      <c r="K534" s="2">
        <v>100</v>
      </c>
      <c r="L534" s="2">
        <f>+Tabla35[[#This Row],[BALANCE INICIAL]]*Tabla35[[#This Row],[PRECIO]]</f>
        <v>1900</v>
      </c>
      <c r="M534" s="2">
        <f>+Tabla35[[#This Row],[ENTRADAS]]*Tabla35[[#This Row],[PRECIO]]</f>
        <v>0</v>
      </c>
      <c r="N534" s="2">
        <f>+Tabla35[[#This Row],[SALIDAS]]*Tabla35[[#This Row],[PRECIO]]</f>
        <v>0</v>
      </c>
      <c r="O534" s="2">
        <f>+Tabla35[[#This Row],[BALANCE INICIAL2]]+Tabla35[[#This Row],[ENTRADAS3]]-Tabla35[[#This Row],[SALIDAS4]]</f>
        <v>1900</v>
      </c>
    </row>
    <row r="535" spans="1:15" x14ac:dyDescent="0.25">
      <c r="A535" s="9" t="s">
        <v>59</v>
      </c>
      <c r="B535" s="10" t="s">
        <v>880</v>
      </c>
      <c r="C535" t="s">
        <v>107</v>
      </c>
      <c r="D535" t="s">
        <v>649</v>
      </c>
      <c r="F535" s="9" t="s">
        <v>820</v>
      </c>
      <c r="G535">
        <v>19</v>
      </c>
      <c r="J535">
        <f>+Tabla35[[#This Row],[BALANCE INICIAL]]+Tabla35[[#This Row],[ENTRADAS]]-Tabla35[[#This Row],[SALIDAS]]</f>
        <v>19</v>
      </c>
      <c r="K535" s="2">
        <v>98</v>
      </c>
      <c r="L535" s="2">
        <f>+Tabla35[[#This Row],[BALANCE INICIAL]]*Tabla35[[#This Row],[PRECIO]]</f>
        <v>1862</v>
      </c>
      <c r="M535" s="2">
        <f>+Tabla35[[#This Row],[ENTRADAS]]*Tabla35[[#This Row],[PRECIO]]</f>
        <v>0</v>
      </c>
      <c r="N535" s="2">
        <f>+Tabla35[[#This Row],[SALIDAS]]*Tabla35[[#This Row],[PRECIO]]</f>
        <v>0</v>
      </c>
      <c r="O535" s="2">
        <f>+Tabla35[[#This Row],[BALANCE INICIAL2]]+Tabla35[[#This Row],[ENTRADAS3]]-Tabla35[[#This Row],[SALIDAS4]]</f>
        <v>1862</v>
      </c>
    </row>
    <row r="536" spans="1:15" x14ac:dyDescent="0.25">
      <c r="A536" s="9" t="s">
        <v>59</v>
      </c>
      <c r="B536" s="10" t="s">
        <v>880</v>
      </c>
      <c r="C536" t="s">
        <v>107</v>
      </c>
      <c r="D536" t="s">
        <v>650</v>
      </c>
      <c r="F536" s="9" t="s">
        <v>820</v>
      </c>
      <c r="G536">
        <v>3</v>
      </c>
      <c r="I536">
        <v>3</v>
      </c>
      <c r="J536">
        <f>+Tabla35[[#This Row],[BALANCE INICIAL]]+Tabla35[[#This Row],[ENTRADAS]]-Tabla35[[#This Row],[SALIDAS]]</f>
        <v>0</v>
      </c>
      <c r="K536" s="2">
        <v>102</v>
      </c>
      <c r="L536" s="2">
        <f>+Tabla35[[#This Row],[BALANCE INICIAL]]*Tabla35[[#This Row],[PRECIO]]</f>
        <v>306</v>
      </c>
      <c r="M536" s="2">
        <f>+Tabla35[[#This Row],[ENTRADAS]]*Tabla35[[#This Row],[PRECIO]]</f>
        <v>0</v>
      </c>
      <c r="N536" s="2">
        <f>+Tabla35[[#This Row],[SALIDAS]]*Tabla35[[#This Row],[PRECIO]]</f>
        <v>306</v>
      </c>
      <c r="O536" s="2">
        <f>+Tabla35[[#This Row],[BALANCE INICIAL2]]+Tabla35[[#This Row],[ENTRADAS3]]-Tabla35[[#This Row],[SALIDAS4]]</f>
        <v>0</v>
      </c>
    </row>
    <row r="537" spans="1:15" x14ac:dyDescent="0.25">
      <c r="A537" s="9" t="s">
        <v>59</v>
      </c>
      <c r="B537" s="10" t="s">
        <v>880</v>
      </c>
      <c r="C537" t="s">
        <v>107</v>
      </c>
      <c r="D537" t="s">
        <v>651</v>
      </c>
      <c r="F537" s="9" t="s">
        <v>834</v>
      </c>
      <c r="G537">
        <v>5</v>
      </c>
      <c r="J537">
        <f>+Tabla35[[#This Row],[BALANCE INICIAL]]+Tabla35[[#This Row],[ENTRADAS]]-Tabla35[[#This Row],[SALIDAS]]</f>
        <v>5</v>
      </c>
      <c r="K537" s="2">
        <v>130</v>
      </c>
      <c r="L537" s="2">
        <f>+Tabla35[[#This Row],[BALANCE INICIAL]]*Tabla35[[#This Row],[PRECIO]]</f>
        <v>650</v>
      </c>
      <c r="M537" s="2">
        <f>+Tabla35[[#This Row],[ENTRADAS]]*Tabla35[[#This Row],[PRECIO]]</f>
        <v>0</v>
      </c>
      <c r="N537" s="2">
        <f>+Tabla35[[#This Row],[SALIDAS]]*Tabla35[[#This Row],[PRECIO]]</f>
        <v>0</v>
      </c>
      <c r="O537" s="2">
        <f>+Tabla35[[#This Row],[BALANCE INICIAL2]]+Tabla35[[#This Row],[ENTRADAS3]]-Tabla35[[#This Row],[SALIDAS4]]</f>
        <v>650</v>
      </c>
    </row>
    <row r="538" spans="1:15" x14ac:dyDescent="0.25">
      <c r="A538" s="9" t="s">
        <v>59</v>
      </c>
      <c r="B538" s="10" t="s">
        <v>880</v>
      </c>
      <c r="C538" t="s">
        <v>107</v>
      </c>
      <c r="D538" t="s">
        <v>653</v>
      </c>
      <c r="F538" s="9" t="s">
        <v>820</v>
      </c>
      <c r="G538">
        <v>71</v>
      </c>
      <c r="J538">
        <f>+Tabla35[[#This Row],[BALANCE INICIAL]]+Tabla35[[#This Row],[ENTRADAS]]-Tabla35[[#This Row],[SALIDAS]]</f>
        <v>71</v>
      </c>
      <c r="K538" s="2">
        <v>160</v>
      </c>
      <c r="L538" s="2">
        <f>+Tabla35[[#This Row],[BALANCE INICIAL]]*Tabla35[[#This Row],[PRECIO]]</f>
        <v>11360</v>
      </c>
      <c r="M538" s="2">
        <f>+Tabla35[[#This Row],[ENTRADAS]]*Tabla35[[#This Row],[PRECIO]]</f>
        <v>0</v>
      </c>
      <c r="N538" s="2">
        <f>+Tabla35[[#This Row],[SALIDAS]]*Tabla35[[#This Row],[PRECIO]]</f>
        <v>0</v>
      </c>
      <c r="O538" s="2">
        <f>+Tabla35[[#This Row],[BALANCE INICIAL2]]+Tabla35[[#This Row],[ENTRADAS3]]-Tabla35[[#This Row],[SALIDAS4]]</f>
        <v>11360</v>
      </c>
    </row>
    <row r="539" spans="1:15" x14ac:dyDescent="0.25">
      <c r="A539" s="9" t="s">
        <v>59</v>
      </c>
      <c r="B539" s="10" t="s">
        <v>880</v>
      </c>
      <c r="C539" t="s">
        <v>107</v>
      </c>
      <c r="D539" t="s">
        <v>654</v>
      </c>
      <c r="F539" s="9" t="s">
        <v>820</v>
      </c>
      <c r="G539">
        <v>66</v>
      </c>
      <c r="J539">
        <f>+Tabla35[[#This Row],[BALANCE INICIAL]]+Tabla35[[#This Row],[ENTRADAS]]-Tabla35[[#This Row],[SALIDAS]]</f>
        <v>66</v>
      </c>
      <c r="K539" s="2">
        <v>180</v>
      </c>
      <c r="L539" s="2">
        <f>+Tabla35[[#This Row],[BALANCE INICIAL]]*Tabla35[[#This Row],[PRECIO]]</f>
        <v>11880</v>
      </c>
      <c r="M539" s="2">
        <f>+Tabla35[[#This Row],[ENTRADAS]]*Tabla35[[#This Row],[PRECIO]]</f>
        <v>0</v>
      </c>
      <c r="N539" s="2">
        <f>+Tabla35[[#This Row],[SALIDAS]]*Tabla35[[#This Row],[PRECIO]]</f>
        <v>0</v>
      </c>
      <c r="O539" s="2">
        <f>+Tabla35[[#This Row],[BALANCE INICIAL2]]+Tabla35[[#This Row],[ENTRADAS3]]-Tabla35[[#This Row],[SALIDAS4]]</f>
        <v>11880</v>
      </c>
    </row>
    <row r="540" spans="1:15" x14ac:dyDescent="0.25">
      <c r="A540" s="9" t="s">
        <v>59</v>
      </c>
      <c r="B540" s="10" t="s">
        <v>880</v>
      </c>
      <c r="C540" t="s">
        <v>107</v>
      </c>
      <c r="D540" t="s">
        <v>655</v>
      </c>
      <c r="F540" s="9" t="s">
        <v>820</v>
      </c>
      <c r="G540">
        <v>165</v>
      </c>
      <c r="J540">
        <f>+Tabla35[[#This Row],[BALANCE INICIAL]]+Tabla35[[#This Row],[ENTRADAS]]-Tabla35[[#This Row],[SALIDAS]]</f>
        <v>165</v>
      </c>
      <c r="K540" s="2">
        <v>110</v>
      </c>
      <c r="L540" s="2">
        <f>+Tabla35[[#This Row],[BALANCE INICIAL]]*Tabla35[[#This Row],[PRECIO]]</f>
        <v>18150</v>
      </c>
      <c r="M540" s="2">
        <f>+Tabla35[[#This Row],[ENTRADAS]]*Tabla35[[#This Row],[PRECIO]]</f>
        <v>0</v>
      </c>
      <c r="N540" s="2">
        <f>+Tabla35[[#This Row],[SALIDAS]]*Tabla35[[#This Row],[PRECIO]]</f>
        <v>0</v>
      </c>
      <c r="O540" s="2">
        <f>+Tabla35[[#This Row],[BALANCE INICIAL2]]+Tabla35[[#This Row],[ENTRADAS3]]-Tabla35[[#This Row],[SALIDAS4]]</f>
        <v>18150</v>
      </c>
    </row>
    <row r="541" spans="1:15" x14ac:dyDescent="0.25">
      <c r="A541" s="9" t="s">
        <v>59</v>
      </c>
      <c r="B541" s="10" t="s">
        <v>880</v>
      </c>
      <c r="C541" t="s">
        <v>107</v>
      </c>
      <c r="D541" t="s">
        <v>656</v>
      </c>
      <c r="F541" s="9" t="s">
        <v>820</v>
      </c>
      <c r="G541">
        <v>1</v>
      </c>
      <c r="J541">
        <f>+Tabla35[[#This Row],[BALANCE INICIAL]]+Tabla35[[#This Row],[ENTRADAS]]-Tabla35[[#This Row],[SALIDAS]]</f>
        <v>1</v>
      </c>
      <c r="K541" s="2">
        <v>122.63</v>
      </c>
      <c r="L541" s="2">
        <f>+Tabla35[[#This Row],[BALANCE INICIAL]]*Tabla35[[#This Row],[PRECIO]]</f>
        <v>122.63</v>
      </c>
      <c r="M541" s="2">
        <f>+Tabla35[[#This Row],[ENTRADAS]]*Tabla35[[#This Row],[PRECIO]]</f>
        <v>0</v>
      </c>
      <c r="N541" s="2">
        <f>+Tabla35[[#This Row],[SALIDAS]]*Tabla35[[#This Row],[PRECIO]]</f>
        <v>0</v>
      </c>
      <c r="O541" s="2">
        <f>+Tabla35[[#This Row],[BALANCE INICIAL2]]+Tabla35[[#This Row],[ENTRADAS3]]-Tabla35[[#This Row],[SALIDAS4]]</f>
        <v>122.63</v>
      </c>
    </row>
    <row r="542" spans="1:15" x14ac:dyDescent="0.25">
      <c r="A542" s="9" t="s">
        <v>59</v>
      </c>
      <c r="B542" s="10" t="s">
        <v>880</v>
      </c>
      <c r="C542" t="s">
        <v>107</v>
      </c>
      <c r="D542" t="s">
        <v>657</v>
      </c>
      <c r="F542" s="9" t="s">
        <v>820</v>
      </c>
      <c r="G542">
        <v>13</v>
      </c>
      <c r="J542">
        <f>+Tabla35[[#This Row],[BALANCE INICIAL]]+Tabla35[[#This Row],[ENTRADAS]]-Tabla35[[#This Row],[SALIDAS]]</f>
        <v>13</v>
      </c>
      <c r="K542" s="2">
        <v>600</v>
      </c>
      <c r="L542" s="2">
        <f>+Tabla35[[#This Row],[BALANCE INICIAL]]*Tabla35[[#This Row],[PRECIO]]</f>
        <v>7800</v>
      </c>
      <c r="M542" s="2">
        <f>+Tabla35[[#This Row],[ENTRADAS]]*Tabla35[[#This Row],[PRECIO]]</f>
        <v>0</v>
      </c>
      <c r="N542" s="2">
        <f>+Tabla35[[#This Row],[SALIDAS]]*Tabla35[[#This Row],[PRECIO]]</f>
        <v>0</v>
      </c>
      <c r="O542" s="2">
        <f>+Tabla35[[#This Row],[BALANCE INICIAL2]]+Tabla35[[#This Row],[ENTRADAS3]]-Tabla35[[#This Row],[SALIDAS4]]</f>
        <v>7800</v>
      </c>
    </row>
    <row r="543" spans="1:15" x14ac:dyDescent="0.25">
      <c r="A543" s="9" t="s">
        <v>59</v>
      </c>
      <c r="B543" s="10" t="s">
        <v>880</v>
      </c>
      <c r="C543" t="s">
        <v>107</v>
      </c>
      <c r="D543" t="s">
        <v>658</v>
      </c>
      <c r="F543" s="9" t="s">
        <v>820</v>
      </c>
      <c r="G543">
        <v>8</v>
      </c>
      <c r="I543">
        <v>2</v>
      </c>
      <c r="J543">
        <f>+Tabla35[[#This Row],[BALANCE INICIAL]]+Tabla35[[#This Row],[ENTRADAS]]-Tabla35[[#This Row],[SALIDAS]]</f>
        <v>6</v>
      </c>
      <c r="K543" s="2">
        <v>750</v>
      </c>
      <c r="L543" s="2">
        <f>+Tabla35[[#This Row],[BALANCE INICIAL]]*Tabla35[[#This Row],[PRECIO]]</f>
        <v>6000</v>
      </c>
      <c r="M543" s="2">
        <f>+Tabla35[[#This Row],[ENTRADAS]]*Tabla35[[#This Row],[PRECIO]]</f>
        <v>0</v>
      </c>
      <c r="N543" s="2">
        <f>+Tabla35[[#This Row],[SALIDAS]]*Tabla35[[#This Row],[PRECIO]]</f>
        <v>1500</v>
      </c>
      <c r="O543" s="2">
        <f>+Tabla35[[#This Row],[BALANCE INICIAL2]]+Tabla35[[#This Row],[ENTRADAS3]]-Tabla35[[#This Row],[SALIDAS4]]</f>
        <v>4500</v>
      </c>
    </row>
    <row r="544" spans="1:15" x14ac:dyDescent="0.25">
      <c r="A544" s="9" t="s">
        <v>59</v>
      </c>
      <c r="B544" s="10" t="s">
        <v>880</v>
      </c>
      <c r="C544" t="s">
        <v>107</v>
      </c>
      <c r="D544" t="s">
        <v>659</v>
      </c>
      <c r="F544" s="9" t="s">
        <v>820</v>
      </c>
      <c r="G544">
        <v>1</v>
      </c>
      <c r="J544">
        <f>+Tabla35[[#This Row],[BALANCE INICIAL]]+Tabla35[[#This Row],[ENTRADAS]]-Tabla35[[#This Row],[SALIDAS]]</f>
        <v>1</v>
      </c>
      <c r="K544" s="2">
        <v>400</v>
      </c>
      <c r="L544" s="2">
        <f>+Tabla35[[#This Row],[BALANCE INICIAL]]*Tabla35[[#This Row],[PRECIO]]</f>
        <v>400</v>
      </c>
      <c r="M544" s="2">
        <f>+Tabla35[[#This Row],[ENTRADAS]]*Tabla35[[#This Row],[PRECIO]]</f>
        <v>0</v>
      </c>
      <c r="N544" s="2">
        <f>+Tabla35[[#This Row],[SALIDAS]]*Tabla35[[#This Row],[PRECIO]]</f>
        <v>0</v>
      </c>
      <c r="O544" s="2">
        <f>+Tabla35[[#This Row],[BALANCE INICIAL2]]+Tabla35[[#This Row],[ENTRADAS3]]-Tabla35[[#This Row],[SALIDAS4]]</f>
        <v>400</v>
      </c>
    </row>
    <row r="545" spans="1:15" x14ac:dyDescent="0.25">
      <c r="A545" s="9" t="s">
        <v>59</v>
      </c>
      <c r="B545" s="10" t="s">
        <v>880</v>
      </c>
      <c r="C545" t="s">
        <v>107</v>
      </c>
      <c r="D545" t="s">
        <v>660</v>
      </c>
      <c r="F545" s="9" t="s">
        <v>834</v>
      </c>
      <c r="G545">
        <v>9</v>
      </c>
      <c r="I545">
        <v>2</v>
      </c>
      <c r="J545">
        <f>+Tabla35[[#This Row],[BALANCE INICIAL]]+Tabla35[[#This Row],[ENTRADAS]]-Tabla35[[#This Row],[SALIDAS]]</f>
        <v>7</v>
      </c>
      <c r="K545" s="2">
        <v>365</v>
      </c>
      <c r="L545" s="2">
        <f>+Tabla35[[#This Row],[BALANCE INICIAL]]*Tabla35[[#This Row],[PRECIO]]</f>
        <v>3285</v>
      </c>
      <c r="M545" s="2">
        <f>+Tabla35[[#This Row],[ENTRADAS]]*Tabla35[[#This Row],[PRECIO]]</f>
        <v>0</v>
      </c>
      <c r="N545" s="2">
        <f>+Tabla35[[#This Row],[SALIDAS]]*Tabla35[[#This Row],[PRECIO]]</f>
        <v>730</v>
      </c>
      <c r="O545" s="2">
        <f>+Tabla35[[#This Row],[BALANCE INICIAL2]]+Tabla35[[#This Row],[ENTRADAS3]]-Tabla35[[#This Row],[SALIDAS4]]</f>
        <v>2555</v>
      </c>
    </row>
    <row r="546" spans="1:15" x14ac:dyDescent="0.25">
      <c r="A546" s="9" t="s">
        <v>59</v>
      </c>
      <c r="B546" s="10" t="s">
        <v>880</v>
      </c>
      <c r="C546" t="s">
        <v>107</v>
      </c>
      <c r="D546" t="s">
        <v>661</v>
      </c>
      <c r="F546" s="9" t="s">
        <v>834</v>
      </c>
      <c r="G546">
        <v>1</v>
      </c>
      <c r="I546">
        <v>1</v>
      </c>
      <c r="J546">
        <f>+Tabla35[[#This Row],[BALANCE INICIAL]]+Tabla35[[#This Row],[ENTRADAS]]-Tabla35[[#This Row],[SALIDAS]]</f>
        <v>0</v>
      </c>
      <c r="K546" s="2">
        <v>800</v>
      </c>
      <c r="L546" s="2">
        <f>+Tabla35[[#This Row],[BALANCE INICIAL]]*Tabla35[[#This Row],[PRECIO]]</f>
        <v>800</v>
      </c>
      <c r="M546" s="2">
        <f>+Tabla35[[#This Row],[ENTRADAS]]*Tabla35[[#This Row],[PRECIO]]</f>
        <v>0</v>
      </c>
      <c r="N546" s="2">
        <f>+Tabla35[[#This Row],[SALIDAS]]*Tabla35[[#This Row],[PRECIO]]</f>
        <v>800</v>
      </c>
      <c r="O546" s="2">
        <f>+Tabla35[[#This Row],[BALANCE INICIAL2]]+Tabla35[[#This Row],[ENTRADAS3]]-Tabla35[[#This Row],[SALIDAS4]]</f>
        <v>0</v>
      </c>
    </row>
    <row r="547" spans="1:15" x14ac:dyDescent="0.25">
      <c r="A547" s="9" t="s">
        <v>59</v>
      </c>
      <c r="B547" s="10" t="s">
        <v>880</v>
      </c>
      <c r="C547" t="s">
        <v>107</v>
      </c>
      <c r="D547" t="s">
        <v>662</v>
      </c>
      <c r="F547" s="9" t="s">
        <v>834</v>
      </c>
      <c r="G547">
        <v>1</v>
      </c>
      <c r="J547">
        <f>+Tabla35[[#This Row],[BALANCE INICIAL]]+Tabla35[[#This Row],[ENTRADAS]]-Tabla35[[#This Row],[SALIDAS]]</f>
        <v>1</v>
      </c>
      <c r="K547" s="2">
        <v>400</v>
      </c>
      <c r="L547" s="2">
        <f>+Tabla35[[#This Row],[BALANCE INICIAL]]*Tabla35[[#This Row],[PRECIO]]</f>
        <v>400</v>
      </c>
      <c r="M547" s="2">
        <f>+Tabla35[[#This Row],[ENTRADAS]]*Tabla35[[#This Row],[PRECIO]]</f>
        <v>0</v>
      </c>
      <c r="N547" s="2">
        <f>+Tabla35[[#This Row],[SALIDAS]]*Tabla35[[#This Row],[PRECIO]]</f>
        <v>0</v>
      </c>
      <c r="O547" s="2">
        <f>+Tabla35[[#This Row],[BALANCE INICIAL2]]+Tabla35[[#This Row],[ENTRADAS3]]-Tabla35[[#This Row],[SALIDAS4]]</f>
        <v>400</v>
      </c>
    </row>
    <row r="548" spans="1:15" x14ac:dyDescent="0.25">
      <c r="A548" s="9" t="s">
        <v>59</v>
      </c>
      <c r="B548" s="10" t="s">
        <v>880</v>
      </c>
      <c r="C548" t="s">
        <v>107</v>
      </c>
      <c r="D548" t="s">
        <v>663</v>
      </c>
      <c r="F548" s="9" t="s">
        <v>834</v>
      </c>
      <c r="G548">
        <v>15</v>
      </c>
      <c r="J548">
        <f>+Tabla35[[#This Row],[BALANCE INICIAL]]+Tabla35[[#This Row],[ENTRADAS]]-Tabla35[[#This Row],[SALIDAS]]</f>
        <v>15</v>
      </c>
      <c r="K548" s="2">
        <v>365</v>
      </c>
      <c r="L548" s="2">
        <f>+Tabla35[[#This Row],[BALANCE INICIAL]]*Tabla35[[#This Row],[PRECIO]]</f>
        <v>5475</v>
      </c>
      <c r="M548" s="2">
        <f>+Tabla35[[#This Row],[ENTRADAS]]*Tabla35[[#This Row],[PRECIO]]</f>
        <v>0</v>
      </c>
      <c r="N548" s="2">
        <f>+Tabla35[[#This Row],[SALIDAS]]*Tabla35[[#This Row],[PRECIO]]</f>
        <v>0</v>
      </c>
      <c r="O548" s="2">
        <f>+Tabla35[[#This Row],[BALANCE INICIAL2]]+Tabla35[[#This Row],[ENTRADAS3]]-Tabla35[[#This Row],[SALIDAS4]]</f>
        <v>5475</v>
      </c>
    </row>
    <row r="549" spans="1:15" x14ac:dyDescent="0.25">
      <c r="A549" s="9" t="s">
        <v>59</v>
      </c>
      <c r="B549" s="10" t="s">
        <v>880</v>
      </c>
      <c r="C549" t="s">
        <v>107</v>
      </c>
      <c r="D549" t="s">
        <v>664</v>
      </c>
      <c r="F549" s="9" t="s">
        <v>834</v>
      </c>
      <c r="G549">
        <v>13</v>
      </c>
      <c r="J549">
        <f>+Tabla35[[#This Row],[BALANCE INICIAL]]+Tabla35[[#This Row],[ENTRADAS]]-Tabla35[[#This Row],[SALIDAS]]</f>
        <v>13</v>
      </c>
      <c r="K549" s="2">
        <v>450</v>
      </c>
      <c r="L549" s="2">
        <f>+Tabla35[[#This Row],[BALANCE INICIAL]]*Tabla35[[#This Row],[PRECIO]]</f>
        <v>5850</v>
      </c>
      <c r="M549" s="2">
        <f>+Tabla35[[#This Row],[ENTRADAS]]*Tabla35[[#This Row],[PRECIO]]</f>
        <v>0</v>
      </c>
      <c r="N549" s="2">
        <f>+Tabla35[[#This Row],[SALIDAS]]*Tabla35[[#This Row],[PRECIO]]</f>
        <v>0</v>
      </c>
      <c r="O549" s="2">
        <f>+Tabla35[[#This Row],[BALANCE INICIAL2]]+Tabla35[[#This Row],[ENTRADAS3]]-Tabla35[[#This Row],[SALIDAS4]]</f>
        <v>5850</v>
      </c>
    </row>
    <row r="550" spans="1:15" x14ac:dyDescent="0.25">
      <c r="A550" s="9" t="s">
        <v>59</v>
      </c>
      <c r="B550" s="10" t="s">
        <v>880</v>
      </c>
      <c r="C550" t="s">
        <v>107</v>
      </c>
      <c r="D550" t="s">
        <v>665</v>
      </c>
      <c r="F550" s="9" t="s">
        <v>834</v>
      </c>
      <c r="G550">
        <v>14</v>
      </c>
      <c r="J550">
        <f>+Tabla35[[#This Row],[BALANCE INICIAL]]+Tabla35[[#This Row],[ENTRADAS]]-Tabla35[[#This Row],[SALIDAS]]</f>
        <v>14</v>
      </c>
      <c r="K550" s="2">
        <v>365</v>
      </c>
      <c r="L550" s="2">
        <f>+Tabla35[[#This Row],[BALANCE INICIAL]]*Tabla35[[#This Row],[PRECIO]]</f>
        <v>5110</v>
      </c>
      <c r="M550" s="2">
        <f>+Tabla35[[#This Row],[ENTRADAS]]*Tabla35[[#This Row],[PRECIO]]</f>
        <v>0</v>
      </c>
      <c r="N550" s="2">
        <f>+Tabla35[[#This Row],[SALIDAS]]*Tabla35[[#This Row],[PRECIO]]</f>
        <v>0</v>
      </c>
      <c r="O550" s="2">
        <f>+Tabla35[[#This Row],[BALANCE INICIAL2]]+Tabla35[[#This Row],[ENTRADAS3]]-Tabla35[[#This Row],[SALIDAS4]]</f>
        <v>5110</v>
      </c>
    </row>
    <row r="551" spans="1:15" x14ac:dyDescent="0.25">
      <c r="A551" s="9" t="s">
        <v>59</v>
      </c>
      <c r="B551" s="10" t="s">
        <v>880</v>
      </c>
      <c r="C551" t="s">
        <v>107</v>
      </c>
      <c r="D551" t="s">
        <v>666</v>
      </c>
      <c r="F551" s="9" t="s">
        <v>834</v>
      </c>
      <c r="G551">
        <v>0</v>
      </c>
      <c r="J551">
        <f>+Tabla35[[#This Row],[BALANCE INICIAL]]+Tabla35[[#This Row],[ENTRADAS]]-Tabla35[[#This Row],[SALIDAS]]</f>
        <v>0</v>
      </c>
      <c r="K551" s="2">
        <v>800</v>
      </c>
      <c r="L551" s="2">
        <f>+Tabla35[[#This Row],[BALANCE INICIAL]]*Tabla35[[#This Row],[PRECIO]]</f>
        <v>0</v>
      </c>
      <c r="M551" s="2">
        <f>+Tabla35[[#This Row],[ENTRADAS]]*Tabla35[[#This Row],[PRECIO]]</f>
        <v>0</v>
      </c>
      <c r="N551" s="2">
        <f>+Tabla35[[#This Row],[SALIDAS]]*Tabla35[[#This Row],[PRECIO]]</f>
        <v>0</v>
      </c>
      <c r="O551" s="2">
        <f>+Tabla35[[#This Row],[BALANCE INICIAL2]]+Tabla35[[#This Row],[ENTRADAS3]]-Tabla35[[#This Row],[SALIDAS4]]</f>
        <v>0</v>
      </c>
    </row>
    <row r="552" spans="1:15" x14ac:dyDescent="0.25">
      <c r="A552" s="9" t="s">
        <v>59</v>
      </c>
      <c r="B552" s="10" t="s">
        <v>880</v>
      </c>
      <c r="C552" t="s">
        <v>107</v>
      </c>
      <c r="D552" t="s">
        <v>667</v>
      </c>
      <c r="F552" s="9" t="s">
        <v>834</v>
      </c>
      <c r="G552">
        <v>13</v>
      </c>
      <c r="J552">
        <f>+Tabla35[[#This Row],[BALANCE INICIAL]]+Tabla35[[#This Row],[ENTRADAS]]-Tabla35[[#This Row],[SALIDAS]]</f>
        <v>13</v>
      </c>
      <c r="K552" s="2">
        <v>365</v>
      </c>
      <c r="L552" s="2">
        <f>+Tabla35[[#This Row],[BALANCE INICIAL]]*Tabla35[[#This Row],[PRECIO]]</f>
        <v>4745</v>
      </c>
      <c r="M552" s="2">
        <f>+Tabla35[[#This Row],[ENTRADAS]]*Tabla35[[#This Row],[PRECIO]]</f>
        <v>0</v>
      </c>
      <c r="N552" s="2">
        <f>+Tabla35[[#This Row],[SALIDAS]]*Tabla35[[#This Row],[PRECIO]]</f>
        <v>0</v>
      </c>
      <c r="O552" s="2">
        <f>+Tabla35[[#This Row],[BALANCE INICIAL2]]+Tabla35[[#This Row],[ENTRADAS3]]-Tabla35[[#This Row],[SALIDAS4]]</f>
        <v>4745</v>
      </c>
    </row>
    <row r="553" spans="1:15" x14ac:dyDescent="0.25">
      <c r="A553" s="9" t="s">
        <v>59</v>
      </c>
      <c r="B553" s="10" t="s">
        <v>880</v>
      </c>
      <c r="C553" t="s">
        <v>107</v>
      </c>
      <c r="D553" t="s">
        <v>668</v>
      </c>
      <c r="F553" s="9" t="s">
        <v>820</v>
      </c>
      <c r="G553">
        <v>1</v>
      </c>
      <c r="J553">
        <f>+Tabla35[[#This Row],[BALANCE INICIAL]]+Tabla35[[#This Row],[ENTRADAS]]-Tabla35[[#This Row],[SALIDAS]]</f>
        <v>1</v>
      </c>
      <c r="K553" s="2">
        <v>545</v>
      </c>
      <c r="L553" s="2">
        <f>+Tabla35[[#This Row],[BALANCE INICIAL]]*Tabla35[[#This Row],[PRECIO]]</f>
        <v>545</v>
      </c>
      <c r="M553" s="2">
        <f>+Tabla35[[#This Row],[ENTRADAS]]*Tabla35[[#This Row],[PRECIO]]</f>
        <v>0</v>
      </c>
      <c r="N553" s="2">
        <f>+Tabla35[[#This Row],[SALIDAS]]*Tabla35[[#This Row],[PRECIO]]</f>
        <v>0</v>
      </c>
      <c r="O553" s="2">
        <f>+Tabla35[[#This Row],[BALANCE INICIAL2]]+Tabla35[[#This Row],[ENTRADAS3]]-Tabla35[[#This Row],[SALIDAS4]]</f>
        <v>545</v>
      </c>
    </row>
    <row r="554" spans="1:15" x14ac:dyDescent="0.25">
      <c r="A554" s="9" t="s">
        <v>59</v>
      </c>
      <c r="B554" s="10" t="s">
        <v>880</v>
      </c>
      <c r="C554" t="s">
        <v>107</v>
      </c>
      <c r="D554" t="s">
        <v>669</v>
      </c>
      <c r="F554" s="9" t="s">
        <v>820</v>
      </c>
      <c r="G554">
        <v>1</v>
      </c>
      <c r="J554">
        <f>+Tabla35[[#This Row],[BALANCE INICIAL]]+Tabla35[[#This Row],[ENTRADAS]]-Tabla35[[#This Row],[SALIDAS]]</f>
        <v>1</v>
      </c>
      <c r="K554" s="2">
        <v>450</v>
      </c>
      <c r="L554" s="2">
        <f>+Tabla35[[#This Row],[BALANCE INICIAL]]*Tabla35[[#This Row],[PRECIO]]</f>
        <v>450</v>
      </c>
      <c r="M554" s="2">
        <f>+Tabla35[[#This Row],[ENTRADAS]]*Tabla35[[#This Row],[PRECIO]]</f>
        <v>0</v>
      </c>
      <c r="N554" s="2">
        <f>+Tabla35[[#This Row],[SALIDAS]]*Tabla35[[#This Row],[PRECIO]]</f>
        <v>0</v>
      </c>
      <c r="O554" s="2">
        <f>+Tabla35[[#This Row],[BALANCE INICIAL2]]+Tabla35[[#This Row],[ENTRADAS3]]-Tabla35[[#This Row],[SALIDAS4]]</f>
        <v>450</v>
      </c>
    </row>
    <row r="555" spans="1:15" x14ac:dyDescent="0.25">
      <c r="A555" s="9" t="s">
        <v>59</v>
      </c>
      <c r="B555" s="10" t="s">
        <v>880</v>
      </c>
      <c r="C555" t="s">
        <v>107</v>
      </c>
      <c r="D555" t="s">
        <v>670</v>
      </c>
      <c r="F555" s="9" t="s">
        <v>820</v>
      </c>
      <c r="G555">
        <v>1</v>
      </c>
      <c r="J555">
        <f>+Tabla35[[#This Row],[BALANCE INICIAL]]+Tabla35[[#This Row],[ENTRADAS]]-Tabla35[[#This Row],[SALIDAS]]</f>
        <v>1</v>
      </c>
      <c r="K555" s="2">
        <v>550</v>
      </c>
      <c r="L555" s="2">
        <f>+Tabla35[[#This Row],[BALANCE INICIAL]]*Tabla35[[#This Row],[PRECIO]]</f>
        <v>550</v>
      </c>
      <c r="M555" s="2">
        <f>+Tabla35[[#This Row],[ENTRADAS]]*Tabla35[[#This Row],[PRECIO]]</f>
        <v>0</v>
      </c>
      <c r="N555" s="2">
        <f>+Tabla35[[#This Row],[SALIDAS]]*Tabla35[[#This Row],[PRECIO]]</f>
        <v>0</v>
      </c>
      <c r="O555" s="2">
        <f>+Tabla35[[#This Row],[BALANCE INICIAL2]]+Tabla35[[#This Row],[ENTRADAS3]]-Tabla35[[#This Row],[SALIDAS4]]</f>
        <v>550</v>
      </c>
    </row>
    <row r="556" spans="1:15" x14ac:dyDescent="0.25">
      <c r="A556" s="9" t="s">
        <v>59</v>
      </c>
      <c r="B556" s="10" t="s">
        <v>880</v>
      </c>
      <c r="C556" t="s">
        <v>107</v>
      </c>
      <c r="D556" t="s">
        <v>671</v>
      </c>
      <c r="F556" s="9" t="s">
        <v>820</v>
      </c>
      <c r="G556">
        <v>7</v>
      </c>
      <c r="J556">
        <f>+Tabla35[[#This Row],[BALANCE INICIAL]]+Tabla35[[#This Row],[ENTRADAS]]-Tabla35[[#This Row],[SALIDAS]]</f>
        <v>7</v>
      </c>
      <c r="K556" s="2">
        <v>250</v>
      </c>
      <c r="L556" s="2">
        <f>+Tabla35[[#This Row],[BALANCE INICIAL]]*Tabla35[[#This Row],[PRECIO]]</f>
        <v>1750</v>
      </c>
      <c r="M556" s="2">
        <f>+Tabla35[[#This Row],[ENTRADAS]]*Tabla35[[#This Row],[PRECIO]]</f>
        <v>0</v>
      </c>
      <c r="N556" s="2">
        <f>+Tabla35[[#This Row],[SALIDAS]]*Tabla35[[#This Row],[PRECIO]]</f>
        <v>0</v>
      </c>
      <c r="O556" s="2">
        <f>+Tabla35[[#This Row],[BALANCE INICIAL2]]+Tabla35[[#This Row],[ENTRADAS3]]-Tabla35[[#This Row],[SALIDAS4]]</f>
        <v>1750</v>
      </c>
    </row>
    <row r="557" spans="1:15" x14ac:dyDescent="0.25">
      <c r="A557" s="9" t="s">
        <v>59</v>
      </c>
      <c r="B557" s="10" t="s">
        <v>880</v>
      </c>
      <c r="C557" t="s">
        <v>107</v>
      </c>
      <c r="D557" t="s">
        <v>672</v>
      </c>
      <c r="F557" s="9" t="s">
        <v>820</v>
      </c>
      <c r="G557">
        <v>5</v>
      </c>
      <c r="J557">
        <f>+Tabla35[[#This Row],[BALANCE INICIAL]]+Tabla35[[#This Row],[ENTRADAS]]-Tabla35[[#This Row],[SALIDAS]]</f>
        <v>5</v>
      </c>
      <c r="K557" s="2">
        <v>499</v>
      </c>
      <c r="L557" s="2">
        <f>+Tabla35[[#This Row],[BALANCE INICIAL]]*Tabla35[[#This Row],[PRECIO]]</f>
        <v>2495</v>
      </c>
      <c r="M557" s="2">
        <f>+Tabla35[[#This Row],[ENTRADAS]]*Tabla35[[#This Row],[PRECIO]]</f>
        <v>0</v>
      </c>
      <c r="N557" s="2">
        <f>+Tabla35[[#This Row],[SALIDAS]]*Tabla35[[#This Row],[PRECIO]]</f>
        <v>0</v>
      </c>
      <c r="O557" s="2">
        <f>+Tabla35[[#This Row],[BALANCE INICIAL2]]+Tabla35[[#This Row],[ENTRADAS3]]-Tabla35[[#This Row],[SALIDAS4]]</f>
        <v>2495</v>
      </c>
    </row>
    <row r="558" spans="1:15" x14ac:dyDescent="0.25">
      <c r="A558" s="9" t="s">
        <v>59</v>
      </c>
      <c r="B558" s="10" t="s">
        <v>880</v>
      </c>
      <c r="C558" t="s">
        <v>107</v>
      </c>
      <c r="D558" t="s">
        <v>673</v>
      </c>
      <c r="F558" s="9" t="s">
        <v>820</v>
      </c>
      <c r="G558">
        <v>0</v>
      </c>
      <c r="J558">
        <f>+Tabla35[[#This Row],[BALANCE INICIAL]]+Tabla35[[#This Row],[ENTRADAS]]-Tabla35[[#This Row],[SALIDAS]]</f>
        <v>0</v>
      </c>
      <c r="K558" s="2">
        <v>250</v>
      </c>
      <c r="L558" s="2">
        <f>+Tabla35[[#This Row],[BALANCE INICIAL]]*Tabla35[[#This Row],[PRECIO]]</f>
        <v>0</v>
      </c>
      <c r="M558" s="2">
        <f>+Tabla35[[#This Row],[ENTRADAS]]*Tabla35[[#This Row],[PRECIO]]</f>
        <v>0</v>
      </c>
      <c r="N558" s="2">
        <f>+Tabla35[[#This Row],[SALIDAS]]*Tabla35[[#This Row],[PRECIO]]</f>
        <v>0</v>
      </c>
      <c r="O558" s="2">
        <f>+Tabla35[[#This Row],[BALANCE INICIAL2]]+Tabla35[[#This Row],[ENTRADAS3]]-Tabla35[[#This Row],[SALIDAS4]]</f>
        <v>0</v>
      </c>
    </row>
    <row r="559" spans="1:15" x14ac:dyDescent="0.25">
      <c r="A559" s="9" t="s">
        <v>59</v>
      </c>
      <c r="B559" s="10" t="s">
        <v>880</v>
      </c>
      <c r="C559" t="s">
        <v>107</v>
      </c>
      <c r="D559" t="s">
        <v>674</v>
      </c>
      <c r="F559" s="9" t="s">
        <v>820</v>
      </c>
      <c r="G559">
        <v>13</v>
      </c>
      <c r="J559">
        <f>+Tabla35[[#This Row],[BALANCE INICIAL]]+Tabla35[[#This Row],[ENTRADAS]]-Tabla35[[#This Row],[SALIDAS]]</f>
        <v>13</v>
      </c>
      <c r="K559" s="2">
        <v>350</v>
      </c>
      <c r="L559" s="2">
        <f>+Tabla35[[#This Row],[BALANCE INICIAL]]*Tabla35[[#This Row],[PRECIO]]</f>
        <v>4550</v>
      </c>
      <c r="M559" s="2">
        <f>+Tabla35[[#This Row],[ENTRADAS]]*Tabla35[[#This Row],[PRECIO]]</f>
        <v>0</v>
      </c>
      <c r="N559" s="2">
        <f>+Tabla35[[#This Row],[SALIDAS]]*Tabla35[[#This Row],[PRECIO]]</f>
        <v>0</v>
      </c>
      <c r="O559" s="2">
        <f>+Tabla35[[#This Row],[BALANCE INICIAL2]]+Tabla35[[#This Row],[ENTRADAS3]]-Tabla35[[#This Row],[SALIDAS4]]</f>
        <v>4550</v>
      </c>
    </row>
    <row r="560" spans="1:15" x14ac:dyDescent="0.25">
      <c r="A560" s="9" t="s">
        <v>59</v>
      </c>
      <c r="B560" s="10" t="s">
        <v>880</v>
      </c>
      <c r="C560" t="s">
        <v>107</v>
      </c>
      <c r="D560" t="s">
        <v>675</v>
      </c>
      <c r="F560" s="9" t="s">
        <v>820</v>
      </c>
      <c r="G560">
        <v>3</v>
      </c>
      <c r="J560">
        <f>+Tabla35[[#This Row],[BALANCE INICIAL]]+Tabla35[[#This Row],[ENTRADAS]]-Tabla35[[#This Row],[SALIDAS]]</f>
        <v>3</v>
      </c>
      <c r="K560" s="2">
        <v>265</v>
      </c>
      <c r="L560" s="2">
        <f>+Tabla35[[#This Row],[BALANCE INICIAL]]*Tabla35[[#This Row],[PRECIO]]</f>
        <v>795</v>
      </c>
      <c r="M560" s="2">
        <f>+Tabla35[[#This Row],[ENTRADAS]]*Tabla35[[#This Row],[PRECIO]]</f>
        <v>0</v>
      </c>
      <c r="N560" s="2">
        <f>+Tabla35[[#This Row],[SALIDAS]]*Tabla35[[#This Row],[PRECIO]]</f>
        <v>0</v>
      </c>
      <c r="O560" s="2">
        <f>+Tabla35[[#This Row],[BALANCE INICIAL2]]+Tabla35[[#This Row],[ENTRADAS3]]-Tabla35[[#This Row],[SALIDAS4]]</f>
        <v>795</v>
      </c>
    </row>
    <row r="561" spans="1:15" x14ac:dyDescent="0.25">
      <c r="A561" s="9" t="s">
        <v>59</v>
      </c>
      <c r="B561" s="10" t="s">
        <v>880</v>
      </c>
      <c r="C561" t="s">
        <v>107</v>
      </c>
      <c r="D561" t="s">
        <v>676</v>
      </c>
      <c r="F561" s="9" t="s">
        <v>820</v>
      </c>
      <c r="G561">
        <v>23</v>
      </c>
      <c r="J561">
        <f>+Tabla35[[#This Row],[BALANCE INICIAL]]+Tabla35[[#This Row],[ENTRADAS]]-Tabla35[[#This Row],[SALIDAS]]</f>
        <v>23</v>
      </c>
      <c r="K561" s="2">
        <v>165</v>
      </c>
      <c r="L561" s="2">
        <f>+Tabla35[[#This Row],[BALANCE INICIAL]]*Tabla35[[#This Row],[PRECIO]]</f>
        <v>3795</v>
      </c>
      <c r="M561" s="2">
        <f>+Tabla35[[#This Row],[ENTRADAS]]*Tabla35[[#This Row],[PRECIO]]</f>
        <v>0</v>
      </c>
      <c r="N561" s="2">
        <f>+Tabla35[[#This Row],[SALIDAS]]*Tabla35[[#This Row],[PRECIO]]</f>
        <v>0</v>
      </c>
      <c r="O561" s="2">
        <f>+Tabla35[[#This Row],[BALANCE INICIAL2]]+Tabla35[[#This Row],[ENTRADAS3]]-Tabla35[[#This Row],[SALIDAS4]]</f>
        <v>3795</v>
      </c>
    </row>
    <row r="562" spans="1:15" x14ac:dyDescent="0.25">
      <c r="A562" s="9" t="s">
        <v>59</v>
      </c>
      <c r="B562" s="10" t="s">
        <v>880</v>
      </c>
      <c r="C562" t="s">
        <v>107</v>
      </c>
      <c r="D562" t="s">
        <v>677</v>
      </c>
      <c r="F562" s="9" t="s">
        <v>820</v>
      </c>
      <c r="G562">
        <v>0</v>
      </c>
      <c r="J562">
        <f>+Tabla35[[#This Row],[BALANCE INICIAL]]+Tabla35[[#This Row],[ENTRADAS]]-Tabla35[[#This Row],[SALIDAS]]</f>
        <v>0</v>
      </c>
      <c r="K562" s="2">
        <v>190</v>
      </c>
      <c r="L562" s="2">
        <f>+Tabla35[[#This Row],[BALANCE INICIAL]]*Tabla35[[#This Row],[PRECIO]]</f>
        <v>0</v>
      </c>
      <c r="M562" s="2">
        <f>+Tabla35[[#This Row],[ENTRADAS]]*Tabla35[[#This Row],[PRECIO]]</f>
        <v>0</v>
      </c>
      <c r="N562" s="2">
        <f>+Tabla35[[#This Row],[SALIDAS]]*Tabla35[[#This Row],[PRECIO]]</f>
        <v>0</v>
      </c>
      <c r="O562" s="2">
        <f>+Tabla35[[#This Row],[BALANCE INICIAL2]]+Tabla35[[#This Row],[ENTRADAS3]]-Tabla35[[#This Row],[SALIDAS4]]</f>
        <v>0</v>
      </c>
    </row>
    <row r="563" spans="1:15" x14ac:dyDescent="0.25">
      <c r="A563" s="9" t="s">
        <v>59</v>
      </c>
      <c r="B563" s="10" t="s">
        <v>880</v>
      </c>
      <c r="C563" t="s">
        <v>107</v>
      </c>
      <c r="D563" t="s">
        <v>678</v>
      </c>
      <c r="F563" s="9" t="s">
        <v>820</v>
      </c>
      <c r="G563">
        <v>12</v>
      </c>
      <c r="J563">
        <f>+Tabla35[[#This Row],[BALANCE INICIAL]]+Tabla35[[#This Row],[ENTRADAS]]-Tabla35[[#This Row],[SALIDAS]]</f>
        <v>12</v>
      </c>
      <c r="K563" s="2">
        <v>200</v>
      </c>
      <c r="L563" s="2">
        <f>+Tabla35[[#This Row],[BALANCE INICIAL]]*Tabla35[[#This Row],[PRECIO]]</f>
        <v>2400</v>
      </c>
      <c r="M563" s="2">
        <f>+Tabla35[[#This Row],[ENTRADAS]]*Tabla35[[#This Row],[PRECIO]]</f>
        <v>0</v>
      </c>
      <c r="N563" s="2">
        <f>+Tabla35[[#This Row],[SALIDAS]]*Tabla35[[#This Row],[PRECIO]]</f>
        <v>0</v>
      </c>
      <c r="O563" s="2">
        <f>+Tabla35[[#This Row],[BALANCE INICIAL2]]+Tabla35[[#This Row],[ENTRADAS3]]-Tabla35[[#This Row],[SALIDAS4]]</f>
        <v>2400</v>
      </c>
    </row>
    <row r="564" spans="1:15" x14ac:dyDescent="0.25">
      <c r="A564" s="9" t="s">
        <v>59</v>
      </c>
      <c r="B564" s="10" t="s">
        <v>880</v>
      </c>
      <c r="C564" t="s">
        <v>107</v>
      </c>
      <c r="D564" t="s">
        <v>679</v>
      </c>
      <c r="F564" s="9" t="s">
        <v>820</v>
      </c>
      <c r="G564">
        <v>6</v>
      </c>
      <c r="J564">
        <f>+Tabla35[[#This Row],[BALANCE INICIAL]]+Tabla35[[#This Row],[ENTRADAS]]-Tabla35[[#This Row],[SALIDAS]]</f>
        <v>6</v>
      </c>
      <c r="K564" s="2">
        <v>500</v>
      </c>
      <c r="L564" s="2">
        <f>+Tabla35[[#This Row],[BALANCE INICIAL]]*Tabla35[[#This Row],[PRECIO]]</f>
        <v>3000</v>
      </c>
      <c r="M564" s="2">
        <f>+Tabla35[[#This Row],[ENTRADAS]]*Tabla35[[#This Row],[PRECIO]]</f>
        <v>0</v>
      </c>
      <c r="N564" s="2">
        <f>+Tabla35[[#This Row],[SALIDAS]]*Tabla35[[#This Row],[PRECIO]]</f>
        <v>0</v>
      </c>
      <c r="O564" s="2">
        <f>+Tabla35[[#This Row],[BALANCE INICIAL2]]+Tabla35[[#This Row],[ENTRADAS3]]-Tabla35[[#This Row],[SALIDAS4]]</f>
        <v>3000</v>
      </c>
    </row>
    <row r="565" spans="1:15" x14ac:dyDescent="0.25">
      <c r="A565" s="9" t="s">
        <v>59</v>
      </c>
      <c r="B565" s="10" t="s">
        <v>880</v>
      </c>
      <c r="C565" t="s">
        <v>107</v>
      </c>
      <c r="D565" t="s">
        <v>680</v>
      </c>
      <c r="F565" s="9" t="s">
        <v>820</v>
      </c>
      <c r="G565">
        <v>2</v>
      </c>
      <c r="J565">
        <f>+Tabla35[[#This Row],[BALANCE INICIAL]]+Tabla35[[#This Row],[ENTRADAS]]-Tabla35[[#This Row],[SALIDAS]]</f>
        <v>2</v>
      </c>
      <c r="K565" s="2">
        <v>265</v>
      </c>
      <c r="L565" s="2">
        <f>+Tabla35[[#This Row],[BALANCE INICIAL]]*Tabla35[[#This Row],[PRECIO]]</f>
        <v>530</v>
      </c>
      <c r="M565" s="2">
        <f>+Tabla35[[#This Row],[ENTRADAS]]*Tabla35[[#This Row],[PRECIO]]</f>
        <v>0</v>
      </c>
      <c r="N565" s="2">
        <f>+Tabla35[[#This Row],[SALIDAS]]*Tabla35[[#This Row],[PRECIO]]</f>
        <v>0</v>
      </c>
      <c r="O565" s="2">
        <f>+Tabla35[[#This Row],[BALANCE INICIAL2]]+Tabla35[[#This Row],[ENTRADAS3]]-Tabla35[[#This Row],[SALIDAS4]]</f>
        <v>530</v>
      </c>
    </row>
    <row r="566" spans="1:15" x14ac:dyDescent="0.25">
      <c r="A566" s="9" t="s">
        <v>59</v>
      </c>
      <c r="B566" s="10" t="s">
        <v>880</v>
      </c>
      <c r="C566" t="s">
        <v>107</v>
      </c>
      <c r="D566" t="s">
        <v>681</v>
      </c>
      <c r="F566" s="9" t="s">
        <v>820</v>
      </c>
      <c r="G566">
        <v>5</v>
      </c>
      <c r="J566">
        <f>+Tabla35[[#This Row],[BALANCE INICIAL]]+Tabla35[[#This Row],[ENTRADAS]]-Tabla35[[#This Row],[SALIDAS]]</f>
        <v>5</v>
      </c>
      <c r="K566" s="2">
        <v>390</v>
      </c>
      <c r="L566" s="2">
        <f>+Tabla35[[#This Row],[BALANCE INICIAL]]*Tabla35[[#This Row],[PRECIO]]</f>
        <v>1950</v>
      </c>
      <c r="M566" s="2">
        <f>+Tabla35[[#This Row],[ENTRADAS]]*Tabla35[[#This Row],[PRECIO]]</f>
        <v>0</v>
      </c>
      <c r="N566" s="2">
        <f>+Tabla35[[#This Row],[SALIDAS]]*Tabla35[[#This Row],[PRECIO]]</f>
        <v>0</v>
      </c>
      <c r="O566" s="2">
        <f>+Tabla35[[#This Row],[BALANCE INICIAL2]]+Tabla35[[#This Row],[ENTRADAS3]]-Tabla35[[#This Row],[SALIDAS4]]</f>
        <v>1950</v>
      </c>
    </row>
    <row r="567" spans="1:15" x14ac:dyDescent="0.25">
      <c r="A567" s="9" t="s">
        <v>59</v>
      </c>
      <c r="B567" s="10" t="s">
        <v>880</v>
      </c>
      <c r="C567" t="s">
        <v>107</v>
      </c>
      <c r="D567" t="s">
        <v>682</v>
      </c>
      <c r="F567" s="9" t="s">
        <v>820</v>
      </c>
      <c r="G567">
        <v>1</v>
      </c>
      <c r="J567">
        <f>+Tabla35[[#This Row],[BALANCE INICIAL]]+Tabla35[[#This Row],[ENTRADAS]]-Tabla35[[#This Row],[SALIDAS]]</f>
        <v>1</v>
      </c>
      <c r="K567" s="2">
        <v>333.98</v>
      </c>
      <c r="L567" s="2">
        <f>+Tabla35[[#This Row],[BALANCE INICIAL]]*Tabla35[[#This Row],[PRECIO]]</f>
        <v>333.98</v>
      </c>
      <c r="M567" s="2">
        <f>+Tabla35[[#This Row],[ENTRADAS]]*Tabla35[[#This Row],[PRECIO]]</f>
        <v>0</v>
      </c>
      <c r="N567" s="2">
        <f>+Tabla35[[#This Row],[SALIDAS]]*Tabla35[[#This Row],[PRECIO]]</f>
        <v>0</v>
      </c>
      <c r="O567" s="2">
        <f>+Tabla35[[#This Row],[BALANCE INICIAL2]]+Tabla35[[#This Row],[ENTRADAS3]]-Tabla35[[#This Row],[SALIDAS4]]</f>
        <v>333.98</v>
      </c>
    </row>
    <row r="568" spans="1:15" x14ac:dyDescent="0.25">
      <c r="A568" s="9" t="s">
        <v>59</v>
      </c>
      <c r="B568" s="10" t="s">
        <v>880</v>
      </c>
      <c r="C568" t="s">
        <v>107</v>
      </c>
      <c r="D568" t="s">
        <v>683</v>
      </c>
      <c r="F568" s="9" t="s">
        <v>820</v>
      </c>
      <c r="G568">
        <v>9</v>
      </c>
      <c r="J568">
        <f>+Tabla35[[#This Row],[BALANCE INICIAL]]+Tabla35[[#This Row],[ENTRADAS]]-Tabla35[[#This Row],[SALIDAS]]</f>
        <v>9</v>
      </c>
      <c r="K568" s="2">
        <v>295</v>
      </c>
      <c r="L568" s="2">
        <f>+Tabla35[[#This Row],[BALANCE INICIAL]]*Tabla35[[#This Row],[PRECIO]]</f>
        <v>2655</v>
      </c>
      <c r="M568" s="2">
        <f>+Tabla35[[#This Row],[ENTRADAS]]*Tabla35[[#This Row],[PRECIO]]</f>
        <v>0</v>
      </c>
      <c r="N568" s="2">
        <f>+Tabla35[[#This Row],[SALIDAS]]*Tabla35[[#This Row],[PRECIO]]</f>
        <v>0</v>
      </c>
      <c r="O568" s="2">
        <f>+Tabla35[[#This Row],[BALANCE INICIAL2]]+Tabla35[[#This Row],[ENTRADAS3]]-Tabla35[[#This Row],[SALIDAS4]]</f>
        <v>2655</v>
      </c>
    </row>
    <row r="569" spans="1:15" x14ac:dyDescent="0.25">
      <c r="A569" s="9" t="s">
        <v>59</v>
      </c>
      <c r="B569" s="10" t="s">
        <v>880</v>
      </c>
      <c r="C569" t="s">
        <v>107</v>
      </c>
      <c r="D569" t="s">
        <v>684</v>
      </c>
      <c r="F569" s="9" t="s">
        <v>820</v>
      </c>
      <c r="G569">
        <v>11</v>
      </c>
      <c r="J569">
        <f>+Tabla35[[#This Row],[BALANCE INICIAL]]+Tabla35[[#This Row],[ENTRADAS]]-Tabla35[[#This Row],[SALIDAS]]</f>
        <v>11</v>
      </c>
      <c r="K569" s="2">
        <v>750.5</v>
      </c>
      <c r="L569" s="2">
        <f>+Tabla35[[#This Row],[BALANCE INICIAL]]*Tabla35[[#This Row],[PRECIO]]</f>
        <v>8255.5</v>
      </c>
      <c r="M569" s="2">
        <f>+Tabla35[[#This Row],[ENTRADAS]]*Tabla35[[#This Row],[PRECIO]]</f>
        <v>0</v>
      </c>
      <c r="N569" s="2">
        <f>+Tabla35[[#This Row],[SALIDAS]]*Tabla35[[#This Row],[PRECIO]]</f>
        <v>0</v>
      </c>
      <c r="O569" s="2">
        <f>+Tabla35[[#This Row],[BALANCE INICIAL2]]+Tabla35[[#This Row],[ENTRADAS3]]-Tabla35[[#This Row],[SALIDAS4]]</f>
        <v>8255.5</v>
      </c>
    </row>
    <row r="570" spans="1:15" x14ac:dyDescent="0.25">
      <c r="A570" s="9" t="s">
        <v>59</v>
      </c>
      <c r="B570" s="10" t="s">
        <v>880</v>
      </c>
      <c r="C570" t="s">
        <v>107</v>
      </c>
      <c r="D570" t="s">
        <v>685</v>
      </c>
      <c r="F570" s="9" t="s">
        <v>820</v>
      </c>
      <c r="G570">
        <v>907</v>
      </c>
      <c r="J570">
        <f>+Tabla35[[#This Row],[BALANCE INICIAL]]+Tabla35[[#This Row],[ENTRADAS]]-Tabla35[[#This Row],[SALIDAS]]</f>
        <v>907</v>
      </c>
      <c r="K570" s="2">
        <v>50</v>
      </c>
      <c r="L570" s="2">
        <f>+Tabla35[[#This Row],[BALANCE INICIAL]]*Tabla35[[#This Row],[PRECIO]]</f>
        <v>45350</v>
      </c>
      <c r="M570" s="2">
        <f>+Tabla35[[#This Row],[ENTRADAS]]*Tabla35[[#This Row],[PRECIO]]</f>
        <v>0</v>
      </c>
      <c r="N570" s="2">
        <f>+Tabla35[[#This Row],[SALIDAS]]*Tabla35[[#This Row],[PRECIO]]</f>
        <v>0</v>
      </c>
      <c r="O570" s="2">
        <f>+Tabla35[[#This Row],[BALANCE INICIAL2]]+Tabla35[[#This Row],[ENTRADAS3]]-Tabla35[[#This Row],[SALIDAS4]]</f>
        <v>45350</v>
      </c>
    </row>
    <row r="571" spans="1:15" x14ac:dyDescent="0.25">
      <c r="A571" s="9" t="s">
        <v>59</v>
      </c>
      <c r="B571" s="10" t="s">
        <v>880</v>
      </c>
      <c r="C571" t="s">
        <v>107</v>
      </c>
      <c r="D571" t="s">
        <v>686</v>
      </c>
      <c r="F571" s="9" t="s">
        <v>820</v>
      </c>
      <c r="G571">
        <v>31</v>
      </c>
      <c r="J571">
        <f>+Tabla35[[#This Row],[BALANCE INICIAL]]+Tabla35[[#This Row],[ENTRADAS]]-Tabla35[[#This Row],[SALIDAS]]</f>
        <v>31</v>
      </c>
      <c r="K571" s="2">
        <v>600</v>
      </c>
      <c r="L571" s="2">
        <f>+Tabla35[[#This Row],[BALANCE INICIAL]]*Tabla35[[#This Row],[PRECIO]]</f>
        <v>18600</v>
      </c>
      <c r="M571" s="2">
        <f>+Tabla35[[#This Row],[ENTRADAS]]*Tabla35[[#This Row],[PRECIO]]</f>
        <v>0</v>
      </c>
      <c r="N571" s="2">
        <f>+Tabla35[[#This Row],[SALIDAS]]*Tabla35[[#This Row],[PRECIO]]</f>
        <v>0</v>
      </c>
      <c r="O571" s="2">
        <f>+Tabla35[[#This Row],[BALANCE INICIAL2]]+Tabla35[[#This Row],[ENTRADAS3]]-Tabla35[[#This Row],[SALIDAS4]]</f>
        <v>18600</v>
      </c>
    </row>
    <row r="572" spans="1:15" x14ac:dyDescent="0.25">
      <c r="A572" s="9" t="s">
        <v>59</v>
      </c>
      <c r="B572" s="10" t="s">
        <v>880</v>
      </c>
      <c r="C572" t="s">
        <v>107</v>
      </c>
      <c r="D572" t="s">
        <v>687</v>
      </c>
      <c r="F572" s="9" t="s">
        <v>820</v>
      </c>
      <c r="G572">
        <v>9</v>
      </c>
      <c r="J572">
        <f>+Tabla35[[#This Row],[BALANCE INICIAL]]+Tabla35[[#This Row],[ENTRADAS]]-Tabla35[[#This Row],[SALIDAS]]</f>
        <v>9</v>
      </c>
      <c r="K572" s="2">
        <v>949.99</v>
      </c>
      <c r="L572" s="2">
        <f>+Tabla35[[#This Row],[BALANCE INICIAL]]*Tabla35[[#This Row],[PRECIO]]</f>
        <v>8549.91</v>
      </c>
      <c r="M572" s="2">
        <f>+Tabla35[[#This Row],[ENTRADAS]]*Tabla35[[#This Row],[PRECIO]]</f>
        <v>0</v>
      </c>
      <c r="N572" s="2">
        <f>+Tabla35[[#This Row],[SALIDAS]]*Tabla35[[#This Row],[PRECIO]]</f>
        <v>0</v>
      </c>
      <c r="O572" s="2">
        <f>+Tabla35[[#This Row],[BALANCE INICIAL2]]+Tabla35[[#This Row],[ENTRADAS3]]-Tabla35[[#This Row],[SALIDAS4]]</f>
        <v>8549.91</v>
      </c>
    </row>
    <row r="573" spans="1:15" x14ac:dyDescent="0.25">
      <c r="A573" s="9" t="s">
        <v>59</v>
      </c>
      <c r="B573" s="10" t="s">
        <v>880</v>
      </c>
      <c r="C573" t="s">
        <v>107</v>
      </c>
      <c r="D573" t="s">
        <v>688</v>
      </c>
      <c r="F573" s="9" t="s">
        <v>820</v>
      </c>
      <c r="G573">
        <v>59</v>
      </c>
      <c r="J573">
        <f>+Tabla35[[#This Row],[BALANCE INICIAL]]+Tabla35[[#This Row],[ENTRADAS]]-Tabla35[[#This Row],[SALIDAS]]</f>
        <v>59</v>
      </c>
      <c r="K573" s="2">
        <v>850</v>
      </c>
      <c r="L573" s="2">
        <f>+Tabla35[[#This Row],[BALANCE INICIAL]]*Tabla35[[#This Row],[PRECIO]]</f>
        <v>50150</v>
      </c>
      <c r="M573" s="2">
        <f>+Tabla35[[#This Row],[ENTRADAS]]*Tabla35[[#This Row],[PRECIO]]</f>
        <v>0</v>
      </c>
      <c r="N573" s="2">
        <f>+Tabla35[[#This Row],[SALIDAS]]*Tabla35[[#This Row],[PRECIO]]</f>
        <v>0</v>
      </c>
      <c r="O573" s="2">
        <f>+Tabla35[[#This Row],[BALANCE INICIAL2]]+Tabla35[[#This Row],[ENTRADAS3]]-Tabla35[[#This Row],[SALIDAS4]]</f>
        <v>50150</v>
      </c>
    </row>
    <row r="574" spans="1:15" x14ac:dyDescent="0.25">
      <c r="A574" s="9" t="s">
        <v>59</v>
      </c>
      <c r="B574" s="10" t="s">
        <v>880</v>
      </c>
      <c r="C574" t="s">
        <v>107</v>
      </c>
      <c r="D574" t="s">
        <v>689</v>
      </c>
      <c r="F574" s="9" t="s">
        <v>820</v>
      </c>
      <c r="G574">
        <v>26</v>
      </c>
      <c r="J574">
        <f>+Tabla35[[#This Row],[BALANCE INICIAL]]+Tabla35[[#This Row],[ENTRADAS]]-Tabla35[[#This Row],[SALIDAS]]</f>
        <v>26</v>
      </c>
      <c r="K574" s="2">
        <v>90</v>
      </c>
      <c r="L574" s="2">
        <f>+Tabla35[[#This Row],[BALANCE INICIAL]]*Tabla35[[#This Row],[PRECIO]]</f>
        <v>2340</v>
      </c>
      <c r="M574" s="2">
        <f>+Tabla35[[#This Row],[ENTRADAS]]*Tabla35[[#This Row],[PRECIO]]</f>
        <v>0</v>
      </c>
      <c r="N574" s="2">
        <f>+Tabla35[[#This Row],[SALIDAS]]*Tabla35[[#This Row],[PRECIO]]</f>
        <v>0</v>
      </c>
      <c r="O574" s="2">
        <f>+Tabla35[[#This Row],[BALANCE INICIAL2]]+Tabla35[[#This Row],[ENTRADAS3]]-Tabla35[[#This Row],[SALIDAS4]]</f>
        <v>2340</v>
      </c>
    </row>
    <row r="575" spans="1:15" x14ac:dyDescent="0.25">
      <c r="A575" s="9" t="s">
        <v>59</v>
      </c>
      <c r="B575" s="10" t="s">
        <v>880</v>
      </c>
      <c r="C575" t="s">
        <v>107</v>
      </c>
      <c r="D575" t="s">
        <v>695</v>
      </c>
      <c r="F575" s="9" t="s">
        <v>820</v>
      </c>
      <c r="G575">
        <v>0</v>
      </c>
      <c r="J575">
        <f>+Tabla35[[#This Row],[BALANCE INICIAL]]+Tabla35[[#This Row],[ENTRADAS]]-Tabla35[[#This Row],[SALIDAS]]</f>
        <v>0</v>
      </c>
      <c r="K575" s="2">
        <v>70</v>
      </c>
      <c r="L575" s="2">
        <f>+Tabla35[[#This Row],[BALANCE INICIAL]]*Tabla35[[#This Row],[PRECIO]]</f>
        <v>0</v>
      </c>
      <c r="M575" s="2">
        <f>+Tabla35[[#This Row],[ENTRADAS]]*Tabla35[[#This Row],[PRECIO]]</f>
        <v>0</v>
      </c>
      <c r="N575" s="2">
        <f>+Tabla35[[#This Row],[SALIDAS]]*Tabla35[[#This Row],[PRECIO]]</f>
        <v>0</v>
      </c>
      <c r="O575" s="2">
        <f>+Tabla35[[#This Row],[BALANCE INICIAL2]]+Tabla35[[#This Row],[ENTRADAS3]]-Tabla35[[#This Row],[SALIDAS4]]</f>
        <v>0</v>
      </c>
    </row>
    <row r="576" spans="1:15" x14ac:dyDescent="0.25">
      <c r="A576" s="9" t="s">
        <v>59</v>
      </c>
      <c r="B576" s="10" t="s">
        <v>880</v>
      </c>
      <c r="C576" t="s">
        <v>107</v>
      </c>
      <c r="D576" t="s">
        <v>696</v>
      </c>
      <c r="F576" s="9" t="s">
        <v>820</v>
      </c>
      <c r="G576">
        <v>1</v>
      </c>
      <c r="J576">
        <f>+Tabla35[[#This Row],[BALANCE INICIAL]]+Tabla35[[#This Row],[ENTRADAS]]-Tabla35[[#This Row],[SALIDAS]]</f>
        <v>1</v>
      </c>
      <c r="K576" s="2">
        <v>395</v>
      </c>
      <c r="L576" s="2">
        <f>+Tabla35[[#This Row],[BALANCE INICIAL]]*Tabla35[[#This Row],[PRECIO]]</f>
        <v>395</v>
      </c>
      <c r="M576" s="2">
        <f>+Tabla35[[#This Row],[ENTRADAS]]*Tabla35[[#This Row],[PRECIO]]</f>
        <v>0</v>
      </c>
      <c r="N576" s="2">
        <f>+Tabla35[[#This Row],[SALIDAS]]*Tabla35[[#This Row],[PRECIO]]</f>
        <v>0</v>
      </c>
      <c r="O576" s="2">
        <f>+Tabla35[[#This Row],[BALANCE INICIAL2]]+Tabla35[[#This Row],[ENTRADAS3]]-Tabla35[[#This Row],[SALIDAS4]]</f>
        <v>395</v>
      </c>
    </row>
    <row r="577" spans="1:15" x14ac:dyDescent="0.25">
      <c r="A577" s="9" t="s">
        <v>59</v>
      </c>
      <c r="B577" s="10" t="s">
        <v>880</v>
      </c>
      <c r="C577" t="s">
        <v>107</v>
      </c>
      <c r="D577" t="s">
        <v>697</v>
      </c>
      <c r="F577" s="9" t="s">
        <v>820</v>
      </c>
      <c r="G577">
        <v>1</v>
      </c>
      <c r="J577">
        <f>+Tabla35[[#This Row],[BALANCE INICIAL]]+Tabla35[[#This Row],[ENTRADAS]]-Tabla35[[#This Row],[SALIDAS]]</f>
        <v>1</v>
      </c>
      <c r="K577" s="2">
        <v>100</v>
      </c>
      <c r="L577" s="2">
        <f>+Tabla35[[#This Row],[BALANCE INICIAL]]*Tabla35[[#This Row],[PRECIO]]</f>
        <v>100</v>
      </c>
      <c r="M577" s="2">
        <f>+Tabla35[[#This Row],[ENTRADAS]]*Tabla35[[#This Row],[PRECIO]]</f>
        <v>0</v>
      </c>
      <c r="N577" s="2">
        <f>+Tabla35[[#This Row],[SALIDAS]]*Tabla35[[#This Row],[PRECIO]]</f>
        <v>0</v>
      </c>
      <c r="O577" s="2">
        <f>+Tabla35[[#This Row],[BALANCE INICIAL2]]+Tabla35[[#This Row],[ENTRADAS3]]-Tabla35[[#This Row],[SALIDAS4]]</f>
        <v>100</v>
      </c>
    </row>
    <row r="578" spans="1:15" x14ac:dyDescent="0.25">
      <c r="A578" s="9" t="s">
        <v>59</v>
      </c>
      <c r="B578" s="10" t="s">
        <v>880</v>
      </c>
      <c r="C578" t="s">
        <v>107</v>
      </c>
      <c r="D578" t="s">
        <v>698</v>
      </c>
      <c r="F578" s="9" t="s">
        <v>820</v>
      </c>
      <c r="G578">
        <v>0</v>
      </c>
      <c r="J578">
        <f>+Tabla35[[#This Row],[BALANCE INICIAL]]+Tabla35[[#This Row],[ENTRADAS]]-Tabla35[[#This Row],[SALIDAS]]</f>
        <v>0</v>
      </c>
      <c r="K578" s="2">
        <v>1250</v>
      </c>
      <c r="L578" s="2">
        <f>+Tabla35[[#This Row],[BALANCE INICIAL]]*Tabla35[[#This Row],[PRECIO]]</f>
        <v>0</v>
      </c>
      <c r="M578" s="2">
        <f>+Tabla35[[#This Row],[ENTRADAS]]*Tabla35[[#This Row],[PRECIO]]</f>
        <v>0</v>
      </c>
      <c r="N578" s="2">
        <f>+Tabla35[[#This Row],[SALIDAS]]*Tabla35[[#This Row],[PRECIO]]</f>
        <v>0</v>
      </c>
      <c r="O578" s="2">
        <f>+Tabla35[[#This Row],[BALANCE INICIAL2]]+Tabla35[[#This Row],[ENTRADAS3]]-Tabla35[[#This Row],[SALIDAS4]]</f>
        <v>0</v>
      </c>
    </row>
    <row r="579" spans="1:15" x14ac:dyDescent="0.25">
      <c r="A579" s="9" t="s">
        <v>59</v>
      </c>
      <c r="B579" s="10" t="s">
        <v>880</v>
      </c>
      <c r="C579" t="s">
        <v>107</v>
      </c>
      <c r="D579" t="s">
        <v>699</v>
      </c>
      <c r="F579" s="9" t="s">
        <v>820</v>
      </c>
      <c r="G579">
        <v>26</v>
      </c>
      <c r="J579">
        <f>+Tabla35[[#This Row],[BALANCE INICIAL]]+Tabla35[[#This Row],[ENTRADAS]]-Tabla35[[#This Row],[SALIDAS]]</f>
        <v>26</v>
      </c>
      <c r="K579" s="2">
        <v>284</v>
      </c>
      <c r="L579" s="2">
        <f>+Tabla35[[#This Row],[BALANCE INICIAL]]*Tabla35[[#This Row],[PRECIO]]</f>
        <v>7384</v>
      </c>
      <c r="M579" s="2">
        <f>+Tabla35[[#This Row],[ENTRADAS]]*Tabla35[[#This Row],[PRECIO]]</f>
        <v>0</v>
      </c>
      <c r="N579" s="2">
        <f>+Tabla35[[#This Row],[SALIDAS]]*Tabla35[[#This Row],[PRECIO]]</f>
        <v>0</v>
      </c>
      <c r="O579" s="2">
        <f>+Tabla35[[#This Row],[BALANCE INICIAL2]]+Tabla35[[#This Row],[ENTRADAS3]]-Tabla35[[#This Row],[SALIDAS4]]</f>
        <v>7384</v>
      </c>
    </row>
    <row r="580" spans="1:15" x14ac:dyDescent="0.25">
      <c r="A580" s="9" t="s">
        <v>59</v>
      </c>
      <c r="B580" s="10" t="s">
        <v>880</v>
      </c>
      <c r="C580" t="s">
        <v>107</v>
      </c>
      <c r="D580" t="s">
        <v>700</v>
      </c>
      <c r="F580" s="9" t="s">
        <v>820</v>
      </c>
      <c r="G580">
        <v>8</v>
      </c>
      <c r="J580">
        <f>+Tabla35[[#This Row],[BALANCE INICIAL]]+Tabla35[[#This Row],[ENTRADAS]]-Tabla35[[#This Row],[SALIDAS]]</f>
        <v>8</v>
      </c>
      <c r="K580" s="2">
        <v>650</v>
      </c>
      <c r="L580" s="2">
        <f>+Tabla35[[#This Row],[BALANCE INICIAL]]*Tabla35[[#This Row],[PRECIO]]</f>
        <v>5200</v>
      </c>
      <c r="M580" s="2">
        <f>+Tabla35[[#This Row],[ENTRADAS]]*Tabla35[[#This Row],[PRECIO]]</f>
        <v>0</v>
      </c>
      <c r="N580" s="2">
        <f>+Tabla35[[#This Row],[SALIDAS]]*Tabla35[[#This Row],[PRECIO]]</f>
        <v>0</v>
      </c>
      <c r="O580" s="2">
        <f>+Tabla35[[#This Row],[BALANCE INICIAL2]]+Tabla35[[#This Row],[ENTRADAS3]]-Tabla35[[#This Row],[SALIDAS4]]</f>
        <v>5200</v>
      </c>
    </row>
    <row r="581" spans="1:15" x14ac:dyDescent="0.25">
      <c r="A581" s="9" t="s">
        <v>59</v>
      </c>
      <c r="B581" s="16" t="s">
        <v>880</v>
      </c>
      <c r="C581" t="s">
        <v>107</v>
      </c>
      <c r="D581" t="s">
        <v>704</v>
      </c>
      <c r="F581" s="9" t="s">
        <v>834</v>
      </c>
      <c r="G581">
        <v>0</v>
      </c>
      <c r="J581">
        <f>+Tabla35[[#This Row],[BALANCE INICIAL]]+Tabla35[[#This Row],[ENTRADAS]]-Tabla35[[#This Row],[SALIDAS]]</f>
        <v>0</v>
      </c>
      <c r="K581" s="2">
        <v>350</v>
      </c>
      <c r="L581" s="2">
        <f>+Tabla35[[#This Row],[BALANCE INICIAL]]*Tabla35[[#This Row],[PRECIO]]</f>
        <v>0</v>
      </c>
      <c r="M581" s="2">
        <f>+Tabla35[[#This Row],[ENTRADAS]]*Tabla35[[#This Row],[PRECIO]]</f>
        <v>0</v>
      </c>
      <c r="N581" s="2">
        <f>+Tabla35[[#This Row],[SALIDAS]]*Tabla35[[#This Row],[PRECIO]]</f>
        <v>0</v>
      </c>
      <c r="O581" s="2">
        <f>+Tabla35[[#This Row],[BALANCE INICIAL2]]+Tabla35[[#This Row],[ENTRADAS3]]-Tabla35[[#This Row],[SALIDAS4]]</f>
        <v>0</v>
      </c>
    </row>
    <row r="582" spans="1:15" x14ac:dyDescent="0.25">
      <c r="A582" s="9" t="s">
        <v>59</v>
      </c>
      <c r="B582" s="16" t="s">
        <v>880</v>
      </c>
      <c r="C582" t="s">
        <v>107</v>
      </c>
      <c r="D582" t="s">
        <v>707</v>
      </c>
      <c r="F582" s="9" t="s">
        <v>820</v>
      </c>
      <c r="G582">
        <v>1</v>
      </c>
      <c r="J582">
        <f>+Tabla35[[#This Row],[BALANCE INICIAL]]+Tabla35[[#This Row],[ENTRADAS]]-Tabla35[[#This Row],[SALIDAS]]</f>
        <v>1</v>
      </c>
      <c r="K582" s="2">
        <v>1000</v>
      </c>
      <c r="L582" s="2">
        <f>+Tabla35[[#This Row],[BALANCE INICIAL]]*Tabla35[[#This Row],[PRECIO]]</f>
        <v>1000</v>
      </c>
      <c r="M582" s="2">
        <f>+Tabla35[[#This Row],[ENTRADAS]]*Tabla35[[#This Row],[PRECIO]]</f>
        <v>0</v>
      </c>
      <c r="N582" s="2">
        <f>+Tabla35[[#This Row],[SALIDAS]]*Tabla35[[#This Row],[PRECIO]]</f>
        <v>0</v>
      </c>
      <c r="O582" s="2">
        <f>+Tabla35[[#This Row],[BALANCE INICIAL2]]+Tabla35[[#This Row],[ENTRADAS3]]-Tabla35[[#This Row],[SALIDAS4]]</f>
        <v>1000</v>
      </c>
    </row>
    <row r="583" spans="1:15" x14ac:dyDescent="0.25">
      <c r="A583" s="9" t="s">
        <v>59</v>
      </c>
      <c r="B583" s="16" t="s">
        <v>880</v>
      </c>
      <c r="C583" t="s">
        <v>107</v>
      </c>
      <c r="D583" t="s">
        <v>710</v>
      </c>
      <c r="F583" s="9" t="s">
        <v>820</v>
      </c>
      <c r="G583">
        <v>7</v>
      </c>
      <c r="J583">
        <f>+Tabla35[[#This Row],[BALANCE INICIAL]]+Tabla35[[#This Row],[ENTRADAS]]-Tabla35[[#This Row],[SALIDAS]]</f>
        <v>7</v>
      </c>
      <c r="K583" s="2">
        <v>545</v>
      </c>
      <c r="L583" s="2">
        <f>+Tabla35[[#This Row],[BALANCE INICIAL]]*Tabla35[[#This Row],[PRECIO]]</f>
        <v>3815</v>
      </c>
      <c r="M583" s="2">
        <f>+Tabla35[[#This Row],[ENTRADAS]]*Tabla35[[#This Row],[PRECIO]]</f>
        <v>0</v>
      </c>
      <c r="N583" s="2">
        <f>+Tabla35[[#This Row],[SALIDAS]]*Tabla35[[#This Row],[PRECIO]]</f>
        <v>0</v>
      </c>
      <c r="O583" s="2">
        <f>+Tabla35[[#This Row],[BALANCE INICIAL2]]+Tabla35[[#This Row],[ENTRADAS3]]-Tabla35[[#This Row],[SALIDAS4]]</f>
        <v>3815</v>
      </c>
    </row>
    <row r="584" spans="1:15" x14ac:dyDescent="0.25">
      <c r="A584" s="9" t="s">
        <v>59</v>
      </c>
      <c r="B584" s="16" t="s">
        <v>880</v>
      </c>
      <c r="C584" t="s">
        <v>107</v>
      </c>
      <c r="D584" t="s">
        <v>711</v>
      </c>
      <c r="F584" s="9" t="s">
        <v>820</v>
      </c>
      <c r="G584">
        <v>1</v>
      </c>
      <c r="J584">
        <f>+Tabla35[[#This Row],[BALANCE INICIAL]]+Tabla35[[#This Row],[ENTRADAS]]-Tabla35[[#This Row],[SALIDAS]]</f>
        <v>1</v>
      </c>
      <c r="K584" s="2">
        <v>775</v>
      </c>
      <c r="L584" s="2">
        <f>+Tabla35[[#This Row],[BALANCE INICIAL]]*Tabla35[[#This Row],[PRECIO]]</f>
        <v>775</v>
      </c>
      <c r="M584" s="2">
        <f>+Tabla35[[#This Row],[ENTRADAS]]*Tabla35[[#This Row],[PRECIO]]</f>
        <v>0</v>
      </c>
      <c r="N584" s="2">
        <f>+Tabla35[[#This Row],[SALIDAS]]*Tabla35[[#This Row],[PRECIO]]</f>
        <v>0</v>
      </c>
      <c r="O584" s="2">
        <f>+Tabla35[[#This Row],[BALANCE INICIAL2]]+Tabla35[[#This Row],[ENTRADAS3]]-Tabla35[[#This Row],[SALIDAS4]]</f>
        <v>775</v>
      </c>
    </row>
    <row r="585" spans="1:15" x14ac:dyDescent="0.25">
      <c r="A585" s="9" t="s">
        <v>59</v>
      </c>
      <c r="B585" s="16" t="s">
        <v>880</v>
      </c>
      <c r="C585" t="s">
        <v>107</v>
      </c>
      <c r="D585" t="s">
        <v>712</v>
      </c>
      <c r="F585" s="9" t="s">
        <v>873</v>
      </c>
      <c r="G585">
        <v>1</v>
      </c>
      <c r="J585">
        <f>+Tabla35[[#This Row],[BALANCE INICIAL]]+Tabla35[[#This Row],[ENTRADAS]]-Tabla35[[#This Row],[SALIDAS]]</f>
        <v>1</v>
      </c>
      <c r="K585" s="2">
        <v>2337.02</v>
      </c>
      <c r="L585" s="2">
        <f>+Tabla35[[#This Row],[BALANCE INICIAL]]*Tabla35[[#This Row],[PRECIO]]</f>
        <v>2337.02</v>
      </c>
      <c r="M585" s="2">
        <f>+Tabla35[[#This Row],[ENTRADAS]]*Tabla35[[#This Row],[PRECIO]]</f>
        <v>0</v>
      </c>
      <c r="N585" s="2">
        <f>+Tabla35[[#This Row],[SALIDAS]]*Tabla35[[#This Row],[PRECIO]]</f>
        <v>0</v>
      </c>
      <c r="O585" s="2">
        <f>+Tabla35[[#This Row],[BALANCE INICIAL2]]+Tabla35[[#This Row],[ENTRADAS3]]-Tabla35[[#This Row],[SALIDAS4]]</f>
        <v>2337.02</v>
      </c>
    </row>
    <row r="586" spans="1:15" x14ac:dyDescent="0.25">
      <c r="A586" s="9" t="s">
        <v>59</v>
      </c>
      <c r="B586" s="16" t="s">
        <v>880</v>
      </c>
      <c r="C586" t="s">
        <v>107</v>
      </c>
      <c r="D586" t="s">
        <v>713</v>
      </c>
      <c r="F586" s="9" t="s">
        <v>873</v>
      </c>
      <c r="G586">
        <v>4</v>
      </c>
      <c r="J586">
        <f>+Tabla35[[#This Row],[BALANCE INICIAL]]+Tabla35[[#This Row],[ENTRADAS]]-Tabla35[[#This Row],[SALIDAS]]</f>
        <v>4</v>
      </c>
      <c r="K586" s="2">
        <v>539</v>
      </c>
      <c r="L586" s="2">
        <f>+Tabla35[[#This Row],[BALANCE INICIAL]]*Tabla35[[#This Row],[PRECIO]]</f>
        <v>2156</v>
      </c>
      <c r="M586" s="2">
        <f>+Tabla35[[#This Row],[ENTRADAS]]*Tabla35[[#This Row],[PRECIO]]</f>
        <v>0</v>
      </c>
      <c r="N586" s="2">
        <f>+Tabla35[[#This Row],[SALIDAS]]*Tabla35[[#This Row],[PRECIO]]</f>
        <v>0</v>
      </c>
      <c r="O586" s="2">
        <f>+Tabla35[[#This Row],[BALANCE INICIAL2]]+Tabla35[[#This Row],[ENTRADAS3]]-Tabla35[[#This Row],[SALIDAS4]]</f>
        <v>2156</v>
      </c>
    </row>
    <row r="587" spans="1:15" x14ac:dyDescent="0.25">
      <c r="A587" s="9" t="s">
        <v>59</v>
      </c>
      <c r="B587" s="16" t="s">
        <v>880</v>
      </c>
      <c r="C587" t="s">
        <v>107</v>
      </c>
      <c r="D587" t="s">
        <v>714</v>
      </c>
      <c r="F587" s="9" t="s">
        <v>873</v>
      </c>
      <c r="G587">
        <v>5</v>
      </c>
      <c r="J587">
        <f>+Tabla35[[#This Row],[BALANCE INICIAL]]+Tabla35[[#This Row],[ENTRADAS]]-Tabla35[[#This Row],[SALIDAS]]</f>
        <v>5</v>
      </c>
      <c r="K587" s="2">
        <v>204.24</v>
      </c>
      <c r="L587" s="2">
        <f>+Tabla35[[#This Row],[BALANCE INICIAL]]*Tabla35[[#This Row],[PRECIO]]</f>
        <v>1021.2</v>
      </c>
      <c r="M587" s="2">
        <f>+Tabla35[[#This Row],[ENTRADAS]]*Tabla35[[#This Row],[PRECIO]]</f>
        <v>0</v>
      </c>
      <c r="N587" s="2">
        <f>+Tabla35[[#This Row],[SALIDAS]]*Tabla35[[#This Row],[PRECIO]]</f>
        <v>0</v>
      </c>
      <c r="O587" s="2">
        <f>+Tabla35[[#This Row],[BALANCE INICIAL2]]+Tabla35[[#This Row],[ENTRADAS3]]-Tabla35[[#This Row],[SALIDAS4]]</f>
        <v>1021.2</v>
      </c>
    </row>
    <row r="588" spans="1:15" x14ac:dyDescent="0.25">
      <c r="A588" s="9" t="s">
        <v>59</v>
      </c>
      <c r="B588" s="16" t="s">
        <v>880</v>
      </c>
      <c r="C588" t="s">
        <v>107</v>
      </c>
      <c r="D588" t="s">
        <v>715</v>
      </c>
      <c r="F588" s="9" t="s">
        <v>873</v>
      </c>
      <c r="G588">
        <v>7</v>
      </c>
      <c r="J588">
        <f>+Tabla35[[#This Row],[BALANCE INICIAL]]+Tabla35[[#This Row],[ENTRADAS]]-Tabla35[[#This Row],[SALIDAS]]</f>
        <v>7</v>
      </c>
      <c r="K588" s="2">
        <v>179.92</v>
      </c>
      <c r="L588" s="2">
        <f>+Tabla35[[#This Row],[BALANCE INICIAL]]*Tabla35[[#This Row],[PRECIO]]</f>
        <v>1259.4399999999998</v>
      </c>
      <c r="M588" s="2">
        <f>+Tabla35[[#This Row],[ENTRADAS]]*Tabla35[[#This Row],[PRECIO]]</f>
        <v>0</v>
      </c>
      <c r="N588" s="2">
        <f>+Tabla35[[#This Row],[SALIDAS]]*Tabla35[[#This Row],[PRECIO]]</f>
        <v>0</v>
      </c>
      <c r="O588" s="2">
        <f>+Tabla35[[#This Row],[BALANCE INICIAL2]]+Tabla35[[#This Row],[ENTRADAS3]]-Tabla35[[#This Row],[SALIDAS4]]</f>
        <v>1259.4399999999998</v>
      </c>
    </row>
    <row r="589" spans="1:15" x14ac:dyDescent="0.25">
      <c r="A589" s="9" t="s">
        <v>59</v>
      </c>
      <c r="B589" s="16" t="s">
        <v>880</v>
      </c>
      <c r="C589" t="s">
        <v>107</v>
      </c>
      <c r="D589" t="s">
        <v>721</v>
      </c>
      <c r="F589" s="9" t="s">
        <v>820</v>
      </c>
      <c r="G589">
        <v>2</v>
      </c>
      <c r="J589">
        <f>+Tabla35[[#This Row],[BALANCE INICIAL]]+Tabla35[[#This Row],[ENTRADAS]]-Tabla35[[#This Row],[SALIDAS]]</f>
        <v>2</v>
      </c>
      <c r="K589" s="2">
        <v>1398</v>
      </c>
      <c r="L589" s="2">
        <f>+Tabla35[[#This Row],[BALANCE INICIAL]]*Tabla35[[#This Row],[PRECIO]]</f>
        <v>2796</v>
      </c>
      <c r="M589" s="2">
        <f>+Tabla35[[#This Row],[ENTRADAS]]*Tabla35[[#This Row],[PRECIO]]</f>
        <v>0</v>
      </c>
      <c r="N589" s="2">
        <f>+Tabla35[[#This Row],[SALIDAS]]*Tabla35[[#This Row],[PRECIO]]</f>
        <v>0</v>
      </c>
      <c r="O589" s="2">
        <f>+Tabla35[[#This Row],[BALANCE INICIAL2]]+Tabla35[[#This Row],[ENTRADAS3]]-Tabla35[[#This Row],[SALIDAS4]]</f>
        <v>2796</v>
      </c>
    </row>
    <row r="590" spans="1:15" x14ac:dyDescent="0.25">
      <c r="A590" s="9" t="s">
        <v>59</v>
      </c>
      <c r="B590" s="16" t="s">
        <v>880</v>
      </c>
      <c r="C590" t="s">
        <v>107</v>
      </c>
      <c r="D590" t="s">
        <v>724</v>
      </c>
      <c r="F590" s="9" t="s">
        <v>820</v>
      </c>
      <c r="G590">
        <v>7</v>
      </c>
      <c r="J590">
        <f>+Tabla35[[#This Row],[BALANCE INICIAL]]+Tabla35[[#This Row],[ENTRADAS]]-Tabla35[[#This Row],[SALIDAS]]</f>
        <v>7</v>
      </c>
      <c r="K590" s="2">
        <v>1906.78</v>
      </c>
      <c r="L590" s="2">
        <f>+Tabla35[[#This Row],[BALANCE INICIAL]]*Tabla35[[#This Row],[PRECIO]]</f>
        <v>13347.46</v>
      </c>
      <c r="M590" s="2">
        <f>+Tabla35[[#This Row],[ENTRADAS]]*Tabla35[[#This Row],[PRECIO]]</f>
        <v>0</v>
      </c>
      <c r="N590" s="2">
        <f>+Tabla35[[#This Row],[SALIDAS]]*Tabla35[[#This Row],[PRECIO]]</f>
        <v>0</v>
      </c>
      <c r="O590" s="2">
        <f>+Tabla35[[#This Row],[BALANCE INICIAL2]]+Tabla35[[#This Row],[ENTRADAS3]]-Tabla35[[#This Row],[SALIDAS4]]</f>
        <v>13347.46</v>
      </c>
    </row>
    <row r="591" spans="1:15" x14ac:dyDescent="0.25">
      <c r="A591" s="9" t="s">
        <v>59</v>
      </c>
      <c r="B591" s="16" t="s">
        <v>880</v>
      </c>
      <c r="C591" t="s">
        <v>107</v>
      </c>
      <c r="D591" t="s">
        <v>725</v>
      </c>
      <c r="F591" s="9" t="s">
        <v>820</v>
      </c>
      <c r="G591">
        <v>1</v>
      </c>
      <c r="J591">
        <f>+Tabla35[[#This Row],[BALANCE INICIAL]]+Tabla35[[#This Row],[ENTRADAS]]-Tabla35[[#This Row],[SALIDAS]]</f>
        <v>1</v>
      </c>
      <c r="K591" s="2">
        <v>949</v>
      </c>
      <c r="L591" s="2">
        <f>+Tabla35[[#This Row],[BALANCE INICIAL]]*Tabla35[[#This Row],[PRECIO]]</f>
        <v>949</v>
      </c>
      <c r="M591" s="2">
        <f>+Tabla35[[#This Row],[ENTRADAS]]*Tabla35[[#This Row],[PRECIO]]</f>
        <v>0</v>
      </c>
      <c r="N591" s="2">
        <f>+Tabla35[[#This Row],[SALIDAS]]*Tabla35[[#This Row],[PRECIO]]</f>
        <v>0</v>
      </c>
      <c r="O591" s="2">
        <f>+Tabla35[[#This Row],[BALANCE INICIAL2]]+Tabla35[[#This Row],[ENTRADAS3]]-Tabla35[[#This Row],[SALIDAS4]]</f>
        <v>949</v>
      </c>
    </row>
    <row r="592" spans="1:15" x14ac:dyDescent="0.25">
      <c r="A592" s="9" t="s">
        <v>59</v>
      </c>
      <c r="B592" s="16" t="s">
        <v>880</v>
      </c>
      <c r="C592" t="s">
        <v>107</v>
      </c>
      <c r="D592" t="s">
        <v>726</v>
      </c>
      <c r="F592" s="9" t="s">
        <v>820</v>
      </c>
      <c r="G592">
        <v>3</v>
      </c>
      <c r="J592">
        <f>+Tabla35[[#This Row],[BALANCE INICIAL]]+Tabla35[[#This Row],[ENTRADAS]]-Tabla35[[#This Row],[SALIDAS]]</f>
        <v>3</v>
      </c>
      <c r="K592" s="2">
        <v>2000</v>
      </c>
      <c r="L592" s="2">
        <f>+Tabla35[[#This Row],[BALANCE INICIAL]]*Tabla35[[#This Row],[PRECIO]]</f>
        <v>6000</v>
      </c>
      <c r="M592" s="2">
        <f>+Tabla35[[#This Row],[ENTRADAS]]*Tabla35[[#This Row],[PRECIO]]</f>
        <v>0</v>
      </c>
      <c r="N592" s="2">
        <f>+Tabla35[[#This Row],[SALIDAS]]*Tabla35[[#This Row],[PRECIO]]</f>
        <v>0</v>
      </c>
      <c r="O592" s="2">
        <f>+Tabla35[[#This Row],[BALANCE INICIAL2]]+Tabla35[[#This Row],[ENTRADAS3]]-Tabla35[[#This Row],[SALIDAS4]]</f>
        <v>6000</v>
      </c>
    </row>
    <row r="593" spans="1:15" x14ac:dyDescent="0.25">
      <c r="A593" s="9" t="s">
        <v>59</v>
      </c>
      <c r="B593" s="16" t="s">
        <v>880</v>
      </c>
      <c r="C593" t="s">
        <v>107</v>
      </c>
      <c r="D593" t="s">
        <v>727</v>
      </c>
      <c r="F593" s="9" t="s">
        <v>820</v>
      </c>
      <c r="G593">
        <v>4</v>
      </c>
      <c r="J593">
        <f>+Tabla35[[#This Row],[BALANCE INICIAL]]+Tabla35[[#This Row],[ENTRADAS]]-Tabla35[[#This Row],[SALIDAS]]</f>
        <v>4</v>
      </c>
      <c r="K593" s="2">
        <v>275</v>
      </c>
      <c r="L593" s="2">
        <f>+Tabla35[[#This Row],[BALANCE INICIAL]]*Tabla35[[#This Row],[PRECIO]]</f>
        <v>1100</v>
      </c>
      <c r="M593" s="2">
        <f>+Tabla35[[#This Row],[ENTRADAS]]*Tabla35[[#This Row],[PRECIO]]</f>
        <v>0</v>
      </c>
      <c r="N593" s="2">
        <f>+Tabla35[[#This Row],[SALIDAS]]*Tabla35[[#This Row],[PRECIO]]</f>
        <v>0</v>
      </c>
      <c r="O593" s="2">
        <f>+Tabla35[[#This Row],[BALANCE INICIAL2]]+Tabla35[[#This Row],[ENTRADAS3]]-Tabla35[[#This Row],[SALIDAS4]]</f>
        <v>1100</v>
      </c>
    </row>
    <row r="594" spans="1:15" x14ac:dyDescent="0.25">
      <c r="A594" s="9" t="s">
        <v>59</v>
      </c>
      <c r="B594" s="16" t="s">
        <v>880</v>
      </c>
      <c r="C594" t="s">
        <v>107</v>
      </c>
      <c r="D594" t="s">
        <v>728</v>
      </c>
      <c r="F594" s="9" t="s">
        <v>820</v>
      </c>
      <c r="G594">
        <v>3</v>
      </c>
      <c r="J594">
        <f>+Tabla35[[#This Row],[BALANCE INICIAL]]+Tabla35[[#This Row],[ENTRADAS]]-Tabla35[[#This Row],[SALIDAS]]</f>
        <v>3</v>
      </c>
      <c r="K594" s="2">
        <v>850</v>
      </c>
      <c r="L594" s="2">
        <f>+Tabla35[[#This Row],[BALANCE INICIAL]]*Tabla35[[#This Row],[PRECIO]]</f>
        <v>2550</v>
      </c>
      <c r="M594" s="2">
        <f>+Tabla35[[#This Row],[ENTRADAS]]*Tabla35[[#This Row],[PRECIO]]</f>
        <v>0</v>
      </c>
      <c r="N594" s="2">
        <f>+Tabla35[[#This Row],[SALIDAS]]*Tabla35[[#This Row],[PRECIO]]</f>
        <v>0</v>
      </c>
      <c r="O594" s="2">
        <f>+Tabla35[[#This Row],[BALANCE INICIAL2]]+Tabla35[[#This Row],[ENTRADAS3]]-Tabla35[[#This Row],[SALIDAS4]]</f>
        <v>2550</v>
      </c>
    </row>
    <row r="595" spans="1:15" x14ac:dyDescent="0.25">
      <c r="A595" s="9" t="s">
        <v>59</v>
      </c>
      <c r="B595" s="16" t="s">
        <v>880</v>
      </c>
      <c r="C595" t="s">
        <v>107</v>
      </c>
      <c r="D595" t="s">
        <v>729</v>
      </c>
      <c r="F595" s="9" t="s">
        <v>820</v>
      </c>
      <c r="G595">
        <v>1</v>
      </c>
      <c r="J595">
        <f>+Tabla35[[#This Row],[BALANCE INICIAL]]+Tabla35[[#This Row],[ENTRADAS]]-Tabla35[[#This Row],[SALIDAS]]</f>
        <v>1</v>
      </c>
      <c r="K595" s="2">
        <v>700</v>
      </c>
      <c r="L595" s="2">
        <f>+Tabla35[[#This Row],[BALANCE INICIAL]]*Tabla35[[#This Row],[PRECIO]]</f>
        <v>700</v>
      </c>
      <c r="M595" s="2">
        <f>+Tabla35[[#This Row],[ENTRADAS]]*Tabla35[[#This Row],[PRECIO]]</f>
        <v>0</v>
      </c>
      <c r="N595" s="2">
        <f>+Tabla35[[#This Row],[SALIDAS]]*Tabla35[[#This Row],[PRECIO]]</f>
        <v>0</v>
      </c>
      <c r="O595" s="2">
        <f>+Tabla35[[#This Row],[BALANCE INICIAL2]]+Tabla35[[#This Row],[ENTRADAS3]]-Tabla35[[#This Row],[SALIDAS4]]</f>
        <v>700</v>
      </c>
    </row>
    <row r="596" spans="1:15" x14ac:dyDescent="0.25">
      <c r="A596" s="9" t="s">
        <v>59</v>
      </c>
      <c r="B596" s="16" t="s">
        <v>880</v>
      </c>
      <c r="C596" t="s">
        <v>107</v>
      </c>
      <c r="D596" t="s">
        <v>730</v>
      </c>
      <c r="F596" s="9" t="s">
        <v>820</v>
      </c>
      <c r="G596">
        <v>6</v>
      </c>
      <c r="J596">
        <f>+Tabla35[[#This Row],[BALANCE INICIAL]]+Tabla35[[#This Row],[ENTRADAS]]-Tabla35[[#This Row],[SALIDAS]]</f>
        <v>6</v>
      </c>
      <c r="K596" s="2">
        <v>450</v>
      </c>
      <c r="L596" s="2">
        <f>+Tabla35[[#This Row],[BALANCE INICIAL]]*Tabla35[[#This Row],[PRECIO]]</f>
        <v>2700</v>
      </c>
      <c r="M596" s="2">
        <f>+Tabla35[[#This Row],[ENTRADAS]]*Tabla35[[#This Row],[PRECIO]]</f>
        <v>0</v>
      </c>
      <c r="N596" s="2">
        <f>+Tabla35[[#This Row],[SALIDAS]]*Tabla35[[#This Row],[PRECIO]]</f>
        <v>0</v>
      </c>
      <c r="O596" s="2">
        <f>+Tabla35[[#This Row],[BALANCE INICIAL2]]+Tabla35[[#This Row],[ENTRADAS3]]-Tabla35[[#This Row],[SALIDAS4]]</f>
        <v>2700</v>
      </c>
    </row>
    <row r="597" spans="1:15" x14ac:dyDescent="0.25">
      <c r="A597" s="14" t="s">
        <v>59</v>
      </c>
      <c r="B597" s="16" t="s">
        <v>880</v>
      </c>
      <c r="C597" t="s">
        <v>107</v>
      </c>
      <c r="D597" t="s">
        <v>731</v>
      </c>
      <c r="F597" s="9" t="s">
        <v>820</v>
      </c>
      <c r="G597">
        <v>9</v>
      </c>
      <c r="J597">
        <f>+Tabla35[[#This Row],[BALANCE INICIAL]]+Tabla35[[#This Row],[ENTRADAS]]-Tabla35[[#This Row],[SALIDAS]]</f>
        <v>9</v>
      </c>
      <c r="K597" s="2">
        <v>800</v>
      </c>
      <c r="L597" s="2">
        <f>+Tabla35[[#This Row],[BALANCE INICIAL]]*Tabla35[[#This Row],[PRECIO]]</f>
        <v>7200</v>
      </c>
      <c r="M597" s="2">
        <f>+Tabla35[[#This Row],[ENTRADAS]]*Tabla35[[#This Row],[PRECIO]]</f>
        <v>0</v>
      </c>
      <c r="N597" s="2">
        <f>+Tabla35[[#This Row],[SALIDAS]]*Tabla35[[#This Row],[PRECIO]]</f>
        <v>0</v>
      </c>
      <c r="O597" s="2">
        <f>+Tabla35[[#This Row],[BALANCE INICIAL2]]+Tabla35[[#This Row],[ENTRADAS3]]-Tabla35[[#This Row],[SALIDAS4]]</f>
        <v>7200</v>
      </c>
    </row>
    <row r="598" spans="1:15" x14ac:dyDescent="0.25">
      <c r="A598" s="9" t="s">
        <v>59</v>
      </c>
      <c r="B598" s="16" t="s">
        <v>880</v>
      </c>
      <c r="C598" t="s">
        <v>107</v>
      </c>
      <c r="D598" t="s">
        <v>732</v>
      </c>
      <c r="F598" s="9" t="s">
        <v>834</v>
      </c>
      <c r="G598">
        <v>2</v>
      </c>
      <c r="J598">
        <f>+Tabla35[[#This Row],[BALANCE INICIAL]]+Tabla35[[#This Row],[ENTRADAS]]-Tabla35[[#This Row],[SALIDAS]]</f>
        <v>2</v>
      </c>
      <c r="K598" s="2">
        <v>750</v>
      </c>
      <c r="L598" s="2">
        <f>+Tabla35[[#This Row],[BALANCE INICIAL]]*Tabla35[[#This Row],[PRECIO]]</f>
        <v>1500</v>
      </c>
      <c r="M598" s="2">
        <f>+Tabla35[[#This Row],[ENTRADAS]]*Tabla35[[#This Row],[PRECIO]]</f>
        <v>0</v>
      </c>
      <c r="N598" s="2">
        <f>+Tabla35[[#This Row],[SALIDAS]]*Tabla35[[#This Row],[PRECIO]]</f>
        <v>0</v>
      </c>
      <c r="O598" s="2">
        <f>+Tabla35[[#This Row],[BALANCE INICIAL2]]+Tabla35[[#This Row],[ENTRADAS3]]-Tabla35[[#This Row],[SALIDAS4]]</f>
        <v>1500</v>
      </c>
    </row>
    <row r="599" spans="1:15" x14ac:dyDescent="0.25">
      <c r="A599" s="9" t="s">
        <v>59</v>
      </c>
      <c r="B599" s="16" t="s">
        <v>880</v>
      </c>
      <c r="C599" t="s">
        <v>107</v>
      </c>
      <c r="D599" t="s">
        <v>733</v>
      </c>
      <c r="F599" s="9" t="s">
        <v>820</v>
      </c>
      <c r="G599">
        <v>11</v>
      </c>
      <c r="J599">
        <f>+Tabla35[[#This Row],[BALANCE INICIAL]]+Tabla35[[#This Row],[ENTRADAS]]-Tabla35[[#This Row],[SALIDAS]]</f>
        <v>11</v>
      </c>
      <c r="K599" s="2">
        <v>850</v>
      </c>
      <c r="L599" s="2">
        <f>+Tabla35[[#This Row],[BALANCE INICIAL]]*Tabla35[[#This Row],[PRECIO]]</f>
        <v>9350</v>
      </c>
      <c r="M599" s="2">
        <f>+Tabla35[[#This Row],[ENTRADAS]]*Tabla35[[#This Row],[PRECIO]]</f>
        <v>0</v>
      </c>
      <c r="N599" s="2">
        <f>+Tabla35[[#This Row],[SALIDAS]]*Tabla35[[#This Row],[PRECIO]]</f>
        <v>0</v>
      </c>
      <c r="O599" s="2">
        <f>+Tabla35[[#This Row],[BALANCE INICIAL2]]+Tabla35[[#This Row],[ENTRADAS3]]-Tabla35[[#This Row],[SALIDAS4]]</f>
        <v>9350</v>
      </c>
    </row>
    <row r="600" spans="1:15" x14ac:dyDescent="0.25">
      <c r="A600" s="9" t="s">
        <v>59</v>
      </c>
      <c r="B600" s="16" t="s">
        <v>880</v>
      </c>
      <c r="C600" t="s">
        <v>107</v>
      </c>
      <c r="D600" t="s">
        <v>734</v>
      </c>
      <c r="F600" s="9" t="s">
        <v>820</v>
      </c>
      <c r="G600">
        <v>2</v>
      </c>
      <c r="J600">
        <f>+Tabla35[[#This Row],[BALANCE INICIAL]]+Tabla35[[#This Row],[ENTRADAS]]-Tabla35[[#This Row],[SALIDAS]]</f>
        <v>2</v>
      </c>
      <c r="K600" s="2">
        <v>1050</v>
      </c>
      <c r="L600" s="2">
        <f>+Tabla35[[#This Row],[BALANCE INICIAL]]*Tabla35[[#This Row],[PRECIO]]</f>
        <v>2100</v>
      </c>
      <c r="M600" s="2">
        <f>+Tabla35[[#This Row],[ENTRADAS]]*Tabla35[[#This Row],[PRECIO]]</f>
        <v>0</v>
      </c>
      <c r="N600" s="2">
        <f>+Tabla35[[#This Row],[SALIDAS]]*Tabla35[[#This Row],[PRECIO]]</f>
        <v>0</v>
      </c>
      <c r="O600" s="2">
        <f>+Tabla35[[#This Row],[BALANCE INICIAL2]]+Tabla35[[#This Row],[ENTRADAS3]]-Tabla35[[#This Row],[SALIDAS4]]</f>
        <v>2100</v>
      </c>
    </row>
    <row r="601" spans="1:15" x14ac:dyDescent="0.25">
      <c r="A601" s="9" t="s">
        <v>59</v>
      </c>
      <c r="B601" s="16" t="s">
        <v>880</v>
      </c>
      <c r="C601" t="s">
        <v>107</v>
      </c>
      <c r="D601" t="s">
        <v>735</v>
      </c>
      <c r="F601" s="9" t="s">
        <v>820</v>
      </c>
      <c r="G601">
        <v>1</v>
      </c>
      <c r="J601">
        <f>+Tabla35[[#This Row],[BALANCE INICIAL]]+Tabla35[[#This Row],[ENTRADAS]]-Tabla35[[#This Row],[SALIDAS]]</f>
        <v>1</v>
      </c>
      <c r="K601" s="2">
        <v>1250</v>
      </c>
      <c r="L601" s="2">
        <f>+Tabla35[[#This Row],[BALANCE INICIAL]]*Tabla35[[#This Row],[PRECIO]]</f>
        <v>1250</v>
      </c>
      <c r="M601" s="2">
        <f>+Tabla35[[#This Row],[ENTRADAS]]*Tabla35[[#This Row],[PRECIO]]</f>
        <v>0</v>
      </c>
      <c r="N601" s="2">
        <f>+Tabla35[[#This Row],[SALIDAS]]*Tabla35[[#This Row],[PRECIO]]</f>
        <v>0</v>
      </c>
      <c r="O601" s="2">
        <f>+Tabla35[[#This Row],[BALANCE INICIAL2]]+Tabla35[[#This Row],[ENTRADAS3]]-Tabla35[[#This Row],[SALIDAS4]]</f>
        <v>1250</v>
      </c>
    </row>
    <row r="602" spans="1:15" x14ac:dyDescent="0.25">
      <c r="A602" s="9" t="s">
        <v>59</v>
      </c>
      <c r="B602" s="16" t="s">
        <v>880</v>
      </c>
      <c r="C602" t="s">
        <v>107</v>
      </c>
      <c r="D602" t="s">
        <v>736</v>
      </c>
      <c r="F602" s="9" t="s">
        <v>820</v>
      </c>
      <c r="G602">
        <v>23</v>
      </c>
      <c r="J602">
        <f>+Tabla35[[#This Row],[BALANCE INICIAL]]+Tabla35[[#This Row],[ENTRADAS]]-Tabla35[[#This Row],[SALIDAS]]</f>
        <v>23</v>
      </c>
      <c r="K602" s="2">
        <v>950.3</v>
      </c>
      <c r="L602" s="2">
        <f>+Tabla35[[#This Row],[BALANCE INICIAL]]*Tabla35[[#This Row],[PRECIO]]</f>
        <v>21856.899999999998</v>
      </c>
      <c r="M602" s="2">
        <f>+Tabla35[[#This Row],[ENTRADAS]]*Tabla35[[#This Row],[PRECIO]]</f>
        <v>0</v>
      </c>
      <c r="N602" s="2">
        <f>+Tabla35[[#This Row],[SALIDAS]]*Tabla35[[#This Row],[PRECIO]]</f>
        <v>0</v>
      </c>
      <c r="O602" s="2">
        <f>+Tabla35[[#This Row],[BALANCE INICIAL2]]+Tabla35[[#This Row],[ENTRADAS3]]-Tabla35[[#This Row],[SALIDAS4]]</f>
        <v>21856.899999999998</v>
      </c>
    </row>
    <row r="603" spans="1:15" x14ac:dyDescent="0.25">
      <c r="A603" s="9" t="s">
        <v>59</v>
      </c>
      <c r="B603" s="16" t="s">
        <v>880</v>
      </c>
      <c r="C603" t="s">
        <v>107</v>
      </c>
      <c r="D603" t="s">
        <v>737</v>
      </c>
      <c r="F603" s="9" t="s">
        <v>820</v>
      </c>
      <c r="G603">
        <v>5</v>
      </c>
      <c r="J603">
        <f>+Tabla35[[#This Row],[BALANCE INICIAL]]+Tabla35[[#This Row],[ENTRADAS]]-Tabla35[[#This Row],[SALIDAS]]</f>
        <v>5</v>
      </c>
      <c r="K603" s="2">
        <v>650.5</v>
      </c>
      <c r="L603" s="2">
        <f>+Tabla35[[#This Row],[BALANCE INICIAL]]*Tabla35[[#This Row],[PRECIO]]</f>
        <v>3252.5</v>
      </c>
      <c r="M603" s="2">
        <f>+Tabla35[[#This Row],[ENTRADAS]]*Tabla35[[#This Row],[PRECIO]]</f>
        <v>0</v>
      </c>
      <c r="N603" s="2">
        <f>+Tabla35[[#This Row],[SALIDAS]]*Tabla35[[#This Row],[PRECIO]]</f>
        <v>0</v>
      </c>
      <c r="O603" s="2">
        <f>+Tabla35[[#This Row],[BALANCE INICIAL2]]+Tabla35[[#This Row],[ENTRADAS3]]-Tabla35[[#This Row],[SALIDAS4]]</f>
        <v>3252.5</v>
      </c>
    </row>
    <row r="604" spans="1:15" x14ac:dyDescent="0.25">
      <c r="A604" s="9" t="s">
        <v>59</v>
      </c>
      <c r="B604" s="16" t="s">
        <v>880</v>
      </c>
      <c r="C604" t="s">
        <v>107</v>
      </c>
      <c r="D604" t="s">
        <v>738</v>
      </c>
      <c r="F604" s="9" t="s">
        <v>820</v>
      </c>
      <c r="G604">
        <v>8</v>
      </c>
      <c r="J604">
        <f>+Tabla35[[#This Row],[BALANCE INICIAL]]+Tabla35[[#This Row],[ENTRADAS]]-Tabla35[[#This Row],[SALIDAS]]</f>
        <v>8</v>
      </c>
      <c r="K604" s="2">
        <v>1350</v>
      </c>
      <c r="L604" s="2">
        <f>+Tabla35[[#This Row],[BALANCE INICIAL]]*Tabla35[[#This Row],[PRECIO]]</f>
        <v>10800</v>
      </c>
      <c r="M604" s="2">
        <f>+Tabla35[[#This Row],[ENTRADAS]]*Tabla35[[#This Row],[PRECIO]]</f>
        <v>0</v>
      </c>
      <c r="N604" s="2">
        <f>+Tabla35[[#This Row],[SALIDAS]]*Tabla35[[#This Row],[PRECIO]]</f>
        <v>0</v>
      </c>
      <c r="O604" s="2">
        <f>+Tabla35[[#This Row],[BALANCE INICIAL2]]+Tabla35[[#This Row],[ENTRADAS3]]-Tabla35[[#This Row],[SALIDAS4]]</f>
        <v>10800</v>
      </c>
    </row>
    <row r="605" spans="1:15" x14ac:dyDescent="0.25">
      <c r="A605" s="9" t="s">
        <v>59</v>
      </c>
      <c r="B605" s="16" t="s">
        <v>880</v>
      </c>
      <c r="C605" t="s">
        <v>107</v>
      </c>
      <c r="D605" t="s">
        <v>739</v>
      </c>
      <c r="F605" s="9" t="s">
        <v>820</v>
      </c>
      <c r="G605">
        <v>1</v>
      </c>
      <c r="J605">
        <f>+Tabla35[[#This Row],[BALANCE INICIAL]]+Tabla35[[#This Row],[ENTRADAS]]-Tabla35[[#This Row],[SALIDAS]]</f>
        <v>1</v>
      </c>
      <c r="K605" s="2">
        <v>540</v>
      </c>
      <c r="L605" s="2">
        <f>+Tabla35[[#This Row],[BALANCE INICIAL]]*Tabla35[[#This Row],[PRECIO]]</f>
        <v>540</v>
      </c>
      <c r="M605" s="2">
        <f>+Tabla35[[#This Row],[ENTRADAS]]*Tabla35[[#This Row],[PRECIO]]</f>
        <v>0</v>
      </c>
      <c r="N605" s="2">
        <f>+Tabla35[[#This Row],[SALIDAS]]*Tabla35[[#This Row],[PRECIO]]</f>
        <v>0</v>
      </c>
      <c r="O605" s="2">
        <f>+Tabla35[[#This Row],[BALANCE INICIAL2]]+Tabla35[[#This Row],[ENTRADAS3]]-Tabla35[[#This Row],[SALIDAS4]]</f>
        <v>540</v>
      </c>
    </row>
    <row r="606" spans="1:15" x14ac:dyDescent="0.25">
      <c r="A606" s="9" t="s">
        <v>59</v>
      </c>
      <c r="B606" s="16" t="s">
        <v>880</v>
      </c>
      <c r="C606" t="s">
        <v>107</v>
      </c>
      <c r="D606" t="s">
        <v>740</v>
      </c>
      <c r="F606" s="9" t="s">
        <v>820</v>
      </c>
      <c r="G606">
        <v>4</v>
      </c>
      <c r="J606">
        <f>+Tabla35[[#This Row],[BALANCE INICIAL]]+Tabla35[[#This Row],[ENTRADAS]]-Tabla35[[#This Row],[SALIDAS]]</f>
        <v>4</v>
      </c>
      <c r="K606" s="2">
        <v>650</v>
      </c>
      <c r="L606" s="2">
        <f>+Tabla35[[#This Row],[BALANCE INICIAL]]*Tabla35[[#This Row],[PRECIO]]</f>
        <v>2600</v>
      </c>
      <c r="M606" s="2">
        <f>+Tabla35[[#This Row],[ENTRADAS]]*Tabla35[[#This Row],[PRECIO]]</f>
        <v>0</v>
      </c>
      <c r="N606" s="2">
        <f>+Tabla35[[#This Row],[SALIDAS]]*Tabla35[[#This Row],[PRECIO]]</f>
        <v>0</v>
      </c>
      <c r="O606" s="2">
        <f>+Tabla35[[#This Row],[BALANCE INICIAL2]]+Tabla35[[#This Row],[ENTRADAS3]]-Tabla35[[#This Row],[SALIDAS4]]</f>
        <v>2600</v>
      </c>
    </row>
    <row r="607" spans="1:15" x14ac:dyDescent="0.25">
      <c r="A607" s="9" t="s">
        <v>59</v>
      </c>
      <c r="B607" s="16" t="s">
        <v>880</v>
      </c>
      <c r="C607" t="s">
        <v>107</v>
      </c>
      <c r="D607" t="s">
        <v>741</v>
      </c>
      <c r="F607" s="9" t="s">
        <v>820</v>
      </c>
      <c r="G607">
        <v>1</v>
      </c>
      <c r="J607">
        <f>+Tabla35[[#This Row],[BALANCE INICIAL]]+Tabla35[[#This Row],[ENTRADAS]]-Tabla35[[#This Row],[SALIDAS]]</f>
        <v>1</v>
      </c>
      <c r="K607" s="2">
        <v>750</v>
      </c>
      <c r="L607" s="2">
        <f>+Tabla35[[#This Row],[BALANCE INICIAL]]*Tabla35[[#This Row],[PRECIO]]</f>
        <v>750</v>
      </c>
      <c r="M607" s="2">
        <f>+Tabla35[[#This Row],[ENTRADAS]]*Tabla35[[#This Row],[PRECIO]]</f>
        <v>0</v>
      </c>
      <c r="N607" s="2">
        <f>+Tabla35[[#This Row],[SALIDAS]]*Tabla35[[#This Row],[PRECIO]]</f>
        <v>0</v>
      </c>
      <c r="O607" s="2">
        <f>+Tabla35[[#This Row],[BALANCE INICIAL2]]+Tabla35[[#This Row],[ENTRADAS3]]-Tabla35[[#This Row],[SALIDAS4]]</f>
        <v>750</v>
      </c>
    </row>
    <row r="608" spans="1:15" x14ac:dyDescent="0.25">
      <c r="A608" s="9" t="s">
        <v>59</v>
      </c>
      <c r="B608" s="16" t="s">
        <v>880</v>
      </c>
      <c r="C608" t="s">
        <v>107</v>
      </c>
      <c r="D608" t="s">
        <v>742</v>
      </c>
      <c r="F608" s="9" t="s">
        <v>820</v>
      </c>
      <c r="G608">
        <v>7</v>
      </c>
      <c r="J608">
        <f>+Tabla35[[#This Row],[BALANCE INICIAL]]+Tabla35[[#This Row],[ENTRADAS]]-Tabla35[[#This Row],[SALIDAS]]</f>
        <v>7</v>
      </c>
      <c r="K608" s="2">
        <v>600</v>
      </c>
      <c r="L608" s="2">
        <f>+Tabla35[[#This Row],[BALANCE INICIAL]]*Tabla35[[#This Row],[PRECIO]]</f>
        <v>4200</v>
      </c>
      <c r="M608" s="2">
        <f>+Tabla35[[#This Row],[ENTRADAS]]*Tabla35[[#This Row],[PRECIO]]</f>
        <v>0</v>
      </c>
      <c r="N608" s="2">
        <f>+Tabla35[[#This Row],[SALIDAS]]*Tabla35[[#This Row],[PRECIO]]</f>
        <v>0</v>
      </c>
      <c r="O608" s="2">
        <f>+Tabla35[[#This Row],[BALANCE INICIAL2]]+Tabla35[[#This Row],[ENTRADAS3]]-Tabla35[[#This Row],[SALIDAS4]]</f>
        <v>4200</v>
      </c>
    </row>
    <row r="609" spans="1:15" x14ac:dyDescent="0.25">
      <c r="A609" s="9" t="s">
        <v>59</v>
      </c>
      <c r="B609" s="16" t="s">
        <v>880</v>
      </c>
      <c r="C609" t="s">
        <v>107</v>
      </c>
      <c r="D609" t="s">
        <v>743</v>
      </c>
      <c r="F609" s="9" t="s">
        <v>820</v>
      </c>
      <c r="G609">
        <v>1</v>
      </c>
      <c r="J609">
        <f>+Tabla35[[#This Row],[BALANCE INICIAL]]+Tabla35[[#This Row],[ENTRADAS]]-Tabla35[[#This Row],[SALIDAS]]</f>
        <v>1</v>
      </c>
      <c r="K609" s="2">
        <v>450</v>
      </c>
      <c r="L609" s="2">
        <f>+Tabla35[[#This Row],[BALANCE INICIAL]]*Tabla35[[#This Row],[PRECIO]]</f>
        <v>450</v>
      </c>
      <c r="M609" s="2">
        <f>+Tabla35[[#This Row],[ENTRADAS]]*Tabla35[[#This Row],[PRECIO]]</f>
        <v>0</v>
      </c>
      <c r="N609" s="2">
        <f>+Tabla35[[#This Row],[SALIDAS]]*Tabla35[[#This Row],[PRECIO]]</f>
        <v>0</v>
      </c>
      <c r="O609" s="2">
        <f>+Tabla35[[#This Row],[BALANCE INICIAL2]]+Tabla35[[#This Row],[ENTRADAS3]]-Tabla35[[#This Row],[SALIDAS4]]</f>
        <v>450</v>
      </c>
    </row>
    <row r="610" spans="1:15" x14ac:dyDescent="0.25">
      <c r="A610" s="9" t="s">
        <v>59</v>
      </c>
      <c r="B610" s="16" t="s">
        <v>880</v>
      </c>
      <c r="C610" t="s">
        <v>107</v>
      </c>
      <c r="D610" t="s">
        <v>744</v>
      </c>
      <c r="F610" s="9" t="s">
        <v>820</v>
      </c>
      <c r="G610">
        <v>5</v>
      </c>
      <c r="J610">
        <f>+Tabla35[[#This Row],[BALANCE INICIAL]]+Tabla35[[#This Row],[ENTRADAS]]-Tabla35[[#This Row],[SALIDAS]]</f>
        <v>5</v>
      </c>
      <c r="K610" s="2">
        <v>400</v>
      </c>
      <c r="L610" s="2">
        <f>+Tabla35[[#This Row],[BALANCE INICIAL]]*Tabla35[[#This Row],[PRECIO]]</f>
        <v>2000</v>
      </c>
      <c r="M610" s="2">
        <f>+Tabla35[[#This Row],[ENTRADAS]]*Tabla35[[#This Row],[PRECIO]]</f>
        <v>0</v>
      </c>
      <c r="N610" s="2">
        <f>+Tabla35[[#This Row],[SALIDAS]]*Tabla35[[#This Row],[PRECIO]]</f>
        <v>0</v>
      </c>
      <c r="O610" s="2">
        <f>+Tabla35[[#This Row],[BALANCE INICIAL2]]+Tabla35[[#This Row],[ENTRADAS3]]-Tabla35[[#This Row],[SALIDAS4]]</f>
        <v>2000</v>
      </c>
    </row>
    <row r="611" spans="1:15" x14ac:dyDescent="0.25">
      <c r="A611" s="9" t="s">
        <v>59</v>
      </c>
      <c r="B611" s="16" t="s">
        <v>880</v>
      </c>
      <c r="C611" t="s">
        <v>107</v>
      </c>
      <c r="D611" t="s">
        <v>745</v>
      </c>
      <c r="F611" s="9" t="s">
        <v>820</v>
      </c>
      <c r="G611">
        <v>6</v>
      </c>
      <c r="J611">
        <f>+Tabla35[[#This Row],[BALANCE INICIAL]]+Tabla35[[#This Row],[ENTRADAS]]-Tabla35[[#This Row],[SALIDAS]]</f>
        <v>6</v>
      </c>
      <c r="K611" s="2">
        <v>575</v>
      </c>
      <c r="L611" s="2">
        <f>+Tabla35[[#This Row],[BALANCE INICIAL]]*Tabla35[[#This Row],[PRECIO]]</f>
        <v>3450</v>
      </c>
      <c r="M611" s="2">
        <f>+Tabla35[[#This Row],[ENTRADAS]]*Tabla35[[#This Row],[PRECIO]]</f>
        <v>0</v>
      </c>
      <c r="N611" s="2">
        <f>+Tabla35[[#This Row],[SALIDAS]]*Tabla35[[#This Row],[PRECIO]]</f>
        <v>0</v>
      </c>
      <c r="O611" s="2">
        <f>+Tabla35[[#This Row],[BALANCE INICIAL2]]+Tabla35[[#This Row],[ENTRADAS3]]-Tabla35[[#This Row],[SALIDAS4]]</f>
        <v>3450</v>
      </c>
    </row>
    <row r="612" spans="1:15" x14ac:dyDescent="0.25">
      <c r="A612" s="9" t="s">
        <v>59</v>
      </c>
      <c r="B612" s="16" t="s">
        <v>880</v>
      </c>
      <c r="C612" t="s">
        <v>107</v>
      </c>
      <c r="D612" t="s">
        <v>746</v>
      </c>
      <c r="F612" s="9" t="s">
        <v>820</v>
      </c>
      <c r="G612">
        <v>5</v>
      </c>
      <c r="J612">
        <f>+Tabla35[[#This Row],[BALANCE INICIAL]]+Tabla35[[#This Row],[ENTRADAS]]-Tabla35[[#This Row],[SALIDAS]]</f>
        <v>5</v>
      </c>
      <c r="K612" s="2">
        <v>495</v>
      </c>
      <c r="L612" s="2">
        <f>+Tabla35[[#This Row],[BALANCE INICIAL]]*Tabla35[[#This Row],[PRECIO]]</f>
        <v>2475</v>
      </c>
      <c r="M612" s="2">
        <f>+Tabla35[[#This Row],[ENTRADAS]]*Tabla35[[#This Row],[PRECIO]]</f>
        <v>0</v>
      </c>
      <c r="N612" s="2">
        <f>+Tabla35[[#This Row],[SALIDAS]]*Tabla35[[#This Row],[PRECIO]]</f>
        <v>0</v>
      </c>
      <c r="O612" s="2">
        <f>+Tabla35[[#This Row],[BALANCE INICIAL2]]+Tabla35[[#This Row],[ENTRADAS3]]-Tabla35[[#This Row],[SALIDAS4]]</f>
        <v>2475</v>
      </c>
    </row>
    <row r="613" spans="1:15" x14ac:dyDescent="0.25">
      <c r="A613" s="9" t="s">
        <v>59</v>
      </c>
      <c r="B613" s="16" t="s">
        <v>880</v>
      </c>
      <c r="C613" t="s">
        <v>107</v>
      </c>
      <c r="D613" t="s">
        <v>747</v>
      </c>
      <c r="F613" s="9" t="s">
        <v>820</v>
      </c>
      <c r="G613">
        <v>6</v>
      </c>
      <c r="J613">
        <f>+Tabla35[[#This Row],[BALANCE INICIAL]]+Tabla35[[#This Row],[ENTRADAS]]-Tabla35[[#This Row],[SALIDAS]]</f>
        <v>6</v>
      </c>
      <c r="K613" s="2">
        <v>450</v>
      </c>
      <c r="L613" s="2">
        <f>+Tabla35[[#This Row],[BALANCE INICIAL]]*Tabla35[[#This Row],[PRECIO]]</f>
        <v>2700</v>
      </c>
      <c r="M613" s="2">
        <f>+Tabla35[[#This Row],[ENTRADAS]]*Tabla35[[#This Row],[PRECIO]]</f>
        <v>0</v>
      </c>
      <c r="N613" s="2">
        <f>+Tabla35[[#This Row],[SALIDAS]]*Tabla35[[#This Row],[PRECIO]]</f>
        <v>0</v>
      </c>
      <c r="O613" s="2">
        <f>+Tabla35[[#This Row],[BALANCE INICIAL2]]+Tabla35[[#This Row],[ENTRADAS3]]-Tabla35[[#This Row],[SALIDAS4]]</f>
        <v>2700</v>
      </c>
    </row>
    <row r="614" spans="1:15" x14ac:dyDescent="0.25">
      <c r="A614" s="9" t="s">
        <v>59</v>
      </c>
      <c r="B614" s="16" t="s">
        <v>880</v>
      </c>
      <c r="C614" t="s">
        <v>107</v>
      </c>
      <c r="D614" t="s">
        <v>748</v>
      </c>
      <c r="F614" s="9" t="s">
        <v>820</v>
      </c>
      <c r="G614">
        <v>2</v>
      </c>
      <c r="J614">
        <f>+Tabla35[[#This Row],[BALANCE INICIAL]]+Tabla35[[#This Row],[ENTRADAS]]-Tabla35[[#This Row],[SALIDAS]]</f>
        <v>2</v>
      </c>
      <c r="K614" s="2">
        <v>2144</v>
      </c>
      <c r="L614" s="2">
        <f>+Tabla35[[#This Row],[BALANCE INICIAL]]*Tabla35[[#This Row],[PRECIO]]</f>
        <v>4288</v>
      </c>
      <c r="M614" s="2">
        <f>+Tabla35[[#This Row],[ENTRADAS]]*Tabla35[[#This Row],[PRECIO]]</f>
        <v>0</v>
      </c>
      <c r="N614" s="2">
        <f>+Tabla35[[#This Row],[SALIDAS]]*Tabla35[[#This Row],[PRECIO]]</f>
        <v>0</v>
      </c>
      <c r="O614" s="2">
        <f>+Tabla35[[#This Row],[BALANCE INICIAL2]]+Tabla35[[#This Row],[ENTRADAS3]]-Tabla35[[#This Row],[SALIDAS4]]</f>
        <v>4288</v>
      </c>
    </row>
    <row r="615" spans="1:15" x14ac:dyDescent="0.25">
      <c r="A615" s="9" t="s">
        <v>59</v>
      </c>
      <c r="B615" s="16" t="s">
        <v>880</v>
      </c>
      <c r="C615" t="s">
        <v>107</v>
      </c>
      <c r="D615" t="s">
        <v>749</v>
      </c>
      <c r="F615" s="9" t="s">
        <v>820</v>
      </c>
      <c r="G615">
        <v>21</v>
      </c>
      <c r="J615">
        <f>+Tabla35[[#This Row],[BALANCE INICIAL]]+Tabla35[[#This Row],[ENTRADAS]]-Tabla35[[#This Row],[SALIDAS]]</f>
        <v>21</v>
      </c>
      <c r="K615" s="2">
        <v>190</v>
      </c>
      <c r="L615" s="2">
        <f>+Tabla35[[#This Row],[BALANCE INICIAL]]*Tabla35[[#This Row],[PRECIO]]</f>
        <v>3990</v>
      </c>
      <c r="M615" s="2">
        <f>+Tabla35[[#This Row],[ENTRADAS]]*Tabla35[[#This Row],[PRECIO]]</f>
        <v>0</v>
      </c>
      <c r="N615" s="2">
        <f>+Tabla35[[#This Row],[SALIDAS]]*Tabla35[[#This Row],[PRECIO]]</f>
        <v>0</v>
      </c>
      <c r="O615" s="2">
        <f>+Tabla35[[#This Row],[BALANCE INICIAL2]]+Tabla35[[#This Row],[ENTRADAS3]]-Tabla35[[#This Row],[SALIDAS4]]</f>
        <v>3990</v>
      </c>
    </row>
    <row r="616" spans="1:15" x14ac:dyDescent="0.25">
      <c r="A616" s="9" t="s">
        <v>59</v>
      </c>
      <c r="B616" s="16" t="s">
        <v>880</v>
      </c>
      <c r="C616" t="s">
        <v>107</v>
      </c>
      <c r="D616" t="s">
        <v>750</v>
      </c>
      <c r="F616" s="9" t="s">
        <v>820</v>
      </c>
      <c r="G616">
        <v>3</v>
      </c>
      <c r="J616">
        <f>+Tabla35[[#This Row],[BALANCE INICIAL]]+Tabla35[[#This Row],[ENTRADAS]]-Tabla35[[#This Row],[SALIDAS]]</f>
        <v>3</v>
      </c>
      <c r="K616" s="2">
        <v>350</v>
      </c>
      <c r="L616" s="2">
        <f>+Tabla35[[#This Row],[BALANCE INICIAL]]*Tabla35[[#This Row],[PRECIO]]</f>
        <v>1050</v>
      </c>
      <c r="M616" s="2">
        <f>+Tabla35[[#This Row],[ENTRADAS]]*Tabla35[[#This Row],[PRECIO]]</f>
        <v>0</v>
      </c>
      <c r="N616" s="2">
        <f>+Tabla35[[#This Row],[SALIDAS]]*Tabla35[[#This Row],[PRECIO]]</f>
        <v>0</v>
      </c>
      <c r="O616" s="2">
        <f>+Tabla35[[#This Row],[BALANCE INICIAL2]]+Tabla35[[#This Row],[ENTRADAS3]]-Tabla35[[#This Row],[SALIDAS4]]</f>
        <v>1050</v>
      </c>
    </row>
    <row r="617" spans="1:15" x14ac:dyDescent="0.25">
      <c r="A617" s="9" t="s">
        <v>59</v>
      </c>
      <c r="B617" s="16" t="s">
        <v>880</v>
      </c>
      <c r="C617" t="s">
        <v>107</v>
      </c>
      <c r="D617" t="s">
        <v>751</v>
      </c>
      <c r="F617" s="9" t="s">
        <v>820</v>
      </c>
      <c r="G617">
        <v>23</v>
      </c>
      <c r="J617">
        <f>+Tabla35[[#This Row],[BALANCE INICIAL]]+Tabla35[[#This Row],[ENTRADAS]]-Tabla35[[#This Row],[SALIDAS]]</f>
        <v>23</v>
      </c>
      <c r="K617" s="2">
        <v>75</v>
      </c>
      <c r="L617" s="2">
        <f>+Tabla35[[#This Row],[BALANCE INICIAL]]*Tabla35[[#This Row],[PRECIO]]</f>
        <v>1725</v>
      </c>
      <c r="M617" s="2">
        <f>+Tabla35[[#This Row],[ENTRADAS]]*Tabla35[[#This Row],[PRECIO]]</f>
        <v>0</v>
      </c>
      <c r="N617" s="2">
        <f>+Tabla35[[#This Row],[SALIDAS]]*Tabla35[[#This Row],[PRECIO]]</f>
        <v>0</v>
      </c>
      <c r="O617" s="2">
        <f>+Tabla35[[#This Row],[BALANCE INICIAL2]]+Tabla35[[#This Row],[ENTRADAS3]]-Tabla35[[#This Row],[SALIDAS4]]</f>
        <v>1725</v>
      </c>
    </row>
    <row r="618" spans="1:15" x14ac:dyDescent="0.25">
      <c r="A618" s="9" t="s">
        <v>59</v>
      </c>
      <c r="B618" s="16" t="s">
        <v>880</v>
      </c>
      <c r="C618" t="s">
        <v>107</v>
      </c>
      <c r="D618" t="s">
        <v>752</v>
      </c>
      <c r="F618" s="9" t="s">
        <v>820</v>
      </c>
      <c r="G618">
        <v>7</v>
      </c>
      <c r="J618">
        <f>+Tabla35[[#This Row],[BALANCE INICIAL]]+Tabla35[[#This Row],[ENTRADAS]]-Tabla35[[#This Row],[SALIDAS]]</f>
        <v>7</v>
      </c>
      <c r="K618" s="2">
        <v>1350</v>
      </c>
      <c r="L618" s="2">
        <f>+Tabla35[[#This Row],[BALANCE INICIAL]]*Tabla35[[#This Row],[PRECIO]]</f>
        <v>9450</v>
      </c>
      <c r="M618" s="2">
        <f>+Tabla35[[#This Row],[ENTRADAS]]*Tabla35[[#This Row],[PRECIO]]</f>
        <v>0</v>
      </c>
      <c r="N618" s="2">
        <f>+Tabla35[[#This Row],[SALIDAS]]*Tabla35[[#This Row],[PRECIO]]</f>
        <v>0</v>
      </c>
      <c r="O618" s="2">
        <f>+Tabla35[[#This Row],[BALANCE INICIAL2]]+Tabla35[[#This Row],[ENTRADAS3]]-Tabla35[[#This Row],[SALIDAS4]]</f>
        <v>9450</v>
      </c>
    </row>
    <row r="619" spans="1:15" x14ac:dyDescent="0.25">
      <c r="A619" s="9" t="s">
        <v>59</v>
      </c>
      <c r="B619" s="16" t="s">
        <v>880</v>
      </c>
      <c r="C619" t="s">
        <v>107</v>
      </c>
      <c r="D619" t="s">
        <v>753</v>
      </c>
      <c r="F619" s="9" t="s">
        <v>820</v>
      </c>
      <c r="G619">
        <v>10</v>
      </c>
      <c r="J619">
        <f>+Tabla35[[#This Row],[BALANCE INICIAL]]+Tabla35[[#This Row],[ENTRADAS]]-Tabla35[[#This Row],[SALIDAS]]</f>
        <v>10</v>
      </c>
      <c r="K619" s="2">
        <v>1450</v>
      </c>
      <c r="L619" s="2">
        <f>+Tabla35[[#This Row],[BALANCE INICIAL]]*Tabla35[[#This Row],[PRECIO]]</f>
        <v>14500</v>
      </c>
      <c r="M619" s="2">
        <f>+Tabla35[[#This Row],[ENTRADAS]]*Tabla35[[#This Row],[PRECIO]]</f>
        <v>0</v>
      </c>
      <c r="N619" s="2">
        <f>+Tabla35[[#This Row],[SALIDAS]]*Tabla35[[#This Row],[PRECIO]]</f>
        <v>0</v>
      </c>
      <c r="O619" s="2">
        <f>+Tabla35[[#This Row],[BALANCE INICIAL2]]+Tabla35[[#This Row],[ENTRADAS3]]-Tabla35[[#This Row],[SALIDAS4]]</f>
        <v>14500</v>
      </c>
    </row>
    <row r="620" spans="1:15" x14ac:dyDescent="0.25">
      <c r="A620" s="9" t="s">
        <v>59</v>
      </c>
      <c r="B620" s="16" t="s">
        <v>880</v>
      </c>
      <c r="C620" t="s">
        <v>107</v>
      </c>
      <c r="D620" t="s">
        <v>756</v>
      </c>
      <c r="F620" s="9" t="s">
        <v>820</v>
      </c>
      <c r="G620">
        <v>4</v>
      </c>
      <c r="J620">
        <f>+Tabla35[[#This Row],[BALANCE INICIAL]]+Tabla35[[#This Row],[ENTRADAS]]-Tabla35[[#This Row],[SALIDAS]]</f>
        <v>4</v>
      </c>
      <c r="K620" s="2">
        <v>260</v>
      </c>
      <c r="L620" s="2">
        <f>+Tabla35[[#This Row],[BALANCE INICIAL]]*Tabla35[[#This Row],[PRECIO]]</f>
        <v>1040</v>
      </c>
      <c r="M620" s="2">
        <f>+Tabla35[[#This Row],[ENTRADAS]]*Tabla35[[#This Row],[PRECIO]]</f>
        <v>0</v>
      </c>
      <c r="N620" s="2">
        <f>+Tabla35[[#This Row],[SALIDAS]]*Tabla35[[#This Row],[PRECIO]]</f>
        <v>0</v>
      </c>
      <c r="O620" s="2">
        <f>+Tabla35[[#This Row],[BALANCE INICIAL2]]+Tabla35[[#This Row],[ENTRADAS3]]-Tabla35[[#This Row],[SALIDAS4]]</f>
        <v>1040</v>
      </c>
    </row>
    <row r="621" spans="1:15" x14ac:dyDescent="0.25">
      <c r="A621" s="9" t="s">
        <v>59</v>
      </c>
      <c r="B621" s="16" t="s">
        <v>880</v>
      </c>
      <c r="C621" t="s">
        <v>107</v>
      </c>
      <c r="D621" t="s">
        <v>757</v>
      </c>
      <c r="F621" s="9" t="s">
        <v>820</v>
      </c>
      <c r="G621">
        <v>2</v>
      </c>
      <c r="I621">
        <v>1</v>
      </c>
      <c r="J621">
        <f>+Tabla35[[#This Row],[BALANCE INICIAL]]+Tabla35[[#This Row],[ENTRADAS]]-Tabla35[[#This Row],[SALIDAS]]</f>
        <v>1</v>
      </c>
      <c r="K621" s="2">
        <v>1980</v>
      </c>
      <c r="L621" s="2">
        <f>+Tabla35[[#This Row],[BALANCE INICIAL]]*Tabla35[[#This Row],[PRECIO]]</f>
        <v>3960</v>
      </c>
      <c r="M621" s="2">
        <f>+Tabla35[[#This Row],[ENTRADAS]]*Tabla35[[#This Row],[PRECIO]]</f>
        <v>0</v>
      </c>
      <c r="N621" s="2">
        <f>+Tabla35[[#This Row],[SALIDAS]]*Tabla35[[#This Row],[PRECIO]]</f>
        <v>1980</v>
      </c>
      <c r="O621" s="2">
        <f>+Tabla35[[#This Row],[BALANCE INICIAL2]]+Tabla35[[#This Row],[ENTRADAS3]]-Tabla35[[#This Row],[SALIDAS4]]</f>
        <v>1980</v>
      </c>
    </row>
    <row r="622" spans="1:15" x14ac:dyDescent="0.25">
      <c r="A622" s="9" t="s">
        <v>59</v>
      </c>
      <c r="B622" s="16" t="s">
        <v>880</v>
      </c>
      <c r="C622" t="s">
        <v>107</v>
      </c>
      <c r="D622" t="s">
        <v>758</v>
      </c>
      <c r="F622" s="9" t="s">
        <v>820</v>
      </c>
      <c r="G622">
        <v>38</v>
      </c>
      <c r="J622">
        <f>+Tabla35[[#This Row],[BALANCE INICIAL]]+Tabla35[[#This Row],[ENTRADAS]]-Tabla35[[#This Row],[SALIDAS]]</f>
        <v>38</v>
      </c>
      <c r="K622" s="2">
        <v>250</v>
      </c>
      <c r="L622" s="2">
        <f>+Tabla35[[#This Row],[BALANCE INICIAL]]*Tabla35[[#This Row],[PRECIO]]</f>
        <v>9500</v>
      </c>
      <c r="M622" s="2">
        <f>+Tabla35[[#This Row],[ENTRADAS]]*Tabla35[[#This Row],[PRECIO]]</f>
        <v>0</v>
      </c>
      <c r="N622" s="2">
        <f>+Tabla35[[#This Row],[SALIDAS]]*Tabla35[[#This Row],[PRECIO]]</f>
        <v>0</v>
      </c>
      <c r="O622" s="2">
        <f>+Tabla35[[#This Row],[BALANCE INICIAL2]]+Tabla35[[#This Row],[ENTRADAS3]]-Tabla35[[#This Row],[SALIDAS4]]</f>
        <v>9500</v>
      </c>
    </row>
    <row r="623" spans="1:15" x14ac:dyDescent="0.25">
      <c r="A623" s="9" t="s">
        <v>59</v>
      </c>
      <c r="B623" s="16" t="s">
        <v>880</v>
      </c>
      <c r="C623" t="s">
        <v>107</v>
      </c>
      <c r="D623" t="s">
        <v>759</v>
      </c>
      <c r="F623" s="9" t="s">
        <v>820</v>
      </c>
      <c r="G623">
        <v>3</v>
      </c>
      <c r="J623">
        <f>+Tabla35[[#This Row],[BALANCE INICIAL]]+Tabla35[[#This Row],[ENTRADAS]]-Tabla35[[#This Row],[SALIDAS]]</f>
        <v>3</v>
      </c>
      <c r="K623" s="2">
        <v>750</v>
      </c>
      <c r="L623" s="2">
        <f>+Tabla35[[#This Row],[BALANCE INICIAL]]*Tabla35[[#This Row],[PRECIO]]</f>
        <v>2250</v>
      </c>
      <c r="M623" s="2">
        <f>+Tabla35[[#This Row],[ENTRADAS]]*Tabla35[[#This Row],[PRECIO]]</f>
        <v>0</v>
      </c>
      <c r="N623" s="2">
        <f>+Tabla35[[#This Row],[SALIDAS]]*Tabla35[[#This Row],[PRECIO]]</f>
        <v>0</v>
      </c>
      <c r="O623" s="2">
        <f>+Tabla35[[#This Row],[BALANCE INICIAL2]]+Tabla35[[#This Row],[ENTRADAS3]]-Tabla35[[#This Row],[SALIDAS4]]</f>
        <v>2250</v>
      </c>
    </row>
    <row r="624" spans="1:15" x14ac:dyDescent="0.25">
      <c r="A624" s="9" t="s">
        <v>59</v>
      </c>
      <c r="B624" s="16" t="s">
        <v>880</v>
      </c>
      <c r="C624" t="s">
        <v>107</v>
      </c>
      <c r="D624" t="s">
        <v>760</v>
      </c>
      <c r="F624" s="9" t="s">
        <v>820</v>
      </c>
      <c r="G624">
        <v>16</v>
      </c>
      <c r="J624">
        <f>+Tabla35[[#This Row],[BALANCE INICIAL]]+Tabla35[[#This Row],[ENTRADAS]]-Tabla35[[#This Row],[SALIDAS]]</f>
        <v>16</v>
      </c>
      <c r="K624" s="2">
        <v>190</v>
      </c>
      <c r="L624" s="2">
        <f>+Tabla35[[#This Row],[BALANCE INICIAL]]*Tabla35[[#This Row],[PRECIO]]</f>
        <v>3040</v>
      </c>
      <c r="M624" s="2">
        <f>+Tabla35[[#This Row],[ENTRADAS]]*Tabla35[[#This Row],[PRECIO]]</f>
        <v>0</v>
      </c>
      <c r="N624" s="2">
        <f>+Tabla35[[#This Row],[SALIDAS]]*Tabla35[[#This Row],[PRECIO]]</f>
        <v>0</v>
      </c>
      <c r="O624" s="2">
        <f>+Tabla35[[#This Row],[BALANCE INICIAL2]]+Tabla35[[#This Row],[ENTRADAS3]]-Tabla35[[#This Row],[SALIDAS4]]</f>
        <v>3040</v>
      </c>
    </row>
    <row r="625" spans="1:15" x14ac:dyDescent="0.25">
      <c r="A625" s="9" t="s">
        <v>59</v>
      </c>
      <c r="B625" s="16" t="s">
        <v>880</v>
      </c>
      <c r="C625" t="s">
        <v>107</v>
      </c>
      <c r="D625" t="s">
        <v>761</v>
      </c>
      <c r="F625" s="9" t="s">
        <v>820</v>
      </c>
      <c r="G625">
        <v>2</v>
      </c>
      <c r="J625">
        <f>+Tabla35[[#This Row],[BALANCE INICIAL]]+Tabla35[[#This Row],[ENTRADAS]]-Tabla35[[#This Row],[SALIDAS]]</f>
        <v>2</v>
      </c>
      <c r="K625" s="2">
        <v>200</v>
      </c>
      <c r="L625" s="2">
        <f>+Tabla35[[#This Row],[BALANCE INICIAL]]*Tabla35[[#This Row],[PRECIO]]</f>
        <v>400</v>
      </c>
      <c r="M625" s="2">
        <f>+Tabla35[[#This Row],[ENTRADAS]]*Tabla35[[#This Row],[PRECIO]]</f>
        <v>0</v>
      </c>
      <c r="N625" s="2">
        <f>+Tabla35[[#This Row],[SALIDAS]]*Tabla35[[#This Row],[PRECIO]]</f>
        <v>0</v>
      </c>
      <c r="O625" s="2">
        <f>+Tabla35[[#This Row],[BALANCE INICIAL2]]+Tabla35[[#This Row],[ENTRADAS3]]-Tabla35[[#This Row],[SALIDAS4]]</f>
        <v>400</v>
      </c>
    </row>
    <row r="626" spans="1:15" x14ac:dyDescent="0.25">
      <c r="A626" s="9" t="s">
        <v>59</v>
      </c>
      <c r="B626" s="16" t="s">
        <v>880</v>
      </c>
      <c r="C626" t="s">
        <v>107</v>
      </c>
      <c r="D626" t="s">
        <v>762</v>
      </c>
      <c r="F626" s="9" t="s">
        <v>820</v>
      </c>
      <c r="G626">
        <v>4</v>
      </c>
      <c r="J626">
        <f>+Tabla35[[#This Row],[BALANCE INICIAL]]+Tabla35[[#This Row],[ENTRADAS]]-Tabla35[[#This Row],[SALIDAS]]</f>
        <v>4</v>
      </c>
      <c r="K626" s="2">
        <v>187</v>
      </c>
      <c r="L626" s="2">
        <f>+Tabla35[[#This Row],[BALANCE INICIAL]]*Tabla35[[#This Row],[PRECIO]]</f>
        <v>748</v>
      </c>
      <c r="M626" s="2">
        <f>+Tabla35[[#This Row],[ENTRADAS]]*Tabla35[[#This Row],[PRECIO]]</f>
        <v>0</v>
      </c>
      <c r="N626" s="2">
        <f>+Tabla35[[#This Row],[SALIDAS]]*Tabla35[[#This Row],[PRECIO]]</f>
        <v>0</v>
      </c>
      <c r="O626" s="2">
        <f>+Tabla35[[#This Row],[BALANCE INICIAL2]]+Tabla35[[#This Row],[ENTRADAS3]]-Tabla35[[#This Row],[SALIDAS4]]</f>
        <v>748</v>
      </c>
    </row>
    <row r="627" spans="1:15" x14ac:dyDescent="0.25">
      <c r="A627" s="9" t="s">
        <v>59</v>
      </c>
      <c r="B627" s="16" t="s">
        <v>880</v>
      </c>
      <c r="C627" t="s">
        <v>107</v>
      </c>
      <c r="D627" t="s">
        <v>763</v>
      </c>
      <c r="F627" s="9" t="s">
        <v>820</v>
      </c>
      <c r="G627">
        <v>2</v>
      </c>
      <c r="J627">
        <f>+Tabla35[[#This Row],[BALANCE INICIAL]]+Tabla35[[#This Row],[ENTRADAS]]-Tabla35[[#This Row],[SALIDAS]]</f>
        <v>2</v>
      </c>
      <c r="K627" s="2">
        <v>170</v>
      </c>
      <c r="L627" s="2">
        <f>+Tabla35[[#This Row],[BALANCE INICIAL]]*Tabla35[[#This Row],[PRECIO]]</f>
        <v>340</v>
      </c>
      <c r="M627" s="2">
        <f>+Tabla35[[#This Row],[ENTRADAS]]*Tabla35[[#This Row],[PRECIO]]</f>
        <v>0</v>
      </c>
      <c r="N627" s="2">
        <f>+Tabla35[[#This Row],[SALIDAS]]*Tabla35[[#This Row],[PRECIO]]</f>
        <v>0</v>
      </c>
      <c r="O627" s="2">
        <f>+Tabla35[[#This Row],[BALANCE INICIAL2]]+Tabla35[[#This Row],[ENTRADAS3]]-Tabla35[[#This Row],[SALIDAS4]]</f>
        <v>340</v>
      </c>
    </row>
    <row r="628" spans="1:15" x14ac:dyDescent="0.25">
      <c r="A628" s="9" t="s">
        <v>59</v>
      </c>
      <c r="B628" s="16" t="s">
        <v>880</v>
      </c>
      <c r="C628" t="s">
        <v>107</v>
      </c>
      <c r="D628" t="s">
        <v>764</v>
      </c>
      <c r="F628" s="9" t="s">
        <v>820</v>
      </c>
      <c r="G628">
        <v>3</v>
      </c>
      <c r="J628">
        <f>+Tabla35[[#This Row],[BALANCE INICIAL]]+Tabla35[[#This Row],[ENTRADAS]]-Tabla35[[#This Row],[SALIDAS]]</f>
        <v>3</v>
      </c>
      <c r="K628" s="2">
        <v>180</v>
      </c>
      <c r="L628" s="2">
        <f>+Tabla35[[#This Row],[BALANCE INICIAL]]*Tabla35[[#This Row],[PRECIO]]</f>
        <v>540</v>
      </c>
      <c r="M628" s="2">
        <f>+Tabla35[[#This Row],[ENTRADAS]]*Tabla35[[#This Row],[PRECIO]]</f>
        <v>0</v>
      </c>
      <c r="N628" s="2">
        <f>+Tabla35[[#This Row],[SALIDAS]]*Tabla35[[#This Row],[PRECIO]]</f>
        <v>0</v>
      </c>
      <c r="O628" s="2">
        <f>+Tabla35[[#This Row],[BALANCE INICIAL2]]+Tabla35[[#This Row],[ENTRADAS3]]-Tabla35[[#This Row],[SALIDAS4]]</f>
        <v>540</v>
      </c>
    </row>
    <row r="629" spans="1:15" x14ac:dyDescent="0.25">
      <c r="A629" s="9" t="s">
        <v>59</v>
      </c>
      <c r="B629" s="16" t="s">
        <v>880</v>
      </c>
      <c r="C629" t="s">
        <v>107</v>
      </c>
      <c r="D629" t="s">
        <v>765</v>
      </c>
      <c r="F629" s="9" t="s">
        <v>820</v>
      </c>
      <c r="G629">
        <v>1</v>
      </c>
      <c r="J629">
        <f>+Tabla35[[#This Row],[BALANCE INICIAL]]+Tabla35[[#This Row],[ENTRADAS]]-Tabla35[[#This Row],[SALIDAS]]</f>
        <v>1</v>
      </c>
      <c r="K629" s="2">
        <v>180</v>
      </c>
      <c r="L629" s="2">
        <f>+Tabla35[[#This Row],[BALANCE INICIAL]]*Tabla35[[#This Row],[PRECIO]]</f>
        <v>180</v>
      </c>
      <c r="M629" s="2">
        <f>+Tabla35[[#This Row],[ENTRADAS]]*Tabla35[[#This Row],[PRECIO]]</f>
        <v>0</v>
      </c>
      <c r="N629" s="2">
        <f>+Tabla35[[#This Row],[SALIDAS]]*Tabla35[[#This Row],[PRECIO]]</f>
        <v>0</v>
      </c>
      <c r="O629" s="2">
        <f>+Tabla35[[#This Row],[BALANCE INICIAL2]]+Tabla35[[#This Row],[ENTRADAS3]]-Tabla35[[#This Row],[SALIDAS4]]</f>
        <v>180</v>
      </c>
    </row>
    <row r="630" spans="1:15" x14ac:dyDescent="0.25">
      <c r="A630" s="9" t="s">
        <v>59</v>
      </c>
      <c r="B630" s="16" t="s">
        <v>880</v>
      </c>
      <c r="C630" t="s">
        <v>107</v>
      </c>
      <c r="D630" t="s">
        <v>766</v>
      </c>
      <c r="F630" s="9" t="s">
        <v>820</v>
      </c>
      <c r="G630">
        <v>1</v>
      </c>
      <c r="J630">
        <f>+Tabla35[[#This Row],[BALANCE INICIAL]]+Tabla35[[#This Row],[ENTRADAS]]-Tabla35[[#This Row],[SALIDAS]]</f>
        <v>1</v>
      </c>
      <c r="K630" s="2">
        <v>195</v>
      </c>
      <c r="L630" s="2">
        <f>+Tabla35[[#This Row],[BALANCE INICIAL]]*Tabla35[[#This Row],[PRECIO]]</f>
        <v>195</v>
      </c>
      <c r="M630" s="2">
        <f>+Tabla35[[#This Row],[ENTRADAS]]*Tabla35[[#This Row],[PRECIO]]</f>
        <v>0</v>
      </c>
      <c r="N630" s="2">
        <f>+Tabla35[[#This Row],[SALIDAS]]*Tabla35[[#This Row],[PRECIO]]</f>
        <v>0</v>
      </c>
      <c r="O630" s="2">
        <f>+Tabla35[[#This Row],[BALANCE INICIAL2]]+Tabla35[[#This Row],[ENTRADAS3]]-Tabla35[[#This Row],[SALIDAS4]]</f>
        <v>195</v>
      </c>
    </row>
    <row r="631" spans="1:15" x14ac:dyDescent="0.25">
      <c r="A631" s="9" t="s">
        <v>59</v>
      </c>
      <c r="B631" s="16" t="s">
        <v>880</v>
      </c>
      <c r="C631" t="s">
        <v>107</v>
      </c>
      <c r="D631" t="s">
        <v>767</v>
      </c>
      <c r="F631" s="9" t="s">
        <v>820</v>
      </c>
      <c r="G631">
        <v>1</v>
      </c>
      <c r="J631">
        <f>+Tabla35[[#This Row],[BALANCE INICIAL]]+Tabla35[[#This Row],[ENTRADAS]]-Tabla35[[#This Row],[SALIDAS]]</f>
        <v>1</v>
      </c>
      <c r="K631" s="2">
        <v>1182.17</v>
      </c>
      <c r="L631" s="2">
        <f>+Tabla35[[#This Row],[BALANCE INICIAL]]*Tabla35[[#This Row],[PRECIO]]</f>
        <v>1182.17</v>
      </c>
      <c r="M631" s="2">
        <f>+Tabla35[[#This Row],[ENTRADAS]]*Tabla35[[#This Row],[PRECIO]]</f>
        <v>0</v>
      </c>
      <c r="N631" s="2">
        <f>+Tabla35[[#This Row],[SALIDAS]]*Tabla35[[#This Row],[PRECIO]]</f>
        <v>0</v>
      </c>
      <c r="O631" s="2">
        <f>+Tabla35[[#This Row],[BALANCE INICIAL2]]+Tabla35[[#This Row],[ENTRADAS3]]-Tabla35[[#This Row],[SALIDAS4]]</f>
        <v>1182.17</v>
      </c>
    </row>
    <row r="632" spans="1:15" x14ac:dyDescent="0.25">
      <c r="A632" s="9" t="s">
        <v>59</v>
      </c>
      <c r="B632" s="16" t="s">
        <v>880</v>
      </c>
      <c r="C632" t="s">
        <v>107</v>
      </c>
      <c r="D632" t="s">
        <v>768</v>
      </c>
      <c r="F632" s="9" t="s">
        <v>820</v>
      </c>
      <c r="G632">
        <v>192</v>
      </c>
      <c r="J632">
        <f>+Tabla35[[#This Row],[BALANCE INICIAL]]+Tabla35[[#This Row],[ENTRADAS]]-Tabla35[[#This Row],[SALIDAS]]</f>
        <v>192</v>
      </c>
      <c r="K632" s="2">
        <v>75</v>
      </c>
      <c r="L632" s="2">
        <f>+Tabla35[[#This Row],[BALANCE INICIAL]]*Tabla35[[#This Row],[PRECIO]]</f>
        <v>14400</v>
      </c>
      <c r="M632" s="2">
        <f>+Tabla35[[#This Row],[ENTRADAS]]*Tabla35[[#This Row],[PRECIO]]</f>
        <v>0</v>
      </c>
      <c r="N632" s="2">
        <f>+Tabla35[[#This Row],[SALIDAS]]*Tabla35[[#This Row],[PRECIO]]</f>
        <v>0</v>
      </c>
      <c r="O632" s="2">
        <f>+Tabla35[[#This Row],[BALANCE INICIAL2]]+Tabla35[[#This Row],[ENTRADAS3]]-Tabla35[[#This Row],[SALIDAS4]]</f>
        <v>14400</v>
      </c>
    </row>
    <row r="633" spans="1:15" x14ac:dyDescent="0.25">
      <c r="A633" s="9" t="s">
        <v>59</v>
      </c>
      <c r="B633" s="16" t="s">
        <v>880</v>
      </c>
      <c r="C633" t="s">
        <v>107</v>
      </c>
      <c r="D633" t="s">
        <v>769</v>
      </c>
      <c r="F633" s="9" t="s">
        <v>820</v>
      </c>
      <c r="G633">
        <v>6</v>
      </c>
      <c r="J633">
        <f>+Tabla35[[#This Row],[BALANCE INICIAL]]+Tabla35[[#This Row],[ENTRADAS]]-Tabla35[[#This Row],[SALIDAS]]</f>
        <v>6</v>
      </c>
      <c r="K633" s="2">
        <v>40</v>
      </c>
      <c r="L633" s="2">
        <f>+Tabla35[[#This Row],[BALANCE INICIAL]]*Tabla35[[#This Row],[PRECIO]]</f>
        <v>240</v>
      </c>
      <c r="M633" s="2">
        <f>+Tabla35[[#This Row],[ENTRADAS]]*Tabla35[[#This Row],[PRECIO]]</f>
        <v>0</v>
      </c>
      <c r="N633" s="2">
        <f>+Tabla35[[#This Row],[SALIDAS]]*Tabla35[[#This Row],[PRECIO]]</f>
        <v>0</v>
      </c>
      <c r="O633" s="2">
        <f>+Tabla35[[#This Row],[BALANCE INICIAL2]]+Tabla35[[#This Row],[ENTRADAS3]]-Tabla35[[#This Row],[SALIDAS4]]</f>
        <v>240</v>
      </c>
    </row>
    <row r="634" spans="1:15" x14ac:dyDescent="0.25">
      <c r="A634" s="9" t="s">
        <v>59</v>
      </c>
      <c r="B634" s="16" t="s">
        <v>880</v>
      </c>
      <c r="C634" t="s">
        <v>107</v>
      </c>
      <c r="D634" t="s">
        <v>770</v>
      </c>
      <c r="F634" s="9" t="s">
        <v>820</v>
      </c>
      <c r="G634">
        <v>4</v>
      </c>
      <c r="J634">
        <f>+Tabla35[[#This Row],[BALANCE INICIAL]]+Tabla35[[#This Row],[ENTRADAS]]-Tabla35[[#This Row],[SALIDAS]]</f>
        <v>4</v>
      </c>
      <c r="K634" s="2">
        <v>350</v>
      </c>
      <c r="L634" s="2">
        <f>+Tabla35[[#This Row],[BALANCE INICIAL]]*Tabla35[[#This Row],[PRECIO]]</f>
        <v>1400</v>
      </c>
      <c r="M634" s="2">
        <f>+Tabla35[[#This Row],[ENTRADAS]]*Tabla35[[#This Row],[PRECIO]]</f>
        <v>0</v>
      </c>
      <c r="N634" s="2">
        <f>+Tabla35[[#This Row],[SALIDAS]]*Tabla35[[#This Row],[PRECIO]]</f>
        <v>0</v>
      </c>
      <c r="O634" s="2">
        <f>+Tabla35[[#This Row],[BALANCE INICIAL2]]+Tabla35[[#This Row],[ENTRADAS3]]-Tabla35[[#This Row],[SALIDAS4]]</f>
        <v>1400</v>
      </c>
    </row>
    <row r="635" spans="1:15" x14ac:dyDescent="0.25">
      <c r="A635" s="9" t="s">
        <v>59</v>
      </c>
      <c r="B635" s="16" t="s">
        <v>880</v>
      </c>
      <c r="C635" t="s">
        <v>107</v>
      </c>
      <c r="D635" t="s">
        <v>771</v>
      </c>
      <c r="F635" s="9" t="s">
        <v>820</v>
      </c>
      <c r="G635">
        <v>8</v>
      </c>
      <c r="J635">
        <f>+Tabla35[[#This Row],[BALANCE INICIAL]]+Tabla35[[#This Row],[ENTRADAS]]-Tabla35[[#This Row],[SALIDAS]]</f>
        <v>8</v>
      </c>
      <c r="K635" s="2">
        <v>450</v>
      </c>
      <c r="L635" s="2">
        <f>+Tabla35[[#This Row],[BALANCE INICIAL]]*Tabla35[[#This Row],[PRECIO]]</f>
        <v>3600</v>
      </c>
      <c r="M635" s="2">
        <f>+Tabla35[[#This Row],[ENTRADAS]]*Tabla35[[#This Row],[PRECIO]]</f>
        <v>0</v>
      </c>
      <c r="N635" s="2">
        <f>+Tabla35[[#This Row],[SALIDAS]]*Tabla35[[#This Row],[PRECIO]]</f>
        <v>0</v>
      </c>
      <c r="O635" s="2">
        <f>+Tabla35[[#This Row],[BALANCE INICIAL2]]+Tabla35[[#This Row],[ENTRADAS3]]-Tabla35[[#This Row],[SALIDAS4]]</f>
        <v>3600</v>
      </c>
    </row>
    <row r="636" spans="1:15" x14ac:dyDescent="0.25">
      <c r="A636" s="9" t="s">
        <v>59</v>
      </c>
      <c r="B636" s="16" t="s">
        <v>880</v>
      </c>
      <c r="C636" t="s">
        <v>107</v>
      </c>
      <c r="D636" t="s">
        <v>772</v>
      </c>
      <c r="F636" s="9" t="s">
        <v>820</v>
      </c>
      <c r="G636">
        <v>6</v>
      </c>
      <c r="J636">
        <f>+Tabla35[[#This Row],[BALANCE INICIAL]]+Tabla35[[#This Row],[ENTRADAS]]-Tabla35[[#This Row],[SALIDAS]]</f>
        <v>6</v>
      </c>
      <c r="K636" s="2">
        <v>450</v>
      </c>
      <c r="L636" s="2">
        <f>+Tabla35[[#This Row],[BALANCE INICIAL]]*Tabla35[[#This Row],[PRECIO]]</f>
        <v>2700</v>
      </c>
      <c r="M636" s="2">
        <f>+Tabla35[[#This Row],[ENTRADAS]]*Tabla35[[#This Row],[PRECIO]]</f>
        <v>0</v>
      </c>
      <c r="N636" s="2">
        <f>+Tabla35[[#This Row],[SALIDAS]]*Tabla35[[#This Row],[PRECIO]]</f>
        <v>0</v>
      </c>
      <c r="O636" s="2">
        <f>+Tabla35[[#This Row],[BALANCE INICIAL2]]+Tabla35[[#This Row],[ENTRADAS3]]-Tabla35[[#This Row],[SALIDAS4]]</f>
        <v>2700</v>
      </c>
    </row>
    <row r="637" spans="1:15" x14ac:dyDescent="0.25">
      <c r="A637" s="9" t="s">
        <v>59</v>
      </c>
      <c r="B637" s="16" t="s">
        <v>880</v>
      </c>
      <c r="C637" t="s">
        <v>107</v>
      </c>
      <c r="D637" t="s">
        <v>773</v>
      </c>
      <c r="F637" s="9" t="s">
        <v>820</v>
      </c>
      <c r="G637">
        <v>32</v>
      </c>
      <c r="J637">
        <f>+Tabla35[[#This Row],[BALANCE INICIAL]]+Tabla35[[#This Row],[ENTRADAS]]-Tabla35[[#This Row],[SALIDAS]]</f>
        <v>32</v>
      </c>
      <c r="K637" s="2">
        <v>350</v>
      </c>
      <c r="L637" s="2">
        <f>+Tabla35[[#This Row],[BALANCE INICIAL]]*Tabla35[[#This Row],[PRECIO]]</f>
        <v>11200</v>
      </c>
      <c r="M637" s="2">
        <f>+Tabla35[[#This Row],[ENTRADAS]]*Tabla35[[#This Row],[PRECIO]]</f>
        <v>0</v>
      </c>
      <c r="N637" s="2">
        <f>+Tabla35[[#This Row],[SALIDAS]]*Tabla35[[#This Row],[PRECIO]]</f>
        <v>0</v>
      </c>
      <c r="O637" s="2">
        <f>+Tabla35[[#This Row],[BALANCE INICIAL2]]+Tabla35[[#This Row],[ENTRADAS3]]-Tabla35[[#This Row],[SALIDAS4]]</f>
        <v>11200</v>
      </c>
    </row>
    <row r="638" spans="1:15" x14ac:dyDescent="0.25">
      <c r="A638" s="9" t="s">
        <v>59</v>
      </c>
      <c r="B638" s="16" t="s">
        <v>880</v>
      </c>
      <c r="C638" t="s">
        <v>107</v>
      </c>
      <c r="D638" t="s">
        <v>774</v>
      </c>
      <c r="F638" s="9" t="s">
        <v>820</v>
      </c>
      <c r="G638">
        <v>258</v>
      </c>
      <c r="J638">
        <f>+Tabla35[[#This Row],[BALANCE INICIAL]]+Tabla35[[#This Row],[ENTRADAS]]-Tabla35[[#This Row],[SALIDAS]]</f>
        <v>258</v>
      </c>
      <c r="K638" s="2">
        <v>290</v>
      </c>
      <c r="L638" s="2">
        <f>+Tabla35[[#This Row],[BALANCE INICIAL]]*Tabla35[[#This Row],[PRECIO]]</f>
        <v>74820</v>
      </c>
      <c r="M638" s="2">
        <f>+Tabla35[[#This Row],[ENTRADAS]]*Tabla35[[#This Row],[PRECIO]]</f>
        <v>0</v>
      </c>
      <c r="N638" s="2">
        <f>+Tabla35[[#This Row],[SALIDAS]]*Tabla35[[#This Row],[PRECIO]]</f>
        <v>0</v>
      </c>
      <c r="O638" s="2">
        <f>+Tabla35[[#This Row],[BALANCE INICIAL2]]+Tabla35[[#This Row],[ENTRADAS3]]-Tabla35[[#This Row],[SALIDAS4]]</f>
        <v>74820</v>
      </c>
    </row>
    <row r="639" spans="1:15" x14ac:dyDescent="0.25">
      <c r="A639" s="9" t="s">
        <v>59</v>
      </c>
      <c r="B639" s="16" t="s">
        <v>880</v>
      </c>
      <c r="C639" t="s">
        <v>107</v>
      </c>
      <c r="D639" t="s">
        <v>775</v>
      </c>
      <c r="F639" s="9" t="s">
        <v>820</v>
      </c>
      <c r="G639">
        <v>24</v>
      </c>
      <c r="J639">
        <f>+Tabla35[[#This Row],[BALANCE INICIAL]]+Tabla35[[#This Row],[ENTRADAS]]-Tabla35[[#This Row],[SALIDAS]]</f>
        <v>24</v>
      </c>
      <c r="K639" s="2">
        <v>99</v>
      </c>
      <c r="L639" s="2">
        <f>+Tabla35[[#This Row],[BALANCE INICIAL]]*Tabla35[[#This Row],[PRECIO]]</f>
        <v>2376</v>
      </c>
      <c r="M639" s="2">
        <f>+Tabla35[[#This Row],[ENTRADAS]]*Tabla35[[#This Row],[PRECIO]]</f>
        <v>0</v>
      </c>
      <c r="N639" s="2">
        <f>+Tabla35[[#This Row],[SALIDAS]]*Tabla35[[#This Row],[PRECIO]]</f>
        <v>0</v>
      </c>
      <c r="O639" s="2">
        <f>+Tabla35[[#This Row],[BALANCE INICIAL2]]+Tabla35[[#This Row],[ENTRADAS3]]-Tabla35[[#This Row],[SALIDAS4]]</f>
        <v>2376</v>
      </c>
    </row>
    <row r="640" spans="1:15" x14ac:dyDescent="0.25">
      <c r="A640" s="9" t="s">
        <v>59</v>
      </c>
      <c r="B640" s="16" t="s">
        <v>880</v>
      </c>
      <c r="C640" t="s">
        <v>107</v>
      </c>
      <c r="D640" t="s">
        <v>776</v>
      </c>
      <c r="F640" s="9" t="s">
        <v>820</v>
      </c>
      <c r="G640">
        <v>1</v>
      </c>
      <c r="J640">
        <f>+Tabla35[[#This Row],[BALANCE INICIAL]]+Tabla35[[#This Row],[ENTRADAS]]-Tabla35[[#This Row],[SALIDAS]]</f>
        <v>1</v>
      </c>
      <c r="K640" s="2">
        <v>600</v>
      </c>
      <c r="L640" s="2">
        <f>+Tabla35[[#This Row],[BALANCE INICIAL]]*Tabla35[[#This Row],[PRECIO]]</f>
        <v>600</v>
      </c>
      <c r="M640" s="2">
        <f>+Tabla35[[#This Row],[ENTRADAS]]*Tabla35[[#This Row],[PRECIO]]</f>
        <v>0</v>
      </c>
      <c r="N640" s="2">
        <f>+Tabla35[[#This Row],[SALIDAS]]*Tabla35[[#This Row],[PRECIO]]</f>
        <v>0</v>
      </c>
      <c r="O640" s="2">
        <f>+Tabla35[[#This Row],[BALANCE INICIAL2]]+Tabla35[[#This Row],[ENTRADAS3]]-Tabla35[[#This Row],[SALIDAS4]]</f>
        <v>600</v>
      </c>
    </row>
    <row r="641" spans="1:15" x14ac:dyDescent="0.25">
      <c r="A641" s="9" t="s">
        <v>59</v>
      </c>
      <c r="B641" s="16" t="s">
        <v>880</v>
      </c>
      <c r="C641" t="s">
        <v>107</v>
      </c>
      <c r="D641" t="s">
        <v>777</v>
      </c>
      <c r="F641" s="9" t="s">
        <v>820</v>
      </c>
      <c r="G641">
        <v>2</v>
      </c>
      <c r="J641">
        <f>+Tabla35[[#This Row],[BALANCE INICIAL]]+Tabla35[[#This Row],[ENTRADAS]]-Tabla35[[#This Row],[SALIDAS]]</f>
        <v>2</v>
      </c>
      <c r="K641" s="2">
        <v>600</v>
      </c>
      <c r="L641" s="2">
        <f>+Tabla35[[#This Row],[BALANCE INICIAL]]*Tabla35[[#This Row],[PRECIO]]</f>
        <v>1200</v>
      </c>
      <c r="M641" s="2">
        <f>+Tabla35[[#This Row],[ENTRADAS]]*Tabla35[[#This Row],[PRECIO]]</f>
        <v>0</v>
      </c>
      <c r="N641" s="2">
        <f>+Tabla35[[#This Row],[SALIDAS]]*Tabla35[[#This Row],[PRECIO]]</f>
        <v>0</v>
      </c>
      <c r="O641" s="2">
        <f>+Tabla35[[#This Row],[BALANCE INICIAL2]]+Tabla35[[#This Row],[ENTRADAS3]]-Tabla35[[#This Row],[SALIDAS4]]</f>
        <v>1200</v>
      </c>
    </row>
    <row r="642" spans="1:15" x14ac:dyDescent="0.25">
      <c r="A642" s="9" t="s">
        <v>59</v>
      </c>
      <c r="B642" s="16" t="s">
        <v>880</v>
      </c>
      <c r="C642" t="s">
        <v>107</v>
      </c>
      <c r="D642" t="s">
        <v>778</v>
      </c>
      <c r="F642" s="9" t="s">
        <v>820</v>
      </c>
      <c r="G642">
        <v>9</v>
      </c>
      <c r="J642">
        <f>+Tabla35[[#This Row],[BALANCE INICIAL]]+Tabla35[[#This Row],[ENTRADAS]]-Tabla35[[#This Row],[SALIDAS]]</f>
        <v>9</v>
      </c>
      <c r="K642" s="2">
        <v>260</v>
      </c>
      <c r="L642" s="2">
        <f>+Tabla35[[#This Row],[BALANCE INICIAL]]*Tabla35[[#This Row],[PRECIO]]</f>
        <v>2340</v>
      </c>
      <c r="M642" s="2">
        <f>+Tabla35[[#This Row],[ENTRADAS]]*Tabla35[[#This Row],[PRECIO]]</f>
        <v>0</v>
      </c>
      <c r="N642" s="2">
        <f>+Tabla35[[#This Row],[SALIDAS]]*Tabla35[[#This Row],[PRECIO]]</f>
        <v>0</v>
      </c>
      <c r="O642" s="2">
        <f>+Tabla35[[#This Row],[BALANCE INICIAL2]]+Tabla35[[#This Row],[ENTRADAS3]]-Tabla35[[#This Row],[SALIDAS4]]</f>
        <v>2340</v>
      </c>
    </row>
    <row r="643" spans="1:15" x14ac:dyDescent="0.25">
      <c r="A643" s="9" t="s">
        <v>59</v>
      </c>
      <c r="B643" s="16" t="s">
        <v>880</v>
      </c>
      <c r="C643" t="s">
        <v>107</v>
      </c>
      <c r="D643" t="s">
        <v>779</v>
      </c>
      <c r="F643" s="9" t="s">
        <v>820</v>
      </c>
      <c r="G643">
        <v>4</v>
      </c>
      <c r="J643">
        <f>+Tabla35[[#This Row],[BALANCE INICIAL]]+Tabla35[[#This Row],[ENTRADAS]]-Tabla35[[#This Row],[SALIDAS]]</f>
        <v>4</v>
      </c>
      <c r="K643" s="2">
        <v>172</v>
      </c>
      <c r="L643" s="2">
        <f>+Tabla35[[#This Row],[BALANCE INICIAL]]*Tabla35[[#This Row],[PRECIO]]</f>
        <v>688</v>
      </c>
      <c r="M643" s="2">
        <f>+Tabla35[[#This Row],[ENTRADAS]]*Tabla35[[#This Row],[PRECIO]]</f>
        <v>0</v>
      </c>
      <c r="N643" s="2">
        <f>+Tabla35[[#This Row],[SALIDAS]]*Tabla35[[#This Row],[PRECIO]]</f>
        <v>0</v>
      </c>
      <c r="O643" s="2">
        <f>+Tabla35[[#This Row],[BALANCE INICIAL2]]+Tabla35[[#This Row],[ENTRADAS3]]-Tabla35[[#This Row],[SALIDAS4]]</f>
        <v>688</v>
      </c>
    </row>
    <row r="644" spans="1:15" x14ac:dyDescent="0.25">
      <c r="A644" s="9" t="s">
        <v>59</v>
      </c>
      <c r="B644" t="s">
        <v>880</v>
      </c>
      <c r="C644" t="s">
        <v>107</v>
      </c>
      <c r="D644" t="s">
        <v>780</v>
      </c>
      <c r="F644" s="9" t="s">
        <v>820</v>
      </c>
      <c r="G644">
        <v>22</v>
      </c>
      <c r="J644">
        <f>+Tabla35[[#This Row],[BALANCE INICIAL]]+Tabla35[[#This Row],[ENTRADAS]]-Tabla35[[#This Row],[SALIDAS]]</f>
        <v>22</v>
      </c>
      <c r="K644" s="2">
        <v>525</v>
      </c>
      <c r="L644" s="2">
        <f>+Tabla35[[#This Row],[BALANCE INICIAL]]*Tabla35[[#This Row],[PRECIO]]</f>
        <v>11550</v>
      </c>
      <c r="M644" s="2">
        <f>+Tabla35[[#This Row],[ENTRADAS]]*Tabla35[[#This Row],[PRECIO]]</f>
        <v>0</v>
      </c>
      <c r="N644" s="2">
        <f>+Tabla35[[#This Row],[SALIDAS]]*Tabla35[[#This Row],[PRECIO]]</f>
        <v>0</v>
      </c>
      <c r="O644" s="2">
        <f>+Tabla35[[#This Row],[BALANCE INICIAL2]]+Tabla35[[#This Row],[ENTRADAS3]]-Tabla35[[#This Row],[SALIDAS4]]</f>
        <v>11550</v>
      </c>
    </row>
    <row r="645" spans="1:15" x14ac:dyDescent="0.25">
      <c r="A645" s="9" t="s">
        <v>59</v>
      </c>
      <c r="B645" t="s">
        <v>880</v>
      </c>
      <c r="C645" t="s">
        <v>107</v>
      </c>
      <c r="D645" t="s">
        <v>781</v>
      </c>
      <c r="F645" s="9" t="s">
        <v>820</v>
      </c>
      <c r="G645">
        <v>22</v>
      </c>
      <c r="J645">
        <f>+Tabla35[[#This Row],[BALANCE INICIAL]]+Tabla35[[#This Row],[ENTRADAS]]-Tabla35[[#This Row],[SALIDAS]]</f>
        <v>22</v>
      </c>
      <c r="K645" s="2">
        <v>400</v>
      </c>
      <c r="L645" s="2">
        <f>+Tabla35[[#This Row],[BALANCE INICIAL]]*Tabla35[[#This Row],[PRECIO]]</f>
        <v>8800</v>
      </c>
      <c r="M645" s="2">
        <f>+Tabla35[[#This Row],[ENTRADAS]]*Tabla35[[#This Row],[PRECIO]]</f>
        <v>0</v>
      </c>
      <c r="N645" s="2">
        <f>+Tabla35[[#This Row],[SALIDAS]]*Tabla35[[#This Row],[PRECIO]]</f>
        <v>0</v>
      </c>
      <c r="O645" s="2">
        <f>+Tabla35[[#This Row],[BALANCE INICIAL2]]+Tabla35[[#This Row],[ENTRADAS3]]-Tabla35[[#This Row],[SALIDAS4]]</f>
        <v>8800</v>
      </c>
    </row>
    <row r="646" spans="1:15" x14ac:dyDescent="0.25">
      <c r="A646" s="9" t="s">
        <v>59</v>
      </c>
      <c r="B646" t="s">
        <v>880</v>
      </c>
      <c r="C646" t="s">
        <v>107</v>
      </c>
      <c r="D646" t="s">
        <v>782</v>
      </c>
      <c r="F646" s="9" t="s">
        <v>820</v>
      </c>
      <c r="G646">
        <v>3</v>
      </c>
      <c r="J646">
        <f>+Tabla35[[#This Row],[BALANCE INICIAL]]+Tabla35[[#This Row],[ENTRADAS]]-Tabla35[[#This Row],[SALIDAS]]</f>
        <v>3</v>
      </c>
      <c r="K646" s="2">
        <v>1010.5</v>
      </c>
      <c r="L646" s="2">
        <f>+Tabla35[[#This Row],[BALANCE INICIAL]]*Tabla35[[#This Row],[PRECIO]]</f>
        <v>3031.5</v>
      </c>
      <c r="M646" s="2">
        <f>+Tabla35[[#This Row],[ENTRADAS]]*Tabla35[[#This Row],[PRECIO]]</f>
        <v>0</v>
      </c>
      <c r="N646" s="2">
        <f>+Tabla35[[#This Row],[SALIDAS]]*Tabla35[[#This Row],[PRECIO]]</f>
        <v>0</v>
      </c>
      <c r="O646" s="2">
        <f>+Tabla35[[#This Row],[BALANCE INICIAL2]]+Tabla35[[#This Row],[ENTRADAS3]]-Tabla35[[#This Row],[SALIDAS4]]</f>
        <v>3031.5</v>
      </c>
    </row>
    <row r="647" spans="1:15" x14ac:dyDescent="0.25">
      <c r="A647" s="9" t="s">
        <v>59</v>
      </c>
      <c r="B647" t="s">
        <v>880</v>
      </c>
      <c r="C647" t="s">
        <v>107</v>
      </c>
      <c r="D647" t="s">
        <v>783</v>
      </c>
      <c r="F647" s="9" t="s">
        <v>820</v>
      </c>
      <c r="G647">
        <v>2</v>
      </c>
      <c r="J647">
        <f>+Tabla35[[#This Row],[BALANCE INICIAL]]+Tabla35[[#This Row],[ENTRADAS]]-Tabla35[[#This Row],[SALIDAS]]</f>
        <v>2</v>
      </c>
      <c r="K647" s="2">
        <v>900</v>
      </c>
      <c r="L647" s="2">
        <f>+Tabla35[[#This Row],[BALANCE INICIAL]]*Tabla35[[#This Row],[PRECIO]]</f>
        <v>1800</v>
      </c>
      <c r="M647" s="2">
        <f>+Tabla35[[#This Row],[ENTRADAS]]*Tabla35[[#This Row],[PRECIO]]</f>
        <v>0</v>
      </c>
      <c r="N647" s="2">
        <f>+Tabla35[[#This Row],[SALIDAS]]*Tabla35[[#This Row],[PRECIO]]</f>
        <v>0</v>
      </c>
      <c r="O647" s="2">
        <f>+Tabla35[[#This Row],[BALANCE INICIAL2]]+Tabla35[[#This Row],[ENTRADAS3]]-Tabla35[[#This Row],[SALIDAS4]]</f>
        <v>1800</v>
      </c>
    </row>
    <row r="648" spans="1:15" x14ac:dyDescent="0.25">
      <c r="A648" s="9" t="s">
        <v>59</v>
      </c>
      <c r="B648" t="s">
        <v>880</v>
      </c>
      <c r="C648" t="s">
        <v>107</v>
      </c>
      <c r="D648" t="s">
        <v>784</v>
      </c>
      <c r="F648" s="9" t="s">
        <v>820</v>
      </c>
      <c r="G648">
        <v>3</v>
      </c>
      <c r="J648">
        <f>+Tabla35[[#This Row],[BALANCE INICIAL]]+Tabla35[[#This Row],[ENTRADAS]]-Tabla35[[#This Row],[SALIDAS]]</f>
        <v>3</v>
      </c>
      <c r="K648" s="2">
        <v>950</v>
      </c>
      <c r="L648" s="2">
        <f>+Tabla35[[#This Row],[BALANCE INICIAL]]*Tabla35[[#This Row],[PRECIO]]</f>
        <v>2850</v>
      </c>
      <c r="M648" s="2">
        <f>+Tabla35[[#This Row],[ENTRADAS]]*Tabla35[[#This Row],[PRECIO]]</f>
        <v>0</v>
      </c>
      <c r="N648" s="2">
        <f>+Tabla35[[#This Row],[SALIDAS]]*Tabla35[[#This Row],[PRECIO]]</f>
        <v>0</v>
      </c>
      <c r="O648" s="2">
        <f>+Tabla35[[#This Row],[BALANCE INICIAL2]]+Tabla35[[#This Row],[ENTRADAS3]]-Tabla35[[#This Row],[SALIDAS4]]</f>
        <v>2850</v>
      </c>
    </row>
    <row r="649" spans="1:15" x14ac:dyDescent="0.25">
      <c r="A649" s="9" t="s">
        <v>59</v>
      </c>
      <c r="B649" s="16" t="s">
        <v>880</v>
      </c>
      <c r="C649" t="s">
        <v>107</v>
      </c>
      <c r="D649" t="s">
        <v>785</v>
      </c>
      <c r="F649" s="9" t="s">
        <v>820</v>
      </c>
      <c r="G649">
        <v>8</v>
      </c>
      <c r="J649">
        <f>+Tabla35[[#This Row],[BALANCE INICIAL]]+Tabla35[[#This Row],[ENTRADAS]]-Tabla35[[#This Row],[SALIDAS]]</f>
        <v>8</v>
      </c>
      <c r="K649" s="2">
        <v>90</v>
      </c>
      <c r="L649" s="2">
        <f>+Tabla35[[#This Row],[BALANCE INICIAL]]*Tabla35[[#This Row],[PRECIO]]</f>
        <v>720</v>
      </c>
      <c r="M649" s="2">
        <f>+Tabla35[[#This Row],[ENTRADAS]]*Tabla35[[#This Row],[PRECIO]]</f>
        <v>0</v>
      </c>
      <c r="N649" s="2">
        <f>+Tabla35[[#This Row],[SALIDAS]]*Tabla35[[#This Row],[PRECIO]]</f>
        <v>0</v>
      </c>
      <c r="O649" s="2">
        <f>+Tabla35[[#This Row],[BALANCE INICIAL2]]+Tabla35[[#This Row],[ENTRADAS3]]-Tabla35[[#This Row],[SALIDAS4]]</f>
        <v>720</v>
      </c>
    </row>
    <row r="650" spans="1:15" x14ac:dyDescent="0.25">
      <c r="A650" s="9" t="s">
        <v>59</v>
      </c>
      <c r="B650" s="16" t="s">
        <v>880</v>
      </c>
      <c r="C650" t="s">
        <v>107</v>
      </c>
      <c r="D650" t="s">
        <v>787</v>
      </c>
      <c r="F650" s="9" t="s">
        <v>820</v>
      </c>
      <c r="G650">
        <v>5</v>
      </c>
      <c r="J650">
        <f>+Tabla35[[#This Row],[BALANCE INICIAL]]+Tabla35[[#This Row],[ENTRADAS]]-Tabla35[[#This Row],[SALIDAS]]</f>
        <v>5</v>
      </c>
      <c r="K650" s="2">
        <v>1300</v>
      </c>
      <c r="L650" s="2">
        <f>+Tabla35[[#This Row],[BALANCE INICIAL]]*Tabla35[[#This Row],[PRECIO]]</f>
        <v>6500</v>
      </c>
      <c r="M650" s="2">
        <f>+Tabla35[[#This Row],[ENTRADAS]]*Tabla35[[#This Row],[PRECIO]]</f>
        <v>0</v>
      </c>
      <c r="N650" s="2">
        <f>+Tabla35[[#This Row],[SALIDAS]]*Tabla35[[#This Row],[PRECIO]]</f>
        <v>0</v>
      </c>
      <c r="O650" s="2">
        <f>+Tabla35[[#This Row],[BALANCE INICIAL2]]+Tabla35[[#This Row],[ENTRADAS3]]-Tabla35[[#This Row],[SALIDAS4]]</f>
        <v>6500</v>
      </c>
    </row>
    <row r="651" spans="1:15" x14ac:dyDescent="0.25">
      <c r="A651" s="9" t="s">
        <v>59</v>
      </c>
      <c r="B651" s="16" t="s">
        <v>880</v>
      </c>
      <c r="C651" t="s">
        <v>107</v>
      </c>
      <c r="D651" t="s">
        <v>788</v>
      </c>
      <c r="F651" s="9" t="s">
        <v>820</v>
      </c>
      <c r="G651">
        <v>9</v>
      </c>
      <c r="J651">
        <f>+Tabla35[[#This Row],[BALANCE INICIAL]]+Tabla35[[#This Row],[ENTRADAS]]-Tabla35[[#This Row],[SALIDAS]]</f>
        <v>9</v>
      </c>
      <c r="K651" s="2">
        <v>1050</v>
      </c>
      <c r="L651" s="2">
        <f>+Tabla35[[#This Row],[BALANCE INICIAL]]*Tabla35[[#This Row],[PRECIO]]</f>
        <v>9450</v>
      </c>
      <c r="M651" s="2">
        <f>+Tabla35[[#This Row],[ENTRADAS]]*Tabla35[[#This Row],[PRECIO]]</f>
        <v>0</v>
      </c>
      <c r="N651" s="2">
        <f>+Tabla35[[#This Row],[SALIDAS]]*Tabla35[[#This Row],[PRECIO]]</f>
        <v>0</v>
      </c>
      <c r="O651" s="2">
        <f>+Tabla35[[#This Row],[BALANCE INICIAL2]]+Tabla35[[#This Row],[ENTRADAS3]]-Tabla35[[#This Row],[SALIDAS4]]</f>
        <v>9450</v>
      </c>
    </row>
    <row r="652" spans="1:15" x14ac:dyDescent="0.25">
      <c r="A652" s="9" t="s">
        <v>59</v>
      </c>
      <c r="B652" s="16" t="s">
        <v>880</v>
      </c>
      <c r="C652" t="s">
        <v>107</v>
      </c>
      <c r="D652" t="s">
        <v>789</v>
      </c>
      <c r="F652" s="9" t="s">
        <v>873</v>
      </c>
      <c r="G652">
        <v>168</v>
      </c>
      <c r="J652">
        <f>+Tabla35[[#This Row],[BALANCE INICIAL]]+Tabla35[[#This Row],[ENTRADAS]]-Tabla35[[#This Row],[SALIDAS]]</f>
        <v>168</v>
      </c>
      <c r="K652" s="2">
        <v>565</v>
      </c>
      <c r="L652" s="2">
        <f>+Tabla35[[#This Row],[BALANCE INICIAL]]*Tabla35[[#This Row],[PRECIO]]</f>
        <v>94920</v>
      </c>
      <c r="M652" s="2">
        <f>+Tabla35[[#This Row],[ENTRADAS]]*Tabla35[[#This Row],[PRECIO]]</f>
        <v>0</v>
      </c>
      <c r="N652" s="2">
        <f>+Tabla35[[#This Row],[SALIDAS]]*Tabla35[[#This Row],[PRECIO]]</f>
        <v>0</v>
      </c>
      <c r="O652" s="2">
        <f>+Tabla35[[#This Row],[BALANCE INICIAL2]]+Tabla35[[#This Row],[ENTRADAS3]]-Tabla35[[#This Row],[SALIDAS4]]</f>
        <v>94920</v>
      </c>
    </row>
    <row r="653" spans="1:15" x14ac:dyDescent="0.25">
      <c r="A653" s="9" t="s">
        <v>59</v>
      </c>
      <c r="B653" s="16" t="s">
        <v>880</v>
      </c>
      <c r="C653" t="s">
        <v>107</v>
      </c>
      <c r="D653" t="s">
        <v>790</v>
      </c>
      <c r="F653" s="9" t="s">
        <v>873</v>
      </c>
      <c r="G653">
        <v>2</v>
      </c>
      <c r="J653">
        <f>+Tabla35[[#This Row],[BALANCE INICIAL]]+Tabla35[[#This Row],[ENTRADAS]]-Tabla35[[#This Row],[SALIDAS]]</f>
        <v>2</v>
      </c>
      <c r="K653" s="2">
        <v>900</v>
      </c>
      <c r="L653" s="2">
        <f>+Tabla35[[#This Row],[BALANCE INICIAL]]*Tabla35[[#This Row],[PRECIO]]</f>
        <v>1800</v>
      </c>
      <c r="M653" s="2">
        <f>+Tabla35[[#This Row],[ENTRADAS]]*Tabla35[[#This Row],[PRECIO]]</f>
        <v>0</v>
      </c>
      <c r="N653" s="2">
        <f>+Tabla35[[#This Row],[SALIDAS]]*Tabla35[[#This Row],[PRECIO]]</f>
        <v>0</v>
      </c>
      <c r="O653" s="2">
        <f>+Tabla35[[#This Row],[BALANCE INICIAL2]]+Tabla35[[#This Row],[ENTRADAS3]]-Tabla35[[#This Row],[SALIDAS4]]</f>
        <v>1800</v>
      </c>
    </row>
    <row r="654" spans="1:15" x14ac:dyDescent="0.25">
      <c r="A654" s="9" t="s">
        <v>59</v>
      </c>
      <c r="B654" s="16" t="s">
        <v>880</v>
      </c>
      <c r="C654" t="s">
        <v>107</v>
      </c>
      <c r="D654" t="s">
        <v>791</v>
      </c>
      <c r="F654" s="9" t="s">
        <v>873</v>
      </c>
      <c r="G654">
        <v>2</v>
      </c>
      <c r="J654">
        <f>+Tabla35[[#This Row],[BALANCE INICIAL]]+Tabla35[[#This Row],[ENTRADAS]]-Tabla35[[#This Row],[SALIDAS]]</f>
        <v>2</v>
      </c>
      <c r="K654" s="2">
        <v>1190</v>
      </c>
      <c r="L654" s="2">
        <f>+Tabla35[[#This Row],[BALANCE INICIAL]]*Tabla35[[#This Row],[PRECIO]]</f>
        <v>2380</v>
      </c>
      <c r="M654" s="2">
        <f>+Tabla35[[#This Row],[ENTRADAS]]*Tabla35[[#This Row],[PRECIO]]</f>
        <v>0</v>
      </c>
      <c r="N654" s="2">
        <f>+Tabla35[[#This Row],[SALIDAS]]*Tabla35[[#This Row],[PRECIO]]</f>
        <v>0</v>
      </c>
      <c r="O654" s="2">
        <f>+Tabla35[[#This Row],[BALANCE INICIAL2]]+Tabla35[[#This Row],[ENTRADAS3]]-Tabla35[[#This Row],[SALIDAS4]]</f>
        <v>2380</v>
      </c>
    </row>
    <row r="655" spans="1:15" x14ac:dyDescent="0.25">
      <c r="A655" s="9" t="s">
        <v>59</v>
      </c>
      <c r="B655" t="s">
        <v>880</v>
      </c>
      <c r="C655" t="s">
        <v>107</v>
      </c>
      <c r="D655" t="s">
        <v>792</v>
      </c>
      <c r="F655" s="9" t="s">
        <v>873</v>
      </c>
      <c r="G655">
        <v>3</v>
      </c>
      <c r="J655">
        <f>+Tabla35[[#This Row],[BALANCE INICIAL]]+Tabla35[[#This Row],[ENTRADAS]]-Tabla35[[#This Row],[SALIDAS]]</f>
        <v>3</v>
      </c>
      <c r="K655" s="2">
        <v>800</v>
      </c>
      <c r="L655" s="2">
        <f>+Tabla35[[#This Row],[BALANCE INICIAL]]*Tabla35[[#This Row],[PRECIO]]</f>
        <v>2400</v>
      </c>
      <c r="M655" s="2">
        <f>+Tabla35[[#This Row],[ENTRADAS]]*Tabla35[[#This Row],[PRECIO]]</f>
        <v>0</v>
      </c>
      <c r="N655" s="2">
        <f>+Tabla35[[#This Row],[SALIDAS]]*Tabla35[[#This Row],[PRECIO]]</f>
        <v>0</v>
      </c>
      <c r="O655" s="2">
        <f>+Tabla35[[#This Row],[BALANCE INICIAL2]]+Tabla35[[#This Row],[ENTRADAS3]]-Tabla35[[#This Row],[SALIDAS4]]</f>
        <v>2400</v>
      </c>
    </row>
    <row r="656" spans="1:15" x14ac:dyDescent="0.25">
      <c r="A656" s="9" t="s">
        <v>59</v>
      </c>
      <c r="B656" t="s">
        <v>880</v>
      </c>
      <c r="C656" t="s">
        <v>107</v>
      </c>
      <c r="D656" t="s">
        <v>793</v>
      </c>
      <c r="F656" s="9" t="s">
        <v>873</v>
      </c>
      <c r="G656">
        <v>1</v>
      </c>
      <c r="J656">
        <f>+Tabla35[[#This Row],[BALANCE INICIAL]]+Tabla35[[#This Row],[ENTRADAS]]-Tabla35[[#This Row],[SALIDAS]]</f>
        <v>1</v>
      </c>
      <c r="K656" s="2">
        <v>737</v>
      </c>
      <c r="L656" s="2">
        <f>+Tabla35[[#This Row],[BALANCE INICIAL]]*Tabla35[[#This Row],[PRECIO]]</f>
        <v>737</v>
      </c>
      <c r="M656" s="2">
        <f>+Tabla35[[#This Row],[ENTRADAS]]*Tabla35[[#This Row],[PRECIO]]</f>
        <v>0</v>
      </c>
      <c r="N656" s="2">
        <f>+Tabla35[[#This Row],[SALIDAS]]*Tabla35[[#This Row],[PRECIO]]</f>
        <v>0</v>
      </c>
      <c r="O656" s="2">
        <f>+Tabla35[[#This Row],[BALANCE INICIAL2]]+Tabla35[[#This Row],[ENTRADAS3]]-Tabla35[[#This Row],[SALIDAS4]]</f>
        <v>737</v>
      </c>
    </row>
    <row r="657" spans="1:15" x14ac:dyDescent="0.25">
      <c r="A657" s="9" t="s">
        <v>59</v>
      </c>
      <c r="B657" t="s">
        <v>880</v>
      </c>
      <c r="C657" t="s">
        <v>107</v>
      </c>
      <c r="D657" t="s">
        <v>794</v>
      </c>
      <c r="F657" s="9" t="s">
        <v>873</v>
      </c>
      <c r="G657">
        <v>1</v>
      </c>
      <c r="J657">
        <f>+Tabla35[[#This Row],[BALANCE INICIAL]]+Tabla35[[#This Row],[ENTRADAS]]-Tabla35[[#This Row],[SALIDAS]]</f>
        <v>1</v>
      </c>
      <c r="K657" s="2">
        <v>715</v>
      </c>
      <c r="L657" s="2">
        <f>+Tabla35[[#This Row],[BALANCE INICIAL]]*Tabla35[[#This Row],[PRECIO]]</f>
        <v>715</v>
      </c>
      <c r="M657" s="2">
        <f>+Tabla35[[#This Row],[ENTRADAS]]*Tabla35[[#This Row],[PRECIO]]</f>
        <v>0</v>
      </c>
      <c r="N657" s="2">
        <f>+Tabla35[[#This Row],[SALIDAS]]*Tabla35[[#This Row],[PRECIO]]</f>
        <v>0</v>
      </c>
      <c r="O657" s="2">
        <f>+Tabla35[[#This Row],[BALANCE INICIAL2]]+Tabla35[[#This Row],[ENTRADAS3]]-Tabla35[[#This Row],[SALIDAS4]]</f>
        <v>715</v>
      </c>
    </row>
    <row r="658" spans="1:15" x14ac:dyDescent="0.25">
      <c r="A658" s="9" t="s">
        <v>59</v>
      </c>
      <c r="B658" t="s">
        <v>880</v>
      </c>
      <c r="C658" t="s">
        <v>107</v>
      </c>
      <c r="D658" t="s">
        <v>795</v>
      </c>
      <c r="F658" s="9" t="s">
        <v>873</v>
      </c>
      <c r="G658">
        <v>3</v>
      </c>
      <c r="J658">
        <f>+Tabla35[[#This Row],[BALANCE INICIAL]]+Tabla35[[#This Row],[ENTRADAS]]-Tabla35[[#This Row],[SALIDAS]]</f>
        <v>3</v>
      </c>
      <c r="K658" s="2">
        <v>740</v>
      </c>
      <c r="L658" s="2">
        <f>+Tabla35[[#This Row],[BALANCE INICIAL]]*Tabla35[[#This Row],[PRECIO]]</f>
        <v>2220</v>
      </c>
      <c r="M658" s="2">
        <f>+Tabla35[[#This Row],[ENTRADAS]]*Tabla35[[#This Row],[PRECIO]]</f>
        <v>0</v>
      </c>
      <c r="N658" s="2">
        <f>+Tabla35[[#This Row],[SALIDAS]]*Tabla35[[#This Row],[PRECIO]]</f>
        <v>0</v>
      </c>
      <c r="O658" s="2">
        <f>+Tabla35[[#This Row],[BALANCE INICIAL2]]+Tabla35[[#This Row],[ENTRADAS3]]-Tabla35[[#This Row],[SALIDAS4]]</f>
        <v>2220</v>
      </c>
    </row>
    <row r="659" spans="1:15" x14ac:dyDescent="0.25">
      <c r="A659" s="9" t="s">
        <v>59</v>
      </c>
      <c r="B659" t="s">
        <v>880</v>
      </c>
      <c r="C659" t="s">
        <v>107</v>
      </c>
      <c r="D659" t="s">
        <v>796</v>
      </c>
      <c r="F659" s="9" t="s">
        <v>873</v>
      </c>
      <c r="G659">
        <v>1</v>
      </c>
      <c r="J659">
        <f>+Tabla35[[#This Row],[BALANCE INICIAL]]+Tabla35[[#This Row],[ENTRADAS]]-Tabla35[[#This Row],[SALIDAS]]</f>
        <v>1</v>
      </c>
      <c r="K659" s="2">
        <v>725</v>
      </c>
      <c r="L659" s="2">
        <f>+Tabla35[[#This Row],[BALANCE INICIAL]]*Tabla35[[#This Row],[PRECIO]]</f>
        <v>725</v>
      </c>
      <c r="M659" s="2">
        <f>+Tabla35[[#This Row],[ENTRADAS]]*Tabla35[[#This Row],[PRECIO]]</f>
        <v>0</v>
      </c>
      <c r="N659" s="2">
        <f>+Tabla35[[#This Row],[SALIDAS]]*Tabla35[[#This Row],[PRECIO]]</f>
        <v>0</v>
      </c>
      <c r="O659" s="2">
        <f>+Tabla35[[#This Row],[BALANCE INICIAL2]]+Tabla35[[#This Row],[ENTRADAS3]]-Tabla35[[#This Row],[SALIDAS4]]</f>
        <v>725</v>
      </c>
    </row>
    <row r="660" spans="1:15" x14ac:dyDescent="0.25">
      <c r="A660" s="9" t="s">
        <v>59</v>
      </c>
      <c r="B660" t="s">
        <v>880</v>
      </c>
      <c r="C660" t="s">
        <v>107</v>
      </c>
      <c r="D660" t="s">
        <v>797</v>
      </c>
      <c r="F660" s="9" t="s">
        <v>873</v>
      </c>
      <c r="G660">
        <v>1</v>
      </c>
      <c r="J660">
        <f>+Tabla35[[#This Row],[BALANCE INICIAL]]+Tabla35[[#This Row],[ENTRADAS]]-Tabla35[[#This Row],[SALIDAS]]</f>
        <v>1</v>
      </c>
      <c r="K660" s="2">
        <v>700</v>
      </c>
      <c r="L660" s="2">
        <f>+Tabla35[[#This Row],[BALANCE INICIAL]]*Tabla35[[#This Row],[PRECIO]]</f>
        <v>700</v>
      </c>
      <c r="M660" s="2">
        <f>+Tabla35[[#This Row],[ENTRADAS]]*Tabla35[[#This Row],[PRECIO]]</f>
        <v>0</v>
      </c>
      <c r="N660" s="2">
        <f>+Tabla35[[#This Row],[SALIDAS]]*Tabla35[[#This Row],[PRECIO]]</f>
        <v>0</v>
      </c>
      <c r="O660" s="2">
        <f>+Tabla35[[#This Row],[BALANCE INICIAL2]]+Tabla35[[#This Row],[ENTRADAS3]]-Tabla35[[#This Row],[SALIDAS4]]</f>
        <v>700</v>
      </c>
    </row>
    <row r="661" spans="1:15" x14ac:dyDescent="0.25">
      <c r="A661" s="9" t="s">
        <v>59</v>
      </c>
      <c r="B661" t="s">
        <v>880</v>
      </c>
      <c r="C661" t="s">
        <v>107</v>
      </c>
      <c r="D661" t="s">
        <v>798</v>
      </c>
      <c r="F661" s="9" t="s">
        <v>873</v>
      </c>
      <c r="G661">
        <v>2</v>
      </c>
      <c r="J661">
        <f>+Tabla35[[#This Row],[BALANCE INICIAL]]+Tabla35[[#This Row],[ENTRADAS]]-Tabla35[[#This Row],[SALIDAS]]</f>
        <v>2</v>
      </c>
      <c r="K661" s="2">
        <v>700</v>
      </c>
      <c r="L661" s="2">
        <f>+Tabla35[[#This Row],[BALANCE INICIAL]]*Tabla35[[#This Row],[PRECIO]]</f>
        <v>1400</v>
      </c>
      <c r="M661" s="2">
        <f>+Tabla35[[#This Row],[ENTRADAS]]*Tabla35[[#This Row],[PRECIO]]</f>
        <v>0</v>
      </c>
      <c r="N661" s="2">
        <f>+Tabla35[[#This Row],[SALIDAS]]*Tabla35[[#This Row],[PRECIO]]</f>
        <v>0</v>
      </c>
      <c r="O661" s="2">
        <f>+Tabla35[[#This Row],[BALANCE INICIAL2]]+Tabla35[[#This Row],[ENTRADAS3]]-Tabla35[[#This Row],[SALIDAS4]]</f>
        <v>1400</v>
      </c>
    </row>
    <row r="662" spans="1:15" x14ac:dyDescent="0.25">
      <c r="A662" s="9" t="s">
        <v>59</v>
      </c>
      <c r="B662" t="s">
        <v>880</v>
      </c>
      <c r="C662" t="s">
        <v>107</v>
      </c>
      <c r="D662" t="s">
        <v>799</v>
      </c>
      <c r="F662" s="9" t="s">
        <v>873</v>
      </c>
      <c r="G662">
        <v>2</v>
      </c>
      <c r="J662">
        <f>+Tabla35[[#This Row],[BALANCE INICIAL]]+Tabla35[[#This Row],[ENTRADAS]]-Tabla35[[#This Row],[SALIDAS]]</f>
        <v>2</v>
      </c>
      <c r="K662" s="2">
        <v>395</v>
      </c>
      <c r="L662" s="2">
        <f>+Tabla35[[#This Row],[BALANCE INICIAL]]*Tabla35[[#This Row],[PRECIO]]</f>
        <v>790</v>
      </c>
      <c r="M662" s="2">
        <f>+Tabla35[[#This Row],[ENTRADAS]]*Tabla35[[#This Row],[PRECIO]]</f>
        <v>0</v>
      </c>
      <c r="N662" s="2">
        <f>+Tabla35[[#This Row],[SALIDAS]]*Tabla35[[#This Row],[PRECIO]]</f>
        <v>0</v>
      </c>
      <c r="O662" s="2">
        <f>+Tabla35[[#This Row],[BALANCE INICIAL2]]+Tabla35[[#This Row],[ENTRADAS3]]-Tabla35[[#This Row],[SALIDAS4]]</f>
        <v>790</v>
      </c>
    </row>
    <row r="663" spans="1:15" x14ac:dyDescent="0.25">
      <c r="A663" s="9" t="s">
        <v>59</v>
      </c>
      <c r="B663" t="s">
        <v>880</v>
      </c>
      <c r="C663" t="s">
        <v>107</v>
      </c>
      <c r="D663" t="s">
        <v>802</v>
      </c>
      <c r="F663" s="9" t="s">
        <v>820</v>
      </c>
      <c r="G663">
        <v>2</v>
      </c>
      <c r="J663">
        <f>+Tabla35[[#This Row],[BALANCE INICIAL]]+Tabla35[[#This Row],[ENTRADAS]]-Tabla35[[#This Row],[SALIDAS]]</f>
        <v>2</v>
      </c>
      <c r="K663" s="2">
        <v>2400</v>
      </c>
      <c r="L663" s="2">
        <f>+Tabla35[[#This Row],[BALANCE INICIAL]]*Tabla35[[#This Row],[PRECIO]]</f>
        <v>4800</v>
      </c>
      <c r="M663" s="2">
        <f>+Tabla35[[#This Row],[ENTRADAS]]*Tabla35[[#This Row],[PRECIO]]</f>
        <v>0</v>
      </c>
      <c r="N663" s="2">
        <f>+Tabla35[[#This Row],[SALIDAS]]*Tabla35[[#This Row],[PRECIO]]</f>
        <v>0</v>
      </c>
      <c r="O663" s="2">
        <f>+Tabla35[[#This Row],[BALANCE INICIAL2]]+Tabla35[[#This Row],[ENTRADAS3]]-Tabla35[[#This Row],[SALIDAS4]]</f>
        <v>4800</v>
      </c>
    </row>
    <row r="664" spans="1:15" x14ac:dyDescent="0.25">
      <c r="A664" s="9" t="s">
        <v>59</v>
      </c>
      <c r="B664" t="s">
        <v>880</v>
      </c>
      <c r="C664" t="s">
        <v>107</v>
      </c>
      <c r="D664" t="s">
        <v>803</v>
      </c>
      <c r="F664" s="9" t="s">
        <v>820</v>
      </c>
      <c r="G664">
        <v>1</v>
      </c>
      <c r="J664">
        <f>+Tabla35[[#This Row],[BALANCE INICIAL]]+Tabla35[[#This Row],[ENTRADAS]]-Tabla35[[#This Row],[SALIDAS]]</f>
        <v>1</v>
      </c>
      <c r="K664" s="2">
        <v>256.60000000000002</v>
      </c>
      <c r="L664" s="2">
        <f>+Tabla35[[#This Row],[BALANCE INICIAL]]*Tabla35[[#This Row],[PRECIO]]</f>
        <v>256.60000000000002</v>
      </c>
      <c r="M664" s="2">
        <f>+Tabla35[[#This Row],[ENTRADAS]]*Tabla35[[#This Row],[PRECIO]]</f>
        <v>0</v>
      </c>
      <c r="N664" s="2">
        <f>+Tabla35[[#This Row],[SALIDAS]]*Tabla35[[#This Row],[PRECIO]]</f>
        <v>0</v>
      </c>
      <c r="O664" s="2">
        <f>+Tabla35[[#This Row],[BALANCE INICIAL2]]+Tabla35[[#This Row],[ENTRADAS3]]-Tabla35[[#This Row],[SALIDAS4]]</f>
        <v>256.60000000000002</v>
      </c>
    </row>
    <row r="665" spans="1:15" x14ac:dyDescent="0.25">
      <c r="A665" s="9" t="s">
        <v>59</v>
      </c>
      <c r="B665" t="s">
        <v>880</v>
      </c>
      <c r="C665" t="s">
        <v>107</v>
      </c>
      <c r="D665" t="s">
        <v>804</v>
      </c>
      <c r="F665" s="9" t="s">
        <v>820</v>
      </c>
      <c r="G665">
        <v>1</v>
      </c>
      <c r="J665">
        <f>+Tabla35[[#This Row],[BALANCE INICIAL]]+Tabla35[[#This Row],[ENTRADAS]]-Tabla35[[#This Row],[SALIDAS]]</f>
        <v>1</v>
      </c>
      <c r="K665" s="2">
        <v>280</v>
      </c>
      <c r="L665" s="2">
        <f>+Tabla35[[#This Row],[BALANCE INICIAL]]*Tabla35[[#This Row],[PRECIO]]</f>
        <v>280</v>
      </c>
      <c r="M665" s="2">
        <f>+Tabla35[[#This Row],[ENTRADAS]]*Tabla35[[#This Row],[PRECIO]]</f>
        <v>0</v>
      </c>
      <c r="N665" s="2">
        <f>+Tabla35[[#This Row],[SALIDAS]]*Tabla35[[#This Row],[PRECIO]]</f>
        <v>0</v>
      </c>
      <c r="O665" s="2">
        <f>+Tabla35[[#This Row],[BALANCE INICIAL2]]+Tabla35[[#This Row],[ENTRADAS3]]-Tabla35[[#This Row],[SALIDAS4]]</f>
        <v>280</v>
      </c>
    </row>
    <row r="666" spans="1:15" x14ac:dyDescent="0.25">
      <c r="A666" s="9" t="s">
        <v>59</v>
      </c>
      <c r="B666" t="s">
        <v>880</v>
      </c>
      <c r="C666" t="s">
        <v>107</v>
      </c>
      <c r="D666" t="s">
        <v>805</v>
      </c>
      <c r="F666" s="9" t="s">
        <v>820</v>
      </c>
      <c r="G666">
        <v>1</v>
      </c>
      <c r="J666">
        <f>+Tabla35[[#This Row],[BALANCE INICIAL]]+Tabla35[[#This Row],[ENTRADAS]]-Tabla35[[#This Row],[SALIDAS]]</f>
        <v>1</v>
      </c>
      <c r="K666" s="2">
        <v>350</v>
      </c>
      <c r="L666" s="2">
        <f>+Tabla35[[#This Row],[BALANCE INICIAL]]*Tabla35[[#This Row],[PRECIO]]</f>
        <v>350</v>
      </c>
      <c r="M666" s="2">
        <f>+Tabla35[[#This Row],[ENTRADAS]]*Tabla35[[#This Row],[PRECIO]]</f>
        <v>0</v>
      </c>
      <c r="N666" s="2">
        <f>+Tabla35[[#This Row],[SALIDAS]]*Tabla35[[#This Row],[PRECIO]]</f>
        <v>0</v>
      </c>
      <c r="O666" s="2">
        <f>+Tabla35[[#This Row],[BALANCE INICIAL2]]+Tabla35[[#This Row],[ENTRADAS3]]-Tabla35[[#This Row],[SALIDAS4]]</f>
        <v>350</v>
      </c>
    </row>
    <row r="667" spans="1:15" x14ac:dyDescent="0.25">
      <c r="A667" s="9" t="s">
        <v>59</v>
      </c>
      <c r="B667" t="s">
        <v>880</v>
      </c>
      <c r="C667" t="s">
        <v>107</v>
      </c>
      <c r="D667" t="s">
        <v>806</v>
      </c>
      <c r="F667" s="9" t="s">
        <v>820</v>
      </c>
      <c r="G667">
        <v>107</v>
      </c>
      <c r="J667">
        <f>+Tabla35[[#This Row],[BALANCE INICIAL]]+Tabla35[[#This Row],[ENTRADAS]]-Tabla35[[#This Row],[SALIDAS]]</f>
        <v>107</v>
      </c>
      <c r="K667" s="2">
        <v>25</v>
      </c>
      <c r="L667" s="2">
        <f>+Tabla35[[#This Row],[BALANCE INICIAL]]*Tabla35[[#This Row],[PRECIO]]</f>
        <v>2675</v>
      </c>
      <c r="M667" s="2">
        <f>+Tabla35[[#This Row],[ENTRADAS]]*Tabla35[[#This Row],[PRECIO]]</f>
        <v>0</v>
      </c>
      <c r="N667" s="2">
        <f>+Tabla35[[#This Row],[SALIDAS]]*Tabla35[[#This Row],[PRECIO]]</f>
        <v>0</v>
      </c>
      <c r="O667" s="2">
        <f>+Tabla35[[#This Row],[BALANCE INICIAL2]]+Tabla35[[#This Row],[ENTRADAS3]]-Tabla35[[#This Row],[SALIDAS4]]</f>
        <v>2675</v>
      </c>
    </row>
    <row r="668" spans="1:15" x14ac:dyDescent="0.25">
      <c r="A668" s="9" t="s">
        <v>59</v>
      </c>
      <c r="B668" t="s">
        <v>880</v>
      </c>
      <c r="C668" t="s">
        <v>107</v>
      </c>
      <c r="D668" t="s">
        <v>807</v>
      </c>
      <c r="F668" s="9" t="s">
        <v>820</v>
      </c>
      <c r="G668">
        <v>5</v>
      </c>
      <c r="J668">
        <f>+Tabla35[[#This Row],[BALANCE INICIAL]]+Tabla35[[#This Row],[ENTRADAS]]-Tabla35[[#This Row],[SALIDAS]]</f>
        <v>5</v>
      </c>
      <c r="K668" s="2">
        <v>550.41</v>
      </c>
      <c r="L668" s="2">
        <f>+Tabla35[[#This Row],[BALANCE INICIAL]]*Tabla35[[#This Row],[PRECIO]]</f>
        <v>2752.0499999999997</v>
      </c>
      <c r="M668" s="2">
        <f>+Tabla35[[#This Row],[ENTRADAS]]*Tabla35[[#This Row],[PRECIO]]</f>
        <v>0</v>
      </c>
      <c r="N668" s="2">
        <f>+Tabla35[[#This Row],[SALIDAS]]*Tabla35[[#This Row],[PRECIO]]</f>
        <v>0</v>
      </c>
      <c r="O668" s="2">
        <f>+Tabla35[[#This Row],[BALANCE INICIAL2]]+Tabla35[[#This Row],[ENTRADAS3]]-Tabla35[[#This Row],[SALIDAS4]]</f>
        <v>2752.0499999999997</v>
      </c>
    </row>
    <row r="669" spans="1:15" x14ac:dyDescent="0.25">
      <c r="A669" s="9" t="s">
        <v>59</v>
      </c>
      <c r="B669" t="s">
        <v>880</v>
      </c>
      <c r="C669" t="s">
        <v>107</v>
      </c>
      <c r="D669" t="s">
        <v>809</v>
      </c>
      <c r="F669" s="9" t="s">
        <v>820</v>
      </c>
      <c r="G669">
        <v>3</v>
      </c>
      <c r="J669">
        <f>+Tabla35[[#This Row],[BALANCE INICIAL]]+Tabla35[[#This Row],[ENTRADAS]]-Tabla35[[#This Row],[SALIDAS]]</f>
        <v>3</v>
      </c>
      <c r="K669" s="2">
        <v>400</v>
      </c>
      <c r="L669" s="2">
        <f>+Tabla35[[#This Row],[BALANCE INICIAL]]*Tabla35[[#This Row],[PRECIO]]</f>
        <v>1200</v>
      </c>
      <c r="M669" s="2">
        <f>+Tabla35[[#This Row],[ENTRADAS]]*Tabla35[[#This Row],[PRECIO]]</f>
        <v>0</v>
      </c>
      <c r="N669" s="2">
        <f>+Tabla35[[#This Row],[SALIDAS]]*Tabla35[[#This Row],[PRECIO]]</f>
        <v>0</v>
      </c>
      <c r="O669" s="2">
        <f>+Tabla35[[#This Row],[BALANCE INICIAL2]]+Tabla35[[#This Row],[ENTRADAS3]]-Tabla35[[#This Row],[SALIDAS4]]</f>
        <v>1200</v>
      </c>
    </row>
    <row r="670" spans="1:15" x14ac:dyDescent="0.25">
      <c r="A670" s="9" t="s">
        <v>59</v>
      </c>
      <c r="B670" t="s">
        <v>880</v>
      </c>
      <c r="C670" t="s">
        <v>107</v>
      </c>
      <c r="D670" t="s">
        <v>810</v>
      </c>
      <c r="F670" s="9" t="s">
        <v>820</v>
      </c>
      <c r="G670">
        <v>1</v>
      </c>
      <c r="J670">
        <f>+Tabla35[[#This Row],[BALANCE INICIAL]]+Tabla35[[#This Row],[ENTRADAS]]-Tabla35[[#This Row],[SALIDAS]]</f>
        <v>1</v>
      </c>
      <c r="K670" s="2">
        <v>275</v>
      </c>
      <c r="L670" s="2">
        <f>+Tabla35[[#This Row],[BALANCE INICIAL]]*Tabla35[[#This Row],[PRECIO]]</f>
        <v>275</v>
      </c>
      <c r="M670" s="2">
        <f>+Tabla35[[#This Row],[ENTRADAS]]*Tabla35[[#This Row],[PRECIO]]</f>
        <v>0</v>
      </c>
      <c r="N670" s="2">
        <f>+Tabla35[[#This Row],[SALIDAS]]*Tabla35[[#This Row],[PRECIO]]</f>
        <v>0</v>
      </c>
      <c r="O670" s="2">
        <f>+Tabla35[[#This Row],[BALANCE INICIAL2]]+Tabla35[[#This Row],[ENTRADAS3]]-Tabla35[[#This Row],[SALIDAS4]]</f>
        <v>275</v>
      </c>
    </row>
    <row r="671" spans="1:15" x14ac:dyDescent="0.25">
      <c r="A671" s="9" t="s">
        <v>59</v>
      </c>
      <c r="B671" t="s">
        <v>880</v>
      </c>
      <c r="C671" t="s">
        <v>107</v>
      </c>
      <c r="D671" t="s">
        <v>811</v>
      </c>
      <c r="F671" s="9" t="s">
        <v>820</v>
      </c>
      <c r="G671">
        <v>2</v>
      </c>
      <c r="J671">
        <f>+Tabla35[[#This Row],[BALANCE INICIAL]]+Tabla35[[#This Row],[ENTRADAS]]-Tabla35[[#This Row],[SALIDAS]]</f>
        <v>2</v>
      </c>
      <c r="K671" s="2">
        <v>525</v>
      </c>
      <c r="L671" s="2">
        <f>+Tabla35[[#This Row],[BALANCE INICIAL]]*Tabla35[[#This Row],[PRECIO]]</f>
        <v>1050</v>
      </c>
      <c r="M671" s="2">
        <f>+Tabla35[[#This Row],[ENTRADAS]]*Tabla35[[#This Row],[PRECIO]]</f>
        <v>0</v>
      </c>
      <c r="N671" s="2">
        <f>+Tabla35[[#This Row],[SALIDAS]]*Tabla35[[#This Row],[PRECIO]]</f>
        <v>0</v>
      </c>
      <c r="O671" s="2">
        <f>+Tabla35[[#This Row],[BALANCE INICIAL2]]+Tabla35[[#This Row],[ENTRADAS3]]-Tabla35[[#This Row],[SALIDAS4]]</f>
        <v>1050</v>
      </c>
    </row>
    <row r="672" spans="1:15" x14ac:dyDescent="0.25">
      <c r="A672" s="9" t="s">
        <v>59</v>
      </c>
      <c r="B672" t="s">
        <v>880</v>
      </c>
      <c r="C672" t="s">
        <v>107</v>
      </c>
      <c r="D672" t="s">
        <v>813</v>
      </c>
      <c r="F672" s="9" t="s">
        <v>820</v>
      </c>
      <c r="G672">
        <v>4</v>
      </c>
      <c r="J672">
        <f>+Tabla35[[#This Row],[BALANCE INICIAL]]+Tabla35[[#This Row],[ENTRADAS]]-Tabla35[[#This Row],[SALIDAS]]</f>
        <v>4</v>
      </c>
      <c r="K672" s="2">
        <v>1750</v>
      </c>
      <c r="L672" s="2">
        <f>+Tabla35[[#This Row],[BALANCE INICIAL]]*Tabla35[[#This Row],[PRECIO]]</f>
        <v>7000</v>
      </c>
      <c r="M672" s="2">
        <f>+Tabla35[[#This Row],[ENTRADAS]]*Tabla35[[#This Row],[PRECIO]]</f>
        <v>0</v>
      </c>
      <c r="N672" s="2">
        <f>+Tabla35[[#This Row],[SALIDAS]]*Tabla35[[#This Row],[PRECIO]]</f>
        <v>0</v>
      </c>
      <c r="O672" s="2">
        <f>+Tabla35[[#This Row],[BALANCE INICIAL2]]+Tabla35[[#This Row],[ENTRADAS3]]-Tabla35[[#This Row],[SALIDAS4]]</f>
        <v>7000</v>
      </c>
    </row>
    <row r="673" spans="1:15" x14ac:dyDescent="0.25">
      <c r="A673" s="9" t="s">
        <v>59</v>
      </c>
      <c r="B673" t="s">
        <v>880</v>
      </c>
      <c r="C673" t="s">
        <v>107</v>
      </c>
      <c r="D673" t="s">
        <v>814</v>
      </c>
      <c r="F673" s="9" t="s">
        <v>820</v>
      </c>
      <c r="G673">
        <v>303</v>
      </c>
      <c r="J673">
        <f>+Tabla35[[#This Row],[BALANCE INICIAL]]+Tabla35[[#This Row],[ENTRADAS]]-Tabla35[[#This Row],[SALIDAS]]</f>
        <v>303</v>
      </c>
      <c r="K673" s="2">
        <v>25</v>
      </c>
      <c r="L673" s="2">
        <f>+Tabla35[[#This Row],[BALANCE INICIAL]]*Tabla35[[#This Row],[PRECIO]]</f>
        <v>7575</v>
      </c>
      <c r="M673" s="2">
        <f>+Tabla35[[#This Row],[ENTRADAS]]*Tabla35[[#This Row],[PRECIO]]</f>
        <v>0</v>
      </c>
      <c r="N673" s="2">
        <f>+Tabla35[[#This Row],[SALIDAS]]*Tabla35[[#This Row],[PRECIO]]</f>
        <v>0</v>
      </c>
      <c r="O673" s="2">
        <f>+Tabla35[[#This Row],[BALANCE INICIAL2]]+Tabla35[[#This Row],[ENTRADAS3]]-Tabla35[[#This Row],[SALIDAS4]]</f>
        <v>7575</v>
      </c>
    </row>
    <row r="674" spans="1:15" x14ac:dyDescent="0.25">
      <c r="A674" s="9" t="s">
        <v>59</v>
      </c>
      <c r="B674" t="s">
        <v>880</v>
      </c>
      <c r="C674" t="s">
        <v>107</v>
      </c>
      <c r="D674" t="s">
        <v>815</v>
      </c>
      <c r="F674" s="9" t="s">
        <v>820</v>
      </c>
      <c r="G674">
        <v>3</v>
      </c>
      <c r="J674">
        <f>+Tabla35[[#This Row],[BALANCE INICIAL]]+Tabla35[[#This Row],[ENTRADAS]]-Tabla35[[#This Row],[SALIDAS]]</f>
        <v>3</v>
      </c>
      <c r="K674" s="2">
        <v>125</v>
      </c>
      <c r="L674" s="2">
        <f>+Tabla35[[#This Row],[BALANCE INICIAL]]*Tabla35[[#This Row],[PRECIO]]</f>
        <v>375</v>
      </c>
      <c r="M674" s="2">
        <f>+Tabla35[[#This Row],[ENTRADAS]]*Tabla35[[#This Row],[PRECIO]]</f>
        <v>0</v>
      </c>
      <c r="N674" s="2">
        <f>+Tabla35[[#This Row],[SALIDAS]]*Tabla35[[#This Row],[PRECIO]]</f>
        <v>0</v>
      </c>
      <c r="O674" s="2">
        <f>+Tabla35[[#This Row],[BALANCE INICIAL2]]+Tabla35[[#This Row],[ENTRADAS3]]-Tabla35[[#This Row],[SALIDAS4]]</f>
        <v>375</v>
      </c>
    </row>
    <row r="675" spans="1:15" x14ac:dyDescent="0.25">
      <c r="A675" s="9" t="s">
        <v>59</v>
      </c>
      <c r="B675" t="s">
        <v>880</v>
      </c>
      <c r="C675" t="s">
        <v>107</v>
      </c>
      <c r="D675" t="s">
        <v>816</v>
      </c>
      <c r="F675" s="9" t="s">
        <v>820</v>
      </c>
      <c r="G675">
        <v>9</v>
      </c>
      <c r="J675">
        <f>+Tabla35[[#This Row],[BALANCE INICIAL]]+Tabla35[[#This Row],[ENTRADAS]]-Tabla35[[#This Row],[SALIDAS]]</f>
        <v>9</v>
      </c>
      <c r="K675" s="2">
        <v>206</v>
      </c>
      <c r="L675" s="2">
        <f>+Tabla35[[#This Row],[BALANCE INICIAL]]*Tabla35[[#This Row],[PRECIO]]</f>
        <v>1854</v>
      </c>
      <c r="M675" s="2">
        <f>+Tabla35[[#This Row],[ENTRADAS]]*Tabla35[[#This Row],[PRECIO]]</f>
        <v>0</v>
      </c>
      <c r="N675" s="2">
        <f>+Tabla35[[#This Row],[SALIDAS]]*Tabla35[[#This Row],[PRECIO]]</f>
        <v>0</v>
      </c>
      <c r="O675" s="2">
        <f>+Tabla35[[#This Row],[BALANCE INICIAL2]]+Tabla35[[#This Row],[ENTRADAS3]]-Tabla35[[#This Row],[SALIDAS4]]</f>
        <v>1854</v>
      </c>
    </row>
    <row r="676" spans="1:15" x14ac:dyDescent="0.25">
      <c r="A676" s="9" t="s">
        <v>59</v>
      </c>
      <c r="B676" t="s">
        <v>880</v>
      </c>
      <c r="C676" t="s">
        <v>107</v>
      </c>
      <c r="D676" t="s">
        <v>817</v>
      </c>
      <c r="F676" s="9" t="s">
        <v>820</v>
      </c>
      <c r="G676">
        <v>1</v>
      </c>
      <c r="J676">
        <f>+Tabla35[[#This Row],[BALANCE INICIAL]]+Tabla35[[#This Row],[ENTRADAS]]-Tabla35[[#This Row],[SALIDAS]]</f>
        <v>1</v>
      </c>
      <c r="K676" s="2">
        <v>102</v>
      </c>
      <c r="L676" s="2">
        <f>+Tabla35[[#This Row],[BALANCE INICIAL]]*Tabla35[[#This Row],[PRECIO]]</f>
        <v>102</v>
      </c>
      <c r="M676" s="2">
        <f>+Tabla35[[#This Row],[ENTRADAS]]*Tabla35[[#This Row],[PRECIO]]</f>
        <v>0</v>
      </c>
      <c r="N676" s="2">
        <f>+Tabla35[[#This Row],[SALIDAS]]*Tabla35[[#This Row],[PRECIO]]</f>
        <v>0</v>
      </c>
      <c r="O676" s="2">
        <f>+Tabla35[[#This Row],[BALANCE INICIAL2]]+Tabla35[[#This Row],[ENTRADAS3]]-Tabla35[[#This Row],[SALIDAS4]]</f>
        <v>102</v>
      </c>
    </row>
    <row r="677" spans="1:15" x14ac:dyDescent="0.25">
      <c r="A677" s="9" t="s">
        <v>59</v>
      </c>
      <c r="B677" t="s">
        <v>880</v>
      </c>
      <c r="C677" t="s">
        <v>107</v>
      </c>
      <c r="D677" t="s">
        <v>818</v>
      </c>
      <c r="F677" s="9" t="s">
        <v>820</v>
      </c>
      <c r="G677">
        <v>120</v>
      </c>
      <c r="J677">
        <f>+Tabla35[[#This Row],[BALANCE INICIAL]]+Tabla35[[#This Row],[ENTRADAS]]-Tabla35[[#This Row],[SALIDAS]]</f>
        <v>120</v>
      </c>
      <c r="K677" s="2">
        <v>115</v>
      </c>
      <c r="L677" s="2">
        <f>+Tabla35[[#This Row],[BALANCE INICIAL]]*Tabla35[[#This Row],[PRECIO]]</f>
        <v>13800</v>
      </c>
      <c r="M677" s="2">
        <f>+Tabla35[[#This Row],[ENTRADAS]]*Tabla35[[#This Row],[PRECIO]]</f>
        <v>0</v>
      </c>
      <c r="N677" s="2">
        <f>+Tabla35[[#This Row],[SALIDAS]]*Tabla35[[#This Row],[PRECIO]]</f>
        <v>0</v>
      </c>
      <c r="O677" s="2">
        <f>+Tabla35[[#This Row],[BALANCE INICIAL2]]+Tabla35[[#This Row],[ENTRADAS3]]-Tabla35[[#This Row],[SALIDAS4]]</f>
        <v>13800</v>
      </c>
    </row>
    <row r="678" spans="1:15" x14ac:dyDescent="0.25">
      <c r="A678" s="9" t="s">
        <v>28</v>
      </c>
      <c r="B678" t="s">
        <v>884</v>
      </c>
      <c r="C678" t="s">
        <v>74</v>
      </c>
      <c r="D678" t="s">
        <v>158</v>
      </c>
      <c r="F678" s="9" t="s">
        <v>830</v>
      </c>
      <c r="G678">
        <v>1</v>
      </c>
      <c r="J678">
        <f>+Tabla35[[#This Row],[BALANCE INICIAL]]+Tabla35[[#This Row],[ENTRADAS]]-Tabla35[[#This Row],[SALIDAS]]</f>
        <v>1</v>
      </c>
      <c r="K678" s="2">
        <v>53</v>
      </c>
      <c r="L678" s="2">
        <f>+Tabla35[[#This Row],[BALANCE INICIAL]]*Tabla35[[#This Row],[PRECIO]]</f>
        <v>53</v>
      </c>
      <c r="M678" s="2">
        <f>+Tabla35[[#This Row],[ENTRADAS]]*Tabla35[[#This Row],[PRECIO]]</f>
        <v>0</v>
      </c>
      <c r="N678" s="2">
        <f>+Tabla35[[#This Row],[SALIDAS]]*Tabla35[[#This Row],[PRECIO]]</f>
        <v>0</v>
      </c>
      <c r="O678" s="2">
        <f>+Tabla35[[#This Row],[BALANCE INICIAL2]]+Tabla35[[#This Row],[ENTRADAS3]]-Tabla35[[#This Row],[SALIDAS4]]</f>
        <v>53</v>
      </c>
    </row>
    <row r="679" spans="1:15" x14ac:dyDescent="0.25">
      <c r="A679" s="9" t="s">
        <v>28</v>
      </c>
      <c r="B679" t="s">
        <v>884</v>
      </c>
      <c r="C679" t="s">
        <v>74</v>
      </c>
      <c r="D679" t="s">
        <v>989</v>
      </c>
      <c r="F679" s="9" t="s">
        <v>831</v>
      </c>
      <c r="G679">
        <v>3</v>
      </c>
      <c r="H679">
        <v>150</v>
      </c>
      <c r="I679">
        <v>141</v>
      </c>
      <c r="J679">
        <f>+Tabla35[[#This Row],[BALANCE INICIAL]]+Tabla35[[#This Row],[ENTRADAS]]-Tabla35[[#This Row],[SALIDAS]]</f>
        <v>12</v>
      </c>
      <c r="K679" s="2">
        <v>40</v>
      </c>
      <c r="L679" s="2">
        <f>+Tabla35[[#This Row],[BALANCE INICIAL]]*Tabla35[[#This Row],[PRECIO]]</f>
        <v>120</v>
      </c>
      <c r="M679" s="2">
        <f>+Tabla35[[#This Row],[ENTRADAS]]*Tabla35[[#This Row],[PRECIO]]</f>
        <v>6000</v>
      </c>
      <c r="N679" s="2">
        <f>+Tabla35[[#This Row],[SALIDAS]]*Tabla35[[#This Row],[PRECIO]]</f>
        <v>5640</v>
      </c>
      <c r="O679" s="2">
        <f>+Tabla35[[#This Row],[BALANCE INICIAL2]]+Tabla35[[#This Row],[ENTRADAS3]]-Tabla35[[#This Row],[SALIDAS4]]</f>
        <v>480</v>
      </c>
    </row>
    <row r="680" spans="1:15" x14ac:dyDescent="0.25">
      <c r="A680" s="9" t="s">
        <v>28</v>
      </c>
      <c r="B680" t="s">
        <v>884</v>
      </c>
      <c r="C680" t="s">
        <v>74</v>
      </c>
      <c r="D680" t="s">
        <v>928</v>
      </c>
      <c r="F680" s="9" t="s">
        <v>826</v>
      </c>
      <c r="H680">
        <v>10</v>
      </c>
      <c r="J680">
        <f>+Tabla35[[#This Row],[BALANCE INICIAL]]+Tabla35[[#This Row],[ENTRADAS]]-Tabla35[[#This Row],[SALIDAS]]</f>
        <v>10</v>
      </c>
      <c r="K680" s="2">
        <v>355.93</v>
      </c>
      <c r="L680" s="2">
        <f>+Tabla35[[#This Row],[BALANCE INICIAL]]*Tabla35[[#This Row],[PRECIO]]</f>
        <v>0</v>
      </c>
      <c r="M680" s="2">
        <f>+Tabla35[[#This Row],[ENTRADAS]]*Tabla35[[#This Row],[PRECIO]]</f>
        <v>3559.3</v>
      </c>
      <c r="N680" s="2">
        <f>+Tabla35[[#This Row],[SALIDAS]]*Tabla35[[#This Row],[PRECIO]]</f>
        <v>0</v>
      </c>
      <c r="O680" s="2">
        <f>+Tabla35[[#This Row],[BALANCE INICIAL2]]+Tabla35[[#This Row],[ENTRADAS3]]-Tabla35[[#This Row],[SALIDAS4]]</f>
        <v>3559.3</v>
      </c>
    </row>
    <row r="681" spans="1:15" x14ac:dyDescent="0.25">
      <c r="A681" s="9" t="s">
        <v>28</v>
      </c>
      <c r="B681" t="s">
        <v>884</v>
      </c>
      <c r="C681" t="s">
        <v>74</v>
      </c>
      <c r="D681" t="s">
        <v>922</v>
      </c>
      <c r="F681" s="9" t="s">
        <v>837</v>
      </c>
      <c r="H681">
        <v>150</v>
      </c>
      <c r="I681">
        <v>91</v>
      </c>
      <c r="J681">
        <f>+Tabla35[[#This Row],[BALANCE INICIAL]]+Tabla35[[#This Row],[ENTRADAS]]-Tabla35[[#This Row],[SALIDAS]]</f>
        <v>59</v>
      </c>
      <c r="K681" s="2"/>
      <c r="L681" s="2">
        <f>+Tabla35[[#This Row],[BALANCE INICIAL]]*Tabla35[[#This Row],[PRECIO]]</f>
        <v>0</v>
      </c>
      <c r="M681" s="2">
        <f>+Tabla35[[#This Row],[ENTRADAS]]*Tabla35[[#This Row],[PRECIO]]</f>
        <v>0</v>
      </c>
      <c r="N681" s="2">
        <f>+Tabla35[[#This Row],[SALIDAS]]*Tabla35[[#This Row],[PRECIO]]</f>
        <v>0</v>
      </c>
      <c r="O681" s="2">
        <f>+Tabla35[[#This Row],[BALANCE INICIAL2]]+Tabla35[[#This Row],[ENTRADAS3]]-Tabla35[[#This Row],[SALIDAS4]]</f>
        <v>0</v>
      </c>
    </row>
    <row r="682" spans="1:15" x14ac:dyDescent="0.25">
      <c r="A682" s="9" t="s">
        <v>28</v>
      </c>
      <c r="B682" t="s">
        <v>884</v>
      </c>
      <c r="C682" t="s">
        <v>74</v>
      </c>
      <c r="D682" t="s">
        <v>162</v>
      </c>
      <c r="F682" s="9" t="s">
        <v>820</v>
      </c>
      <c r="G682">
        <v>1</v>
      </c>
      <c r="H682">
        <v>10</v>
      </c>
      <c r="J682">
        <f>+Tabla35[[#This Row],[BALANCE INICIAL]]+Tabla35[[#This Row],[ENTRADAS]]-Tabla35[[#This Row],[SALIDAS]]</f>
        <v>11</v>
      </c>
      <c r="K682" s="2">
        <v>466.1</v>
      </c>
      <c r="L682" s="2">
        <f>+Tabla35[[#This Row],[BALANCE INICIAL]]*Tabla35[[#This Row],[PRECIO]]</f>
        <v>466.1</v>
      </c>
      <c r="M682" s="2">
        <f>+Tabla35[[#This Row],[ENTRADAS]]*Tabla35[[#This Row],[PRECIO]]</f>
        <v>4661</v>
      </c>
      <c r="N682" s="2">
        <f>+Tabla35[[#This Row],[SALIDAS]]*Tabla35[[#This Row],[PRECIO]]</f>
        <v>0</v>
      </c>
      <c r="O682" s="2">
        <f>+Tabla35[[#This Row],[BALANCE INICIAL2]]+Tabla35[[#This Row],[ENTRADAS3]]-Tabla35[[#This Row],[SALIDAS4]]</f>
        <v>5127.1000000000004</v>
      </c>
    </row>
    <row r="683" spans="1:15" x14ac:dyDescent="0.25">
      <c r="A683" s="9" t="s">
        <v>28</v>
      </c>
      <c r="B683" t="s">
        <v>884</v>
      </c>
      <c r="C683" t="s">
        <v>74</v>
      </c>
      <c r="D683" t="s">
        <v>167</v>
      </c>
      <c r="F683" s="9" t="s">
        <v>833</v>
      </c>
      <c r="G683">
        <v>51</v>
      </c>
      <c r="J683">
        <f>+Tabla35[[#This Row],[BALANCE INICIAL]]+Tabla35[[#This Row],[ENTRADAS]]-Tabla35[[#This Row],[SALIDAS]]</f>
        <v>51</v>
      </c>
      <c r="K683" s="2">
        <v>48.73</v>
      </c>
      <c r="L683" s="2">
        <f>+Tabla35[[#This Row],[BALANCE INICIAL]]*Tabla35[[#This Row],[PRECIO]]</f>
        <v>2485.23</v>
      </c>
      <c r="M683" s="2">
        <f>+Tabla35[[#This Row],[ENTRADAS]]*Tabla35[[#This Row],[PRECIO]]</f>
        <v>0</v>
      </c>
      <c r="N683" s="2">
        <f>+Tabla35[[#This Row],[SALIDAS]]*Tabla35[[#This Row],[PRECIO]]</f>
        <v>0</v>
      </c>
      <c r="O683" s="2">
        <f>+Tabla35[[#This Row],[BALANCE INICIAL2]]+Tabla35[[#This Row],[ENTRADAS3]]-Tabla35[[#This Row],[SALIDAS4]]</f>
        <v>2485.23</v>
      </c>
    </row>
    <row r="684" spans="1:15" x14ac:dyDescent="0.25">
      <c r="A684" s="9" t="s">
        <v>28</v>
      </c>
      <c r="B684" t="s">
        <v>884</v>
      </c>
      <c r="C684" t="s">
        <v>74</v>
      </c>
      <c r="D684" t="s">
        <v>923</v>
      </c>
      <c r="E684" t="s">
        <v>924</v>
      </c>
      <c r="F684" s="9" t="s">
        <v>826</v>
      </c>
      <c r="H684">
        <v>75</v>
      </c>
      <c r="I684">
        <v>3</v>
      </c>
      <c r="J684">
        <f>+Tabla35[[#This Row],[BALANCE INICIAL]]+Tabla35[[#This Row],[ENTRADAS]]-Tabla35[[#This Row],[SALIDAS]]</f>
        <v>72</v>
      </c>
      <c r="K684" s="2">
        <v>12</v>
      </c>
      <c r="L684" s="2">
        <f>+Tabla35[[#This Row],[BALANCE INICIAL]]*Tabla35[[#This Row],[PRECIO]]</f>
        <v>0</v>
      </c>
      <c r="M684" s="2">
        <f>+Tabla35[[#This Row],[ENTRADAS]]*Tabla35[[#This Row],[PRECIO]]</f>
        <v>900</v>
      </c>
      <c r="N684" s="2">
        <f>+Tabla35[[#This Row],[SALIDAS]]*Tabla35[[#This Row],[PRECIO]]</f>
        <v>36</v>
      </c>
      <c r="O684" s="2">
        <f>+Tabla35[[#This Row],[BALANCE INICIAL2]]+Tabla35[[#This Row],[ENTRADAS3]]-Tabla35[[#This Row],[SALIDAS4]]</f>
        <v>864</v>
      </c>
    </row>
    <row r="685" spans="1:15" x14ac:dyDescent="0.25">
      <c r="A685" s="9" t="s">
        <v>28</v>
      </c>
      <c r="B685" t="s">
        <v>884</v>
      </c>
      <c r="C685" t="s">
        <v>74</v>
      </c>
      <c r="F685" s="9"/>
      <c r="J685">
        <f>+Tabla35[[#This Row],[BALANCE INICIAL]]+Tabla35[[#This Row],[ENTRADAS]]-Tabla35[[#This Row],[SALIDAS]]</f>
        <v>0</v>
      </c>
      <c r="K685" s="2"/>
      <c r="L685" s="2">
        <f>+Tabla35[[#This Row],[BALANCE INICIAL]]*Tabla35[[#This Row],[PRECIO]]</f>
        <v>0</v>
      </c>
      <c r="M685" s="2">
        <f>+Tabla35[[#This Row],[ENTRADAS]]*Tabla35[[#This Row],[PRECIO]]</f>
        <v>0</v>
      </c>
      <c r="N685" s="2">
        <f>+Tabla35[[#This Row],[SALIDAS]]*Tabla35[[#This Row],[PRECIO]]</f>
        <v>0</v>
      </c>
      <c r="O685" s="2">
        <f>+Tabla35[[#This Row],[BALANCE INICIAL2]]+Tabla35[[#This Row],[ENTRADAS3]]-Tabla35[[#This Row],[SALIDAS4]]</f>
        <v>0</v>
      </c>
    </row>
    <row r="686" spans="1:15" x14ac:dyDescent="0.25">
      <c r="A686" s="9" t="s">
        <v>28</v>
      </c>
      <c r="B686" t="s">
        <v>884</v>
      </c>
      <c r="C686" t="s">
        <v>74</v>
      </c>
      <c r="D686" t="s">
        <v>171</v>
      </c>
      <c r="F686" s="9" t="s">
        <v>826</v>
      </c>
      <c r="G686">
        <v>1</v>
      </c>
      <c r="J686">
        <f>+Tabla35[[#This Row],[BALANCE INICIAL]]+Tabla35[[#This Row],[ENTRADAS]]-Tabla35[[#This Row],[SALIDAS]]</f>
        <v>1</v>
      </c>
      <c r="K686" s="2">
        <v>438.4</v>
      </c>
      <c r="L686" s="2">
        <f>+Tabla35[[#This Row],[BALANCE INICIAL]]*Tabla35[[#This Row],[PRECIO]]</f>
        <v>438.4</v>
      </c>
      <c r="M686" s="2">
        <f>+Tabla35[[#This Row],[ENTRADAS]]*Tabla35[[#This Row],[PRECIO]]</f>
        <v>0</v>
      </c>
      <c r="N686" s="2">
        <f>+Tabla35[[#This Row],[SALIDAS]]*Tabla35[[#This Row],[PRECIO]]</f>
        <v>0</v>
      </c>
      <c r="O686" s="2">
        <f>+Tabla35[[#This Row],[BALANCE INICIAL2]]+Tabla35[[#This Row],[ENTRADAS3]]-Tabla35[[#This Row],[SALIDAS4]]</f>
        <v>438.4</v>
      </c>
    </row>
    <row r="687" spans="1:15" x14ac:dyDescent="0.25">
      <c r="A687" s="9" t="s">
        <v>28</v>
      </c>
      <c r="B687" t="s">
        <v>884</v>
      </c>
      <c r="C687" t="s">
        <v>74</v>
      </c>
      <c r="D687" t="s">
        <v>174</v>
      </c>
      <c r="F687" s="9" t="s">
        <v>820</v>
      </c>
      <c r="G687">
        <v>16</v>
      </c>
      <c r="H687">
        <v>10</v>
      </c>
      <c r="I687">
        <v>1</v>
      </c>
      <c r="J687">
        <f>+Tabla35[[#This Row],[BALANCE INICIAL]]+Tabla35[[#This Row],[ENTRADAS]]-Tabla35[[#This Row],[SALIDAS]]</f>
        <v>25</v>
      </c>
      <c r="K687" s="2">
        <v>391.36</v>
      </c>
      <c r="L687" s="2">
        <f>+Tabla35[[#This Row],[BALANCE INICIAL]]*Tabla35[[#This Row],[PRECIO]]</f>
        <v>6261.76</v>
      </c>
      <c r="M687" s="2">
        <f>+Tabla35[[#This Row],[ENTRADAS]]*Tabla35[[#This Row],[PRECIO]]</f>
        <v>3913.6000000000004</v>
      </c>
      <c r="N687" s="2">
        <f>+Tabla35[[#This Row],[SALIDAS]]*Tabla35[[#This Row],[PRECIO]]</f>
        <v>391.36</v>
      </c>
      <c r="O687" s="2">
        <f>+Tabla35[[#This Row],[BALANCE INICIAL2]]+Tabla35[[#This Row],[ENTRADAS3]]-Tabla35[[#This Row],[SALIDAS4]]</f>
        <v>9784</v>
      </c>
    </row>
    <row r="688" spans="1:15" x14ac:dyDescent="0.25">
      <c r="A688" s="9" t="s">
        <v>28</v>
      </c>
      <c r="B688" t="s">
        <v>884</v>
      </c>
      <c r="C688" t="s">
        <v>74</v>
      </c>
      <c r="D688" t="s">
        <v>175</v>
      </c>
      <c r="F688" s="9" t="s">
        <v>820</v>
      </c>
      <c r="G688">
        <v>16</v>
      </c>
      <c r="H688">
        <v>10</v>
      </c>
      <c r="I688">
        <v>7</v>
      </c>
      <c r="J688">
        <f>+Tabla35[[#This Row],[BALANCE INICIAL]]+Tabla35[[#This Row],[ENTRADAS]]-Tabla35[[#This Row],[SALIDAS]]</f>
        <v>19</v>
      </c>
      <c r="K688" s="2">
        <v>97.46</v>
      </c>
      <c r="L688" s="2">
        <f>+Tabla35[[#This Row],[BALANCE INICIAL]]*Tabla35[[#This Row],[PRECIO]]</f>
        <v>1559.36</v>
      </c>
      <c r="M688" s="2">
        <f>+Tabla35[[#This Row],[ENTRADAS]]*Tabla35[[#This Row],[PRECIO]]</f>
        <v>974.59999999999991</v>
      </c>
      <c r="N688" s="2">
        <f>+Tabla35[[#This Row],[SALIDAS]]*Tabla35[[#This Row],[PRECIO]]</f>
        <v>682.21999999999991</v>
      </c>
      <c r="O688" s="2">
        <f>+Tabla35[[#This Row],[BALANCE INICIAL2]]+Tabla35[[#This Row],[ENTRADAS3]]-Tabla35[[#This Row],[SALIDAS4]]</f>
        <v>1851.7400000000002</v>
      </c>
    </row>
    <row r="689" spans="1:15" x14ac:dyDescent="0.25">
      <c r="A689" s="9" t="s">
        <v>28</v>
      </c>
      <c r="B689" t="s">
        <v>884</v>
      </c>
      <c r="C689" t="s">
        <v>74</v>
      </c>
      <c r="D689" t="s">
        <v>176</v>
      </c>
      <c r="F689" s="9" t="s">
        <v>831</v>
      </c>
      <c r="G689">
        <v>1</v>
      </c>
      <c r="J689">
        <f>+Tabla35[[#This Row],[BALANCE INICIAL]]+Tabla35[[#This Row],[ENTRADAS]]-Tabla35[[#This Row],[SALIDAS]]</f>
        <v>1</v>
      </c>
      <c r="K689" s="2">
        <v>130</v>
      </c>
      <c r="L689" s="2">
        <f>+Tabla35[[#This Row],[BALANCE INICIAL]]*Tabla35[[#This Row],[PRECIO]]</f>
        <v>130</v>
      </c>
      <c r="M689" s="2">
        <f>+Tabla35[[#This Row],[ENTRADAS]]*Tabla35[[#This Row],[PRECIO]]</f>
        <v>0</v>
      </c>
      <c r="N689" s="2">
        <f>+Tabla35[[#This Row],[SALIDAS]]*Tabla35[[#This Row],[PRECIO]]</f>
        <v>0</v>
      </c>
      <c r="O689" s="2">
        <f>+Tabla35[[#This Row],[BALANCE INICIAL2]]+Tabla35[[#This Row],[ENTRADAS3]]-Tabla35[[#This Row],[SALIDAS4]]</f>
        <v>130</v>
      </c>
    </row>
    <row r="690" spans="1:15" x14ac:dyDescent="0.25">
      <c r="A690" s="9" t="s">
        <v>28</v>
      </c>
      <c r="B690" t="s">
        <v>884</v>
      </c>
      <c r="C690" t="s">
        <v>74</v>
      </c>
      <c r="D690" t="s">
        <v>177</v>
      </c>
      <c r="F690" s="9" t="s">
        <v>826</v>
      </c>
      <c r="G690">
        <v>12</v>
      </c>
      <c r="H690">
        <v>10</v>
      </c>
      <c r="I690">
        <v>2</v>
      </c>
      <c r="J690">
        <f>+Tabla35[[#This Row],[BALANCE INICIAL]]+Tabla35[[#This Row],[ENTRADAS]]-Tabla35[[#This Row],[SALIDAS]]</f>
        <v>20</v>
      </c>
      <c r="K690" s="2">
        <v>184</v>
      </c>
      <c r="L690" s="2">
        <f>+Tabla35[[#This Row],[BALANCE INICIAL]]*Tabla35[[#This Row],[PRECIO]]</f>
        <v>2208</v>
      </c>
      <c r="M690" s="2">
        <f>+Tabla35[[#This Row],[ENTRADAS]]*Tabla35[[#This Row],[PRECIO]]</f>
        <v>1840</v>
      </c>
      <c r="N690" s="2">
        <f>+Tabla35[[#This Row],[SALIDAS]]*Tabla35[[#This Row],[PRECIO]]</f>
        <v>368</v>
      </c>
      <c r="O690" s="2">
        <f>+Tabla35[[#This Row],[BALANCE INICIAL2]]+Tabla35[[#This Row],[ENTRADAS3]]-Tabla35[[#This Row],[SALIDAS4]]</f>
        <v>3680</v>
      </c>
    </row>
    <row r="691" spans="1:15" x14ac:dyDescent="0.25">
      <c r="A691" s="9" t="s">
        <v>28</v>
      </c>
      <c r="B691" t="s">
        <v>884</v>
      </c>
      <c r="C691" t="s">
        <v>74</v>
      </c>
      <c r="D691" t="s">
        <v>178</v>
      </c>
      <c r="F691" s="9" t="s">
        <v>826</v>
      </c>
      <c r="G691">
        <v>14</v>
      </c>
      <c r="H691">
        <v>10</v>
      </c>
      <c r="J691">
        <f>+Tabla35[[#This Row],[BALANCE INICIAL]]+Tabla35[[#This Row],[ENTRADAS]]-Tabla35[[#This Row],[SALIDAS]]</f>
        <v>24</v>
      </c>
      <c r="K691" s="2">
        <v>199.16</v>
      </c>
      <c r="L691" s="2">
        <f>+Tabla35[[#This Row],[BALANCE INICIAL]]*Tabla35[[#This Row],[PRECIO]]</f>
        <v>2788.24</v>
      </c>
      <c r="M691" s="2">
        <f>+Tabla35[[#This Row],[ENTRADAS]]*Tabla35[[#This Row],[PRECIO]]</f>
        <v>1991.6</v>
      </c>
      <c r="N691" s="2">
        <f>+Tabla35[[#This Row],[SALIDAS]]*Tabla35[[#This Row],[PRECIO]]</f>
        <v>0</v>
      </c>
      <c r="O691" s="2">
        <f>+Tabla35[[#This Row],[BALANCE INICIAL2]]+Tabla35[[#This Row],[ENTRADAS3]]-Tabla35[[#This Row],[SALIDAS4]]</f>
        <v>4779.84</v>
      </c>
    </row>
    <row r="692" spans="1:15" x14ac:dyDescent="0.25">
      <c r="A692" s="9" t="s">
        <v>28</v>
      </c>
      <c r="B692" t="s">
        <v>884</v>
      </c>
      <c r="C692" t="s">
        <v>74</v>
      </c>
      <c r="D692" t="s">
        <v>180</v>
      </c>
      <c r="F692" s="9" t="s">
        <v>820</v>
      </c>
      <c r="G692">
        <v>70</v>
      </c>
      <c r="J692">
        <f>+Tabla35[[#This Row],[BALANCE INICIAL]]+Tabla35[[#This Row],[ENTRADAS]]-Tabla35[[#This Row],[SALIDAS]]</f>
        <v>70</v>
      </c>
      <c r="K692" s="2">
        <v>4.5</v>
      </c>
      <c r="L692" s="2">
        <f>+Tabla35[[#This Row],[BALANCE INICIAL]]*Tabla35[[#This Row],[PRECIO]]</f>
        <v>315</v>
      </c>
      <c r="M692" s="2">
        <f>+Tabla35[[#This Row],[ENTRADAS]]*Tabla35[[#This Row],[PRECIO]]</f>
        <v>0</v>
      </c>
      <c r="N692" s="2">
        <f>+Tabla35[[#This Row],[SALIDAS]]*Tabla35[[#This Row],[PRECIO]]</f>
        <v>0</v>
      </c>
      <c r="O692" s="2">
        <f>+Tabla35[[#This Row],[BALANCE INICIAL2]]+Tabla35[[#This Row],[ENTRADAS3]]-Tabla35[[#This Row],[SALIDAS4]]</f>
        <v>315</v>
      </c>
    </row>
    <row r="693" spans="1:15" x14ac:dyDescent="0.25">
      <c r="A693" s="9" t="s">
        <v>28</v>
      </c>
      <c r="B693" t="s">
        <v>884</v>
      </c>
      <c r="C693" t="s">
        <v>74</v>
      </c>
      <c r="D693" t="s">
        <v>183</v>
      </c>
      <c r="F693" s="9" t="s">
        <v>826</v>
      </c>
      <c r="G693">
        <v>8</v>
      </c>
      <c r="J693">
        <f>+Tabla35[[#This Row],[BALANCE INICIAL]]+Tabla35[[#This Row],[ENTRADAS]]-Tabla35[[#This Row],[SALIDAS]]</f>
        <v>8</v>
      </c>
      <c r="K693" s="2">
        <v>100</v>
      </c>
      <c r="L693" s="2">
        <f>+Tabla35[[#This Row],[BALANCE INICIAL]]*Tabla35[[#This Row],[PRECIO]]</f>
        <v>800</v>
      </c>
      <c r="M693" s="2">
        <f>+Tabla35[[#This Row],[ENTRADAS]]*Tabla35[[#This Row],[PRECIO]]</f>
        <v>0</v>
      </c>
      <c r="N693" s="2">
        <f>+Tabla35[[#This Row],[SALIDAS]]*Tabla35[[#This Row],[PRECIO]]</f>
        <v>0</v>
      </c>
      <c r="O693" s="2">
        <f>+Tabla35[[#This Row],[BALANCE INICIAL2]]+Tabla35[[#This Row],[ENTRADAS3]]-Tabla35[[#This Row],[SALIDAS4]]</f>
        <v>800</v>
      </c>
    </row>
    <row r="694" spans="1:15" x14ac:dyDescent="0.25">
      <c r="A694" s="9" t="s">
        <v>28</v>
      </c>
      <c r="B694" t="s">
        <v>884</v>
      </c>
      <c r="C694" t="s">
        <v>74</v>
      </c>
      <c r="D694" t="s">
        <v>184</v>
      </c>
      <c r="F694" s="9" t="s">
        <v>836</v>
      </c>
      <c r="G694">
        <v>3</v>
      </c>
      <c r="I694">
        <v>2</v>
      </c>
      <c r="J694">
        <f>+Tabla35[[#This Row],[BALANCE INICIAL]]+Tabla35[[#This Row],[ENTRADAS]]-Tabla35[[#This Row],[SALIDAS]]</f>
        <v>1</v>
      </c>
      <c r="K694" s="2">
        <v>21</v>
      </c>
      <c r="L694" s="2">
        <f>+Tabla35[[#This Row],[BALANCE INICIAL]]*Tabla35[[#This Row],[PRECIO]]</f>
        <v>63</v>
      </c>
      <c r="M694" s="2">
        <f>+Tabla35[[#This Row],[ENTRADAS]]*Tabla35[[#This Row],[PRECIO]]</f>
        <v>0</v>
      </c>
      <c r="N694" s="2">
        <f>+Tabla35[[#This Row],[SALIDAS]]*Tabla35[[#This Row],[PRECIO]]</f>
        <v>42</v>
      </c>
      <c r="O694" s="2">
        <f>+Tabla35[[#This Row],[BALANCE INICIAL2]]+Tabla35[[#This Row],[ENTRADAS3]]-Tabla35[[#This Row],[SALIDAS4]]</f>
        <v>21</v>
      </c>
    </row>
    <row r="695" spans="1:15" x14ac:dyDescent="0.25">
      <c r="A695" s="9" t="s">
        <v>28</v>
      </c>
      <c r="B695" t="s">
        <v>884</v>
      </c>
      <c r="C695" t="s">
        <v>74</v>
      </c>
      <c r="D695" t="s">
        <v>185</v>
      </c>
      <c r="F695" s="9" t="s">
        <v>837</v>
      </c>
      <c r="G695">
        <v>9</v>
      </c>
      <c r="H695">
        <v>15</v>
      </c>
      <c r="I695">
        <v>5</v>
      </c>
      <c r="J695">
        <f>+Tabla35[[#This Row],[BALANCE INICIAL]]+Tabla35[[#This Row],[ENTRADAS]]-Tabla35[[#This Row],[SALIDAS]]</f>
        <v>19</v>
      </c>
      <c r="K695" s="2">
        <v>36.5</v>
      </c>
      <c r="L695" s="2">
        <f>+Tabla35[[#This Row],[BALANCE INICIAL]]*Tabla35[[#This Row],[PRECIO]]</f>
        <v>328.5</v>
      </c>
      <c r="M695" s="2">
        <f>+Tabla35[[#This Row],[ENTRADAS]]*Tabla35[[#This Row],[PRECIO]]</f>
        <v>547.5</v>
      </c>
      <c r="N695" s="2">
        <f>+Tabla35[[#This Row],[SALIDAS]]*Tabla35[[#This Row],[PRECIO]]</f>
        <v>182.5</v>
      </c>
      <c r="O695" s="2">
        <f>+Tabla35[[#This Row],[BALANCE INICIAL2]]+Tabla35[[#This Row],[ENTRADAS3]]-Tabla35[[#This Row],[SALIDAS4]]</f>
        <v>693.5</v>
      </c>
    </row>
    <row r="696" spans="1:15" x14ac:dyDescent="0.25">
      <c r="A696" s="9" t="s">
        <v>28</v>
      </c>
      <c r="B696" t="s">
        <v>884</v>
      </c>
      <c r="C696" t="s">
        <v>74</v>
      </c>
      <c r="D696" t="s">
        <v>186</v>
      </c>
      <c r="F696" s="9" t="s">
        <v>838</v>
      </c>
      <c r="G696">
        <v>1</v>
      </c>
      <c r="H696">
        <v>15</v>
      </c>
      <c r="J696">
        <f>+Tabla35[[#This Row],[BALANCE INICIAL]]+Tabla35[[#This Row],[ENTRADAS]]-Tabla35[[#This Row],[SALIDAS]]</f>
        <v>16</v>
      </c>
      <c r="K696" s="2">
        <v>123.73</v>
      </c>
      <c r="L696" s="2">
        <f>+Tabla35[[#This Row],[BALANCE INICIAL]]*Tabla35[[#This Row],[PRECIO]]</f>
        <v>123.73</v>
      </c>
      <c r="M696" s="2">
        <f>+Tabla35[[#This Row],[ENTRADAS]]*Tabla35[[#This Row],[PRECIO]]</f>
        <v>1855.95</v>
      </c>
      <c r="N696" s="2">
        <f>+Tabla35[[#This Row],[SALIDAS]]*Tabla35[[#This Row],[PRECIO]]</f>
        <v>0</v>
      </c>
      <c r="O696" s="2">
        <f>+Tabla35[[#This Row],[BALANCE INICIAL2]]+Tabla35[[#This Row],[ENTRADAS3]]-Tabla35[[#This Row],[SALIDAS4]]</f>
        <v>1979.68</v>
      </c>
    </row>
    <row r="697" spans="1:15" x14ac:dyDescent="0.25">
      <c r="A697" s="9" t="s">
        <v>28</v>
      </c>
      <c r="B697" t="s">
        <v>884</v>
      </c>
      <c r="C697" t="s">
        <v>74</v>
      </c>
      <c r="D697" t="s">
        <v>187</v>
      </c>
      <c r="F697" s="9" t="s">
        <v>839</v>
      </c>
      <c r="G697">
        <v>55</v>
      </c>
      <c r="I697">
        <v>7</v>
      </c>
      <c r="J697">
        <f>+Tabla35[[#This Row],[BALANCE INICIAL]]+Tabla35[[#This Row],[ENTRADAS]]-Tabla35[[#This Row],[SALIDAS]]</f>
        <v>48</v>
      </c>
      <c r="K697" s="2">
        <v>11</v>
      </c>
      <c r="L697" s="2">
        <f>+Tabla35[[#This Row],[BALANCE INICIAL]]*Tabla35[[#This Row],[PRECIO]]</f>
        <v>605</v>
      </c>
      <c r="M697" s="2">
        <f>+Tabla35[[#This Row],[ENTRADAS]]*Tabla35[[#This Row],[PRECIO]]</f>
        <v>0</v>
      </c>
      <c r="N697" s="2">
        <f>+Tabla35[[#This Row],[SALIDAS]]*Tabla35[[#This Row],[PRECIO]]</f>
        <v>77</v>
      </c>
      <c r="O697" s="2">
        <f>+Tabla35[[#This Row],[BALANCE INICIAL2]]+Tabla35[[#This Row],[ENTRADAS3]]-Tabla35[[#This Row],[SALIDAS4]]</f>
        <v>528</v>
      </c>
    </row>
    <row r="698" spans="1:15" x14ac:dyDescent="0.25">
      <c r="A698" s="9" t="s">
        <v>920</v>
      </c>
      <c r="B698" t="s">
        <v>884</v>
      </c>
      <c r="C698" t="s">
        <v>74</v>
      </c>
      <c r="D698" t="s">
        <v>925</v>
      </c>
      <c r="F698" s="9" t="s">
        <v>838</v>
      </c>
      <c r="H698">
        <v>15</v>
      </c>
      <c r="I698">
        <v>4</v>
      </c>
      <c r="J698">
        <f>+Tabla35[[#This Row],[BALANCE INICIAL]]+Tabla35[[#This Row],[ENTRADAS]]-Tabla35[[#This Row],[SALIDAS]]</f>
        <v>11</v>
      </c>
      <c r="K698" s="2">
        <v>8.4700000000000006</v>
      </c>
      <c r="L698" s="2">
        <f>+Tabla35[[#This Row],[BALANCE INICIAL]]*Tabla35[[#This Row],[PRECIO]]</f>
        <v>0</v>
      </c>
      <c r="M698" s="2">
        <f>+Tabla35[[#This Row],[ENTRADAS]]*Tabla35[[#This Row],[PRECIO]]</f>
        <v>127.05000000000001</v>
      </c>
      <c r="N698" s="2">
        <f>+Tabla35[[#This Row],[SALIDAS]]*Tabla35[[#This Row],[PRECIO]]</f>
        <v>33.880000000000003</v>
      </c>
      <c r="O698" s="2">
        <f>+Tabla35[[#This Row],[BALANCE INICIAL2]]+Tabla35[[#This Row],[ENTRADAS3]]-Tabla35[[#This Row],[SALIDAS4]]</f>
        <v>93.170000000000016</v>
      </c>
    </row>
    <row r="699" spans="1:15" x14ac:dyDescent="0.25">
      <c r="A699" s="9" t="s">
        <v>920</v>
      </c>
      <c r="B699" t="s">
        <v>884</v>
      </c>
      <c r="C699" t="s">
        <v>74</v>
      </c>
      <c r="D699" t="s">
        <v>926</v>
      </c>
      <c r="F699" s="9" t="s">
        <v>837</v>
      </c>
      <c r="H699">
        <v>15</v>
      </c>
      <c r="J699">
        <f>+Tabla35[[#This Row],[BALANCE INICIAL]]+Tabla35[[#This Row],[ENTRADAS]]-Tabla35[[#This Row],[SALIDAS]]</f>
        <v>15</v>
      </c>
      <c r="K699" s="2">
        <v>19</v>
      </c>
      <c r="L699" s="2">
        <f>+Tabla35[[#This Row],[BALANCE INICIAL]]*Tabla35[[#This Row],[PRECIO]]</f>
        <v>0</v>
      </c>
      <c r="M699" s="2">
        <f>+Tabla35[[#This Row],[ENTRADAS]]*Tabla35[[#This Row],[PRECIO]]</f>
        <v>285</v>
      </c>
      <c r="N699" s="2">
        <f>+Tabla35[[#This Row],[SALIDAS]]*Tabla35[[#This Row],[PRECIO]]</f>
        <v>0</v>
      </c>
      <c r="O699" s="2">
        <f>+Tabla35[[#This Row],[BALANCE INICIAL2]]+Tabla35[[#This Row],[ENTRADAS3]]-Tabla35[[#This Row],[SALIDAS4]]</f>
        <v>285</v>
      </c>
    </row>
    <row r="700" spans="1:15" x14ac:dyDescent="0.25">
      <c r="A700" s="9" t="s">
        <v>920</v>
      </c>
      <c r="B700" t="s">
        <v>884</v>
      </c>
      <c r="C700" t="s">
        <v>74</v>
      </c>
      <c r="D700" t="s">
        <v>927</v>
      </c>
      <c r="F700" s="9" t="s">
        <v>838</v>
      </c>
      <c r="H700">
        <v>15</v>
      </c>
      <c r="I700">
        <v>2</v>
      </c>
      <c r="J700">
        <f>+Tabla35[[#This Row],[BALANCE INICIAL]]+Tabla35[[#This Row],[ENTRADAS]]-Tabla35[[#This Row],[SALIDAS]]</f>
        <v>13</v>
      </c>
      <c r="K700" s="2">
        <v>49</v>
      </c>
      <c r="L700" s="2">
        <f>+Tabla35[[#This Row],[BALANCE INICIAL]]*Tabla35[[#This Row],[PRECIO]]</f>
        <v>0</v>
      </c>
      <c r="M700" s="2">
        <f>+Tabla35[[#This Row],[ENTRADAS]]*Tabla35[[#This Row],[PRECIO]]</f>
        <v>735</v>
      </c>
      <c r="N700" s="2">
        <f>+Tabla35[[#This Row],[SALIDAS]]*Tabla35[[#This Row],[PRECIO]]</f>
        <v>98</v>
      </c>
      <c r="O700" s="2">
        <f>+Tabla35[[#This Row],[BALANCE INICIAL2]]+Tabla35[[#This Row],[ENTRADAS3]]-Tabla35[[#This Row],[SALIDAS4]]</f>
        <v>637</v>
      </c>
    </row>
    <row r="701" spans="1:15" x14ac:dyDescent="0.25">
      <c r="A701" s="9" t="s">
        <v>28</v>
      </c>
      <c r="B701" t="s">
        <v>884</v>
      </c>
      <c r="C701" t="s">
        <v>74</v>
      </c>
      <c r="D701" t="s">
        <v>188</v>
      </c>
      <c r="F701" s="9" t="s">
        <v>833</v>
      </c>
      <c r="G701">
        <v>4</v>
      </c>
      <c r="H701">
        <v>30</v>
      </c>
      <c r="J701">
        <f>+Tabla35[[#This Row],[BALANCE INICIAL]]+Tabla35[[#This Row],[ENTRADAS]]-Tabla35[[#This Row],[SALIDAS]]</f>
        <v>34</v>
      </c>
      <c r="K701" s="2">
        <v>65.260000000000005</v>
      </c>
      <c r="L701" s="2">
        <f>+Tabla35[[#This Row],[BALANCE INICIAL]]*Tabla35[[#This Row],[PRECIO]]</f>
        <v>261.04000000000002</v>
      </c>
      <c r="M701" s="2">
        <f>+Tabla35[[#This Row],[ENTRADAS]]*Tabla35[[#This Row],[PRECIO]]</f>
        <v>1957.8000000000002</v>
      </c>
      <c r="N701" s="2">
        <f>+Tabla35[[#This Row],[SALIDAS]]*Tabla35[[#This Row],[PRECIO]]</f>
        <v>0</v>
      </c>
      <c r="O701" s="2">
        <f>+Tabla35[[#This Row],[BALANCE INICIAL2]]+Tabla35[[#This Row],[ENTRADAS3]]-Tabla35[[#This Row],[SALIDAS4]]</f>
        <v>2218.84</v>
      </c>
    </row>
    <row r="702" spans="1:15" x14ac:dyDescent="0.25">
      <c r="A702" s="9" t="s">
        <v>28</v>
      </c>
      <c r="B702" t="s">
        <v>884</v>
      </c>
      <c r="C702" t="s">
        <v>74</v>
      </c>
      <c r="D702" t="s">
        <v>200</v>
      </c>
      <c r="F702" s="9" t="s">
        <v>826</v>
      </c>
      <c r="G702">
        <v>22</v>
      </c>
      <c r="J702">
        <f>+Tabla35[[#This Row],[BALANCE INICIAL]]+Tabla35[[#This Row],[ENTRADAS]]-Tabla35[[#This Row],[SALIDAS]]</f>
        <v>22</v>
      </c>
      <c r="K702" s="2">
        <v>76.599999999999994</v>
      </c>
      <c r="L702" s="2">
        <f>+Tabla35[[#This Row],[BALANCE INICIAL]]*Tabla35[[#This Row],[PRECIO]]</f>
        <v>1685.1999999999998</v>
      </c>
      <c r="M702" s="2">
        <f>+Tabla35[[#This Row],[ENTRADAS]]*Tabla35[[#This Row],[PRECIO]]</f>
        <v>0</v>
      </c>
      <c r="N702" s="2">
        <f>+Tabla35[[#This Row],[SALIDAS]]*Tabla35[[#This Row],[PRECIO]]</f>
        <v>0</v>
      </c>
      <c r="O702" s="2">
        <f>+Tabla35[[#This Row],[BALANCE INICIAL2]]+Tabla35[[#This Row],[ENTRADAS3]]-Tabla35[[#This Row],[SALIDAS4]]</f>
        <v>1685.1999999999998</v>
      </c>
    </row>
    <row r="703" spans="1:15" x14ac:dyDescent="0.25">
      <c r="A703" s="9" t="s">
        <v>28</v>
      </c>
      <c r="B703" t="s">
        <v>884</v>
      </c>
      <c r="C703" t="s">
        <v>74</v>
      </c>
      <c r="D703" t="s">
        <v>201</v>
      </c>
      <c r="F703" s="9" t="s">
        <v>826</v>
      </c>
      <c r="G703">
        <v>13</v>
      </c>
      <c r="J703">
        <f>+Tabla35[[#This Row],[BALANCE INICIAL]]+Tabla35[[#This Row],[ENTRADAS]]-Tabla35[[#This Row],[SALIDAS]]</f>
        <v>13</v>
      </c>
      <c r="K703" s="2">
        <v>22.89</v>
      </c>
      <c r="L703" s="2">
        <f>+Tabla35[[#This Row],[BALANCE INICIAL]]*Tabla35[[#This Row],[PRECIO]]</f>
        <v>297.57</v>
      </c>
      <c r="M703" s="2">
        <f>+Tabla35[[#This Row],[ENTRADAS]]*Tabla35[[#This Row],[PRECIO]]</f>
        <v>0</v>
      </c>
      <c r="N703" s="2">
        <f>+Tabla35[[#This Row],[SALIDAS]]*Tabla35[[#This Row],[PRECIO]]</f>
        <v>0</v>
      </c>
      <c r="O703" s="2">
        <f>+Tabla35[[#This Row],[BALANCE INICIAL2]]+Tabla35[[#This Row],[ENTRADAS3]]-Tabla35[[#This Row],[SALIDAS4]]</f>
        <v>297.57</v>
      </c>
    </row>
    <row r="704" spans="1:15" x14ac:dyDescent="0.25">
      <c r="A704" s="9" t="s">
        <v>28</v>
      </c>
      <c r="B704" t="s">
        <v>884</v>
      </c>
      <c r="C704" t="s">
        <v>74</v>
      </c>
      <c r="D704" t="s">
        <v>205</v>
      </c>
      <c r="F704" s="9" t="s">
        <v>843</v>
      </c>
      <c r="G704">
        <v>43</v>
      </c>
      <c r="J704">
        <f>+Tabla35[[#This Row],[BALANCE INICIAL]]+Tabla35[[#This Row],[ENTRADAS]]-Tabla35[[#This Row],[SALIDAS]]</f>
        <v>43</v>
      </c>
      <c r="K704" s="2">
        <v>240</v>
      </c>
      <c r="L704" s="2">
        <f>+Tabla35[[#This Row],[BALANCE INICIAL]]*Tabla35[[#This Row],[PRECIO]]</f>
        <v>10320</v>
      </c>
      <c r="M704" s="2">
        <f>+Tabla35[[#This Row],[ENTRADAS]]*Tabla35[[#This Row],[PRECIO]]</f>
        <v>0</v>
      </c>
      <c r="N704" s="2">
        <f>+Tabla35[[#This Row],[SALIDAS]]*Tabla35[[#This Row],[PRECIO]]</f>
        <v>0</v>
      </c>
      <c r="O704" s="2">
        <f>+Tabla35[[#This Row],[BALANCE INICIAL2]]+Tabla35[[#This Row],[ENTRADAS3]]-Tabla35[[#This Row],[SALIDAS4]]</f>
        <v>10320</v>
      </c>
    </row>
    <row r="705" spans="1:15" x14ac:dyDescent="0.25">
      <c r="A705" s="9" t="s">
        <v>28</v>
      </c>
      <c r="B705" t="s">
        <v>884</v>
      </c>
      <c r="C705" t="s">
        <v>74</v>
      </c>
      <c r="D705" t="s">
        <v>206</v>
      </c>
      <c r="F705" s="9" t="s">
        <v>843</v>
      </c>
      <c r="G705">
        <v>44</v>
      </c>
      <c r="J705">
        <f>+Tabla35[[#This Row],[BALANCE INICIAL]]+Tabla35[[#This Row],[ENTRADAS]]-Tabla35[[#This Row],[SALIDAS]]</f>
        <v>44</v>
      </c>
      <c r="K705" s="2">
        <v>292.5</v>
      </c>
      <c r="L705" s="2">
        <f>+Tabla35[[#This Row],[BALANCE INICIAL]]*Tabla35[[#This Row],[PRECIO]]</f>
        <v>12870</v>
      </c>
      <c r="M705" s="2">
        <f>+Tabla35[[#This Row],[ENTRADAS]]*Tabla35[[#This Row],[PRECIO]]</f>
        <v>0</v>
      </c>
      <c r="N705" s="2">
        <f>+Tabla35[[#This Row],[SALIDAS]]*Tabla35[[#This Row],[PRECIO]]</f>
        <v>0</v>
      </c>
      <c r="O705" s="2">
        <f>+Tabla35[[#This Row],[BALANCE INICIAL2]]+Tabla35[[#This Row],[ENTRADAS3]]-Tabla35[[#This Row],[SALIDAS4]]</f>
        <v>12870</v>
      </c>
    </row>
    <row r="706" spans="1:15" x14ac:dyDescent="0.25">
      <c r="A706" s="9" t="s">
        <v>28</v>
      </c>
      <c r="B706" t="s">
        <v>884</v>
      </c>
      <c r="C706" t="s">
        <v>74</v>
      </c>
      <c r="D706" t="s">
        <v>207</v>
      </c>
      <c r="F706" s="9" t="s">
        <v>843</v>
      </c>
      <c r="G706">
        <v>39</v>
      </c>
      <c r="J706">
        <f>+Tabla35[[#This Row],[BALANCE INICIAL]]+Tabla35[[#This Row],[ENTRADAS]]-Tabla35[[#This Row],[SALIDAS]]</f>
        <v>39</v>
      </c>
      <c r="K706" s="2">
        <v>295</v>
      </c>
      <c r="L706" s="2">
        <f>+Tabla35[[#This Row],[BALANCE INICIAL]]*Tabla35[[#This Row],[PRECIO]]</f>
        <v>11505</v>
      </c>
      <c r="M706" s="2">
        <f>+Tabla35[[#This Row],[ENTRADAS]]*Tabla35[[#This Row],[PRECIO]]</f>
        <v>0</v>
      </c>
      <c r="N706" s="2">
        <f>+Tabla35[[#This Row],[SALIDAS]]*Tabla35[[#This Row],[PRECIO]]</f>
        <v>0</v>
      </c>
      <c r="O706" s="2">
        <f>+Tabla35[[#This Row],[BALANCE INICIAL2]]+Tabla35[[#This Row],[ENTRADAS3]]-Tabla35[[#This Row],[SALIDAS4]]</f>
        <v>11505</v>
      </c>
    </row>
    <row r="707" spans="1:15" x14ac:dyDescent="0.25">
      <c r="A707" s="9" t="s">
        <v>28</v>
      </c>
      <c r="B707" t="s">
        <v>884</v>
      </c>
      <c r="C707" t="s">
        <v>74</v>
      </c>
      <c r="D707" t="s">
        <v>208</v>
      </c>
      <c r="F707" s="9" t="s">
        <v>843</v>
      </c>
      <c r="G707">
        <v>49</v>
      </c>
      <c r="J707">
        <f>+Tabla35[[#This Row],[BALANCE INICIAL]]+Tabla35[[#This Row],[ENTRADAS]]-Tabla35[[#This Row],[SALIDAS]]</f>
        <v>49</v>
      </c>
      <c r="K707" s="2">
        <v>301</v>
      </c>
      <c r="L707" s="2">
        <f>+Tabla35[[#This Row],[BALANCE INICIAL]]*Tabla35[[#This Row],[PRECIO]]</f>
        <v>14749</v>
      </c>
      <c r="M707" s="2">
        <f>+Tabla35[[#This Row],[ENTRADAS]]*Tabla35[[#This Row],[PRECIO]]</f>
        <v>0</v>
      </c>
      <c r="N707" s="2">
        <f>+Tabla35[[#This Row],[SALIDAS]]*Tabla35[[#This Row],[PRECIO]]</f>
        <v>0</v>
      </c>
      <c r="O707" s="2">
        <f>+Tabla35[[#This Row],[BALANCE INICIAL2]]+Tabla35[[#This Row],[ENTRADAS3]]-Tabla35[[#This Row],[SALIDAS4]]</f>
        <v>14749</v>
      </c>
    </row>
    <row r="708" spans="1:15" x14ac:dyDescent="0.25">
      <c r="A708" s="9" t="s">
        <v>28</v>
      </c>
      <c r="B708" t="s">
        <v>884</v>
      </c>
      <c r="C708" t="s">
        <v>74</v>
      </c>
      <c r="D708" t="s">
        <v>209</v>
      </c>
      <c r="F708" s="9" t="s">
        <v>843</v>
      </c>
      <c r="G708">
        <v>48</v>
      </c>
      <c r="J708">
        <f>+Tabla35[[#This Row],[BALANCE INICIAL]]+Tabla35[[#This Row],[ENTRADAS]]-Tabla35[[#This Row],[SALIDAS]]</f>
        <v>48</v>
      </c>
      <c r="K708" s="2">
        <v>426.4</v>
      </c>
      <c r="L708" s="2">
        <f>+Tabla35[[#This Row],[BALANCE INICIAL]]*Tabla35[[#This Row],[PRECIO]]</f>
        <v>20467.199999999997</v>
      </c>
      <c r="M708" s="2">
        <f>+Tabla35[[#This Row],[ENTRADAS]]*Tabla35[[#This Row],[PRECIO]]</f>
        <v>0</v>
      </c>
      <c r="N708" s="2">
        <f>+Tabla35[[#This Row],[SALIDAS]]*Tabla35[[#This Row],[PRECIO]]</f>
        <v>0</v>
      </c>
      <c r="O708" s="2">
        <f>+Tabla35[[#This Row],[BALANCE INICIAL2]]+Tabla35[[#This Row],[ENTRADAS3]]-Tabla35[[#This Row],[SALIDAS4]]</f>
        <v>20467.199999999997</v>
      </c>
    </row>
    <row r="709" spans="1:15" x14ac:dyDescent="0.25">
      <c r="A709" s="9" t="s">
        <v>28</v>
      </c>
      <c r="B709" t="s">
        <v>884</v>
      </c>
      <c r="C709" t="s">
        <v>74</v>
      </c>
      <c r="D709" t="s">
        <v>210</v>
      </c>
      <c r="F709" s="9" t="s">
        <v>843</v>
      </c>
      <c r="G709">
        <v>49</v>
      </c>
      <c r="J709">
        <f>+Tabla35[[#This Row],[BALANCE INICIAL]]+Tabla35[[#This Row],[ENTRADAS]]-Tabla35[[#This Row],[SALIDAS]]</f>
        <v>49</v>
      </c>
      <c r="K709" s="2">
        <v>435</v>
      </c>
      <c r="L709" s="2">
        <f>+Tabla35[[#This Row],[BALANCE INICIAL]]*Tabla35[[#This Row],[PRECIO]]</f>
        <v>21315</v>
      </c>
      <c r="M709" s="2">
        <f>+Tabla35[[#This Row],[ENTRADAS]]*Tabla35[[#This Row],[PRECIO]]</f>
        <v>0</v>
      </c>
      <c r="N709" s="2">
        <f>+Tabla35[[#This Row],[SALIDAS]]*Tabla35[[#This Row],[PRECIO]]</f>
        <v>0</v>
      </c>
      <c r="O709" s="2">
        <f>+Tabla35[[#This Row],[BALANCE INICIAL2]]+Tabla35[[#This Row],[ENTRADAS3]]-Tabla35[[#This Row],[SALIDAS4]]</f>
        <v>21315</v>
      </c>
    </row>
    <row r="710" spans="1:15" x14ac:dyDescent="0.25">
      <c r="A710" s="9" t="s">
        <v>28</v>
      </c>
      <c r="B710" t="s">
        <v>884</v>
      </c>
      <c r="C710" t="s">
        <v>74</v>
      </c>
      <c r="D710" t="s">
        <v>211</v>
      </c>
      <c r="F710" s="9" t="s">
        <v>843</v>
      </c>
      <c r="G710">
        <v>40</v>
      </c>
      <c r="J710">
        <f>+Tabla35[[#This Row],[BALANCE INICIAL]]+Tabla35[[#This Row],[ENTRADAS]]-Tabla35[[#This Row],[SALIDAS]]</f>
        <v>40</v>
      </c>
      <c r="K710" s="2">
        <v>520</v>
      </c>
      <c r="L710" s="2">
        <f>+Tabla35[[#This Row],[BALANCE INICIAL]]*Tabla35[[#This Row],[PRECIO]]</f>
        <v>20800</v>
      </c>
      <c r="M710" s="2">
        <f>+Tabla35[[#This Row],[ENTRADAS]]*Tabla35[[#This Row],[PRECIO]]</f>
        <v>0</v>
      </c>
      <c r="N710" s="2">
        <f>+Tabla35[[#This Row],[SALIDAS]]*Tabla35[[#This Row],[PRECIO]]</f>
        <v>0</v>
      </c>
      <c r="O710" s="2">
        <f>+Tabla35[[#This Row],[BALANCE INICIAL2]]+Tabla35[[#This Row],[ENTRADAS3]]-Tabla35[[#This Row],[SALIDAS4]]</f>
        <v>20800</v>
      </c>
    </row>
    <row r="711" spans="1:15" x14ac:dyDescent="0.25">
      <c r="A711" s="9" t="s">
        <v>28</v>
      </c>
      <c r="B711" t="s">
        <v>884</v>
      </c>
      <c r="C711" t="s">
        <v>74</v>
      </c>
      <c r="D711" t="s">
        <v>212</v>
      </c>
      <c r="F711" s="9" t="s">
        <v>821</v>
      </c>
      <c r="G711">
        <v>10</v>
      </c>
      <c r="J711">
        <f>+Tabla35[[#This Row],[BALANCE INICIAL]]+Tabla35[[#This Row],[ENTRADAS]]-Tabla35[[#This Row],[SALIDAS]]</f>
        <v>10</v>
      </c>
      <c r="K711" s="2">
        <v>862.36</v>
      </c>
      <c r="L711" s="2">
        <f>+Tabla35[[#This Row],[BALANCE INICIAL]]*Tabla35[[#This Row],[PRECIO]]</f>
        <v>8623.6</v>
      </c>
      <c r="M711" s="2">
        <f>+Tabla35[[#This Row],[ENTRADAS]]*Tabla35[[#This Row],[PRECIO]]</f>
        <v>0</v>
      </c>
      <c r="N711" s="2">
        <f>+Tabla35[[#This Row],[SALIDAS]]*Tabla35[[#This Row],[PRECIO]]</f>
        <v>0</v>
      </c>
      <c r="O711" s="2">
        <f>+Tabla35[[#This Row],[BALANCE INICIAL2]]+Tabla35[[#This Row],[ENTRADAS3]]-Tabla35[[#This Row],[SALIDAS4]]</f>
        <v>8623.6</v>
      </c>
    </row>
    <row r="712" spans="1:15" x14ac:dyDescent="0.25">
      <c r="A712" s="9" t="s">
        <v>28</v>
      </c>
      <c r="B712" t="s">
        <v>884</v>
      </c>
      <c r="C712" t="s">
        <v>74</v>
      </c>
      <c r="D712" t="s">
        <v>213</v>
      </c>
      <c r="F712" s="9" t="s">
        <v>843</v>
      </c>
      <c r="G712">
        <v>3</v>
      </c>
      <c r="J712">
        <f>+Tabla35[[#This Row],[BALANCE INICIAL]]+Tabla35[[#This Row],[ENTRADAS]]-Tabla35[[#This Row],[SALIDAS]]</f>
        <v>3</v>
      </c>
      <c r="K712" s="2">
        <v>240</v>
      </c>
      <c r="L712" s="2">
        <f>+Tabla35[[#This Row],[BALANCE INICIAL]]*Tabla35[[#This Row],[PRECIO]]</f>
        <v>720</v>
      </c>
      <c r="M712" s="2">
        <f>+Tabla35[[#This Row],[ENTRADAS]]*Tabla35[[#This Row],[PRECIO]]</f>
        <v>0</v>
      </c>
      <c r="N712" s="2">
        <f>+Tabla35[[#This Row],[SALIDAS]]*Tabla35[[#This Row],[PRECIO]]</f>
        <v>0</v>
      </c>
      <c r="O712" s="2">
        <f>+Tabla35[[#This Row],[BALANCE INICIAL2]]+Tabla35[[#This Row],[ENTRADAS3]]-Tabla35[[#This Row],[SALIDAS4]]</f>
        <v>720</v>
      </c>
    </row>
    <row r="713" spans="1:15" x14ac:dyDescent="0.25">
      <c r="A713" s="9" t="s">
        <v>28</v>
      </c>
      <c r="B713" t="s">
        <v>884</v>
      </c>
      <c r="C713" t="s">
        <v>74</v>
      </c>
      <c r="D713" t="s">
        <v>214</v>
      </c>
      <c r="F713" s="9" t="s">
        <v>843</v>
      </c>
      <c r="G713">
        <v>45</v>
      </c>
      <c r="J713">
        <f>+Tabla35[[#This Row],[BALANCE INICIAL]]+Tabla35[[#This Row],[ENTRADAS]]-Tabla35[[#This Row],[SALIDAS]]</f>
        <v>45</v>
      </c>
      <c r="K713" s="2">
        <v>245</v>
      </c>
      <c r="L713" s="2">
        <f>+Tabla35[[#This Row],[BALANCE INICIAL]]*Tabla35[[#This Row],[PRECIO]]</f>
        <v>11025</v>
      </c>
      <c r="M713" s="2">
        <f>+Tabla35[[#This Row],[ENTRADAS]]*Tabla35[[#This Row],[PRECIO]]</f>
        <v>0</v>
      </c>
      <c r="N713" s="2">
        <f>+Tabla35[[#This Row],[SALIDAS]]*Tabla35[[#This Row],[PRECIO]]</f>
        <v>0</v>
      </c>
      <c r="O713" s="2">
        <f>+Tabla35[[#This Row],[BALANCE INICIAL2]]+Tabla35[[#This Row],[ENTRADAS3]]-Tabla35[[#This Row],[SALIDAS4]]</f>
        <v>11025</v>
      </c>
    </row>
    <row r="714" spans="1:15" x14ac:dyDescent="0.25">
      <c r="A714" s="9" t="s">
        <v>28</v>
      </c>
      <c r="B714" t="s">
        <v>884</v>
      </c>
      <c r="C714" t="s">
        <v>74</v>
      </c>
      <c r="D714" t="s">
        <v>216</v>
      </c>
      <c r="F714" s="9" t="s">
        <v>845</v>
      </c>
      <c r="G714">
        <v>3</v>
      </c>
      <c r="J714">
        <f>+Tabla35[[#This Row],[BALANCE INICIAL]]+Tabla35[[#This Row],[ENTRADAS]]-Tabla35[[#This Row],[SALIDAS]]</f>
        <v>3</v>
      </c>
      <c r="K714" s="2">
        <v>95.9</v>
      </c>
      <c r="L714" s="2">
        <f>+Tabla35[[#This Row],[BALANCE INICIAL]]*Tabla35[[#This Row],[PRECIO]]</f>
        <v>287.70000000000005</v>
      </c>
      <c r="M714" s="2">
        <f>+Tabla35[[#This Row],[ENTRADAS]]*Tabla35[[#This Row],[PRECIO]]</f>
        <v>0</v>
      </c>
      <c r="N714" s="2">
        <f>+Tabla35[[#This Row],[SALIDAS]]*Tabla35[[#This Row],[PRECIO]]</f>
        <v>0</v>
      </c>
      <c r="O714" s="2">
        <f>+Tabla35[[#This Row],[BALANCE INICIAL2]]+Tabla35[[#This Row],[ENTRADAS3]]-Tabla35[[#This Row],[SALIDAS4]]</f>
        <v>287.70000000000005</v>
      </c>
    </row>
    <row r="715" spans="1:15" x14ac:dyDescent="0.25">
      <c r="A715" s="9" t="s">
        <v>28</v>
      </c>
      <c r="B715" t="s">
        <v>884</v>
      </c>
      <c r="C715" t="s">
        <v>74</v>
      </c>
      <c r="D715" t="s">
        <v>218</v>
      </c>
      <c r="F715" s="9" t="s">
        <v>838</v>
      </c>
      <c r="G715">
        <v>28</v>
      </c>
      <c r="J715">
        <f>+Tabla35[[#This Row],[BALANCE INICIAL]]+Tabla35[[#This Row],[ENTRADAS]]-Tabla35[[#This Row],[SALIDAS]]</f>
        <v>28</v>
      </c>
      <c r="K715" s="2">
        <v>45</v>
      </c>
      <c r="L715" s="2">
        <f>+Tabla35[[#This Row],[BALANCE INICIAL]]*Tabla35[[#This Row],[PRECIO]]</f>
        <v>1260</v>
      </c>
      <c r="M715" s="2">
        <f>+Tabla35[[#This Row],[ENTRADAS]]*Tabla35[[#This Row],[PRECIO]]</f>
        <v>0</v>
      </c>
      <c r="N715" s="2">
        <f>+Tabla35[[#This Row],[SALIDAS]]*Tabla35[[#This Row],[PRECIO]]</f>
        <v>0</v>
      </c>
      <c r="O715" s="2">
        <f>+Tabla35[[#This Row],[BALANCE INICIAL2]]+Tabla35[[#This Row],[ENTRADAS3]]-Tabla35[[#This Row],[SALIDAS4]]</f>
        <v>1260</v>
      </c>
    </row>
    <row r="716" spans="1:15" ht="17.25" customHeight="1" x14ac:dyDescent="0.25">
      <c r="A716" s="24" t="s">
        <v>975</v>
      </c>
      <c r="B716" s="23">
        <v>1206030004</v>
      </c>
      <c r="C716" s="12" t="s">
        <v>976</v>
      </c>
      <c r="D716" s="22" t="s">
        <v>973</v>
      </c>
      <c r="E716" t="s">
        <v>974</v>
      </c>
      <c r="F716" s="9" t="s">
        <v>821</v>
      </c>
      <c r="G716">
        <v>0</v>
      </c>
      <c r="H716">
        <v>4</v>
      </c>
      <c r="J716">
        <f>+Tabla35[[#This Row],[BALANCE INICIAL]]+Tabla35[[#This Row],[ENTRADAS]]-Tabla35[[#This Row],[SALIDAS]]</f>
        <v>4</v>
      </c>
      <c r="K716" s="2">
        <v>52517.88</v>
      </c>
      <c r="L716" s="2">
        <f>+Tabla35[[#This Row],[BALANCE INICIAL]]*Tabla35[[#This Row],[PRECIO]]</f>
        <v>0</v>
      </c>
      <c r="M716" s="2">
        <f>+Tabla35[[#This Row],[ENTRADAS]]*Tabla35[[#This Row],[PRECIO]]</f>
        <v>210071.52</v>
      </c>
      <c r="N716" s="2">
        <f>+Tabla35[[#This Row],[SALIDAS]]*Tabla35[[#This Row],[PRECIO]]</f>
        <v>0</v>
      </c>
      <c r="O716" s="2">
        <f>+Tabla35[[#This Row],[BALANCE INICIAL2]]+Tabla35[[#This Row],[ENTRADAS3]]-Tabla35[[#This Row],[SALIDAS4]]</f>
        <v>210071.52</v>
      </c>
    </row>
    <row r="717" spans="1:15" x14ac:dyDescent="0.25">
      <c r="A717" s="9" t="s">
        <v>28</v>
      </c>
      <c r="B717" t="s">
        <v>884</v>
      </c>
      <c r="C717" t="s">
        <v>74</v>
      </c>
      <c r="D717" t="s">
        <v>219</v>
      </c>
      <c r="F717" s="9" t="s">
        <v>834</v>
      </c>
      <c r="G717">
        <v>114</v>
      </c>
      <c r="I717">
        <v>1</v>
      </c>
      <c r="J717">
        <f>+Tabla35[[#This Row],[BALANCE INICIAL]]+Tabla35[[#This Row],[ENTRADAS]]-Tabla35[[#This Row],[SALIDAS]]</f>
        <v>113</v>
      </c>
      <c r="K717" s="2">
        <v>38</v>
      </c>
      <c r="L717" s="2">
        <f>+Tabla35[[#This Row],[BALANCE INICIAL]]*Tabla35[[#This Row],[PRECIO]]</f>
        <v>4332</v>
      </c>
      <c r="M717" s="2">
        <f>+Tabla35[[#This Row],[ENTRADAS]]*Tabla35[[#This Row],[PRECIO]]</f>
        <v>0</v>
      </c>
      <c r="N717" s="2">
        <f>+Tabla35[[#This Row],[SALIDAS]]*Tabla35[[#This Row],[PRECIO]]</f>
        <v>38</v>
      </c>
      <c r="O717" s="2">
        <f>+Tabla35[[#This Row],[BALANCE INICIAL2]]+Tabla35[[#This Row],[ENTRADAS3]]-Tabla35[[#This Row],[SALIDAS4]]</f>
        <v>4294</v>
      </c>
    </row>
    <row r="718" spans="1:15" x14ac:dyDescent="0.25">
      <c r="A718" s="9" t="s">
        <v>28</v>
      </c>
      <c r="B718" t="s">
        <v>884</v>
      </c>
      <c r="C718" t="s">
        <v>74</v>
      </c>
      <c r="D718" t="s">
        <v>222</v>
      </c>
      <c r="F718" s="9" t="s">
        <v>846</v>
      </c>
      <c r="G718">
        <v>5</v>
      </c>
      <c r="J718">
        <f>+Tabla35[[#This Row],[BALANCE INICIAL]]+Tabla35[[#This Row],[ENTRADAS]]-Tabla35[[#This Row],[SALIDAS]]</f>
        <v>5</v>
      </c>
      <c r="K718" s="2">
        <v>233.8</v>
      </c>
      <c r="L718" s="2">
        <f>+Tabla35[[#This Row],[BALANCE INICIAL]]*Tabla35[[#This Row],[PRECIO]]</f>
        <v>1169</v>
      </c>
      <c r="M718" s="2">
        <f>+Tabla35[[#This Row],[ENTRADAS]]*Tabla35[[#This Row],[PRECIO]]</f>
        <v>0</v>
      </c>
      <c r="N718" s="2">
        <f>+Tabla35[[#This Row],[SALIDAS]]*Tabla35[[#This Row],[PRECIO]]</f>
        <v>0</v>
      </c>
      <c r="O718" s="2">
        <f>+Tabla35[[#This Row],[BALANCE INICIAL2]]+Tabla35[[#This Row],[ENTRADAS3]]-Tabla35[[#This Row],[SALIDAS4]]</f>
        <v>1169</v>
      </c>
    </row>
    <row r="719" spans="1:15" x14ac:dyDescent="0.25">
      <c r="A719" s="9" t="s">
        <v>28</v>
      </c>
      <c r="B719" t="s">
        <v>884</v>
      </c>
      <c r="C719" t="s">
        <v>74</v>
      </c>
      <c r="D719" t="s">
        <v>938</v>
      </c>
      <c r="F719" s="9" t="s">
        <v>907</v>
      </c>
      <c r="H719">
        <v>10</v>
      </c>
      <c r="J719">
        <f>+Tabla35[[#This Row],[BALANCE INICIAL]]+Tabla35[[#This Row],[ENTRADAS]]-Tabla35[[#This Row],[SALIDAS]]</f>
        <v>10</v>
      </c>
      <c r="K719" s="2">
        <v>490</v>
      </c>
      <c r="L719" s="2">
        <f>+Tabla35[[#This Row],[BALANCE INICIAL]]*Tabla35[[#This Row],[PRECIO]]</f>
        <v>0</v>
      </c>
      <c r="M719" s="2">
        <f>+Tabla35[[#This Row],[ENTRADAS]]*Tabla35[[#This Row],[PRECIO]]</f>
        <v>4900</v>
      </c>
      <c r="N719" s="2">
        <f>+Tabla35[[#This Row],[SALIDAS]]*Tabla35[[#This Row],[PRECIO]]</f>
        <v>0</v>
      </c>
      <c r="O719" s="2">
        <f>+Tabla35[[#This Row],[BALANCE INICIAL2]]+Tabla35[[#This Row],[ENTRADAS3]]-Tabla35[[#This Row],[SALIDAS4]]</f>
        <v>4900</v>
      </c>
    </row>
    <row r="720" spans="1:15" x14ac:dyDescent="0.25">
      <c r="A720" s="9" t="s">
        <v>28</v>
      </c>
      <c r="B720" t="s">
        <v>884</v>
      </c>
      <c r="C720" t="s">
        <v>74</v>
      </c>
      <c r="D720" t="s">
        <v>929</v>
      </c>
      <c r="F720" s="9" t="s">
        <v>826</v>
      </c>
      <c r="H720">
        <v>1300</v>
      </c>
      <c r="I720">
        <v>1300</v>
      </c>
      <c r="J720">
        <f>+Tabla35[[#This Row],[BALANCE INICIAL]]+Tabla35[[#This Row],[ENTRADAS]]-Tabla35[[#This Row],[SALIDAS]]</f>
        <v>0</v>
      </c>
      <c r="K720" s="2" t="s">
        <v>939</v>
      </c>
      <c r="L720" s="2" t="e">
        <f>+Tabla35[[#This Row],[BALANCE INICIAL]]*Tabla35[[#This Row],[PRECIO]]</f>
        <v>#VALUE!</v>
      </c>
      <c r="M720" s="2" t="e">
        <f>+Tabla35[[#This Row],[ENTRADAS]]*Tabla35[[#This Row],[PRECIO]]</f>
        <v>#VALUE!</v>
      </c>
      <c r="N720" s="2" t="e">
        <f>+Tabla35[[#This Row],[SALIDAS]]*Tabla35[[#This Row],[PRECIO]]</f>
        <v>#VALUE!</v>
      </c>
      <c r="O720" s="2" t="e">
        <f>+Tabla35[[#This Row],[BALANCE INICIAL2]]+Tabla35[[#This Row],[ENTRADAS3]]-Tabla35[[#This Row],[SALIDAS4]]</f>
        <v>#VALUE!</v>
      </c>
    </row>
    <row r="721" spans="1:15" x14ac:dyDescent="0.25">
      <c r="A721" s="9" t="s">
        <v>28</v>
      </c>
      <c r="B721" t="s">
        <v>884</v>
      </c>
      <c r="C721" t="s">
        <v>74</v>
      </c>
      <c r="D721" t="s">
        <v>930</v>
      </c>
      <c r="F721" s="9" t="s">
        <v>838</v>
      </c>
      <c r="H721">
        <v>3</v>
      </c>
      <c r="J721">
        <f>+Tabla35[[#This Row],[BALANCE INICIAL]]+Tabla35[[#This Row],[ENTRADAS]]-Tabla35[[#This Row],[SALIDAS]]</f>
        <v>3</v>
      </c>
      <c r="K721" s="2">
        <v>640.15</v>
      </c>
      <c r="L721" s="2">
        <f>+Tabla35[[#This Row],[BALANCE INICIAL]]*Tabla35[[#This Row],[PRECIO]]</f>
        <v>0</v>
      </c>
      <c r="M721" s="2">
        <f>+Tabla35[[#This Row],[ENTRADAS]]*Tabla35[[#This Row],[PRECIO]]</f>
        <v>1920.4499999999998</v>
      </c>
      <c r="N721" s="2">
        <f>+Tabla35[[#This Row],[SALIDAS]]*Tabla35[[#This Row],[PRECIO]]</f>
        <v>0</v>
      </c>
      <c r="O721" s="2">
        <f>+Tabla35[[#This Row],[BALANCE INICIAL2]]+Tabla35[[#This Row],[ENTRADAS3]]-Tabla35[[#This Row],[SALIDAS4]]</f>
        <v>1920.4499999999998</v>
      </c>
    </row>
    <row r="722" spans="1:15" x14ac:dyDescent="0.25">
      <c r="A722" s="9" t="s">
        <v>28</v>
      </c>
      <c r="B722" t="s">
        <v>884</v>
      </c>
      <c r="C722" t="s">
        <v>74</v>
      </c>
      <c r="D722" t="s">
        <v>931</v>
      </c>
      <c r="F722" s="9" t="s">
        <v>826</v>
      </c>
      <c r="H722">
        <v>100</v>
      </c>
      <c r="J722">
        <f>+Tabla35[[#This Row],[BALANCE INICIAL]]+Tabla35[[#This Row],[ENTRADAS]]-Tabla35[[#This Row],[SALIDAS]]</f>
        <v>100</v>
      </c>
      <c r="K722" s="2">
        <v>34.22</v>
      </c>
      <c r="L722" s="2">
        <f>+Tabla35[[#This Row],[BALANCE INICIAL]]*Tabla35[[#This Row],[PRECIO]]</f>
        <v>0</v>
      </c>
      <c r="M722" s="2">
        <f>+Tabla35[[#This Row],[ENTRADAS]]*Tabla35[[#This Row],[PRECIO]]</f>
        <v>3422</v>
      </c>
      <c r="N722" s="2">
        <f>+Tabla35[[#This Row],[SALIDAS]]*Tabla35[[#This Row],[PRECIO]]</f>
        <v>0</v>
      </c>
      <c r="O722" s="2">
        <f>+Tabla35[[#This Row],[BALANCE INICIAL2]]+Tabla35[[#This Row],[ENTRADAS3]]-Tabla35[[#This Row],[SALIDAS4]]</f>
        <v>3422</v>
      </c>
    </row>
    <row r="723" spans="1:15" x14ac:dyDescent="0.25">
      <c r="A723" s="9" t="s">
        <v>28</v>
      </c>
      <c r="B723" t="s">
        <v>884</v>
      </c>
      <c r="C723" t="s">
        <v>74</v>
      </c>
      <c r="D723" t="s">
        <v>223</v>
      </c>
      <c r="F723" s="9" t="s">
        <v>847</v>
      </c>
      <c r="G723">
        <v>2</v>
      </c>
      <c r="H723">
        <v>75</v>
      </c>
      <c r="I723">
        <v>7</v>
      </c>
      <c r="J723">
        <f>+Tabla35[[#This Row],[BALANCE INICIAL]]+Tabla35[[#This Row],[ENTRADAS]]-Tabla35[[#This Row],[SALIDAS]]</f>
        <v>70</v>
      </c>
      <c r="K723" s="2">
        <v>488.14</v>
      </c>
      <c r="L723" s="2">
        <f>+Tabla35[[#This Row],[BALANCE INICIAL]]*Tabla35[[#This Row],[PRECIO]]</f>
        <v>976.28</v>
      </c>
      <c r="M723" s="2">
        <f>+Tabla35[[#This Row],[ENTRADAS]]*Tabla35[[#This Row],[PRECIO]]</f>
        <v>36610.5</v>
      </c>
      <c r="N723" s="2">
        <f>+Tabla35[[#This Row],[SALIDAS]]*Tabla35[[#This Row],[PRECIO]]</f>
        <v>3416.98</v>
      </c>
      <c r="O723" s="2">
        <f>+Tabla35[[#This Row],[BALANCE INICIAL2]]+Tabla35[[#This Row],[ENTRADAS3]]-Tabla35[[#This Row],[SALIDAS4]]</f>
        <v>34169.799999999996</v>
      </c>
    </row>
    <row r="724" spans="1:15" x14ac:dyDescent="0.25">
      <c r="A724" s="9" t="s">
        <v>28</v>
      </c>
      <c r="B724" t="s">
        <v>884</v>
      </c>
      <c r="C724" t="s">
        <v>74</v>
      </c>
      <c r="D724" t="s">
        <v>921</v>
      </c>
      <c r="F724" s="9" t="s">
        <v>837</v>
      </c>
      <c r="H724">
        <v>10</v>
      </c>
      <c r="I724">
        <v>4</v>
      </c>
      <c r="J724">
        <f>+Tabla35[[#This Row],[BALANCE INICIAL]]+Tabla35[[#This Row],[ENTRADAS]]-Tabla35[[#This Row],[SALIDAS]]</f>
        <v>6</v>
      </c>
      <c r="K724" s="2">
        <v>400</v>
      </c>
      <c r="L724" s="2">
        <f>+Tabla35[[#This Row],[BALANCE INICIAL]]*Tabla35[[#This Row],[PRECIO]]</f>
        <v>0</v>
      </c>
      <c r="M724" s="2">
        <f>+Tabla35[[#This Row],[ENTRADAS]]*Tabla35[[#This Row],[PRECIO]]</f>
        <v>4000</v>
      </c>
      <c r="N724" s="2">
        <f>+Tabla35[[#This Row],[SALIDAS]]*Tabla35[[#This Row],[PRECIO]]</f>
        <v>1600</v>
      </c>
      <c r="O724" s="2">
        <f>+Tabla35[[#This Row],[BALANCE INICIAL2]]+Tabla35[[#This Row],[ENTRADAS3]]-Tabla35[[#This Row],[SALIDAS4]]</f>
        <v>2400</v>
      </c>
    </row>
    <row r="725" spans="1:15" x14ac:dyDescent="0.25">
      <c r="A725" s="9" t="s">
        <v>28</v>
      </c>
      <c r="B725" t="s">
        <v>884</v>
      </c>
      <c r="C725" t="s">
        <v>74</v>
      </c>
      <c r="D725" t="s">
        <v>224</v>
      </c>
      <c r="F725" s="9" t="s">
        <v>831</v>
      </c>
      <c r="G725">
        <v>1750</v>
      </c>
      <c r="I725">
        <v>350</v>
      </c>
      <c r="J725">
        <f>+Tabla35[[#This Row],[BALANCE INICIAL]]+Tabla35[[#This Row],[ENTRADAS]]-Tabla35[[#This Row],[SALIDAS]]</f>
        <v>1400</v>
      </c>
      <c r="K725" s="2">
        <v>274.39999999999998</v>
      </c>
      <c r="L725" s="2">
        <f>+Tabla35[[#This Row],[BALANCE INICIAL]]*Tabla35[[#This Row],[PRECIO]]</f>
        <v>480199.99999999994</v>
      </c>
      <c r="M725" s="2">
        <f>+Tabla35[[#This Row],[ENTRADAS]]*Tabla35[[#This Row],[PRECIO]]</f>
        <v>0</v>
      </c>
      <c r="N725" s="2">
        <f>+Tabla35[[#This Row],[SALIDAS]]*Tabla35[[#This Row],[PRECIO]]</f>
        <v>96039.999999999985</v>
      </c>
      <c r="O725" s="2">
        <f>+Tabla35[[#This Row],[BALANCE INICIAL2]]+Tabla35[[#This Row],[ENTRADAS3]]-Tabla35[[#This Row],[SALIDAS4]]</f>
        <v>384159.99999999994</v>
      </c>
    </row>
    <row r="726" spans="1:15" x14ac:dyDescent="0.25">
      <c r="A726" s="9" t="s">
        <v>28</v>
      </c>
      <c r="B726" t="s">
        <v>884</v>
      </c>
      <c r="C726" t="s">
        <v>74</v>
      </c>
      <c r="D726" t="s">
        <v>225</v>
      </c>
      <c r="F726" s="9" t="s">
        <v>839</v>
      </c>
      <c r="G726">
        <v>600</v>
      </c>
      <c r="J726">
        <f>+Tabla35[[#This Row],[BALANCE INICIAL]]+Tabla35[[#This Row],[ENTRADAS]]-Tabla35[[#This Row],[SALIDAS]]</f>
        <v>600</v>
      </c>
      <c r="K726" s="2">
        <v>232</v>
      </c>
      <c r="L726" s="2">
        <f>+Tabla35[[#This Row],[BALANCE INICIAL]]*Tabla35[[#This Row],[PRECIO]]</f>
        <v>139200</v>
      </c>
      <c r="M726" s="2">
        <f>+Tabla35[[#This Row],[ENTRADAS]]*Tabla35[[#This Row],[PRECIO]]</f>
        <v>0</v>
      </c>
      <c r="N726" s="2">
        <f>+Tabla35[[#This Row],[SALIDAS]]*Tabla35[[#This Row],[PRECIO]]</f>
        <v>0</v>
      </c>
      <c r="O726" s="2">
        <f>+Tabla35[[#This Row],[BALANCE INICIAL2]]+Tabla35[[#This Row],[ENTRADAS3]]-Tabla35[[#This Row],[SALIDAS4]]</f>
        <v>139200</v>
      </c>
    </row>
    <row r="727" spans="1:15" x14ac:dyDescent="0.25">
      <c r="A727" s="9" t="s">
        <v>28</v>
      </c>
      <c r="B727" t="s">
        <v>884</v>
      </c>
      <c r="C727" t="s">
        <v>74</v>
      </c>
      <c r="D727" t="s">
        <v>932</v>
      </c>
      <c r="F727" s="9" t="s">
        <v>826</v>
      </c>
      <c r="H727">
        <v>3000</v>
      </c>
      <c r="J727">
        <f>+Tabla35[[#This Row],[BALANCE INICIAL]]+Tabla35[[#This Row],[ENTRADAS]]-Tabla35[[#This Row],[SALIDAS]]</f>
        <v>3000</v>
      </c>
      <c r="K727" s="2">
        <v>1.18</v>
      </c>
      <c r="L727" s="2">
        <f>+Tabla35[[#This Row],[BALANCE INICIAL]]*Tabla35[[#This Row],[PRECIO]]</f>
        <v>0</v>
      </c>
      <c r="M727" s="2">
        <f>+Tabla35[[#This Row],[ENTRADAS]]*Tabla35[[#This Row],[PRECIO]]</f>
        <v>3540</v>
      </c>
      <c r="N727" s="2">
        <f>+Tabla35[[#This Row],[SALIDAS]]*Tabla35[[#This Row],[PRECIO]]</f>
        <v>0</v>
      </c>
      <c r="O727" s="2">
        <f>+Tabla35[[#This Row],[BALANCE INICIAL2]]+Tabla35[[#This Row],[ENTRADAS3]]-Tabla35[[#This Row],[SALIDAS4]]</f>
        <v>3540</v>
      </c>
    </row>
    <row r="728" spans="1:15" x14ac:dyDescent="0.25">
      <c r="A728" s="9" t="s">
        <v>28</v>
      </c>
      <c r="B728" t="s">
        <v>884</v>
      </c>
      <c r="C728" t="s">
        <v>74</v>
      </c>
      <c r="D728" t="s">
        <v>936</v>
      </c>
      <c r="F728" s="9" t="s">
        <v>826</v>
      </c>
      <c r="H728">
        <v>50</v>
      </c>
      <c r="I728">
        <v>4</v>
      </c>
      <c r="J728">
        <f>+Tabla35[[#This Row],[BALANCE INICIAL]]+Tabla35[[#This Row],[ENTRADAS]]-Tabla35[[#This Row],[SALIDAS]]</f>
        <v>46</v>
      </c>
      <c r="K728" s="2">
        <v>155.16999999999999</v>
      </c>
      <c r="L728" s="2">
        <f>+Tabla35[[#This Row],[BALANCE INICIAL]]*Tabla35[[#This Row],[PRECIO]]</f>
        <v>0</v>
      </c>
      <c r="M728" s="2">
        <f>+Tabla35[[#This Row],[ENTRADAS]]*Tabla35[[#This Row],[PRECIO]]</f>
        <v>7758.4999999999991</v>
      </c>
      <c r="N728" s="2">
        <f>+Tabla35[[#This Row],[SALIDAS]]*Tabla35[[#This Row],[PRECIO]]</f>
        <v>620.67999999999995</v>
      </c>
      <c r="O728" s="2">
        <f>+Tabla35[[#This Row],[BALANCE INICIAL2]]+Tabla35[[#This Row],[ENTRADAS3]]-Tabla35[[#This Row],[SALIDAS4]]</f>
        <v>7137.8199999999988</v>
      </c>
    </row>
    <row r="729" spans="1:15" x14ac:dyDescent="0.25">
      <c r="A729" s="9" t="s">
        <v>28</v>
      </c>
      <c r="B729" t="s">
        <v>884</v>
      </c>
      <c r="C729" t="s">
        <v>74</v>
      </c>
      <c r="D729" t="s">
        <v>229</v>
      </c>
      <c r="F729" s="9" t="s">
        <v>838</v>
      </c>
      <c r="G729">
        <v>83</v>
      </c>
      <c r="I729">
        <v>2</v>
      </c>
      <c r="J729">
        <f>+Tabla35[[#This Row],[BALANCE INICIAL]]+Tabla35[[#This Row],[ENTRADAS]]-Tabla35[[#This Row],[SALIDAS]]</f>
        <v>81</v>
      </c>
      <c r="K729" s="2">
        <v>39</v>
      </c>
      <c r="L729" s="2">
        <f>+Tabla35[[#This Row],[BALANCE INICIAL]]*Tabla35[[#This Row],[PRECIO]]</f>
        <v>3237</v>
      </c>
      <c r="M729" s="2">
        <f>+Tabla35[[#This Row],[ENTRADAS]]*Tabla35[[#This Row],[PRECIO]]</f>
        <v>0</v>
      </c>
      <c r="N729" s="2">
        <f>+Tabla35[[#This Row],[SALIDAS]]*Tabla35[[#This Row],[PRECIO]]</f>
        <v>78</v>
      </c>
      <c r="O729" s="2">
        <f>+Tabla35[[#This Row],[BALANCE INICIAL2]]+Tabla35[[#This Row],[ENTRADAS3]]-Tabla35[[#This Row],[SALIDAS4]]</f>
        <v>3159</v>
      </c>
    </row>
    <row r="730" spans="1:15" x14ac:dyDescent="0.25">
      <c r="A730" s="9" t="s">
        <v>28</v>
      </c>
      <c r="B730" t="s">
        <v>884</v>
      </c>
      <c r="C730" t="s">
        <v>74</v>
      </c>
      <c r="D730" t="s">
        <v>231</v>
      </c>
      <c r="F730" s="9" t="s">
        <v>820</v>
      </c>
      <c r="G730">
        <v>158</v>
      </c>
      <c r="J730">
        <f>+Tabla35[[#This Row],[BALANCE INICIAL]]+Tabla35[[#This Row],[ENTRADAS]]-Tabla35[[#This Row],[SALIDAS]]</f>
        <v>158</v>
      </c>
      <c r="K730" s="2">
        <v>11.5</v>
      </c>
      <c r="L730" s="2">
        <f>+Tabla35[[#This Row],[BALANCE INICIAL]]*Tabla35[[#This Row],[PRECIO]]</f>
        <v>1817</v>
      </c>
      <c r="M730" s="2">
        <f>+Tabla35[[#This Row],[ENTRADAS]]*Tabla35[[#This Row],[PRECIO]]</f>
        <v>0</v>
      </c>
      <c r="N730" s="2">
        <f>+Tabla35[[#This Row],[SALIDAS]]*Tabla35[[#This Row],[PRECIO]]</f>
        <v>0</v>
      </c>
      <c r="O730" s="2">
        <f>+Tabla35[[#This Row],[BALANCE INICIAL2]]+Tabla35[[#This Row],[ENTRADAS3]]-Tabla35[[#This Row],[SALIDAS4]]</f>
        <v>1817</v>
      </c>
    </row>
    <row r="731" spans="1:15" x14ac:dyDescent="0.25">
      <c r="A731" s="9" t="s">
        <v>28</v>
      </c>
      <c r="B731" t="s">
        <v>884</v>
      </c>
      <c r="C731" t="s">
        <v>74</v>
      </c>
      <c r="D731" t="s">
        <v>232</v>
      </c>
      <c r="F731" s="9" t="s">
        <v>820</v>
      </c>
      <c r="G731">
        <v>286</v>
      </c>
      <c r="J731">
        <f>+Tabla35[[#This Row],[BALANCE INICIAL]]+Tabla35[[#This Row],[ENTRADAS]]-Tabla35[[#This Row],[SALIDAS]]</f>
        <v>286</v>
      </c>
      <c r="K731" s="2">
        <v>125.5</v>
      </c>
      <c r="L731" s="2">
        <f>+Tabla35[[#This Row],[BALANCE INICIAL]]*Tabla35[[#This Row],[PRECIO]]</f>
        <v>35893</v>
      </c>
      <c r="M731" s="2">
        <f>+Tabla35[[#This Row],[ENTRADAS]]*Tabla35[[#This Row],[PRECIO]]</f>
        <v>0</v>
      </c>
      <c r="N731" s="2">
        <f>+Tabla35[[#This Row],[SALIDAS]]*Tabla35[[#This Row],[PRECIO]]</f>
        <v>0</v>
      </c>
      <c r="O731" s="2">
        <f>+Tabla35[[#This Row],[BALANCE INICIAL2]]+Tabla35[[#This Row],[ENTRADAS3]]-Tabla35[[#This Row],[SALIDAS4]]</f>
        <v>35893</v>
      </c>
    </row>
    <row r="732" spans="1:15" x14ac:dyDescent="0.25">
      <c r="A732" s="9" t="s">
        <v>28</v>
      </c>
      <c r="B732" t="s">
        <v>884</v>
      </c>
      <c r="C732" t="s">
        <v>74</v>
      </c>
      <c r="D732" t="s">
        <v>233</v>
      </c>
      <c r="F732" s="9" t="s">
        <v>839</v>
      </c>
      <c r="G732">
        <v>690</v>
      </c>
      <c r="I732">
        <v>10</v>
      </c>
      <c r="J732">
        <f>+Tabla35[[#This Row],[BALANCE INICIAL]]+Tabla35[[#This Row],[ENTRADAS]]-Tabla35[[#This Row],[SALIDAS]]</f>
        <v>680</v>
      </c>
      <c r="K732" s="2">
        <v>21</v>
      </c>
      <c r="L732" s="2">
        <f>+Tabla35[[#This Row],[BALANCE INICIAL]]*Tabla35[[#This Row],[PRECIO]]</f>
        <v>14490</v>
      </c>
      <c r="M732" s="2">
        <f>+Tabla35[[#This Row],[ENTRADAS]]*Tabla35[[#This Row],[PRECIO]]</f>
        <v>0</v>
      </c>
      <c r="N732" s="2">
        <f>+Tabla35[[#This Row],[SALIDAS]]*Tabla35[[#This Row],[PRECIO]]</f>
        <v>210</v>
      </c>
      <c r="O732" s="2">
        <f>+Tabla35[[#This Row],[BALANCE INICIAL2]]+Tabla35[[#This Row],[ENTRADAS3]]-Tabla35[[#This Row],[SALIDAS4]]</f>
        <v>14280</v>
      </c>
    </row>
    <row r="733" spans="1:15" x14ac:dyDescent="0.25">
      <c r="A733" s="9" t="s">
        <v>28</v>
      </c>
      <c r="B733" t="s">
        <v>884</v>
      </c>
      <c r="C733" t="s">
        <v>74</v>
      </c>
      <c r="D733" t="s">
        <v>937</v>
      </c>
      <c r="F733" s="9" t="s">
        <v>826</v>
      </c>
      <c r="H733">
        <v>5</v>
      </c>
      <c r="I733">
        <v>3</v>
      </c>
      <c r="J733">
        <f>+Tabla35[[#This Row],[BALANCE INICIAL]]+Tabla35[[#This Row],[ENTRADAS]]-Tabla35[[#This Row],[SALIDAS]]</f>
        <v>2</v>
      </c>
      <c r="K733" s="2">
        <v>90</v>
      </c>
      <c r="L733" s="2">
        <f>+Tabla35[[#This Row],[BALANCE INICIAL]]*Tabla35[[#This Row],[PRECIO]]</f>
        <v>0</v>
      </c>
      <c r="M733" s="2">
        <f>+Tabla35[[#This Row],[ENTRADAS]]*Tabla35[[#This Row],[PRECIO]]</f>
        <v>450</v>
      </c>
      <c r="N733" s="2">
        <f>+Tabla35[[#This Row],[SALIDAS]]*Tabla35[[#This Row],[PRECIO]]</f>
        <v>270</v>
      </c>
      <c r="O733" s="2">
        <f>+Tabla35[[#This Row],[BALANCE INICIAL2]]+Tabla35[[#This Row],[ENTRADAS3]]-Tabla35[[#This Row],[SALIDAS4]]</f>
        <v>180</v>
      </c>
    </row>
    <row r="734" spans="1:15" x14ac:dyDescent="0.25">
      <c r="A734" s="9" t="s">
        <v>28</v>
      </c>
      <c r="B734" t="s">
        <v>884</v>
      </c>
      <c r="C734" t="s">
        <v>74</v>
      </c>
      <c r="D734" t="s">
        <v>238</v>
      </c>
      <c r="F734" s="9" t="s">
        <v>820</v>
      </c>
      <c r="G734">
        <v>1</v>
      </c>
      <c r="J734">
        <f>+Tabla35[[#This Row],[BALANCE INICIAL]]+Tabla35[[#This Row],[ENTRADAS]]-Tabla35[[#This Row],[SALIDAS]]</f>
        <v>1</v>
      </c>
      <c r="K734" s="2">
        <v>1200</v>
      </c>
      <c r="L734" s="2">
        <f>+Tabla35[[#This Row],[BALANCE INICIAL]]*Tabla35[[#This Row],[PRECIO]]</f>
        <v>1200</v>
      </c>
      <c r="M734" s="2">
        <f>+Tabla35[[#This Row],[ENTRADAS]]*Tabla35[[#This Row],[PRECIO]]</f>
        <v>0</v>
      </c>
      <c r="N734" s="2">
        <f>+Tabla35[[#This Row],[SALIDAS]]*Tabla35[[#This Row],[PRECIO]]</f>
        <v>0</v>
      </c>
      <c r="O734" s="2">
        <f>+Tabla35[[#This Row],[BALANCE INICIAL2]]+Tabla35[[#This Row],[ENTRADAS3]]-Tabla35[[#This Row],[SALIDAS4]]</f>
        <v>1200</v>
      </c>
    </row>
    <row r="735" spans="1:15" x14ac:dyDescent="0.25">
      <c r="A735" s="9" t="s">
        <v>28</v>
      </c>
      <c r="B735" t="s">
        <v>884</v>
      </c>
      <c r="C735" t="s">
        <v>74</v>
      </c>
      <c r="D735" t="s">
        <v>239</v>
      </c>
      <c r="F735" s="9" t="s">
        <v>826</v>
      </c>
      <c r="G735">
        <v>100</v>
      </c>
      <c r="J735">
        <f>+Tabla35[[#This Row],[BALANCE INICIAL]]+Tabla35[[#This Row],[ENTRADAS]]-Tabla35[[#This Row],[SALIDAS]]</f>
        <v>100</v>
      </c>
      <c r="K735" s="2">
        <v>10.25</v>
      </c>
      <c r="L735" s="2">
        <f>+Tabla35[[#This Row],[BALANCE INICIAL]]*Tabla35[[#This Row],[PRECIO]]</f>
        <v>1025</v>
      </c>
      <c r="M735" s="2">
        <f>+Tabla35[[#This Row],[ENTRADAS]]*Tabla35[[#This Row],[PRECIO]]</f>
        <v>0</v>
      </c>
      <c r="N735" s="2">
        <f>+Tabla35[[#This Row],[SALIDAS]]*Tabla35[[#This Row],[PRECIO]]</f>
        <v>0</v>
      </c>
      <c r="O735" s="2">
        <f>+Tabla35[[#This Row],[BALANCE INICIAL2]]+Tabla35[[#This Row],[ENTRADAS3]]-Tabla35[[#This Row],[SALIDAS4]]</f>
        <v>1025</v>
      </c>
    </row>
    <row r="736" spans="1:15" x14ac:dyDescent="0.25">
      <c r="A736" s="9" t="s">
        <v>28</v>
      </c>
      <c r="B736" t="s">
        <v>884</v>
      </c>
      <c r="C736" t="s">
        <v>74</v>
      </c>
      <c r="D736" t="s">
        <v>240</v>
      </c>
      <c r="F736" s="9" t="s">
        <v>850</v>
      </c>
      <c r="G736">
        <v>9</v>
      </c>
      <c r="J736">
        <f>+Tabla35[[#This Row],[BALANCE INICIAL]]+Tabla35[[#This Row],[ENTRADAS]]-Tabla35[[#This Row],[SALIDAS]]</f>
        <v>9</v>
      </c>
      <c r="K736" s="2">
        <v>170.9</v>
      </c>
      <c r="L736" s="2">
        <f>+Tabla35[[#This Row],[BALANCE INICIAL]]*Tabla35[[#This Row],[PRECIO]]</f>
        <v>1538.1000000000001</v>
      </c>
      <c r="M736" s="2">
        <f>+Tabla35[[#This Row],[ENTRADAS]]*Tabla35[[#This Row],[PRECIO]]</f>
        <v>0</v>
      </c>
      <c r="N736" s="2">
        <f>+Tabla35[[#This Row],[SALIDAS]]*Tabla35[[#This Row],[PRECIO]]</f>
        <v>0</v>
      </c>
      <c r="O736" s="2">
        <f>+Tabla35[[#This Row],[BALANCE INICIAL2]]+Tabla35[[#This Row],[ENTRADAS3]]-Tabla35[[#This Row],[SALIDAS4]]</f>
        <v>1538.1000000000001</v>
      </c>
    </row>
    <row r="737" spans="1:15" x14ac:dyDescent="0.25">
      <c r="A737" s="9" t="s">
        <v>28</v>
      </c>
      <c r="B737" t="s">
        <v>884</v>
      </c>
      <c r="C737" t="s">
        <v>74</v>
      </c>
      <c r="D737" t="s">
        <v>244</v>
      </c>
      <c r="F737" s="9" t="s">
        <v>834</v>
      </c>
      <c r="G737">
        <v>24</v>
      </c>
      <c r="J737">
        <f>+Tabla35[[#This Row],[BALANCE INICIAL]]+Tabla35[[#This Row],[ENTRADAS]]-Tabla35[[#This Row],[SALIDAS]]</f>
        <v>24</v>
      </c>
      <c r="K737" s="2">
        <v>38</v>
      </c>
      <c r="L737" s="2">
        <f>+Tabla35[[#This Row],[BALANCE INICIAL]]*Tabla35[[#This Row],[PRECIO]]</f>
        <v>912</v>
      </c>
      <c r="M737" s="2">
        <f>+Tabla35[[#This Row],[ENTRADAS]]*Tabla35[[#This Row],[PRECIO]]</f>
        <v>0</v>
      </c>
      <c r="N737" s="2">
        <f>+Tabla35[[#This Row],[SALIDAS]]*Tabla35[[#This Row],[PRECIO]]</f>
        <v>0</v>
      </c>
      <c r="O737" s="2">
        <f>+Tabla35[[#This Row],[BALANCE INICIAL2]]+Tabla35[[#This Row],[ENTRADAS3]]-Tabla35[[#This Row],[SALIDAS4]]</f>
        <v>912</v>
      </c>
    </row>
    <row r="738" spans="1:15" x14ac:dyDescent="0.25">
      <c r="A738" s="9" t="s">
        <v>28</v>
      </c>
      <c r="B738" t="s">
        <v>884</v>
      </c>
      <c r="C738" t="s">
        <v>74</v>
      </c>
      <c r="D738" t="s">
        <v>252</v>
      </c>
      <c r="F738" s="9" t="s">
        <v>820</v>
      </c>
      <c r="G738">
        <v>27</v>
      </c>
      <c r="J738">
        <f>+Tabla35[[#This Row],[BALANCE INICIAL]]+Tabla35[[#This Row],[ENTRADAS]]-Tabla35[[#This Row],[SALIDAS]]</f>
        <v>27</v>
      </c>
      <c r="K738" s="2">
        <v>220</v>
      </c>
      <c r="L738" s="2">
        <f>+Tabla35[[#This Row],[BALANCE INICIAL]]*Tabla35[[#This Row],[PRECIO]]</f>
        <v>5940</v>
      </c>
      <c r="M738" s="2">
        <f>+Tabla35[[#This Row],[ENTRADAS]]*Tabla35[[#This Row],[PRECIO]]</f>
        <v>0</v>
      </c>
      <c r="N738" s="2">
        <f>+Tabla35[[#This Row],[SALIDAS]]*Tabla35[[#This Row],[PRECIO]]</f>
        <v>0</v>
      </c>
      <c r="O738" s="2">
        <f>+Tabla35[[#This Row],[BALANCE INICIAL2]]+Tabla35[[#This Row],[ENTRADAS3]]-Tabla35[[#This Row],[SALIDAS4]]</f>
        <v>5940</v>
      </c>
    </row>
    <row r="739" spans="1:15" x14ac:dyDescent="0.25">
      <c r="A739" s="9" t="s">
        <v>28</v>
      </c>
      <c r="B739" t="s">
        <v>884</v>
      </c>
      <c r="C739" t="s">
        <v>74</v>
      </c>
      <c r="D739" t="s">
        <v>253</v>
      </c>
      <c r="F739" s="9" t="s">
        <v>826</v>
      </c>
      <c r="G739">
        <v>177</v>
      </c>
      <c r="I739">
        <v>45</v>
      </c>
      <c r="J739">
        <f>+Tabla35[[#This Row],[BALANCE INICIAL]]+Tabla35[[#This Row],[ENTRADAS]]-Tabla35[[#This Row],[SALIDAS]]</f>
        <v>132</v>
      </c>
      <c r="K739" s="2">
        <v>32.119999999999997</v>
      </c>
      <c r="L739" s="2">
        <f>+Tabla35[[#This Row],[BALANCE INICIAL]]*Tabla35[[#This Row],[PRECIO]]</f>
        <v>5685.24</v>
      </c>
      <c r="M739" s="2">
        <f>+Tabla35[[#This Row],[ENTRADAS]]*Tabla35[[#This Row],[PRECIO]]</f>
        <v>0</v>
      </c>
      <c r="N739" s="2">
        <f>+Tabla35[[#This Row],[SALIDAS]]*Tabla35[[#This Row],[PRECIO]]</f>
        <v>1445.3999999999999</v>
      </c>
      <c r="O739" s="2">
        <f>+Tabla35[[#This Row],[BALANCE INICIAL2]]+Tabla35[[#This Row],[ENTRADAS3]]-Tabla35[[#This Row],[SALIDAS4]]</f>
        <v>4239.84</v>
      </c>
    </row>
    <row r="740" spans="1:15" x14ac:dyDescent="0.25">
      <c r="A740" s="9" t="s">
        <v>28</v>
      </c>
      <c r="B740" t="s">
        <v>884</v>
      </c>
      <c r="C740" t="s">
        <v>74</v>
      </c>
      <c r="D740" t="s">
        <v>254</v>
      </c>
      <c r="F740" s="9" t="s">
        <v>826</v>
      </c>
      <c r="G740">
        <v>95</v>
      </c>
      <c r="H740">
        <v>25</v>
      </c>
      <c r="I740">
        <v>19</v>
      </c>
      <c r="J740">
        <f>+Tabla35[[#This Row],[BALANCE INICIAL]]+Tabla35[[#This Row],[ENTRADAS]]-Tabla35[[#This Row],[SALIDAS]]</f>
        <v>101</v>
      </c>
      <c r="K740" s="2">
        <v>19</v>
      </c>
      <c r="L740" s="2">
        <f>+Tabla35[[#This Row],[BALANCE INICIAL]]*Tabla35[[#This Row],[PRECIO]]</f>
        <v>1805</v>
      </c>
      <c r="M740" s="2">
        <f>+Tabla35[[#This Row],[ENTRADAS]]*Tabla35[[#This Row],[PRECIO]]</f>
        <v>475</v>
      </c>
      <c r="N740" s="2">
        <f>+Tabla35[[#This Row],[SALIDAS]]*Tabla35[[#This Row],[PRECIO]]</f>
        <v>361</v>
      </c>
      <c r="O740" s="2">
        <f>+Tabla35[[#This Row],[BALANCE INICIAL2]]+Tabla35[[#This Row],[ENTRADAS3]]-Tabla35[[#This Row],[SALIDAS4]]</f>
        <v>1919</v>
      </c>
    </row>
    <row r="741" spans="1:15" x14ac:dyDescent="0.25">
      <c r="A741" s="9" t="s">
        <v>28</v>
      </c>
      <c r="B741" t="s">
        <v>884</v>
      </c>
      <c r="C741" t="s">
        <v>74</v>
      </c>
      <c r="D741" t="s">
        <v>261</v>
      </c>
      <c r="F741" s="9" t="s">
        <v>826</v>
      </c>
      <c r="G741">
        <v>6</v>
      </c>
      <c r="I741">
        <v>3</v>
      </c>
      <c r="J741">
        <f>+Tabla35[[#This Row],[BALANCE INICIAL]]+Tabla35[[#This Row],[ENTRADAS]]-Tabla35[[#This Row],[SALIDAS]]</f>
        <v>3</v>
      </c>
      <c r="K741" s="2">
        <v>20.92</v>
      </c>
      <c r="L741" s="2">
        <f>+Tabla35[[#This Row],[BALANCE INICIAL]]*Tabla35[[#This Row],[PRECIO]]</f>
        <v>125.52000000000001</v>
      </c>
      <c r="M741" s="2">
        <f>+Tabla35[[#This Row],[ENTRADAS]]*Tabla35[[#This Row],[PRECIO]]</f>
        <v>0</v>
      </c>
      <c r="N741" s="2">
        <f>+Tabla35[[#This Row],[SALIDAS]]*Tabla35[[#This Row],[PRECIO]]</f>
        <v>62.760000000000005</v>
      </c>
      <c r="O741" s="2">
        <f>+Tabla35[[#This Row],[BALANCE INICIAL2]]+Tabla35[[#This Row],[ENTRADAS3]]-Tabla35[[#This Row],[SALIDAS4]]</f>
        <v>62.760000000000005</v>
      </c>
    </row>
    <row r="742" spans="1:15" x14ac:dyDescent="0.25">
      <c r="A742" s="9" t="s">
        <v>28</v>
      </c>
      <c r="B742" t="s">
        <v>884</v>
      </c>
      <c r="C742" t="s">
        <v>74</v>
      </c>
      <c r="D742" t="s">
        <v>262</v>
      </c>
      <c r="F742" s="9" t="s">
        <v>826</v>
      </c>
      <c r="G742">
        <v>11</v>
      </c>
      <c r="J742">
        <f>+Tabla35[[#This Row],[BALANCE INICIAL]]+Tabla35[[#This Row],[ENTRADAS]]-Tabla35[[#This Row],[SALIDAS]]</f>
        <v>11</v>
      </c>
      <c r="K742" s="2">
        <v>20.92</v>
      </c>
      <c r="L742" s="2">
        <f>+Tabla35[[#This Row],[BALANCE INICIAL]]*Tabla35[[#This Row],[PRECIO]]</f>
        <v>230.12</v>
      </c>
      <c r="M742" s="2">
        <f>+Tabla35[[#This Row],[ENTRADAS]]*Tabla35[[#This Row],[PRECIO]]</f>
        <v>0</v>
      </c>
      <c r="N742" s="2">
        <f>+Tabla35[[#This Row],[SALIDAS]]*Tabla35[[#This Row],[PRECIO]]</f>
        <v>0</v>
      </c>
      <c r="O742" s="2">
        <f>+Tabla35[[#This Row],[BALANCE INICIAL2]]+Tabla35[[#This Row],[ENTRADAS3]]-Tabla35[[#This Row],[SALIDAS4]]</f>
        <v>230.12</v>
      </c>
    </row>
    <row r="743" spans="1:15" x14ac:dyDescent="0.25">
      <c r="A743" s="9" t="s">
        <v>28</v>
      </c>
      <c r="B743" t="s">
        <v>884</v>
      </c>
      <c r="C743" t="s">
        <v>74</v>
      </c>
      <c r="D743" t="s">
        <v>263</v>
      </c>
      <c r="F743" s="9" t="s">
        <v>842</v>
      </c>
      <c r="G743">
        <v>44</v>
      </c>
      <c r="J743">
        <f>+Tabla35[[#This Row],[BALANCE INICIAL]]+Tabla35[[#This Row],[ENTRADAS]]-Tabla35[[#This Row],[SALIDAS]]</f>
        <v>44</v>
      </c>
      <c r="K743" s="2">
        <v>134.4</v>
      </c>
      <c r="L743" s="2">
        <f>+Tabla35[[#This Row],[BALANCE INICIAL]]*Tabla35[[#This Row],[PRECIO]]</f>
        <v>5913.6</v>
      </c>
      <c r="M743" s="2">
        <f>+Tabla35[[#This Row],[ENTRADAS]]*Tabla35[[#This Row],[PRECIO]]</f>
        <v>0</v>
      </c>
      <c r="N743" s="2">
        <f>+Tabla35[[#This Row],[SALIDAS]]*Tabla35[[#This Row],[PRECIO]]</f>
        <v>0</v>
      </c>
      <c r="O743" s="2">
        <f>+Tabla35[[#This Row],[BALANCE INICIAL2]]+Tabla35[[#This Row],[ENTRADAS3]]-Tabla35[[#This Row],[SALIDAS4]]</f>
        <v>5913.6</v>
      </c>
    </row>
    <row r="744" spans="1:15" x14ac:dyDescent="0.25">
      <c r="A744" s="9" t="s">
        <v>28</v>
      </c>
      <c r="B744" t="s">
        <v>884</v>
      </c>
      <c r="C744" t="s">
        <v>74</v>
      </c>
      <c r="D744" t="s">
        <v>264</v>
      </c>
      <c r="F744" s="9" t="s">
        <v>842</v>
      </c>
      <c r="G744">
        <v>203</v>
      </c>
      <c r="J744">
        <f>+Tabla35[[#This Row],[BALANCE INICIAL]]+Tabla35[[#This Row],[ENTRADAS]]-Tabla35[[#This Row],[SALIDAS]]</f>
        <v>203</v>
      </c>
      <c r="K744" s="2">
        <v>134.4</v>
      </c>
      <c r="L744" s="2">
        <f>+Tabla35[[#This Row],[BALANCE INICIAL]]*Tabla35[[#This Row],[PRECIO]]</f>
        <v>27283.200000000001</v>
      </c>
      <c r="M744" s="2">
        <f>+Tabla35[[#This Row],[ENTRADAS]]*Tabla35[[#This Row],[PRECIO]]</f>
        <v>0</v>
      </c>
      <c r="N744" s="2">
        <f>+Tabla35[[#This Row],[SALIDAS]]*Tabla35[[#This Row],[PRECIO]]</f>
        <v>0</v>
      </c>
      <c r="O744" s="2">
        <f>+Tabla35[[#This Row],[BALANCE INICIAL2]]+Tabla35[[#This Row],[ENTRADAS3]]-Tabla35[[#This Row],[SALIDAS4]]</f>
        <v>27283.200000000001</v>
      </c>
    </row>
    <row r="745" spans="1:15" x14ac:dyDescent="0.25">
      <c r="A745" s="9" t="s">
        <v>28</v>
      </c>
      <c r="B745" t="s">
        <v>884</v>
      </c>
      <c r="C745" t="s">
        <v>74</v>
      </c>
      <c r="D745" t="s">
        <v>265</v>
      </c>
      <c r="F745" s="9" t="s">
        <v>842</v>
      </c>
      <c r="G745">
        <v>118</v>
      </c>
      <c r="J745">
        <f>+Tabla35[[#This Row],[BALANCE INICIAL]]+Tabla35[[#This Row],[ENTRADAS]]-Tabla35[[#This Row],[SALIDAS]]</f>
        <v>118</v>
      </c>
      <c r="K745" s="2">
        <v>134.4</v>
      </c>
      <c r="L745" s="2">
        <f>+Tabla35[[#This Row],[BALANCE INICIAL]]*Tabla35[[#This Row],[PRECIO]]</f>
        <v>15859.2</v>
      </c>
      <c r="M745" s="2">
        <f>+Tabla35[[#This Row],[ENTRADAS]]*Tabla35[[#This Row],[PRECIO]]</f>
        <v>0</v>
      </c>
      <c r="N745" s="2">
        <f>+Tabla35[[#This Row],[SALIDAS]]*Tabla35[[#This Row],[PRECIO]]</f>
        <v>0</v>
      </c>
      <c r="O745" s="2">
        <f>+Tabla35[[#This Row],[BALANCE INICIAL2]]+Tabla35[[#This Row],[ENTRADAS3]]-Tabla35[[#This Row],[SALIDAS4]]</f>
        <v>15859.2</v>
      </c>
    </row>
    <row r="746" spans="1:15" x14ac:dyDescent="0.25">
      <c r="A746" s="9" t="s">
        <v>28</v>
      </c>
      <c r="B746" t="s">
        <v>884</v>
      </c>
      <c r="C746" t="s">
        <v>74</v>
      </c>
      <c r="D746" t="s">
        <v>266</v>
      </c>
      <c r="F746" s="9" t="s">
        <v>826</v>
      </c>
      <c r="G746">
        <v>360</v>
      </c>
      <c r="J746">
        <f>+Tabla35[[#This Row],[BALANCE INICIAL]]+Tabla35[[#This Row],[ENTRADAS]]-Tabla35[[#This Row],[SALIDAS]]</f>
        <v>360</v>
      </c>
      <c r="K746" s="2">
        <v>26</v>
      </c>
      <c r="L746" s="2">
        <f>+Tabla35[[#This Row],[BALANCE INICIAL]]*Tabla35[[#This Row],[PRECIO]]</f>
        <v>9360</v>
      </c>
      <c r="M746" s="2">
        <f>+Tabla35[[#This Row],[ENTRADAS]]*Tabla35[[#This Row],[PRECIO]]</f>
        <v>0</v>
      </c>
      <c r="N746" s="2">
        <f>+Tabla35[[#This Row],[SALIDAS]]*Tabla35[[#This Row],[PRECIO]]</f>
        <v>0</v>
      </c>
      <c r="O746" s="2">
        <f>+Tabla35[[#This Row],[BALANCE INICIAL2]]+Tabla35[[#This Row],[ENTRADAS3]]-Tabla35[[#This Row],[SALIDAS4]]</f>
        <v>9360</v>
      </c>
    </row>
    <row r="747" spans="1:15" x14ac:dyDescent="0.25">
      <c r="A747" s="9" t="s">
        <v>28</v>
      </c>
      <c r="B747" t="s">
        <v>884</v>
      </c>
      <c r="C747" t="s">
        <v>74</v>
      </c>
      <c r="D747" t="s">
        <v>272</v>
      </c>
      <c r="F747" s="9" t="s">
        <v>820</v>
      </c>
      <c r="G747">
        <v>12</v>
      </c>
      <c r="J747">
        <f>+Tabla35[[#This Row],[BALANCE INICIAL]]+Tabla35[[#This Row],[ENTRADAS]]-Tabla35[[#This Row],[SALIDAS]]</f>
        <v>12</v>
      </c>
      <c r="K747" s="2">
        <v>6250</v>
      </c>
      <c r="L747" s="2">
        <f>+Tabla35[[#This Row],[BALANCE INICIAL]]*Tabla35[[#This Row],[PRECIO]]</f>
        <v>75000</v>
      </c>
      <c r="M747" s="2">
        <f>+Tabla35[[#This Row],[ENTRADAS]]*Tabla35[[#This Row],[PRECIO]]</f>
        <v>0</v>
      </c>
      <c r="N747" s="2">
        <f>+Tabla35[[#This Row],[SALIDAS]]*Tabla35[[#This Row],[PRECIO]]</f>
        <v>0</v>
      </c>
      <c r="O747" s="2">
        <f>+Tabla35[[#This Row],[BALANCE INICIAL2]]+Tabla35[[#This Row],[ENTRADAS3]]-Tabla35[[#This Row],[SALIDAS4]]</f>
        <v>75000</v>
      </c>
    </row>
    <row r="748" spans="1:15" x14ac:dyDescent="0.25">
      <c r="A748" s="9" t="s">
        <v>28</v>
      </c>
      <c r="B748" t="s">
        <v>884</v>
      </c>
      <c r="C748" t="s">
        <v>74</v>
      </c>
      <c r="D748" t="s">
        <v>276</v>
      </c>
      <c r="F748" s="9" t="s">
        <v>853</v>
      </c>
      <c r="G748">
        <v>1404</v>
      </c>
      <c r="H748">
        <v>50</v>
      </c>
      <c r="I748">
        <v>1404</v>
      </c>
      <c r="J748">
        <f>+Tabla35[[#This Row],[BALANCE INICIAL]]+Tabla35[[#This Row],[ENTRADAS]]-Tabla35[[#This Row],[SALIDAS]]</f>
        <v>50</v>
      </c>
      <c r="K748" s="2">
        <v>2.11</v>
      </c>
      <c r="L748" s="2">
        <f>+Tabla35[[#This Row],[BALANCE INICIAL]]*Tabla35[[#This Row],[PRECIO]]</f>
        <v>2962.4399999999996</v>
      </c>
      <c r="M748" s="2">
        <f>+Tabla35[[#This Row],[ENTRADAS]]*Tabla35[[#This Row],[PRECIO]]</f>
        <v>105.5</v>
      </c>
      <c r="N748" s="2">
        <f>+Tabla35[[#This Row],[SALIDAS]]*Tabla35[[#This Row],[PRECIO]]</f>
        <v>2962.4399999999996</v>
      </c>
      <c r="O748" s="2">
        <f>+Tabla35[[#This Row],[BALANCE INICIAL2]]+Tabla35[[#This Row],[ENTRADAS3]]-Tabla35[[#This Row],[SALIDAS4]]</f>
        <v>105.5</v>
      </c>
    </row>
    <row r="749" spans="1:15" x14ac:dyDescent="0.25">
      <c r="A749" s="9" t="s">
        <v>28</v>
      </c>
      <c r="B749" t="s">
        <v>884</v>
      </c>
      <c r="C749" t="s">
        <v>74</v>
      </c>
      <c r="D749" t="s">
        <v>284</v>
      </c>
      <c r="F749" s="9" t="s">
        <v>838</v>
      </c>
      <c r="G749">
        <v>5</v>
      </c>
      <c r="J749">
        <f>+Tabla35[[#This Row],[BALANCE INICIAL]]+Tabla35[[#This Row],[ENTRADAS]]-Tabla35[[#This Row],[SALIDAS]]</f>
        <v>5</v>
      </c>
      <c r="K749" s="2">
        <v>327.12</v>
      </c>
      <c r="L749" s="2">
        <f>+Tabla35[[#This Row],[BALANCE INICIAL]]*Tabla35[[#This Row],[PRECIO]]</f>
        <v>1635.6</v>
      </c>
      <c r="M749" s="2">
        <f>+Tabla35[[#This Row],[ENTRADAS]]*Tabla35[[#This Row],[PRECIO]]</f>
        <v>0</v>
      </c>
      <c r="N749" s="2">
        <f>+Tabla35[[#This Row],[SALIDAS]]*Tabla35[[#This Row],[PRECIO]]</f>
        <v>0</v>
      </c>
      <c r="O749" s="2">
        <f>+Tabla35[[#This Row],[BALANCE INICIAL2]]+Tabla35[[#This Row],[ENTRADAS3]]-Tabla35[[#This Row],[SALIDAS4]]</f>
        <v>1635.6</v>
      </c>
    </row>
    <row r="750" spans="1:15" x14ac:dyDescent="0.25">
      <c r="A750" s="9" t="s">
        <v>28</v>
      </c>
      <c r="B750" t="s">
        <v>884</v>
      </c>
      <c r="C750" t="s">
        <v>74</v>
      </c>
      <c r="D750" t="s">
        <v>285</v>
      </c>
      <c r="F750" s="9" t="s">
        <v>820</v>
      </c>
      <c r="G750">
        <v>6</v>
      </c>
      <c r="I750">
        <v>1</v>
      </c>
      <c r="J750">
        <f>+Tabla35[[#This Row],[BALANCE INICIAL]]+Tabla35[[#This Row],[ENTRADAS]]-Tabla35[[#This Row],[SALIDAS]]</f>
        <v>5</v>
      </c>
      <c r="K750" s="2">
        <v>255.93</v>
      </c>
      <c r="L750" s="2">
        <f>+Tabla35[[#This Row],[BALANCE INICIAL]]*Tabla35[[#This Row],[PRECIO]]</f>
        <v>1535.58</v>
      </c>
      <c r="M750" s="2">
        <f>+Tabla35[[#This Row],[ENTRADAS]]*Tabla35[[#This Row],[PRECIO]]</f>
        <v>0</v>
      </c>
      <c r="N750" s="2">
        <f>+Tabla35[[#This Row],[SALIDAS]]*Tabla35[[#This Row],[PRECIO]]</f>
        <v>255.93</v>
      </c>
      <c r="O750" s="2">
        <f>+Tabla35[[#This Row],[BALANCE INICIAL2]]+Tabla35[[#This Row],[ENTRADAS3]]-Tabla35[[#This Row],[SALIDAS4]]</f>
        <v>1279.6499999999999</v>
      </c>
    </row>
    <row r="751" spans="1:15" x14ac:dyDescent="0.25">
      <c r="A751" s="9" t="s">
        <v>28</v>
      </c>
      <c r="B751" t="s">
        <v>884</v>
      </c>
      <c r="C751" t="s">
        <v>74</v>
      </c>
      <c r="D751" t="s">
        <v>287</v>
      </c>
      <c r="F751" s="9" t="s">
        <v>820</v>
      </c>
      <c r="G751">
        <v>19</v>
      </c>
      <c r="I751">
        <v>1</v>
      </c>
      <c r="J751">
        <f>+Tabla35[[#This Row],[BALANCE INICIAL]]+Tabla35[[#This Row],[ENTRADAS]]-Tabla35[[#This Row],[SALIDAS]]</f>
        <v>18</v>
      </c>
      <c r="K751" s="2">
        <v>108</v>
      </c>
      <c r="L751" s="2">
        <f>+Tabla35[[#This Row],[BALANCE INICIAL]]*Tabla35[[#This Row],[PRECIO]]</f>
        <v>2052</v>
      </c>
      <c r="M751" s="2">
        <f>+Tabla35[[#This Row],[ENTRADAS]]*Tabla35[[#This Row],[PRECIO]]</f>
        <v>0</v>
      </c>
      <c r="N751" s="2">
        <f>+Tabla35[[#This Row],[SALIDAS]]*Tabla35[[#This Row],[PRECIO]]</f>
        <v>108</v>
      </c>
      <c r="O751" s="2">
        <f>+Tabla35[[#This Row],[BALANCE INICIAL2]]+Tabla35[[#This Row],[ENTRADAS3]]-Tabla35[[#This Row],[SALIDAS4]]</f>
        <v>1944</v>
      </c>
    </row>
    <row r="752" spans="1:15" x14ac:dyDescent="0.25">
      <c r="A752" s="9" t="s">
        <v>28</v>
      </c>
      <c r="B752" t="s">
        <v>884</v>
      </c>
      <c r="C752" t="s">
        <v>74</v>
      </c>
      <c r="D752" t="s">
        <v>290</v>
      </c>
      <c r="F752" s="9" t="s">
        <v>820</v>
      </c>
      <c r="G752">
        <v>3</v>
      </c>
      <c r="J752">
        <f>+Tabla35[[#This Row],[BALANCE INICIAL]]+Tabla35[[#This Row],[ENTRADAS]]-Tabla35[[#This Row],[SALIDAS]]</f>
        <v>3</v>
      </c>
      <c r="K752" s="2">
        <v>24.58</v>
      </c>
      <c r="L752" s="2">
        <f>+Tabla35[[#This Row],[BALANCE INICIAL]]*Tabla35[[#This Row],[PRECIO]]</f>
        <v>73.739999999999995</v>
      </c>
      <c r="M752" s="2">
        <f>+Tabla35[[#This Row],[ENTRADAS]]*Tabla35[[#This Row],[PRECIO]]</f>
        <v>0</v>
      </c>
      <c r="N752" s="2">
        <f>+Tabla35[[#This Row],[SALIDAS]]*Tabla35[[#This Row],[PRECIO]]</f>
        <v>0</v>
      </c>
      <c r="O752" s="2">
        <f>+Tabla35[[#This Row],[BALANCE INICIAL2]]+Tabla35[[#This Row],[ENTRADAS3]]-Tabla35[[#This Row],[SALIDAS4]]</f>
        <v>73.739999999999995</v>
      </c>
    </row>
    <row r="753" spans="1:15" x14ac:dyDescent="0.25">
      <c r="A753" s="9" t="s">
        <v>28</v>
      </c>
      <c r="B753" t="s">
        <v>884</v>
      </c>
      <c r="C753" t="s">
        <v>74</v>
      </c>
      <c r="D753" t="s">
        <v>291</v>
      </c>
      <c r="F753" s="9" t="s">
        <v>826</v>
      </c>
      <c r="G753">
        <v>760</v>
      </c>
      <c r="J753">
        <f>+Tabla35[[#This Row],[BALANCE INICIAL]]+Tabla35[[#This Row],[ENTRADAS]]-Tabla35[[#This Row],[SALIDAS]]</f>
        <v>760</v>
      </c>
      <c r="K753" s="2">
        <v>11.3</v>
      </c>
      <c r="L753" s="2">
        <f>+Tabla35[[#This Row],[BALANCE INICIAL]]*Tabla35[[#This Row],[PRECIO]]</f>
        <v>8588</v>
      </c>
      <c r="M753" s="2">
        <f>+Tabla35[[#This Row],[ENTRADAS]]*Tabla35[[#This Row],[PRECIO]]</f>
        <v>0</v>
      </c>
      <c r="N753" s="2">
        <f>+Tabla35[[#This Row],[SALIDAS]]*Tabla35[[#This Row],[PRECIO]]</f>
        <v>0</v>
      </c>
      <c r="O753" s="2">
        <f>+Tabla35[[#This Row],[BALANCE INICIAL2]]+Tabla35[[#This Row],[ENTRADAS3]]-Tabla35[[#This Row],[SALIDAS4]]</f>
        <v>8588</v>
      </c>
    </row>
    <row r="754" spans="1:15" x14ac:dyDescent="0.25">
      <c r="A754" s="9" t="s">
        <v>28</v>
      </c>
      <c r="B754" t="s">
        <v>884</v>
      </c>
      <c r="C754" t="s">
        <v>74</v>
      </c>
      <c r="D754" t="s">
        <v>299</v>
      </c>
      <c r="F754" s="9" t="s">
        <v>820</v>
      </c>
      <c r="G754">
        <v>9</v>
      </c>
      <c r="I754">
        <v>3</v>
      </c>
      <c r="J754">
        <f>+Tabla35[[#This Row],[BALANCE INICIAL]]+Tabla35[[#This Row],[ENTRADAS]]-Tabla35[[#This Row],[SALIDAS]]</f>
        <v>6</v>
      </c>
      <c r="K754" s="2">
        <v>5</v>
      </c>
      <c r="L754" s="2">
        <f>+Tabla35[[#This Row],[BALANCE INICIAL]]*Tabla35[[#This Row],[PRECIO]]</f>
        <v>45</v>
      </c>
      <c r="M754" s="2">
        <f>+Tabla35[[#This Row],[ENTRADAS]]*Tabla35[[#This Row],[PRECIO]]</f>
        <v>0</v>
      </c>
      <c r="N754" s="2">
        <f>+Tabla35[[#This Row],[SALIDAS]]*Tabla35[[#This Row],[PRECIO]]</f>
        <v>15</v>
      </c>
      <c r="O754" s="2">
        <f>+Tabla35[[#This Row],[BALANCE INICIAL2]]+Tabla35[[#This Row],[ENTRADAS3]]-Tabla35[[#This Row],[SALIDAS4]]</f>
        <v>30</v>
      </c>
    </row>
    <row r="755" spans="1:15" x14ac:dyDescent="0.25">
      <c r="A755" s="9" t="s">
        <v>28</v>
      </c>
      <c r="B755" t="s">
        <v>884</v>
      </c>
      <c r="C755" t="s">
        <v>74</v>
      </c>
      <c r="D755" t="s">
        <v>302</v>
      </c>
      <c r="F755" s="9" t="s">
        <v>826</v>
      </c>
      <c r="G755">
        <v>110</v>
      </c>
      <c r="H755">
        <v>20</v>
      </c>
      <c r="I755">
        <v>37</v>
      </c>
      <c r="J755">
        <f>+Tabla35[[#This Row],[BALANCE INICIAL]]+Tabla35[[#This Row],[ENTRADAS]]-Tabla35[[#This Row],[SALIDAS]]</f>
        <v>93</v>
      </c>
      <c r="K755" s="2">
        <v>148.47999999999999</v>
      </c>
      <c r="L755" s="2">
        <f>+Tabla35[[#This Row],[BALANCE INICIAL]]*Tabla35[[#This Row],[PRECIO]]</f>
        <v>16332.8</v>
      </c>
      <c r="M755" s="2">
        <f>+Tabla35[[#This Row],[ENTRADAS]]*Tabla35[[#This Row],[PRECIO]]</f>
        <v>2969.6</v>
      </c>
      <c r="N755" s="2">
        <f>+Tabla35[[#This Row],[SALIDAS]]*Tabla35[[#This Row],[PRECIO]]</f>
        <v>5493.7599999999993</v>
      </c>
      <c r="O755" s="2">
        <f>+Tabla35[[#This Row],[BALANCE INICIAL2]]+Tabla35[[#This Row],[ENTRADAS3]]-Tabla35[[#This Row],[SALIDAS4]]</f>
        <v>13808.64</v>
      </c>
    </row>
    <row r="756" spans="1:15" x14ac:dyDescent="0.25">
      <c r="A756" s="9" t="s">
        <v>28</v>
      </c>
      <c r="B756" t="s">
        <v>884</v>
      </c>
      <c r="C756" t="s">
        <v>74</v>
      </c>
      <c r="D756" t="s">
        <v>309</v>
      </c>
      <c r="F756" s="9" t="s">
        <v>826</v>
      </c>
      <c r="G756">
        <v>340</v>
      </c>
      <c r="I756">
        <v>13</v>
      </c>
      <c r="J756">
        <f>+Tabla35[[#This Row],[BALANCE INICIAL]]+Tabla35[[#This Row],[ENTRADAS]]-Tabla35[[#This Row],[SALIDAS]]</f>
        <v>327</v>
      </c>
      <c r="K756" s="2">
        <v>25</v>
      </c>
      <c r="L756" s="2">
        <f>+Tabla35[[#This Row],[BALANCE INICIAL]]*Tabla35[[#This Row],[PRECIO]]</f>
        <v>8500</v>
      </c>
      <c r="M756" s="2">
        <f>+Tabla35[[#This Row],[ENTRADAS]]*Tabla35[[#This Row],[PRECIO]]</f>
        <v>0</v>
      </c>
      <c r="N756" s="2">
        <f>+Tabla35[[#This Row],[SALIDAS]]*Tabla35[[#This Row],[PRECIO]]</f>
        <v>325</v>
      </c>
      <c r="O756" s="2">
        <f>+Tabla35[[#This Row],[BALANCE INICIAL2]]+Tabla35[[#This Row],[ENTRADAS3]]-Tabla35[[#This Row],[SALIDAS4]]</f>
        <v>8175</v>
      </c>
    </row>
    <row r="757" spans="1:15" x14ac:dyDescent="0.25">
      <c r="A757" s="9" t="s">
        <v>28</v>
      </c>
      <c r="B757" t="s">
        <v>884</v>
      </c>
      <c r="C757" t="s">
        <v>74</v>
      </c>
      <c r="D757" t="s">
        <v>310</v>
      </c>
      <c r="F757" s="9" t="s">
        <v>826</v>
      </c>
      <c r="G757">
        <v>445</v>
      </c>
      <c r="H757">
        <v>10</v>
      </c>
      <c r="I757">
        <v>2</v>
      </c>
      <c r="J757">
        <f>+Tabla35[[#This Row],[BALANCE INICIAL]]+Tabla35[[#This Row],[ENTRADAS]]-Tabla35[[#This Row],[SALIDAS]]</f>
        <v>453</v>
      </c>
      <c r="K757" s="2">
        <v>3.95</v>
      </c>
      <c r="L757" s="2">
        <f>+Tabla35[[#This Row],[BALANCE INICIAL]]*Tabla35[[#This Row],[PRECIO]]</f>
        <v>1757.75</v>
      </c>
      <c r="M757" s="2">
        <f>+Tabla35[[#This Row],[ENTRADAS]]*Tabla35[[#This Row],[PRECIO]]</f>
        <v>39.5</v>
      </c>
      <c r="N757" s="2">
        <f>+Tabla35[[#This Row],[SALIDAS]]*Tabla35[[#This Row],[PRECIO]]</f>
        <v>7.9</v>
      </c>
      <c r="O757" s="2">
        <f>+Tabla35[[#This Row],[BALANCE INICIAL2]]+Tabla35[[#This Row],[ENTRADAS3]]-Tabla35[[#This Row],[SALIDAS4]]</f>
        <v>1789.35</v>
      </c>
    </row>
    <row r="758" spans="1:15" x14ac:dyDescent="0.25">
      <c r="A758" s="9" t="s">
        <v>28</v>
      </c>
      <c r="B758" t="s">
        <v>884</v>
      </c>
      <c r="C758" t="s">
        <v>74</v>
      </c>
      <c r="D758" t="s">
        <v>933</v>
      </c>
      <c r="F758" s="9" t="s">
        <v>826</v>
      </c>
      <c r="H758">
        <v>60</v>
      </c>
      <c r="I758">
        <v>6</v>
      </c>
      <c r="J758">
        <f>+Tabla35[[#This Row],[BALANCE INICIAL]]+Tabla35[[#This Row],[ENTRADAS]]-Tabla35[[#This Row],[SALIDAS]]</f>
        <v>54</v>
      </c>
      <c r="K758" s="2">
        <v>17.11</v>
      </c>
      <c r="L758" s="2">
        <f>+Tabla35[[#This Row],[BALANCE INICIAL]]*Tabla35[[#This Row],[PRECIO]]</f>
        <v>0</v>
      </c>
      <c r="M758" s="2">
        <f>+Tabla35[[#This Row],[ENTRADAS]]*Tabla35[[#This Row],[PRECIO]]</f>
        <v>1026.5999999999999</v>
      </c>
      <c r="N758" s="2">
        <f>+Tabla35[[#This Row],[SALIDAS]]*Tabla35[[#This Row],[PRECIO]]</f>
        <v>102.66</v>
      </c>
      <c r="O758" s="2">
        <f>+Tabla35[[#This Row],[BALANCE INICIAL2]]+Tabla35[[#This Row],[ENTRADAS3]]-Tabla35[[#This Row],[SALIDAS4]]</f>
        <v>923.93999999999994</v>
      </c>
    </row>
    <row r="759" spans="1:15" x14ac:dyDescent="0.25">
      <c r="A759" s="9" t="s">
        <v>28</v>
      </c>
      <c r="B759" t="s">
        <v>884</v>
      </c>
      <c r="C759" t="s">
        <v>74</v>
      </c>
      <c r="D759" t="s">
        <v>934</v>
      </c>
      <c r="F759" s="9" t="s">
        <v>826</v>
      </c>
      <c r="H759">
        <v>5</v>
      </c>
      <c r="J759">
        <f>+Tabla35[[#This Row],[BALANCE INICIAL]]+Tabla35[[#This Row],[ENTRADAS]]-Tabla35[[#This Row],[SALIDAS]]</f>
        <v>5</v>
      </c>
      <c r="K759" s="2">
        <v>83.19</v>
      </c>
      <c r="L759" s="2">
        <f>+Tabla35[[#This Row],[BALANCE INICIAL]]*Tabla35[[#This Row],[PRECIO]]</f>
        <v>0</v>
      </c>
      <c r="M759" s="2">
        <f>+Tabla35[[#This Row],[ENTRADAS]]*Tabla35[[#This Row],[PRECIO]]</f>
        <v>415.95</v>
      </c>
      <c r="N759" s="2">
        <f>+Tabla35[[#This Row],[SALIDAS]]*Tabla35[[#This Row],[PRECIO]]</f>
        <v>0</v>
      </c>
      <c r="O759" s="2">
        <f>+Tabla35[[#This Row],[BALANCE INICIAL2]]+Tabla35[[#This Row],[ENTRADAS3]]-Tabla35[[#This Row],[SALIDAS4]]</f>
        <v>415.95</v>
      </c>
    </row>
    <row r="760" spans="1:15" x14ac:dyDescent="0.25">
      <c r="A760" s="9" t="s">
        <v>28</v>
      </c>
      <c r="B760" t="s">
        <v>884</v>
      </c>
      <c r="C760" t="s">
        <v>74</v>
      </c>
      <c r="D760" t="s">
        <v>935</v>
      </c>
      <c r="F760" s="9" t="s">
        <v>826</v>
      </c>
      <c r="H760">
        <v>5</v>
      </c>
      <c r="J760">
        <f>+Tabla35[[#This Row],[BALANCE INICIAL]]+Tabla35[[#This Row],[ENTRADAS]]-Tabla35[[#This Row],[SALIDAS]]</f>
        <v>5</v>
      </c>
      <c r="K760" s="2">
        <v>38.35</v>
      </c>
      <c r="L760" s="2">
        <f>+Tabla35[[#This Row],[BALANCE INICIAL]]*Tabla35[[#This Row],[PRECIO]]</f>
        <v>0</v>
      </c>
      <c r="M760" s="2">
        <f>+Tabla35[[#This Row],[ENTRADAS]]*Tabla35[[#This Row],[PRECIO]]</f>
        <v>191.75</v>
      </c>
      <c r="N760" s="2">
        <f>+Tabla35[[#This Row],[SALIDAS]]*Tabla35[[#This Row],[PRECIO]]</f>
        <v>0</v>
      </c>
      <c r="O760" s="2">
        <f>+Tabla35[[#This Row],[BALANCE INICIAL2]]+Tabla35[[#This Row],[ENTRADAS3]]-Tabla35[[#This Row],[SALIDAS4]]</f>
        <v>191.75</v>
      </c>
    </row>
    <row r="761" spans="1:15" x14ac:dyDescent="0.25">
      <c r="A761" s="9" t="s">
        <v>28</v>
      </c>
      <c r="B761" t="s">
        <v>884</v>
      </c>
      <c r="C761" t="s">
        <v>74</v>
      </c>
      <c r="D761" t="s">
        <v>311</v>
      </c>
      <c r="F761" s="9" t="s">
        <v>820</v>
      </c>
      <c r="G761">
        <v>63</v>
      </c>
      <c r="I761">
        <v>7</v>
      </c>
      <c r="J761">
        <f>+Tabla35[[#This Row],[BALANCE INICIAL]]+Tabla35[[#This Row],[ENTRADAS]]-Tabla35[[#This Row],[SALIDAS]]</f>
        <v>56</v>
      </c>
      <c r="K761" s="2">
        <v>19.5</v>
      </c>
      <c r="L761" s="2">
        <f>+Tabla35[[#This Row],[BALANCE INICIAL]]*Tabla35[[#This Row],[PRECIO]]</f>
        <v>1228.5</v>
      </c>
      <c r="M761" s="2">
        <f>+Tabla35[[#This Row],[ENTRADAS]]*Tabla35[[#This Row],[PRECIO]]</f>
        <v>0</v>
      </c>
      <c r="N761" s="2">
        <f>+Tabla35[[#This Row],[SALIDAS]]*Tabla35[[#This Row],[PRECIO]]</f>
        <v>136.5</v>
      </c>
      <c r="O761" s="2">
        <f>+Tabla35[[#This Row],[BALANCE INICIAL2]]+Tabla35[[#This Row],[ENTRADAS3]]-Tabla35[[#This Row],[SALIDAS4]]</f>
        <v>1092</v>
      </c>
    </row>
    <row r="762" spans="1:15" x14ac:dyDescent="0.25">
      <c r="A762" s="9" t="s">
        <v>28</v>
      </c>
      <c r="B762" t="s">
        <v>884</v>
      </c>
      <c r="C762" t="s">
        <v>74</v>
      </c>
      <c r="D762" t="s">
        <v>480</v>
      </c>
      <c r="F762" s="9" t="s">
        <v>826</v>
      </c>
      <c r="G762">
        <v>20</v>
      </c>
      <c r="J762">
        <f>+Tabla35[[#This Row],[BALANCE INICIAL]]+Tabla35[[#This Row],[ENTRADAS]]-Tabla35[[#This Row],[SALIDAS]]</f>
        <v>20</v>
      </c>
      <c r="K762" s="2">
        <v>23729.33</v>
      </c>
      <c r="L762" s="2">
        <f>+Tabla35[[#This Row],[BALANCE INICIAL]]*Tabla35[[#This Row],[PRECIO]]</f>
        <v>474586.60000000003</v>
      </c>
      <c r="M762" s="2">
        <f>+Tabla35[[#This Row],[ENTRADAS]]*Tabla35[[#This Row],[PRECIO]]</f>
        <v>0</v>
      </c>
      <c r="N762" s="2">
        <f>+Tabla35[[#This Row],[SALIDAS]]*Tabla35[[#This Row],[PRECIO]]</f>
        <v>0</v>
      </c>
      <c r="O762" s="2">
        <f>+Tabla35[[#This Row],[BALANCE INICIAL2]]+Tabla35[[#This Row],[ENTRADAS3]]-Tabla35[[#This Row],[SALIDAS4]]</f>
        <v>474586.60000000003</v>
      </c>
    </row>
    <row r="763" spans="1:15" x14ac:dyDescent="0.25">
      <c r="A763" s="9" t="s">
        <v>28</v>
      </c>
      <c r="B763" t="s">
        <v>884</v>
      </c>
      <c r="C763" t="s">
        <v>74</v>
      </c>
      <c r="D763" t="s">
        <v>481</v>
      </c>
      <c r="F763" s="9" t="s">
        <v>864</v>
      </c>
      <c r="G763">
        <v>0</v>
      </c>
      <c r="J763">
        <f>+Tabla35[[#This Row],[BALANCE INICIAL]]+Tabla35[[#This Row],[ENTRADAS]]-Tabla35[[#This Row],[SALIDAS]]</f>
        <v>0</v>
      </c>
      <c r="K763" s="2">
        <v>18271.189999999999</v>
      </c>
      <c r="L763" s="2">
        <f>+Tabla35[[#This Row],[BALANCE INICIAL]]*Tabla35[[#This Row],[PRECIO]]</f>
        <v>0</v>
      </c>
      <c r="M763" s="2">
        <f>+Tabla35[[#This Row],[ENTRADAS]]*Tabla35[[#This Row],[PRECIO]]</f>
        <v>0</v>
      </c>
      <c r="N763" s="2">
        <f>+Tabla35[[#This Row],[SALIDAS]]*Tabla35[[#This Row],[PRECIO]]</f>
        <v>0</v>
      </c>
      <c r="O763" s="2">
        <f>+Tabla35[[#This Row],[BALANCE INICIAL2]]+Tabla35[[#This Row],[ENTRADAS3]]-Tabla35[[#This Row],[SALIDAS4]]</f>
        <v>0</v>
      </c>
    </row>
    <row r="764" spans="1:15" x14ac:dyDescent="0.25">
      <c r="A764" s="9" t="s">
        <v>28</v>
      </c>
      <c r="B764" t="s">
        <v>884</v>
      </c>
      <c r="C764" t="s">
        <v>74</v>
      </c>
      <c r="D764" t="s">
        <v>482</v>
      </c>
      <c r="F764" s="9" t="s">
        <v>826</v>
      </c>
      <c r="G764">
        <v>4</v>
      </c>
      <c r="J764">
        <f>+Tabla35[[#This Row],[BALANCE INICIAL]]+Tabla35[[#This Row],[ENTRADAS]]-Tabla35[[#This Row],[SALIDAS]]</f>
        <v>4</v>
      </c>
      <c r="K764" s="2">
        <v>3331.38</v>
      </c>
      <c r="L764" s="2">
        <f>+Tabla35[[#This Row],[BALANCE INICIAL]]*Tabla35[[#This Row],[PRECIO]]</f>
        <v>13325.52</v>
      </c>
      <c r="M764" s="2">
        <f>+Tabla35[[#This Row],[ENTRADAS]]*Tabla35[[#This Row],[PRECIO]]</f>
        <v>0</v>
      </c>
      <c r="N764" s="2">
        <f>+Tabla35[[#This Row],[SALIDAS]]*Tabla35[[#This Row],[PRECIO]]</f>
        <v>0</v>
      </c>
      <c r="O764" s="2">
        <f>+Tabla35[[#This Row],[BALANCE INICIAL2]]+Tabla35[[#This Row],[ENTRADAS3]]-Tabla35[[#This Row],[SALIDAS4]]</f>
        <v>13325.52</v>
      </c>
    </row>
    <row r="765" spans="1:15" x14ac:dyDescent="0.25">
      <c r="A765" s="9" t="s">
        <v>28</v>
      </c>
      <c r="B765" t="s">
        <v>884</v>
      </c>
      <c r="C765" t="s">
        <v>74</v>
      </c>
      <c r="D765" t="s">
        <v>483</v>
      </c>
      <c r="F765" s="9" t="s">
        <v>864</v>
      </c>
      <c r="G765">
        <v>2</v>
      </c>
      <c r="J765">
        <f>+Tabla35[[#This Row],[BALANCE INICIAL]]+Tabla35[[#This Row],[ENTRADAS]]-Tabla35[[#This Row],[SALIDAS]]</f>
        <v>2</v>
      </c>
      <c r="K765" s="2">
        <v>25000</v>
      </c>
      <c r="L765" s="2">
        <f>+Tabla35[[#This Row],[BALANCE INICIAL]]*Tabla35[[#This Row],[PRECIO]]</f>
        <v>50000</v>
      </c>
      <c r="M765" s="2">
        <f>+Tabla35[[#This Row],[ENTRADAS]]*Tabla35[[#This Row],[PRECIO]]</f>
        <v>0</v>
      </c>
      <c r="N765" s="2">
        <f>+Tabla35[[#This Row],[SALIDAS]]*Tabla35[[#This Row],[PRECIO]]</f>
        <v>0</v>
      </c>
      <c r="O765" s="2">
        <f>+Tabla35[[#This Row],[BALANCE INICIAL2]]+Tabla35[[#This Row],[ENTRADAS3]]-Tabla35[[#This Row],[SALIDAS4]]</f>
        <v>50000</v>
      </c>
    </row>
    <row r="766" spans="1:15" x14ac:dyDescent="0.25">
      <c r="A766" s="9" t="s">
        <v>28</v>
      </c>
      <c r="B766" t="s">
        <v>884</v>
      </c>
      <c r="C766" t="s">
        <v>74</v>
      </c>
      <c r="D766" t="s">
        <v>484</v>
      </c>
      <c r="F766" s="9" t="s">
        <v>864</v>
      </c>
      <c r="G766">
        <v>30</v>
      </c>
      <c r="J766">
        <f>+Tabla35[[#This Row],[BALANCE INICIAL]]+Tabla35[[#This Row],[ENTRADAS]]-Tabla35[[#This Row],[SALIDAS]]</f>
        <v>30</v>
      </c>
      <c r="K766" s="2">
        <v>5000</v>
      </c>
      <c r="L766" s="2">
        <f>+Tabla35[[#This Row],[BALANCE INICIAL]]*Tabla35[[#This Row],[PRECIO]]</f>
        <v>150000</v>
      </c>
      <c r="M766" s="2">
        <f>+Tabla35[[#This Row],[ENTRADAS]]*Tabla35[[#This Row],[PRECIO]]</f>
        <v>0</v>
      </c>
      <c r="N766" s="2">
        <f>+Tabla35[[#This Row],[SALIDAS]]*Tabla35[[#This Row],[PRECIO]]</f>
        <v>0</v>
      </c>
      <c r="O766" s="2">
        <f>+Tabla35[[#This Row],[BALANCE INICIAL2]]+Tabla35[[#This Row],[ENTRADAS3]]-Tabla35[[#This Row],[SALIDAS4]]</f>
        <v>150000</v>
      </c>
    </row>
    <row r="767" spans="1:15" x14ac:dyDescent="0.25">
      <c r="A767" s="9" t="s">
        <v>28</v>
      </c>
      <c r="B767" t="s">
        <v>884</v>
      </c>
      <c r="C767" t="s">
        <v>74</v>
      </c>
      <c r="F767" s="9"/>
      <c r="G767">
        <v>0</v>
      </c>
      <c r="J767">
        <f>+Tabla35[[#This Row],[BALANCE INICIAL]]+Tabla35[[#This Row],[ENTRADAS]]-Tabla35[[#This Row],[SALIDAS]]</f>
        <v>0</v>
      </c>
      <c r="K767" s="2"/>
      <c r="L767" s="2">
        <f>+Tabla35[[#This Row],[BALANCE INICIAL]]*Tabla35[[#This Row],[PRECIO]]</f>
        <v>0</v>
      </c>
      <c r="M767" s="2">
        <f>+Tabla35[[#This Row],[ENTRADAS]]*Tabla35[[#This Row],[PRECIO]]</f>
        <v>0</v>
      </c>
      <c r="N767" s="2">
        <f>+Tabla35[[#This Row],[SALIDAS]]*Tabla35[[#This Row],[PRECIO]]</f>
        <v>0</v>
      </c>
      <c r="O767" s="2">
        <f>+Tabla35[[#This Row],[BALANCE INICIAL2]]+Tabla35[[#This Row],[ENTRADAS3]]-Tabla35[[#This Row],[SALIDAS4]]</f>
        <v>0</v>
      </c>
    </row>
    <row r="768" spans="1:15" x14ac:dyDescent="0.25">
      <c r="A768" s="9" t="s">
        <v>28</v>
      </c>
      <c r="B768" t="s">
        <v>884</v>
      </c>
      <c r="C768" t="s">
        <v>71</v>
      </c>
      <c r="D768" t="s">
        <v>126</v>
      </c>
      <c r="F768" s="9" t="s">
        <v>826</v>
      </c>
      <c r="G768">
        <v>7</v>
      </c>
      <c r="J768">
        <f>+Tabla35[[#This Row],[BALANCE INICIAL]]+Tabla35[[#This Row],[ENTRADAS]]-Tabla35[[#This Row],[SALIDAS]]</f>
        <v>7</v>
      </c>
      <c r="K768" s="2">
        <v>524.13</v>
      </c>
      <c r="L768" s="2">
        <f>+Tabla35[[#This Row],[BALANCE INICIAL]]*Tabla35[[#This Row],[PRECIO]]</f>
        <v>3668.91</v>
      </c>
      <c r="M768" s="2">
        <f>+Tabla35[[#This Row],[ENTRADAS]]*Tabla35[[#This Row],[PRECIO]]</f>
        <v>0</v>
      </c>
      <c r="N768" s="2">
        <f>+Tabla35[[#This Row],[SALIDAS]]*Tabla35[[#This Row],[PRECIO]]</f>
        <v>0</v>
      </c>
      <c r="O768" s="2">
        <f>+Tabla35[[#This Row],[BALANCE INICIAL2]]+Tabla35[[#This Row],[ENTRADAS3]]-Tabla35[[#This Row],[SALIDAS4]]</f>
        <v>3668.91</v>
      </c>
    </row>
    <row r="769" spans="1:15" x14ac:dyDescent="0.25">
      <c r="A769" s="9" t="s">
        <v>28</v>
      </c>
      <c r="B769" t="s">
        <v>884</v>
      </c>
      <c r="C769" t="s">
        <v>71</v>
      </c>
      <c r="D769" t="s">
        <v>127</v>
      </c>
      <c r="F769" s="9" t="s">
        <v>826</v>
      </c>
      <c r="G769">
        <v>12</v>
      </c>
      <c r="I769">
        <v>8</v>
      </c>
      <c r="J769">
        <f>+Tabla35[[#This Row],[BALANCE INICIAL]]+Tabla35[[#This Row],[ENTRADAS]]-Tabla35[[#This Row],[SALIDAS]]</f>
        <v>4</v>
      </c>
      <c r="K769" s="2">
        <v>244</v>
      </c>
      <c r="L769" s="2">
        <f>+Tabla35[[#This Row],[BALANCE INICIAL]]*Tabla35[[#This Row],[PRECIO]]</f>
        <v>2928</v>
      </c>
      <c r="M769" s="2">
        <f>+Tabla35[[#This Row],[ENTRADAS]]*Tabla35[[#This Row],[PRECIO]]</f>
        <v>0</v>
      </c>
      <c r="N769" s="2">
        <f>+Tabla35[[#This Row],[SALIDAS]]*Tabla35[[#This Row],[PRECIO]]</f>
        <v>1952</v>
      </c>
      <c r="O769" s="2">
        <f>+Tabla35[[#This Row],[BALANCE INICIAL2]]+Tabla35[[#This Row],[ENTRADAS3]]-Tabla35[[#This Row],[SALIDAS4]]</f>
        <v>976</v>
      </c>
    </row>
    <row r="770" spans="1:15" x14ac:dyDescent="0.25">
      <c r="A770" s="9" t="s">
        <v>30</v>
      </c>
      <c r="B770" s="17" t="s">
        <v>876</v>
      </c>
      <c r="C770" t="s">
        <v>73</v>
      </c>
      <c r="D770" t="s">
        <v>133</v>
      </c>
      <c r="F770" s="9" t="s">
        <v>826</v>
      </c>
      <c r="G770">
        <v>2500</v>
      </c>
      <c r="J770">
        <f>+Tabla35[[#This Row],[BALANCE INICIAL]]+Tabla35[[#This Row],[ENTRADAS]]-Tabla35[[#This Row],[SALIDAS]]</f>
        <v>2500</v>
      </c>
      <c r="K770" s="2">
        <v>186</v>
      </c>
      <c r="L770" s="2">
        <f>+Tabla35[[#This Row],[BALANCE INICIAL]]*Tabla35[[#This Row],[PRECIO]]</f>
        <v>465000</v>
      </c>
      <c r="M770" s="2">
        <f>+Tabla35[[#This Row],[ENTRADAS]]*Tabla35[[#This Row],[PRECIO]]</f>
        <v>0</v>
      </c>
      <c r="N770" s="2">
        <f>+Tabla35[[#This Row],[SALIDAS]]*Tabla35[[#This Row],[PRECIO]]</f>
        <v>0</v>
      </c>
      <c r="O770" s="2">
        <f>+Tabla35[[#This Row],[BALANCE INICIAL2]]+Tabla35[[#This Row],[ENTRADAS3]]-Tabla35[[#This Row],[SALIDAS4]]</f>
        <v>465000</v>
      </c>
    </row>
    <row r="771" spans="1:15" x14ac:dyDescent="0.25">
      <c r="A771" s="9" t="s">
        <v>30</v>
      </c>
      <c r="B771" s="17" t="s">
        <v>876</v>
      </c>
      <c r="C771" t="s">
        <v>73</v>
      </c>
      <c r="D771" t="s">
        <v>134</v>
      </c>
      <c r="F771" s="9" t="s">
        <v>826</v>
      </c>
      <c r="H771">
        <v>12</v>
      </c>
      <c r="I771">
        <v>12</v>
      </c>
      <c r="J771">
        <f>+Tabla35[[#This Row],[BALANCE INICIAL]]+Tabla35[[#This Row],[ENTRADAS]]-Tabla35[[#This Row],[SALIDAS]]</f>
        <v>0</v>
      </c>
      <c r="K771" s="2">
        <v>600</v>
      </c>
      <c r="L771" s="2">
        <f>+Tabla35[[#This Row],[BALANCE INICIAL]]*Tabla35[[#This Row],[PRECIO]]</f>
        <v>0</v>
      </c>
      <c r="M771" s="2">
        <f>+Tabla35[[#This Row],[ENTRADAS]]*Tabla35[[#This Row],[PRECIO]]</f>
        <v>7200</v>
      </c>
      <c r="N771" s="2">
        <f>+Tabla35[[#This Row],[SALIDAS]]*Tabla35[[#This Row],[PRECIO]]</f>
        <v>7200</v>
      </c>
      <c r="O771" s="2">
        <f>+Tabla35[[#This Row],[BALANCE INICIAL2]]+Tabla35[[#This Row],[ENTRADAS3]]-Tabla35[[#This Row],[SALIDAS4]]</f>
        <v>0</v>
      </c>
    </row>
    <row r="772" spans="1:15" x14ac:dyDescent="0.25">
      <c r="A772" s="9" t="s">
        <v>30</v>
      </c>
      <c r="B772" s="17" t="s">
        <v>876</v>
      </c>
      <c r="C772" t="s">
        <v>73</v>
      </c>
      <c r="D772" t="s">
        <v>135</v>
      </c>
      <c r="F772" s="9" t="s">
        <v>826</v>
      </c>
      <c r="H772">
        <v>200</v>
      </c>
      <c r="I772">
        <v>200</v>
      </c>
      <c r="J772">
        <f>+Tabla35[[#This Row],[BALANCE INICIAL]]+Tabla35[[#This Row],[ENTRADAS]]-Tabla35[[#This Row],[SALIDAS]]</f>
        <v>0</v>
      </c>
      <c r="K772" s="2">
        <v>350</v>
      </c>
      <c r="L772" s="2">
        <f>+Tabla35[[#This Row],[BALANCE INICIAL]]*Tabla35[[#This Row],[PRECIO]]</f>
        <v>0</v>
      </c>
      <c r="M772" s="2">
        <f>+Tabla35[[#This Row],[ENTRADAS]]*Tabla35[[#This Row],[PRECIO]]</f>
        <v>70000</v>
      </c>
      <c r="N772" s="2">
        <f>+Tabla35[[#This Row],[SALIDAS]]*Tabla35[[#This Row],[PRECIO]]</f>
        <v>70000</v>
      </c>
      <c r="O772" s="2">
        <f>+Tabla35[[#This Row],[BALANCE INICIAL2]]+Tabla35[[#This Row],[ENTRADAS3]]-Tabla35[[#This Row],[SALIDAS4]]</f>
        <v>0</v>
      </c>
    </row>
    <row r="773" spans="1:15" x14ac:dyDescent="0.25">
      <c r="A773" s="9" t="s">
        <v>30</v>
      </c>
      <c r="B773" s="17" t="s">
        <v>876</v>
      </c>
      <c r="C773" t="s">
        <v>73</v>
      </c>
      <c r="D773" t="s">
        <v>136</v>
      </c>
      <c r="F773" s="9" t="s">
        <v>829</v>
      </c>
      <c r="H773">
        <v>130</v>
      </c>
      <c r="I773">
        <v>130</v>
      </c>
      <c r="J773">
        <f>+Tabla35[[#This Row],[BALANCE INICIAL]]+Tabla35[[#This Row],[ENTRADAS]]-Tabla35[[#This Row],[SALIDAS]]</f>
        <v>0</v>
      </c>
      <c r="K773" s="2">
        <v>400</v>
      </c>
      <c r="L773" s="2">
        <f>+Tabla35[[#This Row],[BALANCE INICIAL]]*Tabla35[[#This Row],[PRECIO]]</f>
        <v>0</v>
      </c>
      <c r="M773" s="2">
        <f>+Tabla35[[#This Row],[ENTRADAS]]*Tabla35[[#This Row],[PRECIO]]</f>
        <v>52000</v>
      </c>
      <c r="N773" s="2">
        <f>+Tabla35[[#This Row],[SALIDAS]]*Tabla35[[#This Row],[PRECIO]]</f>
        <v>52000</v>
      </c>
      <c r="O773" s="2">
        <f>+Tabla35[[#This Row],[BALANCE INICIAL2]]+Tabla35[[#This Row],[ENTRADAS3]]-Tabla35[[#This Row],[SALIDAS4]]</f>
        <v>0</v>
      </c>
    </row>
    <row r="774" spans="1:15" x14ac:dyDescent="0.25">
      <c r="A774" s="9" t="s">
        <v>30</v>
      </c>
      <c r="B774" s="17" t="s">
        <v>876</v>
      </c>
      <c r="C774" t="s">
        <v>73</v>
      </c>
      <c r="D774" t="s">
        <v>137</v>
      </c>
      <c r="F774" s="9" t="s">
        <v>829</v>
      </c>
      <c r="H774">
        <v>60</v>
      </c>
      <c r="I774">
        <v>60</v>
      </c>
      <c r="J774">
        <f>+Tabla35[[#This Row],[BALANCE INICIAL]]+Tabla35[[#This Row],[ENTRADAS]]-Tabla35[[#This Row],[SALIDAS]]</f>
        <v>0</v>
      </c>
      <c r="K774" s="2">
        <v>380</v>
      </c>
      <c r="L774" s="2">
        <f>+Tabla35[[#This Row],[BALANCE INICIAL]]*Tabla35[[#This Row],[PRECIO]]</f>
        <v>0</v>
      </c>
      <c r="M774" s="2">
        <f>+Tabla35[[#This Row],[ENTRADAS]]*Tabla35[[#This Row],[PRECIO]]</f>
        <v>22800</v>
      </c>
      <c r="N774" s="2">
        <f>+Tabla35[[#This Row],[SALIDAS]]*Tabla35[[#This Row],[PRECIO]]</f>
        <v>22800</v>
      </c>
      <c r="O774" s="2">
        <f>+Tabla35[[#This Row],[BALANCE INICIAL2]]+Tabla35[[#This Row],[ENTRADAS3]]-Tabla35[[#This Row],[SALIDAS4]]</f>
        <v>0</v>
      </c>
    </row>
    <row r="775" spans="1:15" x14ac:dyDescent="0.25">
      <c r="A775" s="9" t="s">
        <v>30</v>
      </c>
      <c r="B775" s="17" t="s">
        <v>876</v>
      </c>
      <c r="C775" t="s">
        <v>73</v>
      </c>
      <c r="D775" t="s">
        <v>138</v>
      </c>
      <c r="F775" s="9" t="s">
        <v>820</v>
      </c>
      <c r="H775">
        <v>3</v>
      </c>
      <c r="I775">
        <v>3</v>
      </c>
      <c r="J775">
        <f>+Tabla35[[#This Row],[BALANCE INICIAL]]+Tabla35[[#This Row],[ENTRADAS]]-Tabla35[[#This Row],[SALIDAS]]</f>
        <v>0</v>
      </c>
      <c r="K775" s="2">
        <v>350</v>
      </c>
      <c r="L775" s="2">
        <f>+Tabla35[[#This Row],[BALANCE INICIAL]]*Tabla35[[#This Row],[PRECIO]]</f>
        <v>0</v>
      </c>
      <c r="M775" s="2">
        <f>+Tabla35[[#This Row],[ENTRADAS]]*Tabla35[[#This Row],[PRECIO]]</f>
        <v>1050</v>
      </c>
      <c r="N775" s="2">
        <f>+Tabla35[[#This Row],[SALIDAS]]*Tabla35[[#This Row],[PRECIO]]</f>
        <v>1050</v>
      </c>
      <c r="O775" s="2">
        <f>+Tabla35[[#This Row],[BALANCE INICIAL2]]+Tabla35[[#This Row],[ENTRADAS3]]-Tabla35[[#This Row],[SALIDAS4]]</f>
        <v>0</v>
      </c>
    </row>
    <row r="776" spans="1:15" x14ac:dyDescent="0.25">
      <c r="A776" s="9" t="s">
        <v>30</v>
      </c>
      <c r="B776" s="17" t="s">
        <v>876</v>
      </c>
      <c r="C776" t="s">
        <v>73</v>
      </c>
      <c r="D776" t="s">
        <v>139</v>
      </c>
      <c r="F776" s="9" t="s">
        <v>820</v>
      </c>
      <c r="H776">
        <v>1</v>
      </c>
      <c r="I776">
        <v>1</v>
      </c>
      <c r="J776">
        <f>+Tabla35[[#This Row],[BALANCE INICIAL]]+Tabla35[[#This Row],[ENTRADAS]]-Tabla35[[#This Row],[SALIDAS]]</f>
        <v>0</v>
      </c>
      <c r="K776" s="2">
        <v>350</v>
      </c>
      <c r="L776" s="2">
        <f>+Tabla35[[#This Row],[BALANCE INICIAL]]*Tabla35[[#This Row],[PRECIO]]</f>
        <v>0</v>
      </c>
      <c r="M776" s="2">
        <f>+Tabla35[[#This Row],[ENTRADAS]]*Tabla35[[#This Row],[PRECIO]]</f>
        <v>350</v>
      </c>
      <c r="N776" s="2">
        <f>+Tabla35[[#This Row],[SALIDAS]]*Tabla35[[#This Row],[PRECIO]]</f>
        <v>350</v>
      </c>
      <c r="O776" s="2">
        <f>+Tabla35[[#This Row],[BALANCE INICIAL2]]+Tabla35[[#This Row],[ENTRADAS3]]-Tabla35[[#This Row],[SALIDAS4]]</f>
        <v>0</v>
      </c>
    </row>
    <row r="777" spans="1:15" x14ac:dyDescent="0.25">
      <c r="A777" s="9" t="s">
        <v>30</v>
      </c>
      <c r="B777" s="17" t="s">
        <v>876</v>
      </c>
      <c r="C777" t="s">
        <v>73</v>
      </c>
      <c r="D777" t="s">
        <v>140</v>
      </c>
      <c r="F777" s="9" t="s">
        <v>820</v>
      </c>
      <c r="H777">
        <v>1</v>
      </c>
      <c r="I777">
        <v>1</v>
      </c>
      <c r="J777">
        <f>+Tabla35[[#This Row],[BALANCE INICIAL]]+Tabla35[[#This Row],[ENTRADAS]]-Tabla35[[#This Row],[SALIDAS]]</f>
        <v>0</v>
      </c>
      <c r="K777" s="2">
        <v>400</v>
      </c>
      <c r="L777" s="2">
        <f>+Tabla35[[#This Row],[BALANCE INICIAL]]*Tabla35[[#This Row],[PRECIO]]</f>
        <v>0</v>
      </c>
      <c r="M777" s="2">
        <f>+Tabla35[[#This Row],[ENTRADAS]]*Tabla35[[#This Row],[PRECIO]]</f>
        <v>400</v>
      </c>
      <c r="N777" s="2">
        <f>+Tabla35[[#This Row],[SALIDAS]]*Tabla35[[#This Row],[PRECIO]]</f>
        <v>400</v>
      </c>
      <c r="O777" s="2">
        <f>+Tabla35[[#This Row],[BALANCE INICIAL2]]+Tabla35[[#This Row],[ENTRADAS3]]-Tabla35[[#This Row],[SALIDAS4]]</f>
        <v>0</v>
      </c>
    </row>
    <row r="778" spans="1:15" x14ac:dyDescent="0.25">
      <c r="A778" s="9" t="s">
        <v>30</v>
      </c>
      <c r="B778" s="17" t="s">
        <v>876</v>
      </c>
      <c r="C778" t="s">
        <v>73</v>
      </c>
      <c r="D778" t="s">
        <v>141</v>
      </c>
      <c r="F778" s="9" t="s">
        <v>820</v>
      </c>
      <c r="H778">
        <v>24</v>
      </c>
      <c r="I778">
        <v>24</v>
      </c>
      <c r="J778">
        <f>+Tabla35[[#This Row],[BALANCE INICIAL]]+Tabla35[[#This Row],[ENTRADAS]]-Tabla35[[#This Row],[SALIDAS]]</f>
        <v>0</v>
      </c>
      <c r="K778" s="2">
        <v>140</v>
      </c>
      <c r="L778" s="2">
        <f>+Tabla35[[#This Row],[BALANCE INICIAL]]*Tabla35[[#This Row],[PRECIO]]</f>
        <v>0</v>
      </c>
      <c r="M778" s="2">
        <f>+Tabla35[[#This Row],[ENTRADAS]]*Tabla35[[#This Row],[PRECIO]]</f>
        <v>3360</v>
      </c>
      <c r="N778" s="2">
        <f>+Tabla35[[#This Row],[SALIDAS]]*Tabla35[[#This Row],[PRECIO]]</f>
        <v>3360</v>
      </c>
      <c r="O778" s="2">
        <f>+Tabla35[[#This Row],[BALANCE INICIAL2]]+Tabla35[[#This Row],[ENTRADAS3]]-Tabla35[[#This Row],[SALIDAS4]]</f>
        <v>0</v>
      </c>
    </row>
    <row r="779" spans="1:15" x14ac:dyDescent="0.25">
      <c r="A779" s="9" t="s">
        <v>30</v>
      </c>
      <c r="B779" s="17" t="s">
        <v>876</v>
      </c>
      <c r="C779" t="s">
        <v>73</v>
      </c>
      <c r="D779" t="s">
        <v>142</v>
      </c>
      <c r="F779" s="9" t="s">
        <v>820</v>
      </c>
      <c r="H779">
        <v>12</v>
      </c>
      <c r="I779">
        <v>12</v>
      </c>
      <c r="J779">
        <f>+Tabla35[[#This Row],[BALANCE INICIAL]]+Tabla35[[#This Row],[ENTRADAS]]-Tabla35[[#This Row],[SALIDAS]]</f>
        <v>0</v>
      </c>
      <c r="K779" s="2">
        <v>140</v>
      </c>
      <c r="L779" s="2">
        <f>+Tabla35[[#This Row],[BALANCE INICIAL]]*Tabla35[[#This Row],[PRECIO]]</f>
        <v>0</v>
      </c>
      <c r="M779" s="2">
        <f>+Tabla35[[#This Row],[ENTRADAS]]*Tabla35[[#This Row],[PRECIO]]</f>
        <v>1680</v>
      </c>
      <c r="N779" s="2">
        <f>+Tabla35[[#This Row],[SALIDAS]]*Tabla35[[#This Row],[PRECIO]]</f>
        <v>1680</v>
      </c>
      <c r="O779" s="2">
        <f>+Tabla35[[#This Row],[BALANCE INICIAL2]]+Tabla35[[#This Row],[ENTRADAS3]]-Tabla35[[#This Row],[SALIDAS4]]</f>
        <v>0</v>
      </c>
    </row>
    <row r="780" spans="1:15" x14ac:dyDescent="0.25">
      <c r="A780" s="9" t="s">
        <v>30</v>
      </c>
      <c r="B780" s="17" t="s">
        <v>876</v>
      </c>
      <c r="C780" t="s">
        <v>73</v>
      </c>
      <c r="D780" t="s">
        <v>143</v>
      </c>
      <c r="F780" s="9" t="s">
        <v>820</v>
      </c>
      <c r="H780">
        <v>10</v>
      </c>
      <c r="I780">
        <v>10</v>
      </c>
      <c r="J780">
        <f>+Tabla35[[#This Row],[BALANCE INICIAL]]+Tabla35[[#This Row],[ENTRADAS]]-Tabla35[[#This Row],[SALIDAS]]</f>
        <v>0</v>
      </c>
      <c r="K780" s="2">
        <v>500</v>
      </c>
      <c r="L780" s="2">
        <f>+Tabla35[[#This Row],[BALANCE INICIAL]]*Tabla35[[#This Row],[PRECIO]]</f>
        <v>0</v>
      </c>
      <c r="M780" s="2">
        <f>+Tabla35[[#This Row],[ENTRADAS]]*Tabla35[[#This Row],[PRECIO]]</f>
        <v>5000</v>
      </c>
      <c r="N780" s="2">
        <f>+Tabla35[[#This Row],[SALIDAS]]*Tabla35[[#This Row],[PRECIO]]</f>
        <v>5000</v>
      </c>
      <c r="O780" s="2">
        <f>+Tabla35[[#This Row],[BALANCE INICIAL2]]+Tabla35[[#This Row],[ENTRADAS3]]-Tabla35[[#This Row],[SALIDAS4]]</f>
        <v>0</v>
      </c>
    </row>
    <row r="781" spans="1:15" x14ac:dyDescent="0.25">
      <c r="A781" s="9" t="s">
        <v>30</v>
      </c>
      <c r="B781" s="17" t="s">
        <v>876</v>
      </c>
      <c r="C781" t="s">
        <v>73</v>
      </c>
      <c r="D781" t="s">
        <v>144</v>
      </c>
      <c r="F781" s="9" t="s">
        <v>820</v>
      </c>
      <c r="H781">
        <v>1</v>
      </c>
      <c r="I781">
        <v>1</v>
      </c>
      <c r="J781">
        <f>+Tabla35[[#This Row],[BALANCE INICIAL]]+Tabla35[[#This Row],[ENTRADAS]]-Tabla35[[#This Row],[SALIDAS]]</f>
        <v>0</v>
      </c>
      <c r="K781" s="2">
        <v>2400</v>
      </c>
      <c r="L781" s="2">
        <f>+Tabla35[[#This Row],[BALANCE INICIAL]]*Tabla35[[#This Row],[PRECIO]]</f>
        <v>0</v>
      </c>
      <c r="M781" s="2">
        <f>+Tabla35[[#This Row],[ENTRADAS]]*Tabla35[[#This Row],[PRECIO]]</f>
        <v>2400</v>
      </c>
      <c r="N781" s="2">
        <f>+Tabla35[[#This Row],[SALIDAS]]*Tabla35[[#This Row],[PRECIO]]</f>
        <v>2400</v>
      </c>
      <c r="O781" s="2">
        <f>+Tabla35[[#This Row],[BALANCE INICIAL2]]+Tabla35[[#This Row],[ENTRADAS3]]-Tabla35[[#This Row],[SALIDAS4]]</f>
        <v>0</v>
      </c>
    </row>
    <row r="782" spans="1:15" x14ac:dyDescent="0.25">
      <c r="A782" s="9" t="s">
        <v>30</v>
      </c>
      <c r="B782" s="17" t="s">
        <v>876</v>
      </c>
      <c r="C782" t="s">
        <v>73</v>
      </c>
      <c r="D782" t="s">
        <v>145</v>
      </c>
      <c r="F782" s="9" t="s">
        <v>820</v>
      </c>
      <c r="H782">
        <v>12</v>
      </c>
      <c r="I782">
        <v>12</v>
      </c>
      <c r="J782">
        <f>+Tabla35[[#This Row],[BALANCE INICIAL]]+Tabla35[[#This Row],[ENTRADAS]]-Tabla35[[#This Row],[SALIDAS]]</f>
        <v>0</v>
      </c>
      <c r="K782" s="2">
        <v>900</v>
      </c>
      <c r="L782" s="2">
        <f>+Tabla35[[#This Row],[BALANCE INICIAL]]*Tabla35[[#This Row],[PRECIO]]</f>
        <v>0</v>
      </c>
      <c r="M782" s="2">
        <f>+Tabla35[[#This Row],[ENTRADAS]]*Tabla35[[#This Row],[PRECIO]]</f>
        <v>10800</v>
      </c>
      <c r="N782" s="2">
        <f>+Tabla35[[#This Row],[SALIDAS]]*Tabla35[[#This Row],[PRECIO]]</f>
        <v>10800</v>
      </c>
      <c r="O782" s="2">
        <f>+Tabla35[[#This Row],[BALANCE INICIAL2]]+Tabla35[[#This Row],[ENTRADAS3]]-Tabla35[[#This Row],[SALIDAS4]]</f>
        <v>0</v>
      </c>
    </row>
    <row r="783" spans="1:15" x14ac:dyDescent="0.25">
      <c r="A783" s="9" t="s">
        <v>30</v>
      </c>
      <c r="B783" s="17" t="s">
        <v>876</v>
      </c>
      <c r="C783" t="s">
        <v>73</v>
      </c>
      <c r="D783" t="s">
        <v>146</v>
      </c>
      <c r="F783" s="9" t="s">
        <v>820</v>
      </c>
      <c r="H783">
        <v>12</v>
      </c>
      <c r="I783">
        <v>12</v>
      </c>
      <c r="J783">
        <f>+Tabla35[[#This Row],[BALANCE INICIAL]]+Tabla35[[#This Row],[ENTRADAS]]-Tabla35[[#This Row],[SALIDAS]]</f>
        <v>0</v>
      </c>
      <c r="K783" s="2">
        <v>1300</v>
      </c>
      <c r="L783" s="2">
        <f>+Tabla35[[#This Row],[BALANCE INICIAL]]*Tabla35[[#This Row],[PRECIO]]</f>
        <v>0</v>
      </c>
      <c r="M783" s="2">
        <f>+Tabla35[[#This Row],[ENTRADAS]]*Tabla35[[#This Row],[PRECIO]]</f>
        <v>15600</v>
      </c>
      <c r="N783" s="2">
        <f>+Tabla35[[#This Row],[SALIDAS]]*Tabla35[[#This Row],[PRECIO]]</f>
        <v>15600</v>
      </c>
      <c r="O783" s="2">
        <f>+Tabla35[[#This Row],[BALANCE INICIAL2]]+Tabla35[[#This Row],[ENTRADAS3]]-Tabla35[[#This Row],[SALIDAS4]]</f>
        <v>0</v>
      </c>
    </row>
    <row r="784" spans="1:15" x14ac:dyDescent="0.25">
      <c r="A784" s="9" t="s">
        <v>30</v>
      </c>
      <c r="B784" s="17" t="s">
        <v>876</v>
      </c>
      <c r="C784" t="s">
        <v>73</v>
      </c>
      <c r="D784" t="s">
        <v>147</v>
      </c>
      <c r="F784" s="9" t="s">
        <v>820</v>
      </c>
      <c r="H784">
        <v>12</v>
      </c>
      <c r="I784">
        <v>12</v>
      </c>
      <c r="J784">
        <f>+Tabla35[[#This Row],[BALANCE INICIAL]]+Tabla35[[#This Row],[ENTRADAS]]-Tabla35[[#This Row],[SALIDAS]]</f>
        <v>0</v>
      </c>
      <c r="K784" s="2">
        <v>12000</v>
      </c>
      <c r="L784" s="2">
        <f>+Tabla35[[#This Row],[BALANCE INICIAL]]*Tabla35[[#This Row],[PRECIO]]</f>
        <v>0</v>
      </c>
      <c r="M784" s="2">
        <f>+Tabla35[[#This Row],[ENTRADAS]]*Tabla35[[#This Row],[PRECIO]]</f>
        <v>144000</v>
      </c>
      <c r="N784" s="2">
        <f>+Tabla35[[#This Row],[SALIDAS]]*Tabla35[[#This Row],[PRECIO]]</f>
        <v>144000</v>
      </c>
      <c r="O784" s="2">
        <f>+Tabla35[[#This Row],[BALANCE INICIAL2]]+Tabla35[[#This Row],[ENTRADAS3]]-Tabla35[[#This Row],[SALIDAS4]]</f>
        <v>0</v>
      </c>
    </row>
    <row r="785" spans="1:15" x14ac:dyDescent="0.25">
      <c r="A785" s="9" t="s">
        <v>30</v>
      </c>
      <c r="B785" s="17" t="s">
        <v>876</v>
      </c>
      <c r="C785" t="s">
        <v>73</v>
      </c>
      <c r="D785" t="s">
        <v>148</v>
      </c>
      <c r="F785" s="9" t="s">
        <v>820</v>
      </c>
      <c r="H785">
        <v>12</v>
      </c>
      <c r="I785">
        <v>12</v>
      </c>
      <c r="J785">
        <f>+Tabla35[[#This Row],[BALANCE INICIAL]]+Tabla35[[#This Row],[ENTRADAS]]-Tabla35[[#This Row],[SALIDAS]]</f>
        <v>0</v>
      </c>
      <c r="K785" s="2">
        <v>1500</v>
      </c>
      <c r="L785" s="2">
        <f>+Tabla35[[#This Row],[BALANCE INICIAL]]*Tabla35[[#This Row],[PRECIO]]</f>
        <v>0</v>
      </c>
      <c r="M785" s="2">
        <f>+Tabla35[[#This Row],[ENTRADAS]]*Tabla35[[#This Row],[PRECIO]]</f>
        <v>18000</v>
      </c>
      <c r="N785" s="2">
        <f>+Tabla35[[#This Row],[SALIDAS]]*Tabla35[[#This Row],[PRECIO]]</f>
        <v>18000</v>
      </c>
      <c r="O785" s="2">
        <f>+Tabla35[[#This Row],[BALANCE INICIAL2]]+Tabla35[[#This Row],[ENTRADAS3]]-Tabla35[[#This Row],[SALIDAS4]]</f>
        <v>0</v>
      </c>
    </row>
    <row r="786" spans="1:15" x14ac:dyDescent="0.25">
      <c r="A786" s="9" t="s">
        <v>30</v>
      </c>
      <c r="B786" s="17" t="s">
        <v>876</v>
      </c>
      <c r="C786" t="s">
        <v>73</v>
      </c>
      <c r="D786" t="s">
        <v>149</v>
      </c>
      <c r="F786" s="9" t="s">
        <v>820</v>
      </c>
      <c r="H786">
        <v>100</v>
      </c>
      <c r="I786">
        <v>100</v>
      </c>
      <c r="J786">
        <f>+Tabla35[[#This Row],[BALANCE INICIAL]]+Tabla35[[#This Row],[ENTRADAS]]-Tabla35[[#This Row],[SALIDAS]]</f>
        <v>0</v>
      </c>
      <c r="K786" s="2">
        <v>400</v>
      </c>
      <c r="L786" s="2">
        <f>+Tabla35[[#This Row],[BALANCE INICIAL]]*Tabla35[[#This Row],[PRECIO]]</f>
        <v>0</v>
      </c>
      <c r="M786" s="2">
        <f>+Tabla35[[#This Row],[ENTRADAS]]*Tabla35[[#This Row],[PRECIO]]</f>
        <v>40000</v>
      </c>
      <c r="N786" s="2">
        <f>+Tabla35[[#This Row],[SALIDAS]]*Tabla35[[#This Row],[PRECIO]]</f>
        <v>40000</v>
      </c>
      <c r="O786" s="2">
        <f>+Tabla35[[#This Row],[BALANCE INICIAL2]]+Tabla35[[#This Row],[ENTRADAS3]]-Tabla35[[#This Row],[SALIDAS4]]</f>
        <v>0</v>
      </c>
    </row>
    <row r="787" spans="1:15" x14ac:dyDescent="0.25">
      <c r="A787" s="9" t="s">
        <v>30</v>
      </c>
      <c r="B787" s="17" t="s">
        <v>876</v>
      </c>
      <c r="C787" t="s">
        <v>73</v>
      </c>
      <c r="D787" t="s">
        <v>150</v>
      </c>
      <c r="F787" s="9" t="s">
        <v>820</v>
      </c>
      <c r="H787">
        <v>12</v>
      </c>
      <c r="I787">
        <v>12</v>
      </c>
      <c r="J787">
        <f>+Tabla35[[#This Row],[BALANCE INICIAL]]+Tabla35[[#This Row],[ENTRADAS]]-Tabla35[[#This Row],[SALIDAS]]</f>
        <v>0</v>
      </c>
      <c r="K787" s="2">
        <v>1200</v>
      </c>
      <c r="L787" s="2">
        <f>+Tabla35[[#This Row],[BALANCE INICIAL]]*Tabla35[[#This Row],[PRECIO]]</f>
        <v>0</v>
      </c>
      <c r="M787" s="2">
        <f>+Tabla35[[#This Row],[ENTRADAS]]*Tabla35[[#This Row],[PRECIO]]</f>
        <v>14400</v>
      </c>
      <c r="N787" s="2">
        <f>+Tabla35[[#This Row],[SALIDAS]]*Tabla35[[#This Row],[PRECIO]]</f>
        <v>14400</v>
      </c>
      <c r="O787" s="2">
        <f>+Tabla35[[#This Row],[BALANCE INICIAL2]]+Tabla35[[#This Row],[ENTRADAS3]]-Tabla35[[#This Row],[SALIDAS4]]</f>
        <v>0</v>
      </c>
    </row>
    <row r="788" spans="1:15" x14ac:dyDescent="0.25">
      <c r="A788" s="9" t="s">
        <v>30</v>
      </c>
      <c r="B788" s="17" t="s">
        <v>876</v>
      </c>
      <c r="C788" t="s">
        <v>73</v>
      </c>
      <c r="D788" t="s">
        <v>151</v>
      </c>
      <c r="F788" s="9" t="s">
        <v>820</v>
      </c>
      <c r="H788">
        <v>12</v>
      </c>
      <c r="I788">
        <v>12</v>
      </c>
      <c r="J788">
        <f>+Tabla35[[#This Row],[BALANCE INICIAL]]+Tabla35[[#This Row],[ENTRADAS]]-Tabla35[[#This Row],[SALIDAS]]</f>
        <v>0</v>
      </c>
      <c r="K788" s="2">
        <v>1500</v>
      </c>
      <c r="L788" s="2">
        <f>+Tabla35[[#This Row],[BALANCE INICIAL]]*Tabla35[[#This Row],[PRECIO]]</f>
        <v>0</v>
      </c>
      <c r="M788" s="2">
        <f>+Tabla35[[#This Row],[ENTRADAS]]*Tabla35[[#This Row],[PRECIO]]</f>
        <v>18000</v>
      </c>
      <c r="N788" s="2">
        <f>+Tabla35[[#This Row],[SALIDAS]]*Tabla35[[#This Row],[PRECIO]]</f>
        <v>18000</v>
      </c>
      <c r="O788" s="2">
        <f>+Tabla35[[#This Row],[BALANCE INICIAL2]]+Tabla35[[#This Row],[ENTRADAS3]]-Tabla35[[#This Row],[SALIDAS4]]</f>
        <v>0</v>
      </c>
    </row>
    <row r="789" spans="1:15" x14ac:dyDescent="0.25">
      <c r="A789" s="9" t="s">
        <v>30</v>
      </c>
      <c r="B789" s="17" t="s">
        <v>876</v>
      </c>
      <c r="C789" t="s">
        <v>73</v>
      </c>
      <c r="D789" t="s">
        <v>152</v>
      </c>
      <c r="F789" s="9" t="s">
        <v>820</v>
      </c>
      <c r="H789">
        <v>70</v>
      </c>
      <c r="I789">
        <v>70</v>
      </c>
      <c r="J789">
        <f>+Tabla35[[#This Row],[BALANCE INICIAL]]+Tabla35[[#This Row],[ENTRADAS]]-Tabla35[[#This Row],[SALIDAS]]</f>
        <v>0</v>
      </c>
      <c r="K789" s="2">
        <v>275</v>
      </c>
      <c r="L789" s="2">
        <f>+Tabla35[[#This Row],[BALANCE INICIAL]]*Tabla35[[#This Row],[PRECIO]]</f>
        <v>0</v>
      </c>
      <c r="M789" s="2">
        <f>+Tabla35[[#This Row],[ENTRADAS]]*Tabla35[[#This Row],[PRECIO]]</f>
        <v>19250</v>
      </c>
      <c r="N789" s="2">
        <f>+Tabla35[[#This Row],[SALIDAS]]*Tabla35[[#This Row],[PRECIO]]</f>
        <v>19250</v>
      </c>
      <c r="O789" s="2">
        <f>+Tabla35[[#This Row],[BALANCE INICIAL2]]+Tabla35[[#This Row],[ENTRADAS3]]-Tabla35[[#This Row],[SALIDAS4]]</f>
        <v>0</v>
      </c>
    </row>
    <row r="790" spans="1:15" x14ac:dyDescent="0.25">
      <c r="A790" s="9" t="s">
        <v>30</v>
      </c>
      <c r="B790" s="17" t="s">
        <v>876</v>
      </c>
      <c r="C790" t="s">
        <v>73</v>
      </c>
      <c r="D790" t="s">
        <v>153</v>
      </c>
      <c r="F790" s="9" t="s">
        <v>820</v>
      </c>
      <c r="H790">
        <v>200</v>
      </c>
      <c r="I790">
        <v>200</v>
      </c>
      <c r="J790">
        <f>+Tabla35[[#This Row],[BALANCE INICIAL]]+Tabla35[[#This Row],[ENTRADAS]]-Tabla35[[#This Row],[SALIDAS]]</f>
        <v>0</v>
      </c>
      <c r="K790" s="2">
        <v>400</v>
      </c>
      <c r="L790" s="2">
        <f>+Tabla35[[#This Row],[BALANCE INICIAL]]*Tabla35[[#This Row],[PRECIO]]</f>
        <v>0</v>
      </c>
      <c r="M790" s="2">
        <f>+Tabla35[[#This Row],[ENTRADAS]]*Tabla35[[#This Row],[PRECIO]]</f>
        <v>80000</v>
      </c>
      <c r="N790" s="2">
        <f>+Tabla35[[#This Row],[SALIDAS]]*Tabla35[[#This Row],[PRECIO]]</f>
        <v>80000</v>
      </c>
      <c r="O790" s="2">
        <f>+Tabla35[[#This Row],[BALANCE INICIAL2]]+Tabla35[[#This Row],[ENTRADAS3]]-Tabla35[[#This Row],[SALIDAS4]]</f>
        <v>0</v>
      </c>
    </row>
    <row r="791" spans="1:15" x14ac:dyDescent="0.25">
      <c r="A791" s="9" t="s">
        <v>30</v>
      </c>
      <c r="B791" s="17" t="s">
        <v>876</v>
      </c>
      <c r="C791" t="s">
        <v>73</v>
      </c>
      <c r="D791" t="s">
        <v>154</v>
      </c>
      <c r="F791" s="9" t="s">
        <v>820</v>
      </c>
      <c r="H791">
        <v>200</v>
      </c>
      <c r="I791">
        <v>200</v>
      </c>
      <c r="J791">
        <f>+Tabla35[[#This Row],[BALANCE INICIAL]]+Tabla35[[#This Row],[ENTRADAS]]-Tabla35[[#This Row],[SALIDAS]]</f>
        <v>0</v>
      </c>
      <c r="K791" s="2">
        <v>125</v>
      </c>
      <c r="L791" s="2">
        <f>+Tabla35[[#This Row],[BALANCE INICIAL]]*Tabla35[[#This Row],[PRECIO]]</f>
        <v>0</v>
      </c>
      <c r="M791" s="2">
        <f>+Tabla35[[#This Row],[ENTRADAS]]*Tabla35[[#This Row],[PRECIO]]</f>
        <v>25000</v>
      </c>
      <c r="N791" s="2">
        <f>+Tabla35[[#This Row],[SALIDAS]]*Tabla35[[#This Row],[PRECIO]]</f>
        <v>25000</v>
      </c>
      <c r="O791" s="2">
        <f>+Tabla35[[#This Row],[BALANCE INICIAL2]]+Tabla35[[#This Row],[ENTRADAS3]]-Tabla35[[#This Row],[SALIDAS4]]</f>
        <v>0</v>
      </c>
    </row>
    <row r="792" spans="1:15" x14ac:dyDescent="0.25">
      <c r="A792" s="9" t="s">
        <v>30</v>
      </c>
      <c r="B792" s="17" t="s">
        <v>876</v>
      </c>
      <c r="C792" t="s">
        <v>73</v>
      </c>
      <c r="D792" t="s">
        <v>235</v>
      </c>
      <c r="F792" s="9" t="s">
        <v>849</v>
      </c>
      <c r="G792">
        <v>110</v>
      </c>
      <c r="I792">
        <v>2</v>
      </c>
      <c r="J792">
        <f>+Tabla35[[#This Row],[BALANCE INICIAL]]+Tabla35[[#This Row],[ENTRADAS]]-Tabla35[[#This Row],[SALIDAS]]</f>
        <v>108</v>
      </c>
      <c r="K792" s="2">
        <v>1095</v>
      </c>
      <c r="L792" s="2">
        <f>+Tabla35[[#This Row],[BALANCE INICIAL]]*Tabla35[[#This Row],[PRECIO]]</f>
        <v>120450</v>
      </c>
      <c r="M792" s="2">
        <f>+Tabla35[[#This Row],[ENTRADAS]]*Tabla35[[#This Row],[PRECIO]]</f>
        <v>0</v>
      </c>
      <c r="N792" s="2">
        <f>+Tabla35[[#This Row],[SALIDAS]]*Tabla35[[#This Row],[PRECIO]]</f>
        <v>2190</v>
      </c>
      <c r="O792" s="2">
        <f>+Tabla35[[#This Row],[BALANCE INICIAL2]]+Tabla35[[#This Row],[ENTRADAS3]]-Tabla35[[#This Row],[SALIDAS4]]</f>
        <v>118260</v>
      </c>
    </row>
  </sheetData>
  <mergeCells count="5">
    <mergeCell ref="A6:C6"/>
    <mergeCell ref="A7:C7"/>
    <mergeCell ref="A15:C15"/>
    <mergeCell ref="G15:J15"/>
    <mergeCell ref="L15:O15"/>
  </mergeCells>
  <conditionalFormatting sqref="A188">
    <cfRule type="duplicateValues" dxfId="61" priority="5" stopIfTrue="1"/>
    <cfRule type="duplicateValues" dxfId="60" priority="6" stopIfTrue="1"/>
    <cfRule type="duplicateValues" dxfId="59" priority="7" stopIfTrue="1"/>
    <cfRule type="duplicateValues" dxfId="58" priority="8"/>
  </conditionalFormatting>
  <conditionalFormatting sqref="A189">
    <cfRule type="duplicateValues" dxfId="57" priority="1" stopIfTrue="1"/>
    <cfRule type="duplicateValues" dxfId="56" priority="2" stopIfTrue="1"/>
    <cfRule type="duplicateValues" dxfId="55" priority="3" stopIfTrue="1"/>
    <cfRule type="duplicateValues" dxfId="54" priority="4"/>
  </conditionalFormatting>
  <conditionalFormatting sqref="A508:A509">
    <cfRule type="duplicateValues" dxfId="53" priority="9" stopIfTrue="1"/>
    <cfRule type="duplicateValues" dxfId="52" priority="10" stopIfTrue="1"/>
    <cfRule type="duplicateValues" dxfId="51" priority="11" stopIfTrue="1"/>
    <cfRule type="duplicateValues" dxfId="50" priority="12"/>
  </conditionalFormatting>
  <pageMargins left="0.7" right="0.7" top="0.75" bottom="0.75" header="0.3" footer="0.3"/>
  <pageSetup orientation="portrait" horizontalDpi="4294967295" verticalDpi="4294967295" r:id="rId1"/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12C10E-7335-4202-80F5-01EFD6EA2CDB}">
  <dimension ref="A6:O845"/>
  <sheetViews>
    <sheetView showGridLines="0" tabSelected="1" topLeftCell="A385" zoomScale="115" zoomScaleNormal="115" workbookViewId="0">
      <selection activeCell="D397" sqref="D397"/>
    </sheetView>
  </sheetViews>
  <sheetFormatPr baseColWidth="10" defaultRowHeight="15" x14ac:dyDescent="0.25"/>
  <cols>
    <col min="1" max="1" width="10.5703125" customWidth="1"/>
    <col min="2" max="2" width="21.140625" customWidth="1"/>
    <col min="3" max="3" width="9.5703125" customWidth="1"/>
    <col min="4" max="4" width="14.140625" customWidth="1"/>
    <col min="5" max="5" width="25" customWidth="1"/>
    <col min="6" max="6" width="14.85546875" customWidth="1"/>
    <col min="7" max="7" width="19" customWidth="1"/>
    <col min="8" max="8" width="13.7109375" customWidth="1"/>
    <col min="9" max="9" width="11.85546875" customWidth="1"/>
    <col min="10" max="10" width="12.28515625" customWidth="1"/>
    <col min="11" max="11" width="13.85546875" customWidth="1"/>
    <col min="12" max="12" width="18.28515625" customWidth="1"/>
    <col min="13" max="14" width="15" customWidth="1"/>
    <col min="15" max="15" width="16.28515625" customWidth="1"/>
  </cols>
  <sheetData>
    <row r="6" spans="1:15" ht="18.75" x14ac:dyDescent="0.25">
      <c r="A6" s="65" t="s">
        <v>21</v>
      </c>
      <c r="B6" s="65"/>
      <c r="C6" s="65"/>
    </row>
    <row r="7" spans="1:15" ht="18.75" x14ac:dyDescent="0.3">
      <c r="A7" s="66" t="s">
        <v>22</v>
      </c>
      <c r="B7" s="66"/>
      <c r="C7" s="66"/>
    </row>
    <row r="9" spans="1:15" x14ac:dyDescent="0.25">
      <c r="A9" s="7" t="s">
        <v>18</v>
      </c>
    </row>
    <row r="10" spans="1:15" x14ac:dyDescent="0.25">
      <c r="A10" s="7" t="s">
        <v>19</v>
      </c>
      <c r="B10" s="4" t="s">
        <v>1016</v>
      </c>
    </row>
    <row r="11" spans="1:15" ht="45" x14ac:dyDescent="0.25">
      <c r="A11" s="8" t="s">
        <v>20</v>
      </c>
      <c r="B11" s="6">
        <f ca="1">+TODAY()</f>
        <v>45527</v>
      </c>
    </row>
    <row r="14" spans="1:15" ht="15.75" thickBot="1" x14ac:dyDescent="0.3"/>
    <row r="15" spans="1:15" ht="19.5" thickBot="1" x14ac:dyDescent="0.35">
      <c r="A15" s="67" t="s">
        <v>14</v>
      </c>
      <c r="B15" s="68"/>
      <c r="C15" s="69"/>
      <c r="G15" s="70" t="s">
        <v>15</v>
      </c>
      <c r="H15" s="71"/>
      <c r="I15" s="71"/>
      <c r="J15" s="72"/>
      <c r="L15" s="73" t="s">
        <v>17</v>
      </c>
      <c r="M15" s="71"/>
      <c r="N15" s="71"/>
      <c r="O15" s="72"/>
    </row>
    <row r="16" spans="1:15" ht="29.25" x14ac:dyDescent="0.25">
      <c r="A16" s="31" t="s">
        <v>0</v>
      </c>
      <c r="B16" s="31" t="s">
        <v>12</v>
      </c>
      <c r="C16" s="31" t="s">
        <v>11</v>
      </c>
      <c r="D16" s="1" t="s">
        <v>1</v>
      </c>
      <c r="E16" s="1" t="s">
        <v>13</v>
      </c>
      <c r="F16" s="1" t="s">
        <v>10</v>
      </c>
      <c r="G16" s="1" t="s">
        <v>2</v>
      </c>
      <c r="H16" s="32" t="s">
        <v>3</v>
      </c>
      <c r="I16" s="33" t="s">
        <v>4</v>
      </c>
      <c r="J16" s="3" t="s">
        <v>16</v>
      </c>
      <c r="K16" s="1" t="s">
        <v>5</v>
      </c>
      <c r="L16" s="1" t="s">
        <v>6</v>
      </c>
      <c r="M16" s="1" t="s">
        <v>7</v>
      </c>
      <c r="N16" s="1" t="s">
        <v>8</v>
      </c>
      <c r="O16" s="1" t="s">
        <v>9</v>
      </c>
    </row>
    <row r="17" spans="1:15" x14ac:dyDescent="0.25">
      <c r="A17" s="9" t="s">
        <v>42</v>
      </c>
      <c r="B17" s="44">
        <v>1206010001</v>
      </c>
      <c r="C17" t="s">
        <v>88</v>
      </c>
      <c r="D17" t="s">
        <v>268</v>
      </c>
      <c r="F17" s="9" t="s">
        <v>820</v>
      </c>
      <c r="G17">
        <v>3</v>
      </c>
      <c r="H17">
        <v>0</v>
      </c>
      <c r="I17" s="34">
        <v>0</v>
      </c>
      <c r="J17">
        <f>+Tabla32[[#This Row],[BALANCE INICIAL]]+Tabla32[[#This Row],[ENTRADAS]]-Tabla32[[#This Row],[SALIDAS]]</f>
        <v>3</v>
      </c>
      <c r="K17" s="2">
        <v>45</v>
      </c>
      <c r="L17" s="2">
        <f>+Tabla32[[#This Row],[BALANCE INICIAL]]*Tabla32[[#This Row],[PRECIO]]</f>
        <v>135</v>
      </c>
      <c r="M17" s="2">
        <f>+Tabla32[[#This Row],[ENTRADAS]]*Tabla32[[#This Row],[PRECIO]]</f>
        <v>0</v>
      </c>
      <c r="N17" s="2">
        <f>+Tabla32[[#This Row],[SALIDAS]]*Tabla32[[#This Row],[PRECIO]]</f>
        <v>0</v>
      </c>
      <c r="O17" s="2">
        <f>+Tabla32[[#This Row],[BALANCE INICIAL2]]+Tabla32[[#This Row],[ENTRADAS3]]-Tabla32[[#This Row],[SALIDAS4]]</f>
        <v>135</v>
      </c>
    </row>
    <row r="18" spans="1:15" x14ac:dyDescent="0.25">
      <c r="A18" s="9" t="s">
        <v>23</v>
      </c>
      <c r="B18" s="17" t="s">
        <v>881</v>
      </c>
      <c r="C18" t="s">
        <v>882</v>
      </c>
      <c r="D18" t="s">
        <v>947</v>
      </c>
      <c r="F18" s="9" t="s">
        <v>820</v>
      </c>
      <c r="G18">
        <v>20</v>
      </c>
      <c r="H18">
        <v>0</v>
      </c>
      <c r="I18" s="34">
        <v>0</v>
      </c>
      <c r="J18">
        <f>+Tabla32[[#This Row],[BALANCE INICIAL]]+Tabla32[[#This Row],[ENTRADAS]]-Tabla32[[#This Row],[SALIDAS]]</f>
        <v>20</v>
      </c>
      <c r="K18" s="2">
        <v>48</v>
      </c>
      <c r="L18" s="2">
        <f>+Tabla32[[#This Row],[BALANCE INICIAL]]*Tabla32[[#This Row],[PRECIO]]</f>
        <v>960</v>
      </c>
      <c r="M18" s="2">
        <f>+Tabla32[[#This Row],[ENTRADAS]]*Tabla32[[#This Row],[PRECIO]]</f>
        <v>0</v>
      </c>
      <c r="N18" s="2">
        <f>+Tabla32[[#This Row],[SALIDAS]]*Tabla32[[#This Row],[PRECIO]]</f>
        <v>0</v>
      </c>
      <c r="O18" s="2">
        <f>+Tabla32[[#This Row],[BALANCE INICIAL2]]+Tabla32[[#This Row],[ENTRADAS3]]-Tabla32[[#This Row],[SALIDAS4]]</f>
        <v>960</v>
      </c>
    </row>
    <row r="19" spans="1:15" x14ac:dyDescent="0.25">
      <c r="A19" s="9" t="s">
        <v>23</v>
      </c>
      <c r="B19" s="17" t="s">
        <v>881</v>
      </c>
      <c r="C19" t="s">
        <v>882</v>
      </c>
      <c r="D19" t="s">
        <v>113</v>
      </c>
      <c r="F19" s="9" t="s">
        <v>820</v>
      </c>
      <c r="G19">
        <v>45</v>
      </c>
      <c r="H19">
        <v>0</v>
      </c>
      <c r="I19" s="34">
        <v>1</v>
      </c>
      <c r="J19">
        <f>+Tabla32[[#This Row],[BALANCE INICIAL]]+Tabla32[[#This Row],[ENTRADAS]]-Tabla32[[#This Row],[SALIDAS]]</f>
        <v>44</v>
      </c>
      <c r="K19" s="2">
        <v>188.56</v>
      </c>
      <c r="L19" s="2">
        <f>+Tabla32[[#This Row],[BALANCE INICIAL]]*Tabla32[[#This Row],[PRECIO]]</f>
        <v>8485.2000000000007</v>
      </c>
      <c r="M19" s="2">
        <f>+Tabla32[[#This Row],[ENTRADAS]]*Tabla32[[#This Row],[PRECIO]]</f>
        <v>0</v>
      </c>
      <c r="N19" s="2">
        <f>+Tabla32[[#This Row],[SALIDAS]]*Tabla32[[#This Row],[PRECIO]]</f>
        <v>188.56</v>
      </c>
      <c r="O19" s="2">
        <f>+Tabla32[[#This Row],[BALANCE INICIAL2]]+Tabla32[[#This Row],[ENTRADAS3]]-Tabla32[[#This Row],[SALIDAS4]]</f>
        <v>8296.6400000000012</v>
      </c>
    </row>
    <row r="20" spans="1:15" x14ac:dyDescent="0.25">
      <c r="A20" s="9" t="s">
        <v>23</v>
      </c>
      <c r="B20" s="17" t="s">
        <v>881</v>
      </c>
      <c r="C20" t="s">
        <v>882</v>
      </c>
      <c r="D20" t="s">
        <v>118</v>
      </c>
      <c r="F20" s="9" t="s">
        <v>820</v>
      </c>
      <c r="G20">
        <v>36</v>
      </c>
      <c r="H20">
        <v>0</v>
      </c>
      <c r="I20" s="34">
        <v>0</v>
      </c>
      <c r="J20">
        <f>+Tabla32[[#This Row],[BALANCE INICIAL]]+Tabla32[[#This Row],[ENTRADAS]]-Tabla32[[#This Row],[SALIDAS]]</f>
        <v>36</v>
      </c>
      <c r="K20" s="2">
        <v>283.89999999999998</v>
      </c>
      <c r="L20" s="2">
        <f>+Tabla32[[#This Row],[BALANCE INICIAL]]*Tabla32[[#This Row],[PRECIO]]</f>
        <v>10220.4</v>
      </c>
      <c r="M20" s="2">
        <f>+Tabla32[[#This Row],[ENTRADAS]]*Tabla32[[#This Row],[PRECIO]]</f>
        <v>0</v>
      </c>
      <c r="N20" s="2">
        <f>+Tabla32[[#This Row],[SALIDAS]]*Tabla32[[#This Row],[PRECIO]]</f>
        <v>0</v>
      </c>
      <c r="O20" s="2">
        <f>+Tabla32[[#This Row],[BALANCE INICIAL2]]+Tabla32[[#This Row],[ENTRADAS3]]-Tabla32[[#This Row],[SALIDAS4]]</f>
        <v>10220.4</v>
      </c>
    </row>
    <row r="21" spans="1:15" x14ac:dyDescent="0.25">
      <c r="A21" s="9" t="s">
        <v>23</v>
      </c>
      <c r="B21" s="17" t="s">
        <v>881</v>
      </c>
      <c r="C21" t="s">
        <v>882</v>
      </c>
      <c r="D21" t="s">
        <v>455</v>
      </c>
      <c r="F21" s="9" t="s">
        <v>820</v>
      </c>
      <c r="G21">
        <v>20</v>
      </c>
      <c r="H21">
        <v>0</v>
      </c>
      <c r="I21" s="34">
        <v>0</v>
      </c>
      <c r="J21">
        <f>+Tabla32[[#This Row],[BALANCE INICIAL]]+Tabla32[[#This Row],[ENTRADAS]]-Tabla32[[#This Row],[SALIDAS]]</f>
        <v>20</v>
      </c>
      <c r="K21" s="2">
        <v>6.3</v>
      </c>
      <c r="L21" s="2">
        <f>+Tabla32[[#This Row],[BALANCE INICIAL]]*Tabla32[[#This Row],[PRECIO]]</f>
        <v>126</v>
      </c>
      <c r="M21" s="2">
        <f>+Tabla32[[#This Row],[ENTRADAS]]*Tabla32[[#This Row],[PRECIO]]</f>
        <v>0</v>
      </c>
      <c r="N21" s="2">
        <f>+Tabla32[[#This Row],[SALIDAS]]*Tabla32[[#This Row],[PRECIO]]</f>
        <v>0</v>
      </c>
      <c r="O21" s="2">
        <f>+Tabla32[[#This Row],[BALANCE INICIAL2]]+Tabla32[[#This Row],[ENTRADAS3]]-Tabla32[[#This Row],[SALIDAS4]]</f>
        <v>126</v>
      </c>
    </row>
    <row r="22" spans="1:15" x14ac:dyDescent="0.25">
      <c r="A22" s="13" t="s">
        <v>33</v>
      </c>
      <c r="B22" s="17" t="s">
        <v>879</v>
      </c>
      <c r="C22" t="s">
        <v>106</v>
      </c>
      <c r="D22" t="s">
        <v>643</v>
      </c>
      <c r="F22" s="9" t="s">
        <v>870</v>
      </c>
      <c r="G22">
        <v>4</v>
      </c>
      <c r="H22">
        <v>0</v>
      </c>
      <c r="I22" s="34">
        <v>0</v>
      </c>
      <c r="J22">
        <f>+Tabla32[[#This Row],[BALANCE INICIAL]]+Tabla32[[#This Row],[ENTRADAS]]-Tabla32[[#This Row],[SALIDAS]]</f>
        <v>4</v>
      </c>
      <c r="K22" s="2">
        <v>450</v>
      </c>
      <c r="L22" s="2">
        <f>+Tabla32[[#This Row],[BALANCE INICIAL]]*Tabla32[[#This Row],[PRECIO]]</f>
        <v>1800</v>
      </c>
      <c r="M22" s="2">
        <f>+Tabla32[[#This Row],[ENTRADAS]]*Tabla32[[#This Row],[PRECIO]]</f>
        <v>0</v>
      </c>
      <c r="N22" s="2">
        <f>+Tabla32[[#This Row],[SALIDAS]]*Tabla32[[#This Row],[PRECIO]]</f>
        <v>0</v>
      </c>
      <c r="O22" s="2">
        <f>+Tabla32[[#This Row],[BALANCE INICIAL2]]+Tabla32[[#This Row],[ENTRADAS3]]-Tabla32[[#This Row],[SALIDAS4]]</f>
        <v>1800</v>
      </c>
    </row>
    <row r="23" spans="1:15" x14ac:dyDescent="0.25">
      <c r="A23" s="9" t="s">
        <v>29</v>
      </c>
      <c r="B23" t="s">
        <v>878</v>
      </c>
      <c r="C23" t="s">
        <v>102</v>
      </c>
      <c r="D23" t="s">
        <v>491</v>
      </c>
      <c r="F23" s="9" t="s">
        <v>911</v>
      </c>
      <c r="G23">
        <v>0</v>
      </c>
      <c r="H23">
        <v>0</v>
      </c>
      <c r="I23" s="34">
        <v>0</v>
      </c>
      <c r="J23">
        <f>+Tabla32[[#This Row],[BALANCE INICIAL]]+Tabla32[[#This Row],[ENTRADAS]]-Tabla32[[#This Row],[SALIDAS]]</f>
        <v>0</v>
      </c>
      <c r="K23" s="2">
        <v>625</v>
      </c>
      <c r="L23" s="2">
        <f>+Tabla32[[#This Row],[BALANCE INICIAL]]*Tabla32[[#This Row],[PRECIO]]</f>
        <v>0</v>
      </c>
      <c r="M23" s="2">
        <f>+Tabla32[[#This Row],[ENTRADAS]]*Tabla32[[#This Row],[PRECIO]]</f>
        <v>0</v>
      </c>
      <c r="N23" s="2">
        <f>+Tabla32[[#This Row],[SALIDAS]]*Tabla32[[#This Row],[PRECIO]]</f>
        <v>0</v>
      </c>
      <c r="O23" s="2">
        <f>+Tabla32[[#This Row],[BALANCE INICIAL2]]+Tabla32[[#This Row],[ENTRADAS3]]-Tabla32[[#This Row],[SALIDAS4]]</f>
        <v>0</v>
      </c>
    </row>
    <row r="24" spans="1:15" ht="13.5" customHeight="1" x14ac:dyDescent="0.25">
      <c r="A24" s="13" t="s">
        <v>50</v>
      </c>
      <c r="B24" s="37" t="s">
        <v>902</v>
      </c>
      <c r="C24" s="36" t="s">
        <v>99</v>
      </c>
      <c r="D24" t="s">
        <v>1038</v>
      </c>
      <c r="E24" t="s">
        <v>1048</v>
      </c>
      <c r="F24" s="9" t="s">
        <v>911</v>
      </c>
      <c r="G24">
        <v>0</v>
      </c>
      <c r="H24">
        <v>5</v>
      </c>
      <c r="I24" s="34">
        <v>5</v>
      </c>
      <c r="J24">
        <f>+Tabla32[[#This Row],[BALANCE INICIAL]]+Tabla32[[#This Row],[ENTRADAS]]-Tabla32[[#This Row],[SALIDAS]]</f>
        <v>0</v>
      </c>
      <c r="K24" s="2">
        <v>2850</v>
      </c>
      <c r="L24" s="2">
        <f>+Tabla32[[#This Row],[BALANCE INICIAL]]*Tabla32[[#This Row],[PRECIO]]</f>
        <v>0</v>
      </c>
      <c r="M24" s="2">
        <f>+Tabla32[[#This Row],[ENTRADAS]]*Tabla32[[#This Row],[PRECIO]]</f>
        <v>14250</v>
      </c>
      <c r="N24" s="2">
        <f>+Tabla32[[#This Row],[SALIDAS]]*Tabla32[[#This Row],[PRECIO]]</f>
        <v>14250</v>
      </c>
      <c r="O24" s="2">
        <f>+Tabla32[[#This Row],[BALANCE INICIAL2]]+Tabla32[[#This Row],[ENTRADAS3]]-Tabla32[[#This Row],[SALIDAS4]]</f>
        <v>0</v>
      </c>
    </row>
    <row r="25" spans="1:15" x14ac:dyDescent="0.25">
      <c r="A25" s="9" t="s">
        <v>50</v>
      </c>
      <c r="B25" s="37" t="s">
        <v>902</v>
      </c>
      <c r="C25" t="s">
        <v>99</v>
      </c>
      <c r="D25" t="s">
        <v>915</v>
      </c>
      <c r="F25" s="9" t="s">
        <v>820</v>
      </c>
      <c r="G25">
        <v>2</v>
      </c>
      <c r="H25">
        <v>0</v>
      </c>
      <c r="I25" s="34">
        <v>0</v>
      </c>
      <c r="J25">
        <f>+Tabla32[[#This Row],[BALANCE INICIAL]]+Tabla32[[#This Row],[ENTRADAS]]-Tabla32[[#This Row],[SALIDAS]]</f>
        <v>2</v>
      </c>
      <c r="K25" s="2">
        <v>650</v>
      </c>
      <c r="L25" s="2">
        <f>+Tabla32[[#This Row],[BALANCE INICIAL]]*Tabla32[[#This Row],[PRECIO]]</f>
        <v>1300</v>
      </c>
      <c r="M25" s="2">
        <f>+Tabla32[[#This Row],[ENTRADAS]]*Tabla32[[#This Row],[PRECIO]]</f>
        <v>0</v>
      </c>
      <c r="N25" s="2">
        <f>+Tabla32[[#This Row],[SALIDAS]]*Tabla32[[#This Row],[PRECIO]]</f>
        <v>0</v>
      </c>
      <c r="O25" s="2">
        <f>+Tabla32[[#This Row],[BALANCE INICIAL2]]+Tabla32[[#This Row],[ENTRADAS3]]-Tabla32[[#This Row],[SALIDAS4]]</f>
        <v>1300</v>
      </c>
    </row>
    <row r="26" spans="1:15" ht="15" customHeight="1" x14ac:dyDescent="0.25">
      <c r="A26" s="13" t="s">
        <v>50</v>
      </c>
      <c r="B26" s="37" t="s">
        <v>902</v>
      </c>
      <c r="C26" s="36" t="s">
        <v>99</v>
      </c>
      <c r="D26" t="s">
        <v>1039</v>
      </c>
      <c r="E26" t="s">
        <v>1048</v>
      </c>
      <c r="F26" s="9" t="s">
        <v>911</v>
      </c>
      <c r="G26">
        <v>0</v>
      </c>
      <c r="H26">
        <v>4</v>
      </c>
      <c r="I26" s="34">
        <v>0</v>
      </c>
      <c r="J26">
        <f>+Tabla32[[#This Row],[BALANCE INICIAL]]+Tabla32[[#This Row],[ENTRADAS]]-Tabla32[[#This Row],[SALIDAS]]</f>
        <v>4</v>
      </c>
      <c r="K26" s="2">
        <v>2900</v>
      </c>
      <c r="L26" s="2">
        <f>+Tabla32[[#This Row],[BALANCE INICIAL]]*Tabla32[[#This Row],[PRECIO]]</f>
        <v>0</v>
      </c>
      <c r="M26" s="2">
        <f>+Tabla32[[#This Row],[ENTRADAS]]*Tabla32[[#This Row],[PRECIO]]</f>
        <v>11600</v>
      </c>
      <c r="N26" s="2">
        <f>+Tabla32[[#This Row],[SALIDAS]]*Tabla32[[#This Row],[PRECIO]]</f>
        <v>0</v>
      </c>
      <c r="O26" s="2">
        <f>+Tabla32[[#This Row],[BALANCE INICIAL2]]+Tabla32[[#This Row],[ENTRADAS3]]-Tabla32[[#This Row],[SALIDAS4]]</f>
        <v>11600</v>
      </c>
    </row>
    <row r="27" spans="1:15" ht="15" customHeight="1" x14ac:dyDescent="0.25">
      <c r="A27" s="9" t="s">
        <v>34</v>
      </c>
      <c r="B27" t="s">
        <v>877</v>
      </c>
      <c r="C27" t="s">
        <v>104</v>
      </c>
      <c r="D27" t="s">
        <v>906</v>
      </c>
      <c r="F27" s="9" t="s">
        <v>820</v>
      </c>
      <c r="G27">
        <v>1</v>
      </c>
      <c r="H27">
        <v>0</v>
      </c>
      <c r="I27" s="34">
        <v>0</v>
      </c>
      <c r="J27">
        <f>+Tabla32[[#This Row],[BALANCE INICIAL]]+Tabla32[[#This Row],[ENTRADAS]]-Tabla32[[#This Row],[SALIDAS]]</f>
        <v>1</v>
      </c>
      <c r="K27" s="2">
        <v>259.52999999999997</v>
      </c>
      <c r="L27" s="2">
        <f>+Tabla32[[#This Row],[BALANCE INICIAL]]*Tabla32[[#This Row],[PRECIO]]</f>
        <v>259.52999999999997</v>
      </c>
      <c r="M27" s="2">
        <f>+Tabla32[[#This Row],[ENTRADAS]]*Tabla32[[#This Row],[PRECIO]]</f>
        <v>0</v>
      </c>
      <c r="N27" s="2">
        <f>+Tabla32[[#This Row],[SALIDAS]]*Tabla32[[#This Row],[PRECIO]]</f>
        <v>0</v>
      </c>
      <c r="O27" s="2">
        <f>+Tabla32[[#This Row],[BALANCE INICIAL2]]+Tabla32[[#This Row],[ENTRADAS3]]-Tabla32[[#This Row],[SALIDAS4]]</f>
        <v>259.52999999999997</v>
      </c>
    </row>
    <row r="28" spans="1:15" ht="15" customHeight="1" x14ac:dyDescent="0.25">
      <c r="A28" s="9" t="s">
        <v>47</v>
      </c>
      <c r="B28" t="s">
        <v>893</v>
      </c>
      <c r="C28" t="s">
        <v>94</v>
      </c>
      <c r="D28" t="s">
        <v>381</v>
      </c>
      <c r="F28" s="9" t="s">
        <v>859</v>
      </c>
      <c r="G28">
        <v>6</v>
      </c>
      <c r="H28">
        <v>0</v>
      </c>
      <c r="I28" s="34">
        <v>0</v>
      </c>
      <c r="J28">
        <f>+Tabla32[[#This Row],[BALANCE INICIAL]]+Tabla32[[#This Row],[ENTRADAS]]-Tabla32[[#This Row],[SALIDAS]]</f>
        <v>6</v>
      </c>
      <c r="K28" s="2">
        <v>3240</v>
      </c>
      <c r="L28" s="2">
        <f>+Tabla32[[#This Row],[BALANCE INICIAL]]*Tabla32[[#This Row],[PRECIO]]</f>
        <v>19440</v>
      </c>
      <c r="M28" s="2">
        <f>+Tabla32[[#This Row],[ENTRADAS]]*Tabla32[[#This Row],[PRECIO]]</f>
        <v>0</v>
      </c>
      <c r="N28" s="2">
        <f>+Tabla32[[#This Row],[SALIDAS]]*Tabla32[[#This Row],[PRECIO]]</f>
        <v>0</v>
      </c>
      <c r="O28" s="2">
        <f>+Tabla32[[#This Row],[BALANCE INICIAL2]]+Tabla32[[#This Row],[ENTRADAS3]]-Tabla32[[#This Row],[SALIDAS4]]</f>
        <v>19440</v>
      </c>
    </row>
    <row r="29" spans="1:15" ht="15" customHeight="1" x14ac:dyDescent="0.25">
      <c r="A29" s="9" t="s">
        <v>47</v>
      </c>
      <c r="B29" t="s">
        <v>893</v>
      </c>
      <c r="C29" t="s">
        <v>94</v>
      </c>
      <c r="D29" t="s">
        <v>385</v>
      </c>
      <c r="F29" s="9" t="s">
        <v>859</v>
      </c>
      <c r="G29">
        <v>5</v>
      </c>
      <c r="H29">
        <v>0</v>
      </c>
      <c r="I29" s="34">
        <v>0</v>
      </c>
      <c r="J29">
        <f>+Tabla32[[#This Row],[BALANCE INICIAL]]+Tabla32[[#This Row],[ENTRADAS]]-Tabla32[[#This Row],[SALIDAS]]</f>
        <v>5</v>
      </c>
      <c r="K29" s="2">
        <v>3240</v>
      </c>
      <c r="L29" s="2">
        <f>+Tabla32[[#This Row],[BALANCE INICIAL]]*Tabla32[[#This Row],[PRECIO]]</f>
        <v>16200</v>
      </c>
      <c r="M29" s="2">
        <f>+Tabla32[[#This Row],[ENTRADAS]]*Tabla32[[#This Row],[PRECIO]]</f>
        <v>0</v>
      </c>
      <c r="N29" s="2">
        <f>+Tabla32[[#This Row],[SALIDAS]]*Tabla32[[#This Row],[PRECIO]]</f>
        <v>0</v>
      </c>
      <c r="O29" s="2">
        <f>+Tabla32[[#This Row],[BALANCE INICIAL2]]+Tabla32[[#This Row],[ENTRADAS3]]-Tabla32[[#This Row],[SALIDAS4]]</f>
        <v>16200</v>
      </c>
    </row>
    <row r="30" spans="1:15" ht="15" customHeight="1" x14ac:dyDescent="0.25">
      <c r="A30" s="9" t="s">
        <v>34</v>
      </c>
      <c r="B30" t="s">
        <v>877</v>
      </c>
      <c r="C30" t="s">
        <v>104</v>
      </c>
      <c r="D30" t="s">
        <v>442</v>
      </c>
      <c r="F30" s="9" t="s">
        <v>820</v>
      </c>
      <c r="G30">
        <v>14</v>
      </c>
      <c r="H30">
        <v>0</v>
      </c>
      <c r="I30" s="34">
        <v>0</v>
      </c>
      <c r="J30">
        <f>+Tabla32[[#This Row],[BALANCE INICIAL]]+Tabla32[[#This Row],[ENTRADAS]]-Tabla32[[#This Row],[SALIDAS]]</f>
        <v>14</v>
      </c>
      <c r="K30" s="2">
        <v>9.76</v>
      </c>
      <c r="L30" s="2">
        <f>+Tabla32[[#This Row],[BALANCE INICIAL]]*Tabla32[[#This Row],[PRECIO]]</f>
        <v>136.63999999999999</v>
      </c>
      <c r="M30" s="2">
        <f>+Tabla32[[#This Row],[ENTRADAS]]*Tabla32[[#This Row],[PRECIO]]</f>
        <v>0</v>
      </c>
      <c r="N30" s="2">
        <f>+Tabla32[[#This Row],[SALIDAS]]*Tabla32[[#This Row],[PRECIO]]</f>
        <v>0</v>
      </c>
      <c r="O30" s="2">
        <f>+Tabla32[[#This Row],[BALANCE INICIAL2]]+Tabla32[[#This Row],[ENTRADAS3]]-Tabla32[[#This Row],[SALIDAS4]]</f>
        <v>136.63999999999999</v>
      </c>
    </row>
    <row r="31" spans="1:15" ht="15" customHeight="1" x14ac:dyDescent="0.25">
      <c r="A31" s="9" t="s">
        <v>34</v>
      </c>
      <c r="B31" t="s">
        <v>877</v>
      </c>
      <c r="C31" t="s">
        <v>104</v>
      </c>
      <c r="D31" t="s">
        <v>441</v>
      </c>
      <c r="F31" s="9" t="s">
        <v>820</v>
      </c>
      <c r="G31">
        <v>13</v>
      </c>
      <c r="H31">
        <v>0</v>
      </c>
      <c r="I31" s="34">
        <v>0</v>
      </c>
      <c r="J31">
        <f>+Tabla32[[#This Row],[BALANCE INICIAL]]+Tabla32[[#This Row],[ENTRADAS]]-Tabla32[[#This Row],[SALIDAS]]</f>
        <v>13</v>
      </c>
      <c r="K31" s="2">
        <v>13.93</v>
      </c>
      <c r="L31" s="2">
        <f>+Tabla32[[#This Row],[BALANCE INICIAL]]*Tabla32[[#This Row],[PRECIO]]</f>
        <v>181.09</v>
      </c>
      <c r="M31" s="2">
        <f>+Tabla32[[#This Row],[ENTRADAS]]*Tabla32[[#This Row],[PRECIO]]</f>
        <v>0</v>
      </c>
      <c r="N31" s="2">
        <f>+Tabla32[[#This Row],[SALIDAS]]*Tabla32[[#This Row],[PRECIO]]</f>
        <v>0</v>
      </c>
      <c r="O31" s="2">
        <f>+Tabla32[[#This Row],[BALANCE INICIAL2]]+Tabla32[[#This Row],[ENTRADAS3]]-Tabla32[[#This Row],[SALIDAS4]]</f>
        <v>181.09</v>
      </c>
    </row>
    <row r="32" spans="1:15" ht="15" customHeight="1" x14ac:dyDescent="0.25">
      <c r="A32" s="9" t="s">
        <v>26</v>
      </c>
      <c r="B32" t="s">
        <v>887</v>
      </c>
      <c r="C32" t="s">
        <v>66</v>
      </c>
      <c r="D32" t="s">
        <v>120</v>
      </c>
      <c r="F32" s="9" t="s">
        <v>820</v>
      </c>
      <c r="G32">
        <v>20</v>
      </c>
      <c r="H32">
        <v>0</v>
      </c>
      <c r="I32" s="34">
        <v>0</v>
      </c>
      <c r="J32">
        <f>+Tabla32[[#This Row],[BALANCE INICIAL]]+Tabla32[[#This Row],[ENTRADAS]]-Tabla32[[#This Row],[SALIDAS]]</f>
        <v>20</v>
      </c>
      <c r="K32" s="2">
        <v>18.54</v>
      </c>
      <c r="L32" s="2">
        <f>+Tabla32[[#This Row],[BALANCE INICIAL]]*Tabla32[[#This Row],[PRECIO]]</f>
        <v>370.79999999999995</v>
      </c>
      <c r="M32" s="2">
        <f>+Tabla32[[#This Row],[ENTRADAS]]*Tabla32[[#This Row],[PRECIO]]</f>
        <v>0</v>
      </c>
      <c r="N32" s="2">
        <f>+Tabla32[[#This Row],[SALIDAS]]*Tabla32[[#This Row],[PRECIO]]</f>
        <v>0</v>
      </c>
      <c r="O32" s="2">
        <f>+Tabla32[[#This Row],[BALANCE INICIAL2]]+Tabla32[[#This Row],[ENTRADAS3]]-Tabla32[[#This Row],[SALIDAS4]]</f>
        <v>370.79999999999995</v>
      </c>
    </row>
    <row r="33" spans="1:15" ht="15" customHeight="1" x14ac:dyDescent="0.25">
      <c r="A33" s="9" t="s">
        <v>34</v>
      </c>
      <c r="B33" t="s">
        <v>877</v>
      </c>
      <c r="C33" t="s">
        <v>104</v>
      </c>
      <c r="D33" t="s">
        <v>440</v>
      </c>
      <c r="F33" s="9" t="s">
        <v>820</v>
      </c>
      <c r="G33">
        <v>13</v>
      </c>
      <c r="H33">
        <v>0</v>
      </c>
      <c r="I33" s="34">
        <v>0</v>
      </c>
      <c r="J33">
        <f>+Tabla32[[#This Row],[BALANCE INICIAL]]+Tabla32[[#This Row],[ENTRADAS]]-Tabla32[[#This Row],[SALIDAS]]</f>
        <v>13</v>
      </c>
      <c r="K33" s="2">
        <v>13.93</v>
      </c>
      <c r="L33" s="2">
        <f>+Tabla32[[#This Row],[BALANCE INICIAL]]*Tabla32[[#This Row],[PRECIO]]</f>
        <v>181.09</v>
      </c>
      <c r="M33" s="2">
        <f>+Tabla32[[#This Row],[ENTRADAS]]*Tabla32[[#This Row],[PRECIO]]</f>
        <v>0</v>
      </c>
      <c r="N33" s="2">
        <f>+Tabla32[[#This Row],[SALIDAS]]*Tabla32[[#This Row],[PRECIO]]</f>
        <v>0</v>
      </c>
      <c r="O33" s="2">
        <f>+Tabla32[[#This Row],[BALANCE INICIAL2]]+Tabla32[[#This Row],[ENTRADAS3]]-Tabla32[[#This Row],[SALIDAS4]]</f>
        <v>181.09</v>
      </c>
    </row>
    <row r="34" spans="1:15" ht="15" customHeight="1" x14ac:dyDescent="0.25">
      <c r="A34" s="9" t="s">
        <v>29</v>
      </c>
      <c r="B34" t="s">
        <v>878</v>
      </c>
      <c r="C34" t="s">
        <v>102</v>
      </c>
      <c r="D34" t="s">
        <v>1056</v>
      </c>
      <c r="E34" t="s">
        <v>1054</v>
      </c>
      <c r="F34" s="9" t="s">
        <v>1055</v>
      </c>
      <c r="G34">
        <v>0</v>
      </c>
      <c r="H34">
        <v>2000</v>
      </c>
      <c r="I34" s="34">
        <v>586</v>
      </c>
      <c r="J34">
        <f>+Tabla32[[#This Row],[BALANCE INICIAL]]+Tabla32[[#This Row],[ENTRADAS]]-Tabla32[[#This Row],[SALIDAS]]</f>
        <v>1414</v>
      </c>
      <c r="K34" s="2">
        <v>115</v>
      </c>
      <c r="L34" s="2">
        <f>+Tabla32[[#This Row],[BALANCE INICIAL]]*Tabla32[[#This Row],[PRECIO]]</f>
        <v>0</v>
      </c>
      <c r="M34" s="2">
        <f>+Tabla32[[#This Row],[ENTRADAS]]*Tabla32[[#This Row],[PRECIO]]</f>
        <v>230000</v>
      </c>
      <c r="N34" s="2">
        <f>+Tabla32[[#This Row],[SALIDAS]]*Tabla32[[#This Row],[PRECIO]]</f>
        <v>67390</v>
      </c>
      <c r="O34" s="2">
        <f>+Tabla32[[#This Row],[BALANCE INICIAL2]]+Tabla32[[#This Row],[ENTRADAS3]]-Tabla32[[#This Row],[SALIDAS4]]</f>
        <v>162610</v>
      </c>
    </row>
    <row r="35" spans="1:15" ht="15" customHeight="1" x14ac:dyDescent="0.25">
      <c r="A35" s="9" t="s">
        <v>29</v>
      </c>
      <c r="B35" t="s">
        <v>878</v>
      </c>
      <c r="C35" t="s">
        <v>102</v>
      </c>
      <c r="D35" t="s">
        <v>493</v>
      </c>
      <c r="F35" s="9" t="s">
        <v>908</v>
      </c>
      <c r="G35">
        <v>0</v>
      </c>
      <c r="H35">
        <v>0</v>
      </c>
      <c r="I35" s="34">
        <v>0</v>
      </c>
      <c r="J35">
        <f>+Tabla32[[#This Row],[BALANCE INICIAL]]+Tabla32[[#This Row],[ENTRADAS]]-Tabla32[[#This Row],[SALIDAS]]</f>
        <v>0</v>
      </c>
      <c r="K35" s="2">
        <v>64</v>
      </c>
      <c r="L35" s="2">
        <f>+Tabla32[[#This Row],[BALANCE INICIAL]]*Tabla32[[#This Row],[PRECIO]]</f>
        <v>0</v>
      </c>
      <c r="M35" s="2">
        <f>+Tabla32[[#This Row],[ENTRADAS]]*Tabla32[[#This Row],[PRECIO]]</f>
        <v>0</v>
      </c>
      <c r="N35" s="2">
        <f>+Tabla32[[#This Row],[SALIDAS]]*Tabla32[[#This Row],[PRECIO]]</f>
        <v>0</v>
      </c>
      <c r="O35" s="2">
        <f>+Tabla32[[#This Row],[BALANCE INICIAL2]]+Tabla32[[#This Row],[ENTRADAS3]]-Tabla32[[#This Row],[SALIDAS4]]</f>
        <v>0</v>
      </c>
    </row>
    <row r="36" spans="1:15" ht="15" customHeight="1" x14ac:dyDescent="0.25">
      <c r="A36" s="9" t="s">
        <v>29</v>
      </c>
      <c r="B36" t="s">
        <v>878</v>
      </c>
      <c r="C36" t="s">
        <v>102</v>
      </c>
      <c r="D36" t="s">
        <v>494</v>
      </c>
      <c r="F36" s="9" t="s">
        <v>908</v>
      </c>
      <c r="G36">
        <v>0</v>
      </c>
      <c r="H36">
        <v>0</v>
      </c>
      <c r="I36" s="34">
        <v>0</v>
      </c>
      <c r="J36">
        <f>+Tabla32[[#This Row],[BALANCE INICIAL]]+Tabla32[[#This Row],[ENTRADAS]]-Tabla32[[#This Row],[SALIDAS]]</f>
        <v>0</v>
      </c>
      <c r="K36" s="2">
        <v>109</v>
      </c>
      <c r="L36" s="2">
        <f>+Tabla32[[#This Row],[BALANCE INICIAL]]*Tabla32[[#This Row],[PRECIO]]</f>
        <v>0</v>
      </c>
      <c r="M36" s="2">
        <f>+Tabla32[[#This Row],[ENTRADAS]]*Tabla32[[#This Row],[PRECIO]]</f>
        <v>0</v>
      </c>
      <c r="N36" s="2">
        <f>+Tabla32[[#This Row],[SALIDAS]]*Tabla32[[#This Row],[PRECIO]]</f>
        <v>0</v>
      </c>
      <c r="O36" s="2">
        <f>+Tabla32[[#This Row],[BALANCE INICIAL2]]+Tabla32[[#This Row],[ENTRADAS3]]-Tabla32[[#This Row],[SALIDAS4]]</f>
        <v>0</v>
      </c>
    </row>
    <row r="37" spans="1:15" ht="15" customHeight="1" x14ac:dyDescent="0.25">
      <c r="A37" s="9" t="s">
        <v>29</v>
      </c>
      <c r="B37" t="s">
        <v>878</v>
      </c>
      <c r="C37" t="s">
        <v>102</v>
      </c>
      <c r="D37" t="s">
        <v>495</v>
      </c>
      <c r="F37" s="9" t="s">
        <v>908</v>
      </c>
      <c r="G37">
        <v>0</v>
      </c>
      <c r="H37">
        <v>0</v>
      </c>
      <c r="I37" s="34">
        <v>0</v>
      </c>
      <c r="J37">
        <f>+Tabla32[[#This Row],[BALANCE INICIAL]]+Tabla32[[#This Row],[ENTRADAS]]-Tabla32[[#This Row],[SALIDAS]]</f>
        <v>0</v>
      </c>
      <c r="K37" s="2">
        <v>257</v>
      </c>
      <c r="L37" s="2">
        <f>+Tabla32[[#This Row],[BALANCE INICIAL]]*Tabla32[[#This Row],[PRECIO]]</f>
        <v>0</v>
      </c>
      <c r="M37" s="2">
        <f>+Tabla32[[#This Row],[ENTRADAS]]*Tabla32[[#This Row],[PRECIO]]</f>
        <v>0</v>
      </c>
      <c r="N37" s="2">
        <f>+Tabla32[[#This Row],[SALIDAS]]*Tabla32[[#This Row],[PRECIO]]</f>
        <v>0</v>
      </c>
      <c r="O37" s="2">
        <f>+Tabla32[[#This Row],[BALANCE INICIAL2]]+Tabla32[[#This Row],[ENTRADAS3]]-Tabla32[[#This Row],[SALIDAS4]]</f>
        <v>0</v>
      </c>
    </row>
    <row r="38" spans="1:15" ht="15" customHeight="1" x14ac:dyDescent="0.25">
      <c r="A38" s="9" t="s">
        <v>999</v>
      </c>
      <c r="B38" s="17" t="s">
        <v>875</v>
      </c>
      <c r="C38" t="s">
        <v>1000</v>
      </c>
      <c r="D38" t="s">
        <v>996</v>
      </c>
      <c r="E38" t="s">
        <v>998</v>
      </c>
      <c r="F38" s="9" t="s">
        <v>822</v>
      </c>
      <c r="G38">
        <v>0</v>
      </c>
      <c r="H38">
        <v>150</v>
      </c>
      <c r="I38" s="34">
        <v>150</v>
      </c>
      <c r="J38">
        <f>+Tabla32[[#This Row],[BALANCE INICIAL]]+Tabla32[[#This Row],[ENTRADAS]]-Tabla32[[#This Row],[SALIDAS]]</f>
        <v>0</v>
      </c>
      <c r="K38" s="2">
        <v>233</v>
      </c>
      <c r="L38" s="2">
        <f>+Tabla32[[#This Row],[BALANCE INICIAL]]*Tabla32[[#This Row],[PRECIO]]</f>
        <v>0</v>
      </c>
      <c r="M38" s="2">
        <f>+Tabla32[[#This Row],[ENTRADAS]]*Tabla32[[#This Row],[PRECIO]]</f>
        <v>34950</v>
      </c>
      <c r="N38" s="2">
        <f>+Tabla32[[#This Row],[SALIDAS]]*Tabla32[[#This Row],[PRECIO]]</f>
        <v>34950</v>
      </c>
      <c r="O38" s="2">
        <f>+Tabla32[[#This Row],[BALANCE INICIAL2]]+Tabla32[[#This Row],[ENTRADAS3]]-Tabla32[[#This Row],[SALIDAS4]]</f>
        <v>0</v>
      </c>
    </row>
    <row r="39" spans="1:15" ht="15" customHeight="1" x14ac:dyDescent="0.25">
      <c r="A39" s="9" t="s">
        <v>999</v>
      </c>
      <c r="B39" s="37" t="s">
        <v>875</v>
      </c>
      <c r="C39" t="s">
        <v>1000</v>
      </c>
      <c r="D39" t="s">
        <v>121</v>
      </c>
      <c r="F39" s="9" t="s">
        <v>1403</v>
      </c>
      <c r="G39">
        <v>19</v>
      </c>
      <c r="H39">
        <v>0</v>
      </c>
      <c r="I39" s="34">
        <v>0</v>
      </c>
      <c r="J39">
        <f>+Tabla32[[#This Row],[BALANCE INICIAL]]+Tabla32[[#This Row],[ENTRADAS]]-Tabla32[[#This Row],[SALIDAS]]</f>
        <v>19</v>
      </c>
      <c r="K39" s="2">
        <v>150</v>
      </c>
      <c r="L39" s="2">
        <f>+Tabla32[[#This Row],[BALANCE INICIAL]]*Tabla32[[#This Row],[PRECIO]]</f>
        <v>2850</v>
      </c>
      <c r="M39" s="2">
        <f>+Tabla32[[#This Row],[ENTRADAS]]*Tabla32[[#This Row],[PRECIO]]</f>
        <v>0</v>
      </c>
      <c r="N39" s="2">
        <f>+Tabla32[[#This Row],[SALIDAS]]*Tabla32[[#This Row],[PRECIO]]</f>
        <v>0</v>
      </c>
      <c r="O39" s="2">
        <f>+Tabla32[[#This Row],[BALANCE INICIAL2]]+Tabla32[[#This Row],[ENTRADAS3]]-Tabla32[[#This Row],[SALIDAS4]]</f>
        <v>2850</v>
      </c>
    </row>
    <row r="40" spans="1:15" ht="15" customHeight="1" x14ac:dyDescent="0.25">
      <c r="A40" s="9" t="s">
        <v>999</v>
      </c>
      <c r="B40" s="37" t="s">
        <v>875</v>
      </c>
      <c r="C40" t="s">
        <v>1000</v>
      </c>
      <c r="D40" t="s">
        <v>119</v>
      </c>
      <c r="F40" s="9" t="s">
        <v>822</v>
      </c>
      <c r="G40">
        <v>4000</v>
      </c>
      <c r="H40">
        <v>0</v>
      </c>
      <c r="I40" s="34">
        <v>0</v>
      </c>
      <c r="J40">
        <f>+Tabla32[[#This Row],[BALANCE INICIAL]]+Tabla32[[#This Row],[ENTRADAS]]-Tabla32[[#This Row],[SALIDAS]]</f>
        <v>4000</v>
      </c>
      <c r="K40" s="2">
        <v>8.2799999999999994</v>
      </c>
      <c r="L40" s="2">
        <f>+Tabla32[[#This Row],[BALANCE INICIAL]]*Tabla32[[#This Row],[PRECIO]]</f>
        <v>33120</v>
      </c>
      <c r="M40" s="2">
        <f>+Tabla32[[#This Row],[ENTRADAS]]*Tabla32[[#This Row],[PRECIO]]</f>
        <v>0</v>
      </c>
      <c r="N40" s="2">
        <f>+Tabla32[[#This Row],[SALIDAS]]*Tabla32[[#This Row],[PRECIO]]</f>
        <v>0</v>
      </c>
      <c r="O40" s="2">
        <f>+Tabla32[[#This Row],[BALANCE INICIAL2]]+Tabla32[[#This Row],[ENTRADAS3]]-Tabla32[[#This Row],[SALIDAS4]]</f>
        <v>33120</v>
      </c>
    </row>
    <row r="41" spans="1:15" ht="15" customHeight="1" x14ac:dyDescent="0.25">
      <c r="A41" s="9" t="s">
        <v>29</v>
      </c>
      <c r="B41" t="s">
        <v>878</v>
      </c>
      <c r="C41" t="s">
        <v>102</v>
      </c>
      <c r="D41" t="s">
        <v>485</v>
      </c>
      <c r="F41" s="9" t="s">
        <v>865</v>
      </c>
      <c r="G41">
        <v>2</v>
      </c>
      <c r="H41">
        <v>0</v>
      </c>
      <c r="I41" s="34">
        <v>0</v>
      </c>
      <c r="J41">
        <f>+Tabla32[[#This Row],[BALANCE INICIAL]]+Tabla32[[#This Row],[ENTRADAS]]-Tabla32[[#This Row],[SALIDAS]]</f>
        <v>2</v>
      </c>
      <c r="K41" s="2">
        <v>174</v>
      </c>
      <c r="L41" s="2">
        <f>+Tabla32[[#This Row],[BALANCE INICIAL]]*Tabla32[[#This Row],[PRECIO]]</f>
        <v>348</v>
      </c>
      <c r="M41" s="2">
        <f>+Tabla32[[#This Row],[ENTRADAS]]*Tabla32[[#This Row],[PRECIO]]</f>
        <v>0</v>
      </c>
      <c r="N41" s="2">
        <f>+Tabla32[[#This Row],[SALIDAS]]*Tabla32[[#This Row],[PRECIO]]</f>
        <v>0</v>
      </c>
      <c r="O41" s="2">
        <f>+Tabla32[[#This Row],[BALANCE INICIAL2]]+Tabla32[[#This Row],[ENTRADAS3]]-Tabla32[[#This Row],[SALIDAS4]]</f>
        <v>348</v>
      </c>
    </row>
    <row r="42" spans="1:15" ht="15" customHeight="1" x14ac:dyDescent="0.25">
      <c r="A42" s="57" t="s">
        <v>33</v>
      </c>
      <c r="B42" s="58" t="s">
        <v>879</v>
      </c>
      <c r="C42" s="47" t="s">
        <v>78</v>
      </c>
      <c r="D42" t="s">
        <v>122</v>
      </c>
      <c r="F42" s="9" t="s">
        <v>825</v>
      </c>
      <c r="G42">
        <v>63</v>
      </c>
      <c r="H42">
        <v>0</v>
      </c>
      <c r="I42" s="34">
        <v>12</v>
      </c>
      <c r="J42">
        <f>+Tabla32[[#This Row],[BALANCE INICIAL]]+Tabla32[[#This Row],[ENTRADAS]]-Tabla32[[#This Row],[SALIDAS]]</f>
        <v>51</v>
      </c>
      <c r="K42" s="2">
        <v>335</v>
      </c>
      <c r="L42" s="2">
        <f>+Tabla32[[#This Row],[BALANCE INICIAL]]*Tabla32[[#This Row],[PRECIO]]</f>
        <v>21105</v>
      </c>
      <c r="M42" s="2">
        <f>+Tabla32[[#This Row],[ENTRADAS]]*Tabla32[[#This Row],[PRECIO]]</f>
        <v>0</v>
      </c>
      <c r="N42" s="2">
        <f>+Tabla32[[#This Row],[SALIDAS]]*Tabla32[[#This Row],[PRECIO]]</f>
        <v>4020</v>
      </c>
      <c r="O42" s="2">
        <f>+Tabla32[[#This Row],[BALANCE INICIAL2]]+Tabla32[[#This Row],[ENTRADAS3]]-Tabla32[[#This Row],[SALIDAS4]]</f>
        <v>17085</v>
      </c>
    </row>
    <row r="43" spans="1:15" ht="15" customHeight="1" x14ac:dyDescent="0.25">
      <c r="A43" s="13" t="s">
        <v>1141</v>
      </c>
      <c r="B43" s="37" t="s">
        <v>1142</v>
      </c>
      <c r="C43" s="36" t="s">
        <v>1143</v>
      </c>
      <c r="D43" t="s">
        <v>1081</v>
      </c>
      <c r="E43" t="s">
        <v>1060</v>
      </c>
      <c r="F43" s="9" t="s">
        <v>830</v>
      </c>
      <c r="G43">
        <v>0</v>
      </c>
      <c r="H43">
        <v>1</v>
      </c>
      <c r="I43" s="34">
        <v>1</v>
      </c>
      <c r="J43">
        <f>+Tabla32[[#This Row],[BALANCE INICIAL]]+Tabla32[[#This Row],[ENTRADAS]]-Tabla32[[#This Row],[SALIDAS]]</f>
        <v>0</v>
      </c>
      <c r="K43" s="2">
        <v>325</v>
      </c>
      <c r="L43" s="2">
        <f>+Tabla32[[#This Row],[BALANCE INICIAL]]*Tabla32[[#This Row],[PRECIO]]</f>
        <v>0</v>
      </c>
      <c r="M43" s="2">
        <f>+Tabla32[[#This Row],[ENTRADAS]]*Tabla32[[#This Row],[PRECIO]]</f>
        <v>325</v>
      </c>
      <c r="N43" s="2">
        <f>+Tabla32[[#This Row],[SALIDAS]]*Tabla32[[#This Row],[PRECIO]]</f>
        <v>325</v>
      </c>
      <c r="O43" s="2">
        <f>+Tabla32[[#This Row],[BALANCE INICIAL2]]+Tabla32[[#This Row],[ENTRADAS3]]-Tabla32[[#This Row],[SALIDAS4]]</f>
        <v>0</v>
      </c>
    </row>
    <row r="44" spans="1:15" ht="15" customHeight="1" x14ac:dyDescent="0.25">
      <c r="A44" s="9" t="s">
        <v>29</v>
      </c>
      <c r="B44" t="s">
        <v>878</v>
      </c>
      <c r="C44" t="s">
        <v>102</v>
      </c>
      <c r="D44" t="s">
        <v>486</v>
      </c>
      <c r="F44" s="9" t="s">
        <v>865</v>
      </c>
      <c r="G44">
        <v>22</v>
      </c>
      <c r="H44">
        <v>0</v>
      </c>
      <c r="I44" s="34">
        <v>0</v>
      </c>
      <c r="J44">
        <f>+Tabla32[[#This Row],[BALANCE INICIAL]]+Tabla32[[#This Row],[ENTRADAS]]-Tabla32[[#This Row],[SALIDAS]]</f>
        <v>22</v>
      </c>
      <c r="K44" s="2">
        <v>355.93</v>
      </c>
      <c r="L44" s="2">
        <f>+Tabla32[[#This Row],[BALANCE INICIAL]]*Tabla32[[#This Row],[PRECIO]]</f>
        <v>7830.46</v>
      </c>
      <c r="M44" s="2">
        <f>+Tabla32[[#This Row],[ENTRADAS]]*Tabla32[[#This Row],[PRECIO]]</f>
        <v>0</v>
      </c>
      <c r="N44" s="2">
        <f>+Tabla32[[#This Row],[SALIDAS]]*Tabla32[[#This Row],[PRECIO]]</f>
        <v>0</v>
      </c>
      <c r="O44" s="2">
        <f>+Tabla32[[#This Row],[BALANCE INICIAL2]]+Tabla32[[#This Row],[ENTRADAS3]]-Tabla32[[#This Row],[SALIDAS4]]</f>
        <v>7830.46</v>
      </c>
    </row>
    <row r="45" spans="1:15" ht="15" customHeight="1" x14ac:dyDescent="0.25">
      <c r="A45" s="9" t="s">
        <v>1159</v>
      </c>
      <c r="B45" s="17" t="s">
        <v>1160</v>
      </c>
      <c r="C45" t="s">
        <v>1161</v>
      </c>
      <c r="D45" t="s">
        <v>394</v>
      </c>
      <c r="F45" s="9" t="s">
        <v>820</v>
      </c>
      <c r="G45">
        <v>1</v>
      </c>
      <c r="H45">
        <v>0</v>
      </c>
      <c r="I45" s="34">
        <v>0</v>
      </c>
      <c r="J45">
        <f>+Tabla32[[#This Row],[BALANCE INICIAL]]+Tabla32[[#This Row],[ENTRADAS]]-Tabla32[[#This Row],[SALIDAS]]</f>
        <v>1</v>
      </c>
      <c r="K45" s="2">
        <v>618.30999999999995</v>
      </c>
      <c r="L45" s="2">
        <f>+Tabla32[[#This Row],[BALANCE INICIAL]]*Tabla32[[#This Row],[PRECIO]]</f>
        <v>618.30999999999995</v>
      </c>
      <c r="M45" s="2">
        <f>+Tabla32[[#This Row],[ENTRADAS]]*Tabla32[[#This Row],[PRECIO]]</f>
        <v>0</v>
      </c>
      <c r="N45" s="2">
        <f>+Tabla32[[#This Row],[SALIDAS]]*Tabla32[[#This Row],[PRECIO]]</f>
        <v>0</v>
      </c>
      <c r="O45" s="2">
        <f>+Tabla32[[#This Row],[BALANCE INICIAL2]]+Tabla32[[#This Row],[ENTRADAS3]]-Tabla32[[#This Row],[SALIDAS4]]</f>
        <v>618.30999999999995</v>
      </c>
    </row>
    <row r="46" spans="1:15" ht="15" customHeight="1" x14ac:dyDescent="0.25">
      <c r="A46" s="9" t="s">
        <v>1159</v>
      </c>
      <c r="B46" s="17" t="s">
        <v>1160</v>
      </c>
      <c r="C46" t="s">
        <v>1161</v>
      </c>
      <c r="D46" t="s">
        <v>395</v>
      </c>
      <c r="F46" s="9" t="s">
        <v>820</v>
      </c>
      <c r="G46">
        <v>2</v>
      </c>
      <c r="H46">
        <v>0</v>
      </c>
      <c r="I46" s="34">
        <v>0</v>
      </c>
      <c r="J46">
        <f>+Tabla32[[#This Row],[BALANCE INICIAL]]+Tabla32[[#This Row],[ENTRADAS]]-Tabla32[[#This Row],[SALIDAS]]</f>
        <v>2</v>
      </c>
      <c r="K46" s="2">
        <v>466.44</v>
      </c>
      <c r="L46" s="2">
        <f>+Tabla32[[#This Row],[BALANCE INICIAL]]*Tabla32[[#This Row],[PRECIO]]</f>
        <v>932.88</v>
      </c>
      <c r="M46" s="2">
        <f>+Tabla32[[#This Row],[ENTRADAS]]*Tabla32[[#This Row],[PRECIO]]</f>
        <v>0</v>
      </c>
      <c r="N46" s="2">
        <f>+Tabla32[[#This Row],[SALIDAS]]*Tabla32[[#This Row],[PRECIO]]</f>
        <v>0</v>
      </c>
      <c r="O46" s="2">
        <f>+Tabla32[[#This Row],[BALANCE INICIAL2]]+Tabla32[[#This Row],[ENTRADAS3]]-Tabla32[[#This Row],[SALIDAS4]]</f>
        <v>932.88</v>
      </c>
    </row>
    <row r="47" spans="1:15" ht="15" customHeight="1" x14ac:dyDescent="0.25">
      <c r="A47" s="13" t="s">
        <v>33</v>
      </c>
      <c r="B47" s="37" t="s">
        <v>879</v>
      </c>
      <c r="C47" s="36" t="s">
        <v>78</v>
      </c>
      <c r="D47" t="s">
        <v>1046</v>
      </c>
      <c r="E47" t="s">
        <v>1048</v>
      </c>
      <c r="F47" s="9" t="s">
        <v>911</v>
      </c>
      <c r="G47">
        <v>0</v>
      </c>
      <c r="H47">
        <v>2</v>
      </c>
      <c r="I47" s="34">
        <v>1</v>
      </c>
      <c r="J47">
        <f>+Tabla32[[#This Row],[BALANCE INICIAL]]+Tabla32[[#This Row],[ENTRADAS]]-Tabla32[[#This Row],[SALIDAS]]</f>
        <v>1</v>
      </c>
      <c r="K47" s="2">
        <v>1400</v>
      </c>
      <c r="L47" s="2">
        <f>+Tabla32[[#This Row],[BALANCE INICIAL]]*Tabla32[[#This Row],[PRECIO]]</f>
        <v>0</v>
      </c>
      <c r="M47" s="2">
        <f>+Tabla32[[#This Row],[ENTRADAS]]*Tabla32[[#This Row],[PRECIO]]</f>
        <v>2800</v>
      </c>
      <c r="N47" s="2">
        <f>+Tabla32[[#This Row],[SALIDAS]]*Tabla32[[#This Row],[PRECIO]]</f>
        <v>1400</v>
      </c>
      <c r="O47" s="2">
        <f>+Tabla32[[#This Row],[BALANCE INICIAL2]]+Tabla32[[#This Row],[ENTRADAS3]]-Tabla32[[#This Row],[SALIDAS4]]</f>
        <v>1400</v>
      </c>
    </row>
    <row r="48" spans="1:15" ht="15" customHeight="1" x14ac:dyDescent="0.25">
      <c r="A48" s="9" t="s">
        <v>29</v>
      </c>
      <c r="B48" t="s">
        <v>878</v>
      </c>
      <c r="C48" t="s">
        <v>102</v>
      </c>
      <c r="D48" t="s">
        <v>487</v>
      </c>
      <c r="F48" s="9" t="s">
        <v>865</v>
      </c>
      <c r="G48">
        <v>1</v>
      </c>
      <c r="H48">
        <v>0</v>
      </c>
      <c r="I48" s="34">
        <v>0</v>
      </c>
      <c r="J48">
        <f>+Tabla32[[#This Row],[BALANCE INICIAL]]+Tabla32[[#This Row],[ENTRADAS]]-Tabla32[[#This Row],[SALIDAS]]</f>
        <v>1</v>
      </c>
      <c r="K48" s="2">
        <v>103.95</v>
      </c>
      <c r="L48" s="2">
        <f>+Tabla32[[#This Row],[BALANCE INICIAL]]*Tabla32[[#This Row],[PRECIO]]</f>
        <v>103.95</v>
      </c>
      <c r="M48" s="2">
        <f>+Tabla32[[#This Row],[ENTRADAS]]*Tabla32[[#This Row],[PRECIO]]</f>
        <v>0</v>
      </c>
      <c r="N48" s="2">
        <f>+Tabla32[[#This Row],[SALIDAS]]*Tabla32[[#This Row],[PRECIO]]</f>
        <v>0</v>
      </c>
      <c r="O48" s="2">
        <f>+Tabla32[[#This Row],[BALANCE INICIAL2]]+Tabla32[[#This Row],[ENTRADAS3]]-Tabla32[[#This Row],[SALIDAS4]]</f>
        <v>103.95</v>
      </c>
    </row>
    <row r="49" spans="1:15" ht="15" customHeight="1" x14ac:dyDescent="0.25">
      <c r="A49" s="13" t="s">
        <v>43</v>
      </c>
      <c r="B49" s="37" t="s">
        <v>954</v>
      </c>
      <c r="C49" s="36" t="s">
        <v>89</v>
      </c>
      <c r="D49" t="s">
        <v>1022</v>
      </c>
      <c r="E49" t="s">
        <v>1020</v>
      </c>
      <c r="F49" s="9" t="s">
        <v>820</v>
      </c>
      <c r="G49">
        <v>150</v>
      </c>
      <c r="H49">
        <v>0</v>
      </c>
      <c r="I49" s="34">
        <v>57</v>
      </c>
      <c r="J49">
        <f>+Tabla32[[#This Row],[BALANCE INICIAL]]+Tabla32[[#This Row],[ENTRADAS]]-Tabla32[[#This Row],[SALIDAS]]</f>
        <v>93</v>
      </c>
      <c r="K49" s="2">
        <v>110</v>
      </c>
      <c r="L49" s="2">
        <f>+Tabla32[[#This Row],[BALANCE INICIAL]]*Tabla32[[#This Row],[PRECIO]]</f>
        <v>16500</v>
      </c>
      <c r="M49" s="2">
        <f>+Tabla32[[#This Row],[ENTRADAS]]*Tabla32[[#This Row],[PRECIO]]</f>
        <v>0</v>
      </c>
      <c r="N49" s="2">
        <f>+Tabla32[[#This Row],[SALIDAS]]*Tabla32[[#This Row],[PRECIO]]</f>
        <v>6270</v>
      </c>
      <c r="O49" s="2">
        <f>+Tabla32[[#This Row],[BALANCE INICIAL2]]+Tabla32[[#This Row],[ENTRADAS3]]-Tabla32[[#This Row],[SALIDAS4]]</f>
        <v>10230</v>
      </c>
    </row>
    <row r="50" spans="1:15" ht="15" customHeight="1" x14ac:dyDescent="0.25">
      <c r="A50" s="13" t="s">
        <v>43</v>
      </c>
      <c r="B50" s="37" t="s">
        <v>954</v>
      </c>
      <c r="C50" s="36" t="s">
        <v>89</v>
      </c>
      <c r="D50" t="s">
        <v>123</v>
      </c>
      <c r="F50" s="9" t="s">
        <v>825</v>
      </c>
      <c r="G50">
        <v>57</v>
      </c>
      <c r="H50">
        <v>0</v>
      </c>
      <c r="I50" s="34">
        <v>0</v>
      </c>
      <c r="J50">
        <f>+Tabla32[[#This Row],[BALANCE INICIAL]]+Tabla32[[#This Row],[ENTRADAS]]-Tabla32[[#This Row],[SALIDAS]]</f>
        <v>57</v>
      </c>
      <c r="K50" s="2">
        <v>125</v>
      </c>
      <c r="L50" s="2">
        <f>+Tabla32[[#This Row],[BALANCE INICIAL]]*Tabla32[[#This Row],[PRECIO]]</f>
        <v>7125</v>
      </c>
      <c r="M50" s="2">
        <f>+Tabla32[[#This Row],[ENTRADAS]]*Tabla32[[#This Row],[PRECIO]]</f>
        <v>0</v>
      </c>
      <c r="N50" s="2">
        <f>+Tabla32[[#This Row],[SALIDAS]]*Tabla32[[#This Row],[PRECIO]]</f>
        <v>0</v>
      </c>
      <c r="O50" s="2">
        <f>+Tabla32[[#This Row],[BALANCE INICIAL2]]+Tabla32[[#This Row],[ENTRADAS3]]-Tabla32[[#This Row],[SALIDAS4]]</f>
        <v>7125</v>
      </c>
    </row>
    <row r="51" spans="1:15" ht="15" customHeight="1" x14ac:dyDescent="0.25">
      <c r="A51" s="13" t="s">
        <v>43</v>
      </c>
      <c r="B51" s="37" t="s">
        <v>954</v>
      </c>
      <c r="C51" s="36" t="s">
        <v>89</v>
      </c>
      <c r="D51" t="s">
        <v>124</v>
      </c>
      <c r="F51" s="9" t="s">
        <v>820</v>
      </c>
      <c r="G51">
        <v>17</v>
      </c>
      <c r="H51">
        <v>0</v>
      </c>
      <c r="I51" s="34">
        <v>17</v>
      </c>
      <c r="J51">
        <f>+Tabla32[[#This Row],[BALANCE INICIAL]]+Tabla32[[#This Row],[ENTRADAS]]-Tabla32[[#This Row],[SALIDAS]]</f>
        <v>0</v>
      </c>
      <c r="K51" s="2">
        <v>85</v>
      </c>
      <c r="L51" s="2">
        <f>+Tabla32[[#This Row],[BALANCE INICIAL]]*Tabla32[[#This Row],[PRECIO]]</f>
        <v>1445</v>
      </c>
      <c r="M51" s="2">
        <f>+Tabla32[[#This Row],[ENTRADAS]]*Tabla32[[#This Row],[PRECIO]]</f>
        <v>0</v>
      </c>
      <c r="N51" s="2">
        <f>+Tabla32[[#This Row],[SALIDAS]]*Tabla32[[#This Row],[PRECIO]]</f>
        <v>1445</v>
      </c>
      <c r="O51" s="2">
        <f>+Tabla32[[#This Row],[BALANCE INICIAL2]]+Tabla32[[#This Row],[ENTRADAS3]]-Tabla32[[#This Row],[SALIDAS4]]</f>
        <v>0</v>
      </c>
    </row>
    <row r="52" spans="1:15" ht="15" customHeight="1" x14ac:dyDescent="0.25">
      <c r="A52" s="9" t="s">
        <v>59</v>
      </c>
      <c r="B52" s="17" t="s">
        <v>880</v>
      </c>
      <c r="C52" t="s">
        <v>107</v>
      </c>
      <c r="D52" t="s">
        <v>644</v>
      </c>
      <c r="F52" s="9" t="s">
        <v>820</v>
      </c>
      <c r="G52">
        <v>4</v>
      </c>
      <c r="H52">
        <v>0</v>
      </c>
      <c r="I52" s="34">
        <v>0</v>
      </c>
      <c r="J52">
        <f>+Tabla32[[#This Row],[BALANCE INICIAL]]+Tabla32[[#This Row],[ENTRADAS]]-Tabla32[[#This Row],[SALIDAS]]</f>
        <v>4</v>
      </c>
      <c r="K52" s="2">
        <v>325</v>
      </c>
      <c r="L52" s="2">
        <f>+Tabla32[[#This Row],[BALANCE INICIAL]]*Tabla32[[#This Row],[PRECIO]]</f>
        <v>1300</v>
      </c>
      <c r="M52" s="2">
        <f>+Tabla32[[#This Row],[ENTRADAS]]*Tabla32[[#This Row],[PRECIO]]</f>
        <v>0</v>
      </c>
      <c r="N52" s="2">
        <f>+Tabla32[[#This Row],[SALIDAS]]*Tabla32[[#This Row],[PRECIO]]</f>
        <v>0</v>
      </c>
      <c r="O52" s="2">
        <f>+Tabla32[[#This Row],[BALANCE INICIAL2]]+Tabla32[[#This Row],[ENTRADAS3]]-Tabla32[[#This Row],[SALIDAS4]]</f>
        <v>1300</v>
      </c>
    </row>
    <row r="53" spans="1:15" ht="15" customHeight="1" x14ac:dyDescent="0.25">
      <c r="A53" s="13" t="s">
        <v>26</v>
      </c>
      <c r="B53" s="37" t="s">
        <v>887</v>
      </c>
      <c r="C53" s="36" t="s">
        <v>70</v>
      </c>
      <c r="D53" t="s">
        <v>1027</v>
      </c>
      <c r="E53" t="s">
        <v>1028</v>
      </c>
      <c r="F53" s="9" t="s">
        <v>820</v>
      </c>
      <c r="G53">
        <v>0</v>
      </c>
      <c r="H53">
        <v>2</v>
      </c>
      <c r="I53" s="34">
        <v>2</v>
      </c>
      <c r="J53">
        <f>+Tabla32[[#This Row],[BALANCE INICIAL]]+Tabla32[[#This Row],[ENTRADAS]]-Tabla32[[#This Row],[SALIDAS]]</f>
        <v>0</v>
      </c>
      <c r="K53" s="2">
        <v>6000</v>
      </c>
      <c r="L53" s="2">
        <f>+Tabla32[[#This Row],[BALANCE INICIAL]]*Tabla32[[#This Row],[PRECIO]]</f>
        <v>0</v>
      </c>
      <c r="M53" s="2">
        <f>+Tabla32[[#This Row],[ENTRADAS]]*Tabla32[[#This Row],[PRECIO]]</f>
        <v>12000</v>
      </c>
      <c r="N53" s="2">
        <f>+Tabla32[[#This Row],[SALIDAS]]*Tabla32[[#This Row],[PRECIO]]</f>
        <v>12000</v>
      </c>
      <c r="O53" s="2">
        <f>+Tabla32[[#This Row],[BALANCE INICIAL2]]+Tabla32[[#This Row],[ENTRADAS3]]-Tabla32[[#This Row],[SALIDAS4]]</f>
        <v>0</v>
      </c>
    </row>
    <row r="54" spans="1:15" ht="15" customHeight="1" x14ac:dyDescent="0.25">
      <c r="A54" s="15" t="s">
        <v>27</v>
      </c>
      <c r="B54" s="17" t="s">
        <v>889</v>
      </c>
      <c r="C54" s="45" t="s">
        <v>1139</v>
      </c>
      <c r="D54" t="s">
        <v>964</v>
      </c>
      <c r="F54" s="9" t="s">
        <v>820</v>
      </c>
      <c r="G54">
        <v>100</v>
      </c>
      <c r="H54">
        <v>0</v>
      </c>
      <c r="I54" s="34">
        <v>0</v>
      </c>
      <c r="J54">
        <f>+Tabla32[[#This Row],[BALANCE INICIAL]]+Tabla32[[#This Row],[ENTRADAS]]-Tabla32[[#This Row],[SALIDAS]]</f>
        <v>100</v>
      </c>
      <c r="K54" s="2">
        <v>50.4</v>
      </c>
      <c r="L54" s="2">
        <f>+Tabla32[[#This Row],[BALANCE INICIAL]]*Tabla32[[#This Row],[PRECIO]]</f>
        <v>5040</v>
      </c>
      <c r="M54" s="2">
        <f>+Tabla32[[#This Row],[ENTRADAS]]*Tabla32[[#This Row],[PRECIO]]</f>
        <v>0</v>
      </c>
      <c r="N54" s="2">
        <f>+Tabla32[[#This Row],[SALIDAS]]*Tabla32[[#This Row],[PRECIO]]</f>
        <v>0</v>
      </c>
      <c r="O54" s="2">
        <f>+Tabla32[[#This Row],[BALANCE INICIAL2]]+Tabla32[[#This Row],[ENTRADAS3]]-Tabla32[[#This Row],[SALIDAS4]]</f>
        <v>5040</v>
      </c>
    </row>
    <row r="55" spans="1:15" ht="15" customHeight="1" x14ac:dyDescent="0.25">
      <c r="A55" s="9" t="s">
        <v>26</v>
      </c>
      <c r="B55" t="s">
        <v>887</v>
      </c>
      <c r="C55" t="s">
        <v>70</v>
      </c>
      <c r="D55" t="s">
        <v>125</v>
      </c>
      <c r="F55" s="9" t="s">
        <v>820</v>
      </c>
      <c r="G55">
        <v>15</v>
      </c>
      <c r="H55">
        <v>0</v>
      </c>
      <c r="I55" s="34">
        <v>0</v>
      </c>
      <c r="J55">
        <f>+Tabla32[[#This Row],[BALANCE INICIAL]]+Tabla32[[#This Row],[ENTRADAS]]-Tabla32[[#This Row],[SALIDAS]]</f>
        <v>15</v>
      </c>
      <c r="K55" s="2">
        <v>250</v>
      </c>
      <c r="L55" s="2">
        <f>+Tabla32[[#This Row],[BALANCE INICIAL]]*Tabla32[[#This Row],[PRECIO]]</f>
        <v>3750</v>
      </c>
      <c r="M55" s="2">
        <f>+Tabla32[[#This Row],[ENTRADAS]]*Tabla32[[#This Row],[PRECIO]]</f>
        <v>0</v>
      </c>
      <c r="N55" s="2">
        <f>+Tabla32[[#This Row],[SALIDAS]]*Tabla32[[#This Row],[PRECIO]]</f>
        <v>0</v>
      </c>
      <c r="O55" s="2">
        <f>+Tabla32[[#This Row],[BALANCE INICIAL2]]+Tabla32[[#This Row],[ENTRADAS3]]-Tabla32[[#This Row],[SALIDAS4]]</f>
        <v>3750</v>
      </c>
    </row>
    <row r="56" spans="1:15" ht="15" customHeight="1" x14ac:dyDescent="0.25">
      <c r="A56" s="9" t="s">
        <v>29</v>
      </c>
      <c r="B56" t="s">
        <v>878</v>
      </c>
      <c r="C56" t="s">
        <v>102</v>
      </c>
      <c r="D56" t="s">
        <v>488</v>
      </c>
      <c r="F56" s="9" t="s">
        <v>865</v>
      </c>
      <c r="G56">
        <v>2</v>
      </c>
      <c r="H56">
        <v>0</v>
      </c>
      <c r="I56" s="34">
        <v>0</v>
      </c>
      <c r="J56">
        <f>+Tabla32[[#This Row],[BALANCE INICIAL]]+Tabla32[[#This Row],[ENTRADAS]]-Tabla32[[#This Row],[SALIDAS]]</f>
        <v>2</v>
      </c>
      <c r="K56" s="2">
        <v>395</v>
      </c>
      <c r="L56" s="2">
        <f>+Tabla32[[#This Row],[BALANCE INICIAL]]*Tabla32[[#This Row],[PRECIO]]</f>
        <v>790</v>
      </c>
      <c r="M56" s="2">
        <f>+Tabla32[[#This Row],[ENTRADAS]]*Tabla32[[#This Row],[PRECIO]]</f>
        <v>0</v>
      </c>
      <c r="N56" s="2">
        <f>+Tabla32[[#This Row],[SALIDAS]]*Tabla32[[#This Row],[PRECIO]]</f>
        <v>0</v>
      </c>
      <c r="O56" s="2">
        <f>+Tabla32[[#This Row],[BALANCE INICIAL2]]+Tabla32[[#This Row],[ENTRADAS3]]-Tabla32[[#This Row],[SALIDAS4]]</f>
        <v>790</v>
      </c>
    </row>
    <row r="57" spans="1:15" ht="15" customHeight="1" x14ac:dyDescent="0.25">
      <c r="A57" s="9" t="s">
        <v>29</v>
      </c>
      <c r="B57" t="s">
        <v>878</v>
      </c>
      <c r="C57" t="s">
        <v>102</v>
      </c>
      <c r="D57" t="s">
        <v>489</v>
      </c>
      <c r="F57" s="9" t="s">
        <v>865</v>
      </c>
      <c r="G57">
        <v>1</v>
      </c>
      <c r="H57">
        <v>0</v>
      </c>
      <c r="I57" s="34">
        <v>0</v>
      </c>
      <c r="J57">
        <f>+Tabla32[[#This Row],[BALANCE INICIAL]]+Tabla32[[#This Row],[ENTRADAS]]-Tabla32[[#This Row],[SALIDAS]]</f>
        <v>1</v>
      </c>
      <c r="K57" s="2">
        <v>395</v>
      </c>
      <c r="L57" s="2">
        <f>+Tabla32[[#This Row],[BALANCE INICIAL]]*Tabla32[[#This Row],[PRECIO]]</f>
        <v>395</v>
      </c>
      <c r="M57" s="2">
        <f>+Tabla32[[#This Row],[ENTRADAS]]*Tabla32[[#This Row],[PRECIO]]</f>
        <v>0</v>
      </c>
      <c r="N57" s="2">
        <f>+Tabla32[[#This Row],[SALIDAS]]*Tabla32[[#This Row],[PRECIO]]</f>
        <v>0</v>
      </c>
      <c r="O57" s="2">
        <f>+Tabla32[[#This Row],[BALANCE INICIAL2]]+Tabla32[[#This Row],[ENTRADAS3]]-Tabla32[[#This Row],[SALIDAS4]]</f>
        <v>395</v>
      </c>
    </row>
    <row r="58" spans="1:15" ht="15" customHeight="1" x14ac:dyDescent="0.25">
      <c r="A58" s="15" t="s">
        <v>27</v>
      </c>
      <c r="B58" s="17" t="s">
        <v>889</v>
      </c>
      <c r="C58" s="45" t="s">
        <v>1139</v>
      </c>
      <c r="D58" t="s">
        <v>971</v>
      </c>
      <c r="F58" s="9" t="s">
        <v>820</v>
      </c>
      <c r="G58">
        <v>300</v>
      </c>
      <c r="H58">
        <v>0</v>
      </c>
      <c r="I58" s="34">
        <v>0</v>
      </c>
      <c r="J58">
        <f>+Tabla32[[#This Row],[BALANCE INICIAL]]+Tabla32[[#This Row],[ENTRADAS]]-Tabla32[[#This Row],[SALIDAS]]</f>
        <v>300</v>
      </c>
      <c r="K58" s="2">
        <v>91</v>
      </c>
      <c r="L58" s="2">
        <f>+Tabla32[[#This Row],[BALANCE INICIAL]]*Tabla32[[#This Row],[PRECIO]]</f>
        <v>27300</v>
      </c>
      <c r="M58" s="2">
        <f>+Tabla32[[#This Row],[ENTRADAS]]*Tabla32[[#This Row],[PRECIO]]</f>
        <v>0</v>
      </c>
      <c r="N58" s="2">
        <f>+Tabla32[[#This Row],[SALIDAS]]*Tabla32[[#This Row],[PRECIO]]</f>
        <v>0</v>
      </c>
      <c r="O58" s="2">
        <f>+Tabla32[[#This Row],[BALANCE INICIAL2]]+Tabla32[[#This Row],[ENTRADAS3]]-Tabla32[[#This Row],[SALIDAS4]]</f>
        <v>27300</v>
      </c>
    </row>
    <row r="59" spans="1:15" ht="15" customHeight="1" x14ac:dyDescent="0.25">
      <c r="A59" s="9" t="s">
        <v>59</v>
      </c>
      <c r="B59" s="17" t="s">
        <v>880</v>
      </c>
      <c r="C59" t="s">
        <v>107</v>
      </c>
      <c r="D59" t="s">
        <v>645</v>
      </c>
      <c r="F59" s="9" t="s">
        <v>820</v>
      </c>
      <c r="G59">
        <v>3</v>
      </c>
      <c r="H59">
        <v>0</v>
      </c>
      <c r="I59" s="34">
        <v>0</v>
      </c>
      <c r="J59">
        <f>+Tabla32[[#This Row],[BALANCE INICIAL]]+Tabla32[[#This Row],[ENTRADAS]]-Tabla32[[#This Row],[SALIDAS]]</f>
        <v>3</v>
      </c>
      <c r="K59" s="2">
        <v>850</v>
      </c>
      <c r="L59" s="2">
        <f>+Tabla32[[#This Row],[BALANCE INICIAL]]*Tabla32[[#This Row],[PRECIO]]</f>
        <v>2550</v>
      </c>
      <c r="M59" s="2">
        <f>+Tabla32[[#This Row],[ENTRADAS]]*Tabla32[[#This Row],[PRECIO]]</f>
        <v>0</v>
      </c>
      <c r="N59" s="2">
        <f>+Tabla32[[#This Row],[SALIDAS]]*Tabla32[[#This Row],[PRECIO]]</f>
        <v>0</v>
      </c>
      <c r="O59" s="2">
        <f>+Tabla32[[#This Row],[BALANCE INICIAL2]]+Tabla32[[#This Row],[ENTRADAS3]]-Tabla32[[#This Row],[SALIDAS4]]</f>
        <v>2550</v>
      </c>
    </row>
    <row r="60" spans="1:15" ht="15" customHeight="1" x14ac:dyDescent="0.25">
      <c r="A60" s="9" t="s">
        <v>29</v>
      </c>
      <c r="B60" t="s">
        <v>878</v>
      </c>
      <c r="C60" t="s">
        <v>102</v>
      </c>
      <c r="D60" t="s">
        <v>496</v>
      </c>
      <c r="F60" s="9" t="s">
        <v>910</v>
      </c>
      <c r="G60">
        <v>0</v>
      </c>
      <c r="H60">
        <v>0</v>
      </c>
      <c r="I60" s="34">
        <v>0</v>
      </c>
      <c r="J60">
        <f>+Tabla32[[#This Row],[BALANCE INICIAL]]+Tabla32[[#This Row],[ENTRADAS]]-Tabla32[[#This Row],[SALIDAS]]</f>
        <v>0</v>
      </c>
      <c r="K60" s="2">
        <v>117</v>
      </c>
      <c r="L60" s="2">
        <f>+Tabla32[[#This Row],[BALANCE INICIAL]]*Tabla32[[#This Row],[PRECIO]]</f>
        <v>0</v>
      </c>
      <c r="M60" s="2">
        <f>+Tabla32[[#This Row],[ENTRADAS]]*Tabla32[[#This Row],[PRECIO]]</f>
        <v>0</v>
      </c>
      <c r="N60" s="2">
        <f>+Tabla32[[#This Row],[SALIDAS]]*Tabla32[[#This Row],[PRECIO]]</f>
        <v>0</v>
      </c>
      <c r="O60" s="2">
        <f>+Tabla32[[#This Row],[BALANCE INICIAL2]]+Tabla32[[#This Row],[ENTRADAS3]]-Tabla32[[#This Row],[SALIDAS4]]</f>
        <v>0</v>
      </c>
    </row>
    <row r="61" spans="1:15" ht="15" customHeight="1" x14ac:dyDescent="0.25">
      <c r="A61" s="9" t="s">
        <v>1159</v>
      </c>
      <c r="B61" s="17" t="s">
        <v>1160</v>
      </c>
      <c r="C61" t="s">
        <v>1161</v>
      </c>
      <c r="D61" t="s">
        <v>410</v>
      </c>
      <c r="F61" s="9" t="s">
        <v>820</v>
      </c>
      <c r="G61">
        <v>1</v>
      </c>
      <c r="H61">
        <v>0</v>
      </c>
      <c r="I61" s="34">
        <v>0</v>
      </c>
      <c r="J61">
        <f>+Tabla32[[#This Row],[BALANCE INICIAL]]+Tabla32[[#This Row],[ENTRADAS]]-Tabla32[[#This Row],[SALIDAS]]</f>
        <v>1</v>
      </c>
      <c r="K61" s="2">
        <v>86.74</v>
      </c>
      <c r="L61" s="2">
        <f>+Tabla32[[#This Row],[BALANCE INICIAL]]*Tabla32[[#This Row],[PRECIO]]</f>
        <v>86.74</v>
      </c>
      <c r="M61" s="2">
        <f>+Tabla32[[#This Row],[ENTRADAS]]*Tabla32[[#This Row],[PRECIO]]</f>
        <v>0</v>
      </c>
      <c r="N61" s="2">
        <f>+Tabla32[[#This Row],[SALIDAS]]*Tabla32[[#This Row],[PRECIO]]</f>
        <v>0</v>
      </c>
      <c r="O61" s="2">
        <f>+Tabla32[[#This Row],[BALANCE INICIAL2]]+Tabla32[[#This Row],[ENTRADAS3]]-Tabla32[[#This Row],[SALIDAS4]]</f>
        <v>86.74</v>
      </c>
    </row>
    <row r="62" spans="1:15" ht="15" customHeight="1" x14ac:dyDescent="0.25">
      <c r="A62" s="9" t="s">
        <v>28</v>
      </c>
      <c r="B62" t="s">
        <v>884</v>
      </c>
      <c r="C62" t="s">
        <v>74</v>
      </c>
      <c r="D62" t="s">
        <v>126</v>
      </c>
      <c r="F62" s="9" t="s">
        <v>820</v>
      </c>
      <c r="G62">
        <v>7</v>
      </c>
      <c r="H62">
        <v>0</v>
      </c>
      <c r="I62" s="34">
        <v>0</v>
      </c>
      <c r="J62">
        <f>+Tabla32[[#This Row],[BALANCE INICIAL]]+Tabla32[[#This Row],[ENTRADAS]]-Tabla32[[#This Row],[SALIDAS]]</f>
        <v>7</v>
      </c>
      <c r="K62" s="2">
        <v>524.13</v>
      </c>
      <c r="L62" s="2">
        <f>+Tabla32[[#This Row],[BALANCE INICIAL]]*Tabla32[[#This Row],[PRECIO]]</f>
        <v>3668.91</v>
      </c>
      <c r="M62" s="2">
        <f>+Tabla32[[#This Row],[ENTRADAS]]*Tabla32[[#This Row],[PRECIO]]</f>
        <v>0</v>
      </c>
      <c r="N62" s="2">
        <f>+Tabla32[[#This Row],[SALIDAS]]*Tabla32[[#This Row],[PRECIO]]</f>
        <v>0</v>
      </c>
      <c r="O62" s="2">
        <f>+Tabla32[[#This Row],[BALANCE INICIAL2]]+Tabla32[[#This Row],[ENTRADAS3]]-Tabla32[[#This Row],[SALIDAS4]]</f>
        <v>3668.91</v>
      </c>
    </row>
    <row r="63" spans="1:15" ht="15" customHeight="1" x14ac:dyDescent="0.25">
      <c r="A63" s="9" t="s">
        <v>28</v>
      </c>
      <c r="B63" t="s">
        <v>884</v>
      </c>
      <c r="C63" t="s">
        <v>74</v>
      </c>
      <c r="D63" t="s">
        <v>127</v>
      </c>
      <c r="F63" s="9" t="s">
        <v>820</v>
      </c>
      <c r="G63">
        <v>4</v>
      </c>
      <c r="H63">
        <v>0</v>
      </c>
      <c r="I63" s="34">
        <v>3</v>
      </c>
      <c r="J63">
        <f>+Tabla32[[#This Row],[BALANCE INICIAL]]+Tabla32[[#This Row],[ENTRADAS]]-Tabla32[[#This Row],[SALIDAS]]</f>
        <v>1</v>
      </c>
      <c r="K63" s="2">
        <v>244</v>
      </c>
      <c r="L63" s="2">
        <f>+Tabla32[[#This Row],[BALANCE INICIAL]]*Tabla32[[#This Row],[PRECIO]]</f>
        <v>976</v>
      </c>
      <c r="M63" s="2">
        <f>+Tabla32[[#This Row],[ENTRADAS]]*Tabla32[[#This Row],[PRECIO]]</f>
        <v>0</v>
      </c>
      <c r="N63" s="2">
        <f>+Tabla32[[#This Row],[SALIDAS]]*Tabla32[[#This Row],[PRECIO]]</f>
        <v>732</v>
      </c>
      <c r="O63" s="2">
        <f>+Tabla32[[#This Row],[BALANCE INICIAL2]]+Tabla32[[#This Row],[ENTRADAS3]]-Tabla32[[#This Row],[SALIDAS4]]</f>
        <v>244</v>
      </c>
    </row>
    <row r="64" spans="1:15" ht="15" customHeight="1" x14ac:dyDescent="0.25">
      <c r="A64" s="9" t="s">
        <v>29</v>
      </c>
      <c r="B64" t="s">
        <v>878</v>
      </c>
      <c r="C64" t="s">
        <v>102</v>
      </c>
      <c r="D64" t="s">
        <v>534</v>
      </c>
      <c r="F64" s="9" t="s">
        <v>834</v>
      </c>
      <c r="G64">
        <v>3</v>
      </c>
      <c r="H64">
        <v>0</v>
      </c>
      <c r="I64" s="34">
        <v>0</v>
      </c>
      <c r="J64">
        <f>+Tabla32[[#This Row],[BALANCE INICIAL]]+Tabla32[[#This Row],[ENTRADAS]]-Tabla32[[#This Row],[SALIDAS]]</f>
        <v>3</v>
      </c>
      <c r="K64" s="2">
        <v>271</v>
      </c>
      <c r="L64" s="2">
        <f>+Tabla32[[#This Row],[BALANCE INICIAL]]*Tabla32[[#This Row],[PRECIO]]</f>
        <v>813</v>
      </c>
      <c r="M64" s="2">
        <f>+Tabla32[[#This Row],[ENTRADAS]]*Tabla32[[#This Row],[PRECIO]]</f>
        <v>0</v>
      </c>
      <c r="N64" s="2">
        <f>+Tabla32[[#This Row],[SALIDAS]]*Tabla32[[#This Row],[PRECIO]]</f>
        <v>0</v>
      </c>
      <c r="O64" s="2">
        <f>+Tabla32[[#This Row],[BALANCE INICIAL2]]+Tabla32[[#This Row],[ENTRADAS3]]-Tabla32[[#This Row],[SALIDAS4]]</f>
        <v>813</v>
      </c>
    </row>
    <row r="65" spans="1:15" ht="15" customHeight="1" x14ac:dyDescent="0.25">
      <c r="A65" s="9" t="s">
        <v>29</v>
      </c>
      <c r="B65" t="s">
        <v>878</v>
      </c>
      <c r="C65" t="s">
        <v>102</v>
      </c>
      <c r="D65" t="s">
        <v>535</v>
      </c>
      <c r="F65" s="9" t="s">
        <v>834</v>
      </c>
      <c r="G65">
        <v>3</v>
      </c>
      <c r="H65">
        <v>0</v>
      </c>
      <c r="I65" s="34">
        <v>0</v>
      </c>
      <c r="J65">
        <f>+Tabla32[[#This Row],[BALANCE INICIAL]]+Tabla32[[#This Row],[ENTRADAS]]-Tabla32[[#This Row],[SALIDAS]]</f>
        <v>3</v>
      </c>
      <c r="K65" s="2">
        <v>90</v>
      </c>
      <c r="L65" s="2">
        <f>+Tabla32[[#This Row],[BALANCE INICIAL]]*Tabla32[[#This Row],[PRECIO]]</f>
        <v>270</v>
      </c>
      <c r="M65" s="2">
        <f>+Tabla32[[#This Row],[ENTRADAS]]*Tabla32[[#This Row],[PRECIO]]</f>
        <v>0</v>
      </c>
      <c r="N65" s="2">
        <f>+Tabla32[[#This Row],[SALIDAS]]*Tabla32[[#This Row],[PRECIO]]</f>
        <v>0</v>
      </c>
      <c r="O65" s="2">
        <f>+Tabla32[[#This Row],[BALANCE INICIAL2]]+Tabla32[[#This Row],[ENTRADAS3]]-Tabla32[[#This Row],[SALIDAS4]]</f>
        <v>270</v>
      </c>
    </row>
    <row r="66" spans="1:15" ht="15" customHeight="1" x14ac:dyDescent="0.25">
      <c r="A66" s="9" t="s">
        <v>29</v>
      </c>
      <c r="B66" t="s">
        <v>878</v>
      </c>
      <c r="C66" t="s">
        <v>102</v>
      </c>
      <c r="D66" t="s">
        <v>536</v>
      </c>
      <c r="F66" s="9" t="s">
        <v>834</v>
      </c>
      <c r="G66">
        <v>2</v>
      </c>
      <c r="H66">
        <v>0</v>
      </c>
      <c r="I66" s="34">
        <v>0</v>
      </c>
      <c r="J66">
        <f>+Tabla32[[#This Row],[BALANCE INICIAL]]+Tabla32[[#This Row],[ENTRADAS]]-Tabla32[[#This Row],[SALIDAS]]</f>
        <v>2</v>
      </c>
      <c r="K66" s="2">
        <v>90</v>
      </c>
      <c r="L66" s="2">
        <f>+Tabla32[[#This Row],[BALANCE INICIAL]]*Tabla32[[#This Row],[PRECIO]]</f>
        <v>180</v>
      </c>
      <c r="M66" s="2">
        <f>+Tabla32[[#This Row],[ENTRADAS]]*Tabla32[[#This Row],[PRECIO]]</f>
        <v>0</v>
      </c>
      <c r="N66" s="2">
        <f>+Tabla32[[#This Row],[SALIDAS]]*Tabla32[[#This Row],[PRECIO]]</f>
        <v>0</v>
      </c>
      <c r="O66" s="2">
        <f>+Tabla32[[#This Row],[BALANCE INICIAL2]]+Tabla32[[#This Row],[ENTRADAS3]]-Tabla32[[#This Row],[SALIDAS4]]</f>
        <v>180</v>
      </c>
    </row>
    <row r="67" spans="1:15" ht="15" customHeight="1" x14ac:dyDescent="0.25">
      <c r="A67" s="9" t="s">
        <v>29</v>
      </c>
      <c r="B67" t="s">
        <v>878</v>
      </c>
      <c r="C67" t="s">
        <v>102</v>
      </c>
      <c r="D67" t="s">
        <v>490</v>
      </c>
      <c r="F67" s="9" t="s">
        <v>908</v>
      </c>
      <c r="G67">
        <v>0</v>
      </c>
      <c r="H67">
        <v>0</v>
      </c>
      <c r="I67" s="34">
        <v>0</v>
      </c>
      <c r="J67">
        <f>+Tabla32[[#This Row],[BALANCE INICIAL]]+Tabla32[[#This Row],[ENTRADAS]]-Tabla32[[#This Row],[SALIDAS]]</f>
        <v>0</v>
      </c>
      <c r="K67" s="2">
        <v>36</v>
      </c>
      <c r="L67" s="2">
        <f>+Tabla32[[#This Row],[BALANCE INICIAL]]*Tabla32[[#This Row],[PRECIO]]</f>
        <v>0</v>
      </c>
      <c r="M67" s="2">
        <f>+Tabla32[[#This Row],[ENTRADAS]]*Tabla32[[#This Row],[PRECIO]]</f>
        <v>0</v>
      </c>
      <c r="N67" s="2">
        <f>+Tabla32[[#This Row],[SALIDAS]]*Tabla32[[#This Row],[PRECIO]]</f>
        <v>0</v>
      </c>
      <c r="O67" s="2">
        <f>+Tabla32[[#This Row],[BALANCE INICIAL2]]+Tabla32[[#This Row],[ENTRADAS3]]-Tabla32[[#This Row],[SALIDAS4]]</f>
        <v>0</v>
      </c>
    </row>
    <row r="68" spans="1:15" ht="15" customHeight="1" x14ac:dyDescent="0.25">
      <c r="A68" s="9" t="s">
        <v>34</v>
      </c>
      <c r="B68" t="s">
        <v>877</v>
      </c>
      <c r="C68" t="s">
        <v>104</v>
      </c>
      <c r="D68" t="s">
        <v>1053</v>
      </c>
      <c r="E68">
        <v>0</v>
      </c>
      <c r="F68" s="9" t="s">
        <v>911</v>
      </c>
      <c r="G68">
        <v>68</v>
      </c>
      <c r="H68">
        <v>0</v>
      </c>
      <c r="I68" s="34">
        <v>25</v>
      </c>
      <c r="J68">
        <f>+Tabla32[[#This Row],[BALANCE INICIAL]]+Tabla32[[#This Row],[ENTRADAS]]-Tabla32[[#This Row],[SALIDAS]]</f>
        <v>43</v>
      </c>
      <c r="K68" s="2">
        <v>1</v>
      </c>
      <c r="L68" s="2">
        <f>+Tabla32[[#This Row],[BALANCE INICIAL]]*Tabla32[[#This Row],[PRECIO]]</f>
        <v>68</v>
      </c>
      <c r="M68" s="2">
        <f>+Tabla32[[#This Row],[ENTRADAS]]*Tabla32[[#This Row],[PRECIO]]</f>
        <v>0</v>
      </c>
      <c r="N68" s="2">
        <f>+Tabla32[[#This Row],[SALIDAS]]*Tabla32[[#This Row],[PRECIO]]</f>
        <v>25</v>
      </c>
      <c r="O68" s="2">
        <f>+Tabla32[[#This Row],[BALANCE INICIAL2]]+Tabla32[[#This Row],[ENTRADAS3]]-Tabla32[[#This Row],[SALIDAS4]]</f>
        <v>43</v>
      </c>
    </row>
    <row r="69" spans="1:15" ht="15" customHeight="1" x14ac:dyDescent="0.25">
      <c r="A69" s="9" t="s">
        <v>29</v>
      </c>
      <c r="B69" t="s">
        <v>878</v>
      </c>
      <c r="C69" t="s">
        <v>102</v>
      </c>
      <c r="D69" t="s">
        <v>492</v>
      </c>
      <c r="F69" s="9" t="s">
        <v>908</v>
      </c>
      <c r="G69">
        <v>0</v>
      </c>
      <c r="H69">
        <v>0</v>
      </c>
      <c r="I69" s="34">
        <v>0</v>
      </c>
      <c r="J69">
        <f>+Tabla32[[#This Row],[BALANCE INICIAL]]+Tabla32[[#This Row],[ENTRADAS]]-Tabla32[[#This Row],[SALIDAS]]</f>
        <v>0</v>
      </c>
      <c r="K69" s="2">
        <v>36</v>
      </c>
      <c r="L69" s="2">
        <f>+Tabla32[[#This Row],[BALANCE INICIAL]]*Tabla32[[#This Row],[PRECIO]]</f>
        <v>0</v>
      </c>
      <c r="M69" s="2">
        <f>+Tabla32[[#This Row],[ENTRADAS]]*Tabla32[[#This Row],[PRECIO]]</f>
        <v>0</v>
      </c>
      <c r="N69" s="2">
        <f>+Tabla32[[#This Row],[SALIDAS]]*Tabla32[[#This Row],[PRECIO]]</f>
        <v>0</v>
      </c>
      <c r="O69" s="2">
        <f>+Tabla32[[#This Row],[BALANCE INICIAL2]]+Tabla32[[#This Row],[ENTRADAS3]]-Tabla32[[#This Row],[SALIDAS4]]</f>
        <v>0</v>
      </c>
    </row>
    <row r="70" spans="1:15" ht="15" customHeight="1" x14ac:dyDescent="0.25">
      <c r="A70" s="9" t="s">
        <v>29</v>
      </c>
      <c r="B70" t="s">
        <v>878</v>
      </c>
      <c r="C70" t="s">
        <v>102</v>
      </c>
      <c r="D70" t="s">
        <v>537</v>
      </c>
      <c r="F70" s="9" t="s">
        <v>866</v>
      </c>
      <c r="G70">
        <v>15</v>
      </c>
      <c r="H70">
        <v>0</v>
      </c>
      <c r="I70" s="34">
        <v>0</v>
      </c>
      <c r="J70">
        <f>+Tabla32[[#This Row],[BALANCE INICIAL]]+Tabla32[[#This Row],[ENTRADAS]]-Tabla32[[#This Row],[SALIDAS]]</f>
        <v>15</v>
      </c>
      <c r="K70" s="2">
        <v>50</v>
      </c>
      <c r="L70" s="2">
        <f>+Tabla32[[#This Row],[BALANCE INICIAL]]*Tabla32[[#This Row],[PRECIO]]</f>
        <v>750</v>
      </c>
      <c r="M70" s="2">
        <f>+Tabla32[[#This Row],[ENTRADAS]]*Tabla32[[#This Row],[PRECIO]]</f>
        <v>0</v>
      </c>
      <c r="N70" s="2">
        <f>+Tabla32[[#This Row],[SALIDAS]]*Tabla32[[#This Row],[PRECIO]]</f>
        <v>0</v>
      </c>
      <c r="O70" s="2">
        <f>+Tabla32[[#This Row],[BALANCE INICIAL2]]+Tabla32[[#This Row],[ENTRADAS3]]-Tabla32[[#This Row],[SALIDAS4]]</f>
        <v>750</v>
      </c>
    </row>
    <row r="71" spans="1:15" ht="15" customHeight="1" x14ac:dyDescent="0.25">
      <c r="A71" s="9" t="s">
        <v>29</v>
      </c>
      <c r="B71" t="s">
        <v>878</v>
      </c>
      <c r="C71" t="s">
        <v>102</v>
      </c>
      <c r="D71" t="s">
        <v>538</v>
      </c>
      <c r="F71" s="9" t="s">
        <v>834</v>
      </c>
      <c r="G71">
        <v>0</v>
      </c>
      <c r="H71">
        <v>0</v>
      </c>
      <c r="I71" s="34">
        <v>0</v>
      </c>
      <c r="J71">
        <f>+Tabla32[[#This Row],[BALANCE INICIAL]]+Tabla32[[#This Row],[ENTRADAS]]-Tabla32[[#This Row],[SALIDAS]]</f>
        <v>0</v>
      </c>
      <c r="K71" s="2">
        <v>90.9</v>
      </c>
      <c r="L71" s="2">
        <f>+Tabla32[[#This Row],[BALANCE INICIAL]]*Tabla32[[#This Row],[PRECIO]]</f>
        <v>0</v>
      </c>
      <c r="M71" s="2">
        <f>+Tabla32[[#This Row],[ENTRADAS]]*Tabla32[[#This Row],[PRECIO]]</f>
        <v>0</v>
      </c>
      <c r="N71" s="2">
        <f>+Tabla32[[#This Row],[SALIDAS]]*Tabla32[[#This Row],[PRECIO]]</f>
        <v>0</v>
      </c>
      <c r="O71" s="2">
        <f>+Tabla32[[#This Row],[BALANCE INICIAL2]]+Tabla32[[#This Row],[ENTRADAS3]]-Tabla32[[#This Row],[SALIDAS4]]</f>
        <v>0</v>
      </c>
    </row>
    <row r="72" spans="1:15" x14ac:dyDescent="0.25">
      <c r="A72" s="9" t="s">
        <v>29</v>
      </c>
      <c r="B72" t="s">
        <v>878</v>
      </c>
      <c r="C72" t="s">
        <v>102</v>
      </c>
      <c r="D72" t="s">
        <v>128</v>
      </c>
      <c r="F72" s="9" t="s">
        <v>827</v>
      </c>
      <c r="G72">
        <v>236</v>
      </c>
      <c r="H72">
        <v>0</v>
      </c>
      <c r="I72" s="34">
        <v>58</v>
      </c>
      <c r="J72">
        <f>+Tabla32[[#This Row],[BALANCE INICIAL]]+Tabla32[[#This Row],[ENTRADAS]]-Tabla32[[#This Row],[SALIDAS]]</f>
        <v>178</v>
      </c>
      <c r="K72" s="2">
        <v>125</v>
      </c>
      <c r="L72" s="2">
        <f>+Tabla32[[#This Row],[BALANCE INICIAL]]*Tabla32[[#This Row],[PRECIO]]</f>
        <v>29500</v>
      </c>
      <c r="M72" s="2">
        <f>+Tabla32[[#This Row],[ENTRADAS]]*Tabla32[[#This Row],[PRECIO]]</f>
        <v>0</v>
      </c>
      <c r="N72" s="2">
        <f>+Tabla32[[#This Row],[SALIDAS]]*Tabla32[[#This Row],[PRECIO]]</f>
        <v>7250</v>
      </c>
      <c r="O72" s="2">
        <f>+Tabla32[[#This Row],[BALANCE INICIAL2]]+Tabla32[[#This Row],[ENTRADAS3]]-Tabla32[[#This Row],[SALIDAS4]]</f>
        <v>22250</v>
      </c>
    </row>
    <row r="73" spans="1:15" x14ac:dyDescent="0.25">
      <c r="A73" s="9" t="s">
        <v>29</v>
      </c>
      <c r="B73" t="s">
        <v>878</v>
      </c>
      <c r="C73" t="s">
        <v>102</v>
      </c>
      <c r="D73" t="s">
        <v>539</v>
      </c>
      <c r="F73" s="9" t="s">
        <v>865</v>
      </c>
      <c r="G73">
        <v>1</v>
      </c>
      <c r="H73">
        <v>0</v>
      </c>
      <c r="I73" s="34">
        <v>0</v>
      </c>
      <c r="J73">
        <f>+Tabla32[[#This Row],[BALANCE INICIAL]]+Tabla32[[#This Row],[ENTRADAS]]-Tabla32[[#This Row],[SALIDAS]]</f>
        <v>1</v>
      </c>
      <c r="K73" s="2">
        <v>1951</v>
      </c>
      <c r="L73" s="2">
        <f>+Tabla32[[#This Row],[BALANCE INICIAL]]*Tabla32[[#This Row],[PRECIO]]</f>
        <v>1951</v>
      </c>
      <c r="M73" s="2">
        <f>+Tabla32[[#This Row],[ENTRADAS]]*Tabla32[[#This Row],[PRECIO]]</f>
        <v>0</v>
      </c>
      <c r="N73" s="2">
        <f>+Tabla32[[#This Row],[SALIDAS]]*Tabla32[[#This Row],[PRECIO]]</f>
        <v>0</v>
      </c>
      <c r="O73" s="2">
        <f>+Tabla32[[#This Row],[BALANCE INICIAL2]]+Tabla32[[#This Row],[ENTRADAS3]]-Tabla32[[#This Row],[SALIDAS4]]</f>
        <v>1951</v>
      </c>
    </row>
    <row r="74" spans="1:15" x14ac:dyDescent="0.25">
      <c r="A74" s="9" t="s">
        <v>29</v>
      </c>
      <c r="B74" t="s">
        <v>878</v>
      </c>
      <c r="C74" t="s">
        <v>102</v>
      </c>
      <c r="D74" t="s">
        <v>540</v>
      </c>
      <c r="F74" s="9" t="s">
        <v>865</v>
      </c>
      <c r="G74">
        <v>1</v>
      </c>
      <c r="H74">
        <v>0</v>
      </c>
      <c r="I74" s="34">
        <v>0</v>
      </c>
      <c r="J74">
        <f>+Tabla32[[#This Row],[BALANCE INICIAL]]+Tabla32[[#This Row],[ENTRADAS]]-Tabla32[[#This Row],[SALIDAS]]</f>
        <v>1</v>
      </c>
      <c r="K74" s="2">
        <v>256.5</v>
      </c>
      <c r="L74" s="2">
        <f>+Tabla32[[#This Row],[BALANCE INICIAL]]*Tabla32[[#This Row],[PRECIO]]</f>
        <v>256.5</v>
      </c>
      <c r="M74" s="2">
        <f>+Tabla32[[#This Row],[ENTRADAS]]*Tabla32[[#This Row],[PRECIO]]</f>
        <v>0</v>
      </c>
      <c r="N74" s="2">
        <f>+Tabla32[[#This Row],[SALIDAS]]*Tabla32[[#This Row],[PRECIO]]</f>
        <v>0</v>
      </c>
      <c r="O74" s="2">
        <f>+Tabla32[[#This Row],[BALANCE INICIAL2]]+Tabla32[[#This Row],[ENTRADAS3]]-Tabla32[[#This Row],[SALIDAS4]]</f>
        <v>256.5</v>
      </c>
    </row>
    <row r="75" spans="1:15" x14ac:dyDescent="0.25">
      <c r="A75" s="9" t="s">
        <v>29</v>
      </c>
      <c r="B75" t="s">
        <v>878</v>
      </c>
      <c r="C75" t="s">
        <v>102</v>
      </c>
      <c r="D75" t="s">
        <v>541</v>
      </c>
      <c r="F75" s="9" t="s">
        <v>834</v>
      </c>
      <c r="G75">
        <v>1</v>
      </c>
      <c r="H75">
        <v>0</v>
      </c>
      <c r="I75" s="34">
        <v>0</v>
      </c>
      <c r="J75">
        <f>+Tabla32[[#This Row],[BALANCE INICIAL]]+Tabla32[[#This Row],[ENTRADAS]]-Tabla32[[#This Row],[SALIDAS]]</f>
        <v>1</v>
      </c>
      <c r="K75" s="2">
        <v>154.5</v>
      </c>
      <c r="L75" s="2">
        <f>+Tabla32[[#This Row],[BALANCE INICIAL]]*Tabla32[[#This Row],[PRECIO]]</f>
        <v>154.5</v>
      </c>
      <c r="M75" s="2">
        <f>+Tabla32[[#This Row],[ENTRADAS]]*Tabla32[[#This Row],[PRECIO]]</f>
        <v>0</v>
      </c>
      <c r="N75" s="2">
        <f>+Tabla32[[#This Row],[SALIDAS]]*Tabla32[[#This Row],[PRECIO]]</f>
        <v>0</v>
      </c>
      <c r="O75" s="2">
        <f>+Tabla32[[#This Row],[BALANCE INICIAL2]]+Tabla32[[#This Row],[ENTRADAS3]]-Tabla32[[#This Row],[SALIDAS4]]</f>
        <v>154.5</v>
      </c>
    </row>
    <row r="76" spans="1:15" x14ac:dyDescent="0.25">
      <c r="A76" s="9" t="s">
        <v>59</v>
      </c>
      <c r="B76" s="17" t="s">
        <v>880</v>
      </c>
      <c r="C76" t="s">
        <v>107</v>
      </c>
      <c r="D76" t="s">
        <v>646</v>
      </c>
      <c r="F76" s="9" t="s">
        <v>820</v>
      </c>
      <c r="G76">
        <v>4</v>
      </c>
      <c r="H76">
        <v>0</v>
      </c>
      <c r="I76" s="34">
        <v>0</v>
      </c>
      <c r="J76">
        <f>+Tabla32[[#This Row],[BALANCE INICIAL]]+Tabla32[[#This Row],[ENTRADAS]]-Tabla32[[#This Row],[SALIDAS]]</f>
        <v>4</v>
      </c>
      <c r="K76" s="2">
        <v>1495</v>
      </c>
      <c r="L76" s="2">
        <f>+Tabla32[[#This Row],[BALANCE INICIAL]]*Tabla32[[#This Row],[PRECIO]]</f>
        <v>5980</v>
      </c>
      <c r="M76" s="2">
        <f>+Tabla32[[#This Row],[ENTRADAS]]*Tabla32[[#This Row],[PRECIO]]</f>
        <v>0</v>
      </c>
      <c r="N76" s="2">
        <f>+Tabla32[[#This Row],[SALIDAS]]*Tabla32[[#This Row],[PRECIO]]</f>
        <v>0</v>
      </c>
      <c r="O76" s="2">
        <f>+Tabla32[[#This Row],[BALANCE INICIAL2]]+Tabla32[[#This Row],[ENTRADAS3]]-Tabla32[[#This Row],[SALIDAS4]]</f>
        <v>5980</v>
      </c>
    </row>
    <row r="77" spans="1:15" x14ac:dyDescent="0.25">
      <c r="A77" s="9" t="s">
        <v>59</v>
      </c>
      <c r="B77" s="17" t="s">
        <v>880</v>
      </c>
      <c r="C77" t="s">
        <v>107</v>
      </c>
      <c r="D77" t="s">
        <v>647</v>
      </c>
      <c r="F77" s="9" t="s">
        <v>820</v>
      </c>
      <c r="G77">
        <v>7</v>
      </c>
      <c r="H77">
        <v>0</v>
      </c>
      <c r="I77" s="34">
        <v>0</v>
      </c>
      <c r="J77">
        <f>+Tabla32[[#This Row],[BALANCE INICIAL]]+Tabla32[[#This Row],[ENTRADAS]]-Tabla32[[#This Row],[SALIDAS]]</f>
        <v>7</v>
      </c>
      <c r="K77" s="2">
        <v>130</v>
      </c>
      <c r="L77" s="2">
        <f>+Tabla32[[#This Row],[BALANCE INICIAL]]*Tabla32[[#This Row],[PRECIO]]</f>
        <v>910</v>
      </c>
      <c r="M77" s="2">
        <f>+Tabla32[[#This Row],[ENTRADAS]]*Tabla32[[#This Row],[PRECIO]]</f>
        <v>0</v>
      </c>
      <c r="N77" s="2">
        <f>+Tabla32[[#This Row],[SALIDAS]]*Tabla32[[#This Row],[PRECIO]]</f>
        <v>0</v>
      </c>
      <c r="O77" s="2">
        <f>+Tabla32[[#This Row],[BALANCE INICIAL2]]+Tabla32[[#This Row],[ENTRADAS3]]-Tabla32[[#This Row],[SALIDAS4]]</f>
        <v>910</v>
      </c>
    </row>
    <row r="78" spans="1:15" x14ac:dyDescent="0.25">
      <c r="A78" s="9" t="s">
        <v>59</v>
      </c>
      <c r="B78" s="17" t="s">
        <v>880</v>
      </c>
      <c r="C78" t="s">
        <v>107</v>
      </c>
      <c r="D78" t="s">
        <v>648</v>
      </c>
      <c r="F78" s="9" t="s">
        <v>820</v>
      </c>
      <c r="G78">
        <v>19</v>
      </c>
      <c r="H78">
        <v>0</v>
      </c>
      <c r="I78" s="34">
        <v>0</v>
      </c>
      <c r="J78">
        <f>+Tabla32[[#This Row],[BALANCE INICIAL]]+Tabla32[[#This Row],[ENTRADAS]]-Tabla32[[#This Row],[SALIDAS]]</f>
        <v>19</v>
      </c>
      <c r="K78" s="2">
        <v>100</v>
      </c>
      <c r="L78" s="2">
        <f>+Tabla32[[#This Row],[BALANCE INICIAL]]*Tabla32[[#This Row],[PRECIO]]</f>
        <v>1900</v>
      </c>
      <c r="M78" s="2">
        <f>+Tabla32[[#This Row],[ENTRADAS]]*Tabla32[[#This Row],[PRECIO]]</f>
        <v>0</v>
      </c>
      <c r="N78" s="2">
        <f>+Tabla32[[#This Row],[SALIDAS]]*Tabla32[[#This Row],[PRECIO]]</f>
        <v>0</v>
      </c>
      <c r="O78" s="2">
        <f>+Tabla32[[#This Row],[BALANCE INICIAL2]]+Tabla32[[#This Row],[ENTRADAS3]]-Tabla32[[#This Row],[SALIDAS4]]</f>
        <v>1900</v>
      </c>
    </row>
    <row r="79" spans="1:15" x14ac:dyDescent="0.25">
      <c r="A79" s="9" t="s">
        <v>59</v>
      </c>
      <c r="B79" s="17" t="s">
        <v>880</v>
      </c>
      <c r="C79" t="s">
        <v>107</v>
      </c>
      <c r="D79" t="s">
        <v>649</v>
      </c>
      <c r="F79" s="9" t="s">
        <v>820</v>
      </c>
      <c r="G79">
        <v>19</v>
      </c>
      <c r="H79">
        <v>0</v>
      </c>
      <c r="I79" s="34">
        <v>0</v>
      </c>
      <c r="J79">
        <f>+Tabla32[[#This Row],[BALANCE INICIAL]]+Tabla32[[#This Row],[ENTRADAS]]-Tabla32[[#This Row],[SALIDAS]]</f>
        <v>19</v>
      </c>
      <c r="K79" s="2">
        <v>98</v>
      </c>
      <c r="L79" s="2">
        <f>+Tabla32[[#This Row],[BALANCE INICIAL]]*Tabla32[[#This Row],[PRECIO]]</f>
        <v>1862</v>
      </c>
      <c r="M79" s="2">
        <f>+Tabla32[[#This Row],[ENTRADAS]]*Tabla32[[#This Row],[PRECIO]]</f>
        <v>0</v>
      </c>
      <c r="N79" s="2">
        <f>+Tabla32[[#This Row],[SALIDAS]]*Tabla32[[#This Row],[PRECIO]]</f>
        <v>0</v>
      </c>
      <c r="O79" s="2">
        <f>+Tabla32[[#This Row],[BALANCE INICIAL2]]+Tabla32[[#This Row],[ENTRADAS3]]-Tabla32[[#This Row],[SALIDAS4]]</f>
        <v>1862</v>
      </c>
    </row>
    <row r="80" spans="1:15" x14ac:dyDescent="0.25">
      <c r="A80" s="9" t="s">
        <v>59</v>
      </c>
      <c r="B80" s="17" t="s">
        <v>880</v>
      </c>
      <c r="C80" t="s">
        <v>107</v>
      </c>
      <c r="D80" t="s">
        <v>650</v>
      </c>
      <c r="F80" s="9" t="s">
        <v>820</v>
      </c>
      <c r="G80">
        <v>0</v>
      </c>
      <c r="H80">
        <v>0</v>
      </c>
      <c r="I80" s="34">
        <v>0</v>
      </c>
      <c r="J80">
        <f>+Tabla32[[#This Row],[BALANCE INICIAL]]+Tabla32[[#This Row],[ENTRADAS]]-Tabla32[[#This Row],[SALIDAS]]</f>
        <v>0</v>
      </c>
      <c r="K80" s="2">
        <v>102</v>
      </c>
      <c r="L80" s="2">
        <f>+Tabla32[[#This Row],[BALANCE INICIAL]]*Tabla32[[#This Row],[PRECIO]]</f>
        <v>0</v>
      </c>
      <c r="M80" s="2">
        <f>+Tabla32[[#This Row],[ENTRADAS]]*Tabla32[[#This Row],[PRECIO]]</f>
        <v>0</v>
      </c>
      <c r="N80" s="2">
        <f>+Tabla32[[#This Row],[SALIDAS]]*Tabla32[[#This Row],[PRECIO]]</f>
        <v>0</v>
      </c>
      <c r="O80" s="2">
        <f>+Tabla32[[#This Row],[BALANCE INICIAL2]]+Tabla32[[#This Row],[ENTRADAS3]]-Tabla32[[#This Row],[SALIDAS4]]</f>
        <v>0</v>
      </c>
    </row>
    <row r="81" spans="1:15" x14ac:dyDescent="0.25">
      <c r="A81" s="9" t="s">
        <v>59</v>
      </c>
      <c r="B81" s="17" t="s">
        <v>880</v>
      </c>
      <c r="C81" t="s">
        <v>107</v>
      </c>
      <c r="D81" t="s">
        <v>651</v>
      </c>
      <c r="F81" s="9" t="s">
        <v>834</v>
      </c>
      <c r="G81">
        <v>5</v>
      </c>
      <c r="H81">
        <v>0</v>
      </c>
      <c r="I81" s="34">
        <v>0</v>
      </c>
      <c r="J81">
        <f>+Tabla32[[#This Row],[BALANCE INICIAL]]+Tabla32[[#This Row],[ENTRADAS]]-Tabla32[[#This Row],[SALIDAS]]</f>
        <v>5</v>
      </c>
      <c r="K81" s="2">
        <v>130</v>
      </c>
      <c r="L81" s="2">
        <f>+Tabla32[[#This Row],[BALANCE INICIAL]]*Tabla32[[#This Row],[PRECIO]]</f>
        <v>650</v>
      </c>
      <c r="M81" s="2">
        <f>+Tabla32[[#This Row],[ENTRADAS]]*Tabla32[[#This Row],[PRECIO]]</f>
        <v>0</v>
      </c>
      <c r="N81" s="2">
        <f>+Tabla32[[#This Row],[SALIDAS]]*Tabla32[[#This Row],[PRECIO]]</f>
        <v>0</v>
      </c>
      <c r="O81" s="2">
        <f>+Tabla32[[#This Row],[BALANCE INICIAL2]]+Tabla32[[#This Row],[ENTRADAS3]]-Tabla32[[#This Row],[SALIDAS4]]</f>
        <v>650</v>
      </c>
    </row>
    <row r="82" spans="1:15" x14ac:dyDescent="0.25">
      <c r="A82" s="9" t="s">
        <v>30</v>
      </c>
      <c r="B82" s="17" t="s">
        <v>876</v>
      </c>
      <c r="C82" t="s">
        <v>73</v>
      </c>
      <c r="D82" t="s">
        <v>133</v>
      </c>
      <c r="F82" s="9" t="s">
        <v>820</v>
      </c>
      <c r="G82">
        <v>2500</v>
      </c>
      <c r="H82">
        <v>0</v>
      </c>
      <c r="I82" s="34">
        <v>0</v>
      </c>
      <c r="J82">
        <f>+Tabla32[[#This Row],[BALANCE INICIAL]]+Tabla32[[#This Row],[ENTRADAS]]-Tabla32[[#This Row],[SALIDAS]]</f>
        <v>2500</v>
      </c>
      <c r="K82" s="2">
        <v>186</v>
      </c>
      <c r="L82" s="2">
        <f>+Tabla32[[#This Row],[BALANCE INICIAL]]*Tabla32[[#This Row],[PRECIO]]</f>
        <v>465000</v>
      </c>
      <c r="M82" s="2">
        <f>+Tabla32[[#This Row],[ENTRADAS]]*Tabla32[[#This Row],[PRECIO]]</f>
        <v>0</v>
      </c>
      <c r="N82" s="2">
        <f>+Tabla32[[#This Row],[SALIDAS]]*Tabla32[[#This Row],[PRECIO]]</f>
        <v>0</v>
      </c>
      <c r="O82" s="2">
        <f>+Tabla32[[#This Row],[BALANCE INICIAL2]]+Tabla32[[#This Row],[ENTRADAS3]]-Tabla32[[#This Row],[SALIDAS4]]</f>
        <v>465000</v>
      </c>
    </row>
    <row r="83" spans="1:15" x14ac:dyDescent="0.25">
      <c r="A83" s="9" t="s">
        <v>24</v>
      </c>
      <c r="B83" s="17" t="s">
        <v>875</v>
      </c>
      <c r="C83" t="s">
        <v>64</v>
      </c>
      <c r="D83" t="s">
        <v>919</v>
      </c>
      <c r="F83" s="9" t="s">
        <v>820</v>
      </c>
      <c r="G83">
        <v>0</v>
      </c>
      <c r="H83">
        <v>0</v>
      </c>
      <c r="I83" s="34">
        <v>0</v>
      </c>
      <c r="J83">
        <f>+Tabla32[[#This Row],[BALANCE INICIAL]]+Tabla32[[#This Row],[ENTRADAS]]-Tabla32[[#This Row],[SALIDAS]]</f>
        <v>0</v>
      </c>
      <c r="K83" s="2">
        <v>10138</v>
      </c>
      <c r="L83" s="2">
        <f>+Tabla32[[#This Row],[BALANCE INICIAL]]*Tabla32[[#This Row],[PRECIO]]</f>
        <v>0</v>
      </c>
      <c r="M83" s="2">
        <f>+Tabla32[[#This Row],[ENTRADAS]]*Tabla32[[#This Row],[PRECIO]]</f>
        <v>0</v>
      </c>
      <c r="N83" s="2">
        <f>+Tabla32[[#This Row],[SALIDAS]]*Tabla32[[#This Row],[PRECIO]]</f>
        <v>0</v>
      </c>
      <c r="O83" s="2">
        <f>+Tabla32[[#This Row],[BALANCE INICIAL2]]+Tabla32[[#This Row],[ENTRADAS3]]-Tabla32[[#This Row],[SALIDAS4]]</f>
        <v>0</v>
      </c>
    </row>
    <row r="84" spans="1:15" x14ac:dyDescent="0.25">
      <c r="A84" s="9" t="s">
        <v>24</v>
      </c>
      <c r="B84" s="17" t="s">
        <v>875</v>
      </c>
      <c r="C84" t="s">
        <v>64</v>
      </c>
      <c r="D84" t="s">
        <v>155</v>
      </c>
      <c r="F84" s="9" t="s">
        <v>820</v>
      </c>
      <c r="G84">
        <v>12</v>
      </c>
      <c r="H84">
        <v>0</v>
      </c>
      <c r="I84" s="34">
        <v>0</v>
      </c>
      <c r="J84">
        <f>+Tabla32[[#This Row],[BALANCE INICIAL]]+Tabla32[[#This Row],[ENTRADAS]]-Tabla32[[#This Row],[SALIDAS]]</f>
        <v>12</v>
      </c>
      <c r="K84" s="2">
        <v>6860</v>
      </c>
      <c r="L84" s="2">
        <f>+Tabla32[[#This Row],[BALANCE INICIAL]]*Tabla32[[#This Row],[PRECIO]]</f>
        <v>82320</v>
      </c>
      <c r="M84" s="2">
        <f>+Tabla32[[#This Row],[ENTRADAS]]*Tabla32[[#This Row],[PRECIO]]</f>
        <v>0</v>
      </c>
      <c r="N84" s="2">
        <f>+Tabla32[[#This Row],[SALIDAS]]*Tabla32[[#This Row],[PRECIO]]</f>
        <v>0</v>
      </c>
      <c r="O84" s="2">
        <f>+Tabla32[[#This Row],[BALANCE INICIAL2]]+Tabla32[[#This Row],[ENTRADAS3]]-Tabla32[[#This Row],[SALIDAS4]]</f>
        <v>82320</v>
      </c>
    </row>
    <row r="85" spans="1:15" x14ac:dyDescent="0.25">
      <c r="A85" s="9" t="s">
        <v>60</v>
      </c>
      <c r="B85" s="17" t="s">
        <v>885</v>
      </c>
      <c r="C85" t="s">
        <v>108</v>
      </c>
      <c r="D85" t="s">
        <v>652</v>
      </c>
      <c r="F85" s="9" t="s">
        <v>820</v>
      </c>
      <c r="G85">
        <v>1</v>
      </c>
      <c r="H85">
        <v>0</v>
      </c>
      <c r="I85" s="34">
        <v>0</v>
      </c>
      <c r="J85">
        <f>+Tabla32[[#This Row],[BALANCE INICIAL]]+Tabla32[[#This Row],[ENTRADAS]]-Tabla32[[#This Row],[SALIDAS]]</f>
        <v>1</v>
      </c>
      <c r="K85" s="2">
        <v>18500</v>
      </c>
      <c r="L85" s="2">
        <f>+Tabla32[[#This Row],[BALANCE INICIAL]]*Tabla32[[#This Row],[PRECIO]]</f>
        <v>18500</v>
      </c>
      <c r="M85" s="2">
        <f>+Tabla32[[#This Row],[ENTRADAS]]*Tabla32[[#This Row],[PRECIO]]</f>
        <v>0</v>
      </c>
      <c r="N85" s="2">
        <f>+Tabla32[[#This Row],[SALIDAS]]*Tabla32[[#This Row],[PRECIO]]</f>
        <v>0</v>
      </c>
      <c r="O85" s="2">
        <f>+Tabla32[[#This Row],[BALANCE INICIAL2]]+Tabla32[[#This Row],[ENTRADAS3]]-Tabla32[[#This Row],[SALIDAS4]]</f>
        <v>18500</v>
      </c>
    </row>
    <row r="86" spans="1:15" x14ac:dyDescent="0.25">
      <c r="A86" s="9" t="s">
        <v>59</v>
      </c>
      <c r="B86" t="s">
        <v>880</v>
      </c>
      <c r="C86" t="s">
        <v>107</v>
      </c>
      <c r="D86" t="s">
        <v>712</v>
      </c>
      <c r="F86" s="9" t="s">
        <v>873</v>
      </c>
      <c r="G86">
        <v>1</v>
      </c>
      <c r="H86">
        <v>0</v>
      </c>
      <c r="I86" s="34">
        <v>0</v>
      </c>
      <c r="J86">
        <f>+Tabla32[[#This Row],[BALANCE INICIAL]]+Tabla32[[#This Row],[ENTRADAS]]-Tabla32[[#This Row],[SALIDAS]]</f>
        <v>1</v>
      </c>
      <c r="K86" s="2">
        <v>2337.02</v>
      </c>
      <c r="L86" s="2">
        <f>+Tabla32[[#This Row],[BALANCE INICIAL]]*Tabla32[[#This Row],[PRECIO]]</f>
        <v>2337.02</v>
      </c>
      <c r="M86" s="2">
        <f>+Tabla32[[#This Row],[ENTRADAS]]*Tabla32[[#This Row],[PRECIO]]</f>
        <v>0</v>
      </c>
      <c r="N86" s="2">
        <f>+Tabla32[[#This Row],[SALIDAS]]*Tabla32[[#This Row],[PRECIO]]</f>
        <v>0</v>
      </c>
      <c r="O86" s="2">
        <f>+Tabla32[[#This Row],[BALANCE INICIAL2]]+Tabla32[[#This Row],[ENTRADAS3]]-Tabla32[[#This Row],[SALIDAS4]]</f>
        <v>2337.02</v>
      </c>
    </row>
    <row r="87" spans="1:15" x14ac:dyDescent="0.25">
      <c r="A87" s="9" t="s">
        <v>26</v>
      </c>
      <c r="B87" t="s">
        <v>887</v>
      </c>
      <c r="C87" t="s">
        <v>70</v>
      </c>
      <c r="D87" t="s">
        <v>156</v>
      </c>
      <c r="F87" s="9" t="s">
        <v>820</v>
      </c>
      <c r="G87">
        <v>37</v>
      </c>
      <c r="H87">
        <v>0</v>
      </c>
      <c r="I87" s="34">
        <v>0</v>
      </c>
      <c r="J87">
        <f>+Tabla32[[#This Row],[BALANCE INICIAL]]+Tabla32[[#This Row],[ENTRADAS]]-Tabla32[[#This Row],[SALIDAS]]</f>
        <v>37</v>
      </c>
      <c r="K87" s="2">
        <v>130</v>
      </c>
      <c r="L87" s="2">
        <f>+Tabla32[[#This Row],[BALANCE INICIAL]]*Tabla32[[#This Row],[PRECIO]]</f>
        <v>4810</v>
      </c>
      <c r="M87" s="2">
        <f>+Tabla32[[#This Row],[ENTRADAS]]*Tabla32[[#This Row],[PRECIO]]</f>
        <v>0</v>
      </c>
      <c r="N87" s="2">
        <f>+Tabla32[[#This Row],[SALIDAS]]*Tabla32[[#This Row],[PRECIO]]</f>
        <v>0</v>
      </c>
      <c r="O87" s="2">
        <f>+Tabla32[[#This Row],[BALANCE INICIAL2]]+Tabla32[[#This Row],[ENTRADAS3]]-Tabla32[[#This Row],[SALIDAS4]]</f>
        <v>4810</v>
      </c>
    </row>
    <row r="88" spans="1:15" x14ac:dyDescent="0.25">
      <c r="A88" s="9" t="s">
        <v>26</v>
      </c>
      <c r="B88" t="s">
        <v>887</v>
      </c>
      <c r="C88" t="s">
        <v>70</v>
      </c>
      <c r="D88" t="s">
        <v>157</v>
      </c>
      <c r="F88" s="9" t="s">
        <v>820</v>
      </c>
      <c r="G88">
        <v>15</v>
      </c>
      <c r="H88">
        <v>0</v>
      </c>
      <c r="I88" s="34">
        <v>0</v>
      </c>
      <c r="J88">
        <f>+Tabla32[[#This Row],[BALANCE INICIAL]]+Tabla32[[#This Row],[ENTRADAS]]-Tabla32[[#This Row],[SALIDAS]]</f>
        <v>15</v>
      </c>
      <c r="K88" s="2">
        <v>53</v>
      </c>
      <c r="L88" s="2">
        <f>+Tabla32[[#This Row],[BALANCE INICIAL]]*Tabla32[[#This Row],[PRECIO]]</f>
        <v>795</v>
      </c>
      <c r="M88" s="2">
        <f>+Tabla32[[#This Row],[ENTRADAS]]*Tabla32[[#This Row],[PRECIO]]</f>
        <v>0</v>
      </c>
      <c r="N88" s="2">
        <f>+Tabla32[[#This Row],[SALIDAS]]*Tabla32[[#This Row],[PRECIO]]</f>
        <v>0</v>
      </c>
      <c r="O88" s="2">
        <f>+Tabla32[[#This Row],[BALANCE INICIAL2]]+Tabla32[[#This Row],[ENTRADAS3]]-Tabla32[[#This Row],[SALIDAS4]]</f>
        <v>795</v>
      </c>
    </row>
    <row r="89" spans="1:15" x14ac:dyDescent="0.25">
      <c r="A89" s="9" t="s">
        <v>26</v>
      </c>
      <c r="B89" t="s">
        <v>887</v>
      </c>
      <c r="C89" t="s">
        <v>70</v>
      </c>
      <c r="D89" t="s">
        <v>132</v>
      </c>
      <c r="F89" s="9" t="s">
        <v>820</v>
      </c>
      <c r="G89">
        <v>1</v>
      </c>
      <c r="H89">
        <v>0</v>
      </c>
      <c r="I89" s="34">
        <v>0</v>
      </c>
      <c r="J89">
        <f>+Tabla32[[#This Row],[BALANCE INICIAL]]+Tabla32[[#This Row],[ENTRADAS]]-Tabla32[[#This Row],[SALIDAS]]</f>
        <v>1</v>
      </c>
      <c r="K89" s="2">
        <v>2200</v>
      </c>
      <c r="L89" s="2">
        <f>+Tabla32[[#This Row],[BALANCE INICIAL]]*Tabla32[[#This Row],[PRECIO]]</f>
        <v>2200</v>
      </c>
      <c r="M89" s="2">
        <f>+Tabla32[[#This Row],[ENTRADAS]]*Tabla32[[#This Row],[PRECIO]]</f>
        <v>0</v>
      </c>
      <c r="N89" s="2">
        <f>+Tabla32[[#This Row],[SALIDAS]]*Tabla32[[#This Row],[PRECIO]]</f>
        <v>0</v>
      </c>
      <c r="O89" s="2">
        <f>+Tabla32[[#This Row],[BALANCE INICIAL2]]+Tabla32[[#This Row],[ENTRADAS3]]-Tabla32[[#This Row],[SALIDAS4]]</f>
        <v>2200</v>
      </c>
    </row>
    <row r="90" spans="1:15" ht="15.75" customHeight="1" x14ac:dyDescent="0.25">
      <c r="A90" s="13" t="s">
        <v>26</v>
      </c>
      <c r="B90" s="37" t="s">
        <v>887</v>
      </c>
      <c r="C90" s="61" t="s">
        <v>70</v>
      </c>
      <c r="D90" t="s">
        <v>1062</v>
      </c>
      <c r="E90" t="s">
        <v>1060</v>
      </c>
      <c r="F90" s="9" t="s">
        <v>830</v>
      </c>
      <c r="G90">
        <v>0</v>
      </c>
      <c r="H90">
        <v>1</v>
      </c>
      <c r="I90" s="34">
        <v>1</v>
      </c>
      <c r="J90">
        <f>+Tabla32[[#This Row],[BALANCE INICIAL]]+Tabla32[[#This Row],[ENTRADAS]]-Tabla32[[#This Row],[SALIDAS]]</f>
        <v>0</v>
      </c>
      <c r="K90" s="2">
        <v>3200</v>
      </c>
      <c r="L90" s="2">
        <f>+Tabla32[[#This Row],[BALANCE INICIAL]]*Tabla32[[#This Row],[PRECIO]]</f>
        <v>0</v>
      </c>
      <c r="M90" s="2">
        <f>+Tabla32[[#This Row],[ENTRADAS]]*Tabla32[[#This Row],[PRECIO]]</f>
        <v>3200</v>
      </c>
      <c r="N90" s="2">
        <f>+Tabla32[[#This Row],[SALIDAS]]*Tabla32[[#This Row],[PRECIO]]</f>
        <v>3200</v>
      </c>
      <c r="O90" s="2">
        <f>+Tabla32[[#This Row],[BALANCE INICIAL2]]+Tabla32[[#This Row],[ENTRADAS3]]-Tabla32[[#This Row],[SALIDAS4]]</f>
        <v>0</v>
      </c>
    </row>
    <row r="91" spans="1:15" x14ac:dyDescent="0.25">
      <c r="A91" s="9" t="s">
        <v>28</v>
      </c>
      <c r="B91" t="s">
        <v>884</v>
      </c>
      <c r="C91" t="s">
        <v>74</v>
      </c>
      <c r="D91" t="s">
        <v>1132</v>
      </c>
      <c r="F91" s="9" t="s">
        <v>820</v>
      </c>
      <c r="G91">
        <v>12</v>
      </c>
      <c r="H91">
        <v>0</v>
      </c>
      <c r="I91" s="34">
        <v>12</v>
      </c>
      <c r="J91">
        <f>+Tabla32[[#This Row],[BALANCE INICIAL]]+Tabla32[[#This Row],[ENTRADAS]]-Tabla32[[#This Row],[SALIDAS]]</f>
        <v>0</v>
      </c>
      <c r="K91" s="2">
        <v>40</v>
      </c>
      <c r="L91" s="2">
        <f>+Tabla32[[#This Row],[BALANCE INICIAL]]*Tabla32[[#This Row],[PRECIO]]</f>
        <v>480</v>
      </c>
      <c r="M91" s="2">
        <f>+Tabla32[[#This Row],[ENTRADAS]]*Tabla32[[#This Row],[PRECIO]]</f>
        <v>0</v>
      </c>
      <c r="N91" s="2">
        <f>+Tabla32[[#This Row],[SALIDAS]]*Tabla32[[#This Row],[PRECIO]]</f>
        <v>480</v>
      </c>
      <c r="O91" s="2">
        <f>+Tabla32[[#This Row],[BALANCE INICIAL2]]+Tabla32[[#This Row],[ENTRADAS3]]-Tabla32[[#This Row],[SALIDAS4]]</f>
        <v>0</v>
      </c>
    </row>
    <row r="92" spans="1:15" x14ac:dyDescent="0.25">
      <c r="A92" s="9" t="s">
        <v>28</v>
      </c>
      <c r="B92" t="s">
        <v>884</v>
      </c>
      <c r="C92" t="s">
        <v>74</v>
      </c>
      <c r="D92" t="s">
        <v>158</v>
      </c>
      <c r="F92" s="9" t="s">
        <v>830</v>
      </c>
      <c r="G92">
        <v>1</v>
      </c>
      <c r="H92">
        <v>0</v>
      </c>
      <c r="I92" s="34">
        <v>0</v>
      </c>
      <c r="J92">
        <f>+Tabla32[[#This Row],[BALANCE INICIAL]]+Tabla32[[#This Row],[ENTRADAS]]-Tabla32[[#This Row],[SALIDAS]]</f>
        <v>1</v>
      </c>
      <c r="K92" s="2">
        <v>53</v>
      </c>
      <c r="L92" s="2">
        <f>+Tabla32[[#This Row],[BALANCE INICIAL]]*Tabla32[[#This Row],[PRECIO]]</f>
        <v>53</v>
      </c>
      <c r="M92" s="2">
        <f>+Tabla32[[#This Row],[ENTRADAS]]*Tabla32[[#This Row],[PRECIO]]</f>
        <v>0</v>
      </c>
      <c r="N92" s="2">
        <f>+Tabla32[[#This Row],[SALIDAS]]*Tabla32[[#This Row],[PRECIO]]</f>
        <v>0</v>
      </c>
      <c r="O92" s="2">
        <f>+Tabla32[[#This Row],[BALANCE INICIAL2]]+Tabla32[[#This Row],[ENTRADAS3]]-Tabla32[[#This Row],[SALIDAS4]]</f>
        <v>53</v>
      </c>
    </row>
    <row r="93" spans="1:15" x14ac:dyDescent="0.25">
      <c r="A93" s="9" t="s">
        <v>34</v>
      </c>
      <c r="B93" t="s">
        <v>877</v>
      </c>
      <c r="C93" t="s">
        <v>104</v>
      </c>
      <c r="D93" t="s">
        <v>1024</v>
      </c>
      <c r="E93" t="s">
        <v>1020</v>
      </c>
      <c r="F93" s="9" t="s">
        <v>910</v>
      </c>
      <c r="G93">
        <v>100</v>
      </c>
      <c r="H93">
        <v>0</v>
      </c>
      <c r="I93" s="34">
        <v>34</v>
      </c>
      <c r="J93">
        <f>+Tabla32[[#This Row],[BALANCE INICIAL]]+Tabla32[[#This Row],[ENTRADAS]]-Tabla32[[#This Row],[SALIDAS]]</f>
        <v>66</v>
      </c>
      <c r="K93" s="2">
        <v>69.599999999999994</v>
      </c>
      <c r="L93" s="2">
        <f>+Tabla32[[#This Row],[BALANCE INICIAL]]*Tabla32[[#This Row],[PRECIO]]</f>
        <v>6959.9999999999991</v>
      </c>
      <c r="M93" s="2">
        <f>+Tabla32[[#This Row],[ENTRADAS]]*Tabla32[[#This Row],[PRECIO]]</f>
        <v>0</v>
      </c>
      <c r="N93" s="2">
        <f>+Tabla32[[#This Row],[SALIDAS]]*Tabla32[[#This Row],[PRECIO]]</f>
        <v>2366.3999999999996</v>
      </c>
      <c r="O93" s="2">
        <f>+Tabla32[[#This Row],[BALANCE INICIAL2]]+Tabla32[[#This Row],[ENTRADAS3]]-Tabla32[[#This Row],[SALIDAS4]]</f>
        <v>4593.5999999999995</v>
      </c>
    </row>
    <row r="94" spans="1:15" ht="15.75" customHeight="1" x14ac:dyDescent="0.25">
      <c r="A94" s="9" t="s">
        <v>34</v>
      </c>
      <c r="B94" t="s">
        <v>877</v>
      </c>
      <c r="C94" t="s">
        <v>104</v>
      </c>
      <c r="D94" t="s">
        <v>1023</v>
      </c>
      <c r="E94" t="s">
        <v>1021</v>
      </c>
      <c r="F94" s="9" t="s">
        <v>910</v>
      </c>
      <c r="G94">
        <v>75</v>
      </c>
      <c r="H94">
        <v>0</v>
      </c>
      <c r="I94" s="34">
        <v>5</v>
      </c>
      <c r="J94">
        <f>+Tabla32[[#This Row],[BALANCE INICIAL]]+Tabla32[[#This Row],[ENTRADAS]]-Tabla32[[#This Row],[SALIDAS]]</f>
        <v>70</v>
      </c>
      <c r="K94" s="2">
        <v>485</v>
      </c>
      <c r="L94" s="2">
        <f>+Tabla32[[#This Row],[BALANCE INICIAL]]*Tabla32[[#This Row],[PRECIO]]</f>
        <v>36375</v>
      </c>
      <c r="M94" s="2">
        <f>+Tabla32[[#This Row],[ENTRADAS]]*Tabla32[[#This Row],[PRECIO]]</f>
        <v>0</v>
      </c>
      <c r="N94" s="2">
        <f>+Tabla32[[#This Row],[SALIDAS]]*Tabla32[[#This Row],[PRECIO]]</f>
        <v>2425</v>
      </c>
      <c r="O94" s="2">
        <f>+Tabla32[[#This Row],[BALANCE INICIAL2]]+Tabla32[[#This Row],[ENTRADAS3]]-Tabla32[[#This Row],[SALIDAS4]]</f>
        <v>33950</v>
      </c>
    </row>
    <row r="95" spans="1:15" x14ac:dyDescent="0.25">
      <c r="A95" s="9" t="s">
        <v>55</v>
      </c>
      <c r="B95" s="17" t="s">
        <v>905</v>
      </c>
      <c r="C95" t="s">
        <v>103</v>
      </c>
      <c r="D95" t="s">
        <v>154</v>
      </c>
      <c r="F95" s="9" t="s">
        <v>820</v>
      </c>
      <c r="G95">
        <v>0</v>
      </c>
      <c r="H95">
        <v>0</v>
      </c>
      <c r="I95" s="34">
        <v>0</v>
      </c>
      <c r="J95">
        <f>+Tabla32[[#This Row],[BALANCE INICIAL]]+Tabla32[[#This Row],[ENTRADAS]]-Tabla32[[#This Row],[SALIDAS]]</f>
        <v>0</v>
      </c>
      <c r="K95" s="2">
        <v>125</v>
      </c>
      <c r="L95" s="2">
        <f>+Tabla32[[#This Row],[BALANCE INICIAL]]*Tabla32[[#This Row],[PRECIO]]</f>
        <v>0</v>
      </c>
      <c r="M95" s="2">
        <f>+Tabla32[[#This Row],[ENTRADAS]]*Tabla32[[#This Row],[PRECIO]]</f>
        <v>0</v>
      </c>
      <c r="N95" s="2">
        <f>+Tabla32[[#This Row],[SALIDAS]]*Tabla32[[#This Row],[PRECIO]]</f>
        <v>0</v>
      </c>
      <c r="O95" s="2">
        <f>+Tabla32[[#This Row],[BALANCE INICIAL2]]+Tabla32[[#This Row],[ENTRADAS3]]-Tabla32[[#This Row],[SALIDAS4]]</f>
        <v>0</v>
      </c>
    </row>
    <row r="96" spans="1:15" x14ac:dyDescent="0.25">
      <c r="A96" s="9" t="s">
        <v>24</v>
      </c>
      <c r="B96" s="17" t="s">
        <v>875</v>
      </c>
      <c r="C96" t="s">
        <v>64</v>
      </c>
      <c r="D96" t="s">
        <v>423</v>
      </c>
      <c r="F96" s="9" t="s">
        <v>820</v>
      </c>
      <c r="G96">
        <v>50</v>
      </c>
      <c r="H96">
        <v>0</v>
      </c>
      <c r="I96" s="34">
        <v>0</v>
      </c>
      <c r="J96">
        <f>+Tabla32[[#This Row],[BALANCE INICIAL]]+Tabla32[[#This Row],[ENTRADAS]]-Tabla32[[#This Row],[SALIDAS]]</f>
        <v>50</v>
      </c>
      <c r="K96" s="2">
        <v>240</v>
      </c>
      <c r="L96" s="2">
        <f>+Tabla32[[#This Row],[BALANCE INICIAL]]*Tabla32[[#This Row],[PRECIO]]</f>
        <v>12000</v>
      </c>
      <c r="M96" s="2">
        <f>+Tabla32[[#This Row],[ENTRADAS]]*Tabla32[[#This Row],[PRECIO]]</f>
        <v>0</v>
      </c>
      <c r="N96" s="2">
        <f>+Tabla32[[#This Row],[SALIDAS]]*Tabla32[[#This Row],[PRECIO]]</f>
        <v>0</v>
      </c>
      <c r="O96" s="2">
        <f>+Tabla32[[#This Row],[BALANCE INICIAL2]]+Tabla32[[#This Row],[ENTRADAS3]]-Tabla32[[#This Row],[SALIDAS4]]</f>
        <v>12000</v>
      </c>
    </row>
    <row r="97" spans="1:15" x14ac:dyDescent="0.25">
      <c r="A97" s="9" t="s">
        <v>24</v>
      </c>
      <c r="B97" s="17" t="s">
        <v>875</v>
      </c>
      <c r="C97" t="s">
        <v>64</v>
      </c>
      <c r="D97" t="s">
        <v>131</v>
      </c>
      <c r="F97" s="9" t="s">
        <v>820</v>
      </c>
      <c r="G97">
        <v>1</v>
      </c>
      <c r="H97">
        <v>0</v>
      </c>
      <c r="I97" s="34">
        <v>0</v>
      </c>
      <c r="J97">
        <f>+Tabla32[[#This Row],[BALANCE INICIAL]]+Tabla32[[#This Row],[ENTRADAS]]-Tabla32[[#This Row],[SALIDAS]]</f>
        <v>1</v>
      </c>
      <c r="K97" s="2">
        <v>450</v>
      </c>
      <c r="L97" s="2">
        <f>+Tabla32[[#This Row],[BALANCE INICIAL]]*Tabla32[[#This Row],[PRECIO]]</f>
        <v>450</v>
      </c>
      <c r="M97" s="2">
        <f>+Tabla32[[#This Row],[ENTRADAS]]*Tabla32[[#This Row],[PRECIO]]</f>
        <v>0</v>
      </c>
      <c r="N97" s="2">
        <f>+Tabla32[[#This Row],[SALIDAS]]*Tabla32[[#This Row],[PRECIO]]</f>
        <v>0</v>
      </c>
      <c r="O97" s="2">
        <f>+Tabla32[[#This Row],[BALANCE INICIAL2]]+Tabla32[[#This Row],[ENTRADAS3]]-Tabla32[[#This Row],[SALIDAS4]]</f>
        <v>450</v>
      </c>
    </row>
    <row r="98" spans="1:15" x14ac:dyDescent="0.25">
      <c r="A98" s="9" t="s">
        <v>24</v>
      </c>
      <c r="B98" s="17" t="s">
        <v>875</v>
      </c>
      <c r="C98" t="s">
        <v>64</v>
      </c>
      <c r="D98" t="s">
        <v>131</v>
      </c>
      <c r="F98" s="9" t="s">
        <v>820</v>
      </c>
      <c r="G98">
        <v>15</v>
      </c>
      <c r="H98">
        <v>0</v>
      </c>
      <c r="I98" s="34">
        <v>0</v>
      </c>
      <c r="J98">
        <f>+Tabla32[[#This Row],[BALANCE INICIAL]]+Tabla32[[#This Row],[ENTRADAS]]-Tabla32[[#This Row],[SALIDAS]]</f>
        <v>15</v>
      </c>
      <c r="K98" s="2">
        <v>158.5</v>
      </c>
      <c r="L98" s="2">
        <f>+Tabla32[[#This Row],[BALANCE INICIAL]]*Tabla32[[#This Row],[PRECIO]]</f>
        <v>2377.5</v>
      </c>
      <c r="M98" s="2">
        <f>+Tabla32[[#This Row],[ENTRADAS]]*Tabla32[[#This Row],[PRECIO]]</f>
        <v>0</v>
      </c>
      <c r="N98" s="2">
        <f>+Tabla32[[#This Row],[SALIDAS]]*Tabla32[[#This Row],[PRECIO]]</f>
        <v>0</v>
      </c>
      <c r="O98" s="2">
        <f>+Tabla32[[#This Row],[BALANCE INICIAL2]]+Tabla32[[#This Row],[ENTRADAS3]]-Tabla32[[#This Row],[SALIDAS4]]</f>
        <v>2377.5</v>
      </c>
    </row>
    <row r="99" spans="1:15" x14ac:dyDescent="0.25">
      <c r="A99" s="9" t="s">
        <v>24</v>
      </c>
      <c r="B99" s="17" t="s">
        <v>875</v>
      </c>
      <c r="C99" t="s">
        <v>64</v>
      </c>
      <c r="D99" t="s">
        <v>418</v>
      </c>
      <c r="F99" s="9" t="s">
        <v>820</v>
      </c>
      <c r="G99">
        <v>12</v>
      </c>
      <c r="H99">
        <v>0</v>
      </c>
      <c r="I99" s="34">
        <v>0</v>
      </c>
      <c r="J99">
        <f>+Tabla32[[#This Row],[BALANCE INICIAL]]+Tabla32[[#This Row],[ENTRADAS]]-Tabla32[[#This Row],[SALIDAS]]</f>
        <v>12</v>
      </c>
      <c r="K99" s="2">
        <v>238</v>
      </c>
      <c r="L99" s="2">
        <f>+Tabla32[[#This Row],[BALANCE INICIAL]]*Tabla32[[#This Row],[PRECIO]]</f>
        <v>2856</v>
      </c>
      <c r="M99" s="2">
        <f>+Tabla32[[#This Row],[ENTRADAS]]*Tabla32[[#This Row],[PRECIO]]</f>
        <v>0</v>
      </c>
      <c r="N99" s="2">
        <f>+Tabla32[[#This Row],[SALIDAS]]*Tabla32[[#This Row],[PRECIO]]</f>
        <v>0</v>
      </c>
      <c r="O99" s="2">
        <f>+Tabla32[[#This Row],[BALANCE INICIAL2]]+Tabla32[[#This Row],[ENTRADAS3]]-Tabla32[[#This Row],[SALIDAS4]]</f>
        <v>2856</v>
      </c>
    </row>
    <row r="100" spans="1:15" x14ac:dyDescent="0.25">
      <c r="A100" s="9" t="s">
        <v>24</v>
      </c>
      <c r="B100" s="17" t="s">
        <v>875</v>
      </c>
      <c r="C100" t="s">
        <v>64</v>
      </c>
      <c r="D100" t="s">
        <v>992</v>
      </c>
      <c r="E100" t="s">
        <v>993</v>
      </c>
      <c r="F100" s="9" t="s">
        <v>820</v>
      </c>
      <c r="G100">
        <v>12</v>
      </c>
      <c r="H100">
        <v>0</v>
      </c>
      <c r="I100" s="34">
        <v>0</v>
      </c>
      <c r="J100">
        <f>+Tabla32[[#This Row],[BALANCE INICIAL]]+Tabla32[[#This Row],[ENTRADAS]]-Tabla32[[#This Row],[SALIDAS]]</f>
        <v>12</v>
      </c>
      <c r="K100" s="2">
        <v>1494.07</v>
      </c>
      <c r="L100" s="2">
        <f>+Tabla32[[#This Row],[BALANCE INICIAL]]*Tabla32[[#This Row],[PRECIO]]</f>
        <v>17928.84</v>
      </c>
      <c r="M100" s="2">
        <f>+Tabla32[[#This Row],[ENTRADAS]]*Tabla32[[#This Row],[PRECIO]]</f>
        <v>0</v>
      </c>
      <c r="N100" s="2">
        <f>+Tabla32[[#This Row],[SALIDAS]]*Tabla32[[#This Row],[PRECIO]]</f>
        <v>0</v>
      </c>
      <c r="O100" s="2">
        <f>+Tabla32[[#This Row],[BALANCE INICIAL2]]+Tabla32[[#This Row],[ENTRADAS3]]-Tabla32[[#This Row],[SALIDAS4]]</f>
        <v>17928.84</v>
      </c>
    </row>
    <row r="101" spans="1:15" x14ac:dyDescent="0.25">
      <c r="A101" s="9" t="s">
        <v>1159</v>
      </c>
      <c r="B101" s="17" t="s">
        <v>1160</v>
      </c>
      <c r="C101" t="s">
        <v>1161</v>
      </c>
      <c r="D101" t="s">
        <v>413</v>
      </c>
      <c r="F101" s="9" t="s">
        <v>820</v>
      </c>
      <c r="G101">
        <v>18</v>
      </c>
      <c r="H101">
        <v>0</v>
      </c>
      <c r="I101" s="34">
        <v>4</v>
      </c>
      <c r="J101">
        <f>+Tabla32[[#This Row],[BALANCE INICIAL]]+Tabla32[[#This Row],[ENTRADAS]]-Tabla32[[#This Row],[SALIDAS]]</f>
        <v>14</v>
      </c>
      <c r="K101" s="2">
        <v>93.29</v>
      </c>
      <c r="L101" s="2">
        <f>+Tabla32[[#This Row],[BALANCE INICIAL]]*Tabla32[[#This Row],[PRECIO]]</f>
        <v>1679.22</v>
      </c>
      <c r="M101" s="2">
        <f>+Tabla32[[#This Row],[ENTRADAS]]*Tabla32[[#This Row],[PRECIO]]</f>
        <v>0</v>
      </c>
      <c r="N101" s="2">
        <f>+Tabla32[[#This Row],[SALIDAS]]*Tabla32[[#This Row],[PRECIO]]</f>
        <v>373.16</v>
      </c>
      <c r="O101" s="2">
        <f>+Tabla32[[#This Row],[BALANCE INICIAL2]]+Tabla32[[#This Row],[ENTRADAS3]]-Tabla32[[#This Row],[SALIDAS4]]</f>
        <v>1306.06</v>
      </c>
    </row>
    <row r="102" spans="1:15" x14ac:dyDescent="0.25">
      <c r="A102" s="9" t="s">
        <v>59</v>
      </c>
      <c r="B102" s="17" t="s">
        <v>880</v>
      </c>
      <c r="C102" t="s">
        <v>107</v>
      </c>
      <c r="D102" t="s">
        <v>698</v>
      </c>
      <c r="F102" s="9" t="s">
        <v>820</v>
      </c>
      <c r="G102">
        <v>0</v>
      </c>
      <c r="H102">
        <v>0</v>
      </c>
      <c r="I102" s="34">
        <v>0</v>
      </c>
      <c r="J102">
        <f>+Tabla32[[#This Row],[BALANCE INICIAL]]+Tabla32[[#This Row],[ENTRADAS]]-Tabla32[[#This Row],[SALIDAS]]</f>
        <v>0</v>
      </c>
      <c r="K102" s="2">
        <v>1250</v>
      </c>
      <c r="L102" s="2">
        <f>+Tabla32[[#This Row],[BALANCE INICIAL]]*Tabla32[[#This Row],[PRECIO]]</f>
        <v>0</v>
      </c>
      <c r="M102" s="2">
        <f>+Tabla32[[#This Row],[ENTRADAS]]*Tabla32[[#This Row],[PRECIO]]</f>
        <v>0</v>
      </c>
      <c r="N102" s="2">
        <f>+Tabla32[[#This Row],[SALIDAS]]*Tabla32[[#This Row],[PRECIO]]</f>
        <v>0</v>
      </c>
      <c r="O102" s="2">
        <f>+Tabla32[[#This Row],[BALANCE INICIAL2]]+Tabla32[[#This Row],[ENTRADAS3]]-Tabla32[[#This Row],[SALIDAS4]]</f>
        <v>0</v>
      </c>
    </row>
    <row r="103" spans="1:15" x14ac:dyDescent="0.25">
      <c r="A103" s="9" t="s">
        <v>28</v>
      </c>
      <c r="B103" t="s">
        <v>884</v>
      </c>
      <c r="C103" t="s">
        <v>74</v>
      </c>
      <c r="D103" t="s">
        <v>928</v>
      </c>
      <c r="F103" s="9" t="s">
        <v>820</v>
      </c>
      <c r="G103">
        <v>10</v>
      </c>
      <c r="H103">
        <v>0</v>
      </c>
      <c r="I103" s="34">
        <v>5</v>
      </c>
      <c r="J103">
        <f>+Tabla32[[#This Row],[BALANCE INICIAL]]+Tabla32[[#This Row],[ENTRADAS]]-Tabla32[[#This Row],[SALIDAS]]</f>
        <v>5</v>
      </c>
      <c r="K103" s="2">
        <v>355.93</v>
      </c>
      <c r="L103" s="2">
        <f>+Tabla32[[#This Row],[BALANCE INICIAL]]*Tabla32[[#This Row],[PRECIO]]</f>
        <v>3559.3</v>
      </c>
      <c r="M103" s="2">
        <f>+Tabla32[[#This Row],[ENTRADAS]]*Tabla32[[#This Row],[PRECIO]]</f>
        <v>0</v>
      </c>
      <c r="N103" s="2">
        <f>+Tabla32[[#This Row],[SALIDAS]]*Tabla32[[#This Row],[PRECIO]]</f>
        <v>1779.65</v>
      </c>
      <c r="O103" s="2">
        <f>+Tabla32[[#This Row],[BALANCE INICIAL2]]+Tabla32[[#This Row],[ENTRADAS3]]-Tabla32[[#This Row],[SALIDAS4]]</f>
        <v>1779.65</v>
      </c>
    </row>
    <row r="104" spans="1:15" x14ac:dyDescent="0.25">
      <c r="A104" s="9" t="s">
        <v>30</v>
      </c>
      <c r="B104" s="17" t="s">
        <v>876</v>
      </c>
      <c r="C104" t="s">
        <v>73</v>
      </c>
      <c r="D104" t="s">
        <v>153</v>
      </c>
      <c r="F104" s="9" t="s">
        <v>820</v>
      </c>
      <c r="G104">
        <v>0</v>
      </c>
      <c r="H104">
        <v>0</v>
      </c>
      <c r="I104" s="34">
        <v>0</v>
      </c>
      <c r="J104">
        <f>+Tabla32[[#This Row],[BALANCE INICIAL]]+Tabla32[[#This Row],[ENTRADAS]]-Tabla32[[#This Row],[SALIDAS]]</f>
        <v>0</v>
      </c>
      <c r="K104" s="2">
        <v>400</v>
      </c>
      <c r="L104" s="2">
        <f>+Tabla32[[#This Row],[BALANCE INICIAL]]*Tabla32[[#This Row],[PRECIO]]</f>
        <v>0</v>
      </c>
      <c r="M104" s="2">
        <f>+Tabla32[[#This Row],[ENTRADAS]]*Tabla32[[#This Row],[PRECIO]]</f>
        <v>0</v>
      </c>
      <c r="N104" s="2">
        <f>+Tabla32[[#This Row],[SALIDAS]]*Tabla32[[#This Row],[PRECIO]]</f>
        <v>0</v>
      </c>
      <c r="O104" s="2">
        <f>+Tabla32[[#This Row],[BALANCE INICIAL2]]+Tabla32[[#This Row],[ENTRADAS3]]-Tabla32[[#This Row],[SALIDAS4]]</f>
        <v>0</v>
      </c>
    </row>
    <row r="105" spans="1:15" x14ac:dyDescent="0.25">
      <c r="A105" s="9" t="s">
        <v>59</v>
      </c>
      <c r="B105" s="17" t="s">
        <v>880</v>
      </c>
      <c r="C105" t="s">
        <v>107</v>
      </c>
      <c r="D105" t="s">
        <v>653</v>
      </c>
      <c r="F105" s="9" t="s">
        <v>820</v>
      </c>
      <c r="G105">
        <v>71</v>
      </c>
      <c r="H105">
        <v>0</v>
      </c>
      <c r="I105" s="34">
        <v>0</v>
      </c>
      <c r="J105">
        <f>+Tabla32[[#This Row],[BALANCE INICIAL]]+Tabla32[[#This Row],[ENTRADAS]]-Tabla32[[#This Row],[SALIDAS]]</f>
        <v>71</v>
      </c>
      <c r="K105" s="2">
        <v>160</v>
      </c>
      <c r="L105" s="2">
        <f>+Tabla32[[#This Row],[BALANCE INICIAL]]*Tabla32[[#This Row],[PRECIO]]</f>
        <v>11360</v>
      </c>
      <c r="M105" s="2">
        <f>+Tabla32[[#This Row],[ENTRADAS]]*Tabla32[[#This Row],[PRECIO]]</f>
        <v>0</v>
      </c>
      <c r="N105" s="2">
        <f>+Tabla32[[#This Row],[SALIDAS]]*Tabla32[[#This Row],[PRECIO]]</f>
        <v>0</v>
      </c>
      <c r="O105" s="2">
        <f>+Tabla32[[#This Row],[BALANCE INICIAL2]]+Tabla32[[#This Row],[ENTRADAS3]]-Tabla32[[#This Row],[SALIDAS4]]</f>
        <v>11360</v>
      </c>
    </row>
    <row r="106" spans="1:15" x14ac:dyDescent="0.25">
      <c r="A106" s="9" t="s">
        <v>59</v>
      </c>
      <c r="B106" s="17" t="s">
        <v>880</v>
      </c>
      <c r="C106" t="s">
        <v>107</v>
      </c>
      <c r="D106" t="s">
        <v>654</v>
      </c>
      <c r="F106" s="9" t="s">
        <v>820</v>
      </c>
      <c r="G106">
        <v>66</v>
      </c>
      <c r="H106">
        <v>0</v>
      </c>
      <c r="I106" s="34">
        <v>0</v>
      </c>
      <c r="J106">
        <f>+Tabla32[[#This Row],[BALANCE INICIAL]]+Tabla32[[#This Row],[ENTRADAS]]-Tabla32[[#This Row],[SALIDAS]]</f>
        <v>66</v>
      </c>
      <c r="K106" s="2">
        <v>180</v>
      </c>
      <c r="L106" s="2">
        <f>+Tabla32[[#This Row],[BALANCE INICIAL]]*Tabla32[[#This Row],[PRECIO]]</f>
        <v>11880</v>
      </c>
      <c r="M106" s="2">
        <f>+Tabla32[[#This Row],[ENTRADAS]]*Tabla32[[#This Row],[PRECIO]]</f>
        <v>0</v>
      </c>
      <c r="N106" s="2">
        <f>+Tabla32[[#This Row],[SALIDAS]]*Tabla32[[#This Row],[PRECIO]]</f>
        <v>0</v>
      </c>
      <c r="O106" s="2">
        <f>+Tabla32[[#This Row],[BALANCE INICIAL2]]+Tabla32[[#This Row],[ENTRADAS3]]-Tabla32[[#This Row],[SALIDAS4]]</f>
        <v>11880</v>
      </c>
    </row>
    <row r="107" spans="1:15" x14ac:dyDescent="0.25">
      <c r="A107" s="9" t="s">
        <v>59</v>
      </c>
      <c r="B107" s="17" t="s">
        <v>880</v>
      </c>
      <c r="C107" t="s">
        <v>107</v>
      </c>
      <c r="D107" t="s">
        <v>655</v>
      </c>
      <c r="F107" s="9" t="s">
        <v>820</v>
      </c>
      <c r="G107">
        <v>165</v>
      </c>
      <c r="H107">
        <v>0</v>
      </c>
      <c r="I107" s="34">
        <v>0</v>
      </c>
      <c r="J107">
        <f>+Tabla32[[#This Row],[BALANCE INICIAL]]+Tabla32[[#This Row],[ENTRADAS]]-Tabla32[[#This Row],[SALIDAS]]</f>
        <v>165</v>
      </c>
      <c r="K107" s="2">
        <v>110</v>
      </c>
      <c r="L107" s="2">
        <f>+Tabla32[[#This Row],[BALANCE INICIAL]]*Tabla32[[#This Row],[PRECIO]]</f>
        <v>18150</v>
      </c>
      <c r="M107" s="2">
        <f>+Tabla32[[#This Row],[ENTRADAS]]*Tabla32[[#This Row],[PRECIO]]</f>
        <v>0</v>
      </c>
      <c r="N107" s="2">
        <f>+Tabla32[[#This Row],[SALIDAS]]*Tabla32[[#This Row],[PRECIO]]</f>
        <v>0</v>
      </c>
      <c r="O107" s="2">
        <f>+Tabla32[[#This Row],[BALANCE INICIAL2]]+Tabla32[[#This Row],[ENTRADAS3]]-Tabla32[[#This Row],[SALIDAS4]]</f>
        <v>18150</v>
      </c>
    </row>
    <row r="108" spans="1:15" x14ac:dyDescent="0.25">
      <c r="A108" s="9" t="s">
        <v>24</v>
      </c>
      <c r="B108" s="17" t="s">
        <v>875</v>
      </c>
      <c r="C108" t="s">
        <v>64</v>
      </c>
      <c r="D108" t="s">
        <v>419</v>
      </c>
      <c r="F108" s="9" t="s">
        <v>820</v>
      </c>
      <c r="G108">
        <v>4</v>
      </c>
      <c r="H108">
        <v>0</v>
      </c>
      <c r="I108" s="34">
        <v>0</v>
      </c>
      <c r="J108">
        <f>+Tabla32[[#This Row],[BALANCE INICIAL]]+Tabla32[[#This Row],[ENTRADAS]]-Tabla32[[#This Row],[SALIDAS]]</f>
        <v>4</v>
      </c>
      <c r="K108" s="2">
        <v>849</v>
      </c>
      <c r="L108" s="2">
        <f>+Tabla32[[#This Row],[BALANCE INICIAL]]*Tabla32[[#This Row],[PRECIO]]</f>
        <v>3396</v>
      </c>
      <c r="M108" s="2">
        <f>+Tabla32[[#This Row],[ENTRADAS]]*Tabla32[[#This Row],[PRECIO]]</f>
        <v>0</v>
      </c>
      <c r="N108" s="2">
        <f>+Tabla32[[#This Row],[SALIDAS]]*Tabla32[[#This Row],[PRECIO]]</f>
        <v>0</v>
      </c>
      <c r="O108" s="2">
        <f>+Tabla32[[#This Row],[BALANCE INICIAL2]]+Tabla32[[#This Row],[ENTRADAS3]]-Tabla32[[#This Row],[SALIDAS4]]</f>
        <v>3396</v>
      </c>
    </row>
    <row r="109" spans="1:15" x14ac:dyDescent="0.25">
      <c r="A109" s="9" t="s">
        <v>24</v>
      </c>
      <c r="B109" s="17" t="s">
        <v>875</v>
      </c>
      <c r="C109" t="s">
        <v>64</v>
      </c>
      <c r="D109" t="s">
        <v>417</v>
      </c>
      <c r="F109" s="9" t="s">
        <v>820</v>
      </c>
      <c r="G109">
        <v>8</v>
      </c>
      <c r="H109">
        <v>0</v>
      </c>
      <c r="I109" s="34">
        <v>0</v>
      </c>
      <c r="J109">
        <f>+Tabla32[[#This Row],[BALANCE INICIAL]]+Tabla32[[#This Row],[ENTRADAS]]-Tabla32[[#This Row],[SALIDAS]]</f>
        <v>8</v>
      </c>
      <c r="K109" s="2">
        <v>344</v>
      </c>
      <c r="L109" s="2">
        <f>+Tabla32[[#This Row],[BALANCE INICIAL]]*Tabla32[[#This Row],[PRECIO]]</f>
        <v>2752</v>
      </c>
      <c r="M109" s="2">
        <f>+Tabla32[[#This Row],[ENTRADAS]]*Tabla32[[#This Row],[PRECIO]]</f>
        <v>0</v>
      </c>
      <c r="N109" s="2">
        <f>+Tabla32[[#This Row],[SALIDAS]]*Tabla32[[#This Row],[PRECIO]]</f>
        <v>0</v>
      </c>
      <c r="O109" s="2">
        <f>+Tabla32[[#This Row],[BALANCE INICIAL2]]+Tabla32[[#This Row],[ENTRADAS3]]-Tabla32[[#This Row],[SALIDAS4]]</f>
        <v>2752</v>
      </c>
    </row>
    <row r="110" spans="1:15" x14ac:dyDescent="0.25">
      <c r="A110" s="9" t="s">
        <v>24</v>
      </c>
      <c r="B110" s="17" t="s">
        <v>875</v>
      </c>
      <c r="C110" t="s">
        <v>64</v>
      </c>
      <c r="D110" t="s">
        <v>917</v>
      </c>
      <c r="F110" s="9" t="s">
        <v>820</v>
      </c>
      <c r="G110">
        <v>4</v>
      </c>
      <c r="H110">
        <v>0</v>
      </c>
      <c r="I110" s="34">
        <v>0</v>
      </c>
      <c r="J110">
        <f>+Tabla32[[#This Row],[BALANCE INICIAL]]+Tabla32[[#This Row],[ENTRADAS]]-Tabla32[[#This Row],[SALIDAS]]</f>
        <v>4</v>
      </c>
      <c r="K110" s="2">
        <v>6840</v>
      </c>
      <c r="L110" s="2">
        <f>+Tabla32[[#This Row],[BALANCE INICIAL]]*Tabla32[[#This Row],[PRECIO]]</f>
        <v>27360</v>
      </c>
      <c r="M110" s="2">
        <f>+Tabla32[[#This Row],[ENTRADAS]]*Tabla32[[#This Row],[PRECIO]]</f>
        <v>0</v>
      </c>
      <c r="N110" s="2">
        <f>+Tabla32[[#This Row],[SALIDAS]]*Tabla32[[#This Row],[PRECIO]]</f>
        <v>0</v>
      </c>
      <c r="O110" s="2">
        <f>+Tabla32[[#This Row],[BALANCE INICIAL2]]+Tabla32[[#This Row],[ENTRADAS3]]-Tabla32[[#This Row],[SALIDAS4]]</f>
        <v>27360</v>
      </c>
    </row>
    <row r="111" spans="1:15" x14ac:dyDescent="0.25">
      <c r="A111" s="9" t="s">
        <v>24</v>
      </c>
      <c r="B111" s="17" t="s">
        <v>875</v>
      </c>
      <c r="C111" t="s">
        <v>64</v>
      </c>
      <c r="D111" t="s">
        <v>918</v>
      </c>
      <c r="F111" s="9" t="s">
        <v>820</v>
      </c>
      <c r="G111">
        <v>4</v>
      </c>
      <c r="H111">
        <v>0</v>
      </c>
      <c r="I111" s="34">
        <v>0</v>
      </c>
      <c r="J111">
        <f>+Tabla32[[#This Row],[BALANCE INICIAL]]+Tabla32[[#This Row],[ENTRADAS]]-Tabla32[[#This Row],[SALIDAS]]</f>
        <v>4</v>
      </c>
      <c r="K111" s="2">
        <v>3525</v>
      </c>
      <c r="L111" s="2">
        <f>+Tabla32[[#This Row],[BALANCE INICIAL]]*Tabla32[[#This Row],[PRECIO]]</f>
        <v>14100</v>
      </c>
      <c r="M111" s="2">
        <f>+Tabla32[[#This Row],[ENTRADAS]]*Tabla32[[#This Row],[PRECIO]]</f>
        <v>0</v>
      </c>
      <c r="N111" s="2">
        <f>+Tabla32[[#This Row],[SALIDAS]]*Tabla32[[#This Row],[PRECIO]]</f>
        <v>0</v>
      </c>
      <c r="O111" s="2">
        <f>+Tabla32[[#This Row],[BALANCE INICIAL2]]+Tabla32[[#This Row],[ENTRADAS3]]-Tabla32[[#This Row],[SALIDAS4]]</f>
        <v>14100</v>
      </c>
    </row>
    <row r="112" spans="1:15" x14ac:dyDescent="0.25">
      <c r="A112" s="9" t="s">
        <v>24</v>
      </c>
      <c r="B112" s="17" t="s">
        <v>875</v>
      </c>
      <c r="C112" t="s">
        <v>64</v>
      </c>
      <c r="D112" t="s">
        <v>130</v>
      </c>
      <c r="F112" s="9" t="s">
        <v>820</v>
      </c>
      <c r="G112">
        <v>5</v>
      </c>
      <c r="H112">
        <v>0</v>
      </c>
      <c r="I112" s="34">
        <v>0</v>
      </c>
      <c r="J112">
        <f>+Tabla32[[#This Row],[BALANCE INICIAL]]+Tabla32[[#This Row],[ENTRADAS]]-Tabla32[[#This Row],[SALIDAS]]</f>
        <v>5</v>
      </c>
      <c r="K112" s="2">
        <v>1295</v>
      </c>
      <c r="L112" s="2">
        <f>+Tabla32[[#This Row],[BALANCE INICIAL]]*Tabla32[[#This Row],[PRECIO]]</f>
        <v>6475</v>
      </c>
      <c r="M112" s="2">
        <f>+Tabla32[[#This Row],[ENTRADAS]]*Tabla32[[#This Row],[PRECIO]]</f>
        <v>0</v>
      </c>
      <c r="N112" s="2">
        <f>+Tabla32[[#This Row],[SALIDAS]]*Tabla32[[#This Row],[PRECIO]]</f>
        <v>0</v>
      </c>
      <c r="O112" s="2">
        <f>+Tabla32[[#This Row],[BALANCE INICIAL2]]+Tabla32[[#This Row],[ENTRADAS3]]-Tabla32[[#This Row],[SALIDAS4]]</f>
        <v>6475</v>
      </c>
    </row>
    <row r="113" spans="1:15" x14ac:dyDescent="0.25">
      <c r="A113" s="9" t="s">
        <v>24</v>
      </c>
      <c r="B113" s="17" t="s">
        <v>875</v>
      </c>
      <c r="C113" t="s">
        <v>64</v>
      </c>
      <c r="D113" t="s">
        <v>129</v>
      </c>
      <c r="F113" s="9" t="s">
        <v>820</v>
      </c>
      <c r="G113">
        <v>5</v>
      </c>
      <c r="H113">
        <v>0</v>
      </c>
      <c r="I113" s="34">
        <v>0</v>
      </c>
      <c r="J113">
        <f>+Tabla32[[#This Row],[BALANCE INICIAL]]+Tabla32[[#This Row],[ENTRADAS]]-Tabla32[[#This Row],[SALIDAS]]</f>
        <v>5</v>
      </c>
      <c r="K113" s="2">
        <v>120</v>
      </c>
      <c r="L113" s="2">
        <f>+Tabla32[[#This Row],[BALANCE INICIAL]]*Tabla32[[#This Row],[PRECIO]]</f>
        <v>600</v>
      </c>
      <c r="M113" s="2">
        <f>+Tabla32[[#This Row],[ENTRADAS]]*Tabla32[[#This Row],[PRECIO]]</f>
        <v>0</v>
      </c>
      <c r="N113" s="2">
        <f>+Tabla32[[#This Row],[SALIDAS]]*Tabla32[[#This Row],[PRECIO]]</f>
        <v>0</v>
      </c>
      <c r="O113" s="2">
        <f>+Tabla32[[#This Row],[BALANCE INICIAL2]]+Tabla32[[#This Row],[ENTRADAS3]]-Tabla32[[#This Row],[SALIDAS4]]</f>
        <v>600</v>
      </c>
    </row>
    <row r="114" spans="1:15" ht="16.5" customHeight="1" x14ac:dyDescent="0.25">
      <c r="A114" s="13" t="s">
        <v>31</v>
      </c>
      <c r="B114" s="37" t="s">
        <v>897</v>
      </c>
      <c r="C114" s="36" t="s">
        <v>75</v>
      </c>
      <c r="D114" t="s">
        <v>160</v>
      </c>
      <c r="E114" t="s">
        <v>1020</v>
      </c>
      <c r="F114" s="9" t="s">
        <v>820</v>
      </c>
      <c r="G114">
        <v>125</v>
      </c>
      <c r="H114">
        <v>0</v>
      </c>
      <c r="I114" s="34">
        <v>0</v>
      </c>
      <c r="J114">
        <f>+Tabla32[[#This Row],[BALANCE INICIAL]]+Tabla32[[#This Row],[ENTRADAS]]-Tabla32[[#This Row],[SALIDAS]]</f>
        <v>125</v>
      </c>
      <c r="K114" s="2">
        <v>15</v>
      </c>
      <c r="L114" s="2">
        <f>+Tabla32[[#This Row],[BALANCE INICIAL]]*Tabla32[[#This Row],[PRECIO]]</f>
        <v>1875</v>
      </c>
      <c r="M114" s="2">
        <f>+Tabla32[[#This Row],[ENTRADAS]]*Tabla32[[#This Row],[PRECIO]]</f>
        <v>0</v>
      </c>
      <c r="N114" s="2">
        <f>+Tabla32[[#This Row],[SALIDAS]]*Tabla32[[#This Row],[PRECIO]]</f>
        <v>0</v>
      </c>
      <c r="O114" s="2">
        <f>+Tabla32[[#This Row],[BALANCE INICIAL2]]+Tabla32[[#This Row],[ENTRADAS3]]-Tabla32[[#This Row],[SALIDAS4]]</f>
        <v>1875</v>
      </c>
    </row>
    <row r="115" spans="1:15" ht="17.25" customHeight="1" x14ac:dyDescent="0.25">
      <c r="A115" s="13" t="s">
        <v>31</v>
      </c>
      <c r="B115" s="37" t="s">
        <v>897</v>
      </c>
      <c r="C115" s="36" t="s">
        <v>75</v>
      </c>
      <c r="D115" t="s">
        <v>160</v>
      </c>
      <c r="F115" s="9" t="s">
        <v>820</v>
      </c>
      <c r="G115">
        <v>145</v>
      </c>
      <c r="H115">
        <v>0</v>
      </c>
      <c r="I115" s="34">
        <v>0</v>
      </c>
      <c r="J115">
        <f>+Tabla32[[#This Row],[BALANCE INICIAL]]+Tabla32[[#This Row],[ENTRADAS]]-Tabla32[[#This Row],[SALIDAS]]</f>
        <v>145</v>
      </c>
      <c r="K115" s="2">
        <v>10</v>
      </c>
      <c r="L115" s="2">
        <f>+Tabla32[[#This Row],[BALANCE INICIAL]]*Tabla32[[#This Row],[PRECIO]]</f>
        <v>1450</v>
      </c>
      <c r="M115" s="2">
        <f>+Tabla32[[#This Row],[ENTRADAS]]*Tabla32[[#This Row],[PRECIO]]</f>
        <v>0</v>
      </c>
      <c r="N115" s="2">
        <f>+Tabla32[[#This Row],[SALIDAS]]*Tabla32[[#This Row],[PRECIO]]</f>
        <v>0</v>
      </c>
      <c r="O115" s="2">
        <f>+Tabla32[[#This Row],[BALANCE INICIAL2]]+Tabla32[[#This Row],[ENTRADAS3]]-Tabla32[[#This Row],[SALIDAS4]]</f>
        <v>1450</v>
      </c>
    </row>
    <row r="116" spans="1:15" ht="17.25" customHeight="1" x14ac:dyDescent="0.25">
      <c r="A116" s="13" t="s">
        <v>31</v>
      </c>
      <c r="B116" s="37" t="s">
        <v>897</v>
      </c>
      <c r="C116" s="36" t="s">
        <v>75</v>
      </c>
      <c r="D116" t="s">
        <v>159</v>
      </c>
      <c r="F116" s="9" t="s">
        <v>820</v>
      </c>
      <c r="G116">
        <v>145</v>
      </c>
      <c r="H116">
        <v>0</v>
      </c>
      <c r="I116" s="34">
        <v>0</v>
      </c>
      <c r="J116">
        <f>+Tabla32[[#This Row],[BALANCE INICIAL]]+Tabla32[[#This Row],[ENTRADAS]]-Tabla32[[#This Row],[SALIDAS]]</f>
        <v>145</v>
      </c>
      <c r="K116" s="2">
        <v>13.18</v>
      </c>
      <c r="L116" s="2">
        <f>+Tabla32[[#This Row],[BALANCE INICIAL]]*Tabla32[[#This Row],[PRECIO]]</f>
        <v>1911.1</v>
      </c>
      <c r="M116" s="2">
        <f>+Tabla32[[#This Row],[ENTRADAS]]*Tabla32[[#This Row],[PRECIO]]</f>
        <v>0</v>
      </c>
      <c r="N116" s="2">
        <f>+Tabla32[[#This Row],[SALIDAS]]*Tabla32[[#This Row],[PRECIO]]</f>
        <v>0</v>
      </c>
      <c r="O116" s="2">
        <f>+Tabla32[[#This Row],[BALANCE INICIAL2]]+Tabla32[[#This Row],[ENTRADAS3]]-Tabla32[[#This Row],[SALIDAS4]]</f>
        <v>1911.1</v>
      </c>
    </row>
    <row r="117" spans="1:15" x14ac:dyDescent="0.25">
      <c r="A117" s="9" t="s">
        <v>29</v>
      </c>
      <c r="B117" t="s">
        <v>878</v>
      </c>
      <c r="C117" t="s">
        <v>102</v>
      </c>
      <c r="D117" t="s">
        <v>542</v>
      </c>
      <c r="F117" s="9" t="s">
        <v>820</v>
      </c>
      <c r="G117">
        <v>1</v>
      </c>
      <c r="H117">
        <v>0</v>
      </c>
      <c r="I117" s="34">
        <v>0</v>
      </c>
      <c r="J117">
        <f>+Tabla32[[#This Row],[BALANCE INICIAL]]+Tabla32[[#This Row],[ENTRADAS]]-Tabla32[[#This Row],[SALIDAS]]</f>
        <v>1</v>
      </c>
      <c r="K117" s="2">
        <v>3200</v>
      </c>
      <c r="L117" s="2">
        <f>+Tabla32[[#This Row],[BALANCE INICIAL]]*Tabla32[[#This Row],[PRECIO]]</f>
        <v>3200</v>
      </c>
      <c r="M117" s="2">
        <f>+Tabla32[[#This Row],[ENTRADAS]]*Tabla32[[#This Row],[PRECIO]]</f>
        <v>0</v>
      </c>
      <c r="N117" s="2">
        <f>+Tabla32[[#This Row],[SALIDAS]]*Tabla32[[#This Row],[PRECIO]]</f>
        <v>0</v>
      </c>
      <c r="O117" s="2">
        <f>+Tabla32[[#This Row],[BALANCE INICIAL2]]+Tabla32[[#This Row],[ENTRADAS3]]-Tabla32[[#This Row],[SALIDAS4]]</f>
        <v>3200</v>
      </c>
    </row>
    <row r="118" spans="1:15" ht="15.75" customHeight="1" x14ac:dyDescent="0.25">
      <c r="A118" s="13" t="s">
        <v>31</v>
      </c>
      <c r="B118" s="37" t="s">
        <v>897</v>
      </c>
      <c r="C118" s="36" t="s">
        <v>75</v>
      </c>
      <c r="D118" t="s">
        <v>161</v>
      </c>
      <c r="F118" s="9" t="s">
        <v>820</v>
      </c>
      <c r="G118">
        <v>156</v>
      </c>
      <c r="H118">
        <v>0</v>
      </c>
      <c r="I118" s="34">
        <v>40</v>
      </c>
      <c r="J118">
        <f>+Tabla32[[#This Row],[BALANCE INICIAL]]+Tabla32[[#This Row],[ENTRADAS]]-Tabla32[[#This Row],[SALIDAS]]</f>
        <v>116</v>
      </c>
      <c r="K118" s="2">
        <v>17.62</v>
      </c>
      <c r="L118" s="2">
        <f>+Tabla32[[#This Row],[BALANCE INICIAL]]*Tabla32[[#This Row],[PRECIO]]</f>
        <v>2748.7200000000003</v>
      </c>
      <c r="M118" s="2">
        <f>+Tabla32[[#This Row],[ENTRADAS]]*Tabla32[[#This Row],[PRECIO]]</f>
        <v>0</v>
      </c>
      <c r="N118" s="2">
        <f>+Tabla32[[#This Row],[SALIDAS]]*Tabla32[[#This Row],[PRECIO]]</f>
        <v>704.80000000000007</v>
      </c>
      <c r="O118" s="2">
        <f>+Tabla32[[#This Row],[BALANCE INICIAL2]]+Tabla32[[#This Row],[ENTRADAS3]]-Tabla32[[#This Row],[SALIDAS4]]</f>
        <v>2043.92</v>
      </c>
    </row>
    <row r="119" spans="1:15" x14ac:dyDescent="0.25">
      <c r="A119" s="9" t="s">
        <v>1141</v>
      </c>
      <c r="B119" s="17" t="s">
        <v>1142</v>
      </c>
      <c r="C119" t="s">
        <v>1143</v>
      </c>
      <c r="D119" t="s">
        <v>656</v>
      </c>
      <c r="F119" s="9" t="s">
        <v>820</v>
      </c>
      <c r="G119">
        <v>1</v>
      </c>
      <c r="H119">
        <v>0</v>
      </c>
      <c r="I119" s="34">
        <v>0</v>
      </c>
      <c r="J119">
        <f>+Tabla32[[#This Row],[BALANCE INICIAL]]+Tabla32[[#This Row],[ENTRADAS]]-Tabla32[[#This Row],[SALIDAS]]</f>
        <v>1</v>
      </c>
      <c r="K119" s="2">
        <v>122.63</v>
      </c>
      <c r="L119" s="2">
        <f>+Tabla32[[#This Row],[BALANCE INICIAL]]*Tabla32[[#This Row],[PRECIO]]</f>
        <v>122.63</v>
      </c>
      <c r="M119" s="2">
        <f>+Tabla32[[#This Row],[ENTRADAS]]*Tabla32[[#This Row],[PRECIO]]</f>
        <v>0</v>
      </c>
      <c r="N119" s="2">
        <f>+Tabla32[[#This Row],[SALIDAS]]*Tabla32[[#This Row],[PRECIO]]</f>
        <v>0</v>
      </c>
      <c r="O119" s="2">
        <f>+Tabla32[[#This Row],[BALANCE INICIAL2]]+Tabla32[[#This Row],[ENTRADAS3]]-Tabla32[[#This Row],[SALIDAS4]]</f>
        <v>122.63</v>
      </c>
    </row>
    <row r="120" spans="1:15" x14ac:dyDescent="0.25">
      <c r="A120" s="9" t="s">
        <v>1141</v>
      </c>
      <c r="B120" s="17" t="s">
        <v>1142</v>
      </c>
      <c r="C120" t="s">
        <v>1143</v>
      </c>
      <c r="D120" t="s">
        <v>416</v>
      </c>
      <c r="F120" s="9" t="s">
        <v>820</v>
      </c>
      <c r="G120">
        <v>0</v>
      </c>
      <c r="H120">
        <v>0</v>
      </c>
      <c r="I120" s="34">
        <v>0</v>
      </c>
      <c r="J120">
        <f>+Tabla32[[#This Row],[BALANCE INICIAL]]+Tabla32[[#This Row],[ENTRADAS]]-Tabla32[[#This Row],[SALIDAS]]</f>
        <v>0</v>
      </c>
      <c r="K120" s="2">
        <v>48.81</v>
      </c>
      <c r="L120" s="2">
        <f>+Tabla32[[#This Row],[BALANCE INICIAL]]*Tabla32[[#This Row],[PRECIO]]</f>
        <v>0</v>
      </c>
      <c r="M120" s="2">
        <f>+Tabla32[[#This Row],[ENTRADAS]]*Tabla32[[#This Row],[PRECIO]]</f>
        <v>0</v>
      </c>
      <c r="N120" s="2">
        <f>+Tabla32[[#This Row],[SALIDAS]]*Tabla32[[#This Row],[PRECIO]]</f>
        <v>0</v>
      </c>
      <c r="O120" s="2">
        <f>+Tabla32[[#This Row],[BALANCE INICIAL2]]+Tabla32[[#This Row],[ENTRADAS3]]-Tabla32[[#This Row],[SALIDAS4]]</f>
        <v>0</v>
      </c>
    </row>
    <row r="121" spans="1:15" ht="13.5" customHeight="1" x14ac:dyDescent="0.25">
      <c r="A121" s="13" t="s">
        <v>26</v>
      </c>
      <c r="B121" s="37" t="s">
        <v>887</v>
      </c>
      <c r="C121" s="36" t="s">
        <v>70</v>
      </c>
      <c r="D121" t="s">
        <v>1043</v>
      </c>
      <c r="E121" t="s">
        <v>1048</v>
      </c>
      <c r="F121" s="9" t="s">
        <v>820</v>
      </c>
      <c r="G121">
        <v>0</v>
      </c>
      <c r="H121">
        <v>16</v>
      </c>
      <c r="I121" s="34">
        <v>0</v>
      </c>
      <c r="J121">
        <f>+Tabla32[[#This Row],[BALANCE INICIAL]]+Tabla32[[#This Row],[ENTRADAS]]-Tabla32[[#This Row],[SALIDAS]]</f>
        <v>16</v>
      </c>
      <c r="K121" s="2">
        <v>1700</v>
      </c>
      <c r="L121" s="2">
        <f>+Tabla32[[#This Row],[BALANCE INICIAL]]*Tabla32[[#This Row],[PRECIO]]</f>
        <v>0</v>
      </c>
      <c r="M121" s="2">
        <f>+Tabla32[[#This Row],[ENTRADAS]]*Tabla32[[#This Row],[PRECIO]]</f>
        <v>27200</v>
      </c>
      <c r="N121" s="2">
        <f>+Tabla32[[#This Row],[SALIDAS]]*Tabla32[[#This Row],[PRECIO]]</f>
        <v>0</v>
      </c>
      <c r="O121" s="2">
        <f>+Tabla32[[#This Row],[BALANCE INICIAL2]]+Tabla32[[#This Row],[ENTRADAS3]]-Tabla32[[#This Row],[SALIDAS4]]</f>
        <v>27200</v>
      </c>
    </row>
    <row r="122" spans="1:15" x14ac:dyDescent="0.25">
      <c r="A122" s="9" t="s">
        <v>1159</v>
      </c>
      <c r="B122" s="17" t="s">
        <v>1160</v>
      </c>
      <c r="C122" t="s">
        <v>1161</v>
      </c>
      <c r="D122" t="s">
        <v>949</v>
      </c>
      <c r="F122" s="9" t="s">
        <v>820</v>
      </c>
      <c r="G122">
        <v>1</v>
      </c>
      <c r="H122">
        <v>0</v>
      </c>
      <c r="I122" s="34">
        <v>0</v>
      </c>
      <c r="J122">
        <f>+Tabla32[[#This Row],[BALANCE INICIAL]]+Tabla32[[#This Row],[ENTRADAS]]-Tabla32[[#This Row],[SALIDAS]]</f>
        <v>1</v>
      </c>
      <c r="K122" s="2">
        <v>3390</v>
      </c>
      <c r="L122" s="2">
        <f>+Tabla32[[#This Row],[BALANCE INICIAL]]*Tabla32[[#This Row],[PRECIO]]</f>
        <v>3390</v>
      </c>
      <c r="M122" s="2">
        <f>+Tabla32[[#This Row],[ENTRADAS]]*Tabla32[[#This Row],[PRECIO]]</f>
        <v>0</v>
      </c>
      <c r="N122" s="2">
        <f>+Tabla32[[#This Row],[SALIDAS]]*Tabla32[[#This Row],[PRECIO]]</f>
        <v>0</v>
      </c>
      <c r="O122" s="2">
        <f>+Tabla32[[#This Row],[BALANCE INICIAL2]]+Tabla32[[#This Row],[ENTRADAS3]]-Tabla32[[#This Row],[SALIDAS4]]</f>
        <v>3390</v>
      </c>
    </row>
    <row r="123" spans="1:15" x14ac:dyDescent="0.25">
      <c r="A123" s="9" t="s">
        <v>29</v>
      </c>
      <c r="B123" t="s">
        <v>878</v>
      </c>
      <c r="C123" t="s">
        <v>102</v>
      </c>
      <c r="D123" t="s">
        <v>168</v>
      </c>
      <c r="F123" s="9" t="s">
        <v>827</v>
      </c>
      <c r="G123">
        <v>580</v>
      </c>
      <c r="H123">
        <v>0</v>
      </c>
      <c r="I123" s="34">
        <v>127</v>
      </c>
      <c r="J123">
        <f>+Tabla32[[#This Row],[BALANCE INICIAL]]+Tabla32[[#This Row],[ENTRADAS]]-Tabla32[[#This Row],[SALIDAS]]</f>
        <v>453</v>
      </c>
      <c r="K123" s="2">
        <v>250</v>
      </c>
      <c r="L123" s="2">
        <f>+Tabla32[[#This Row],[BALANCE INICIAL]]*Tabla32[[#This Row],[PRECIO]]</f>
        <v>145000</v>
      </c>
      <c r="M123" s="2">
        <f>+Tabla32[[#This Row],[ENTRADAS]]*Tabla32[[#This Row],[PRECIO]]</f>
        <v>0</v>
      </c>
      <c r="N123" s="2">
        <f>+Tabla32[[#This Row],[SALIDAS]]*Tabla32[[#This Row],[PRECIO]]</f>
        <v>31750</v>
      </c>
      <c r="O123" s="2">
        <f>+Tabla32[[#This Row],[BALANCE INICIAL2]]+Tabla32[[#This Row],[ENTRADAS3]]-Tabla32[[#This Row],[SALIDAS4]]</f>
        <v>113250</v>
      </c>
    </row>
    <row r="124" spans="1:15" x14ac:dyDescent="0.25">
      <c r="A124" s="9" t="s">
        <v>29</v>
      </c>
      <c r="B124" t="s">
        <v>878</v>
      </c>
      <c r="C124" t="s">
        <v>102</v>
      </c>
      <c r="D124" t="s">
        <v>169</v>
      </c>
      <c r="F124" s="9" t="s">
        <v>834</v>
      </c>
      <c r="G124">
        <v>0</v>
      </c>
      <c r="H124">
        <v>0</v>
      </c>
      <c r="I124" s="34">
        <v>0</v>
      </c>
      <c r="J124">
        <f>+Tabla32[[#This Row],[BALANCE INICIAL]]+Tabla32[[#This Row],[ENTRADAS]]-Tabla32[[#This Row],[SALIDAS]]</f>
        <v>0</v>
      </c>
      <c r="K124" s="2">
        <v>341</v>
      </c>
      <c r="L124" s="2">
        <f>+Tabla32[[#This Row],[BALANCE INICIAL]]*Tabla32[[#This Row],[PRECIO]]</f>
        <v>0</v>
      </c>
      <c r="M124" s="2">
        <f>+Tabla32[[#This Row],[ENTRADAS]]*Tabla32[[#This Row],[PRECIO]]</f>
        <v>0</v>
      </c>
      <c r="N124" s="2">
        <f>+Tabla32[[#This Row],[SALIDAS]]*Tabla32[[#This Row],[PRECIO]]</f>
        <v>0</v>
      </c>
      <c r="O124" s="2">
        <f>+Tabla32[[#This Row],[BALANCE INICIAL2]]+Tabla32[[#This Row],[ENTRADAS3]]-Tabla32[[#This Row],[SALIDAS4]]</f>
        <v>0</v>
      </c>
    </row>
    <row r="125" spans="1:15" ht="16.5" customHeight="1" x14ac:dyDescent="0.25">
      <c r="A125" s="9" t="s">
        <v>1159</v>
      </c>
      <c r="B125" s="17" t="s">
        <v>1160</v>
      </c>
      <c r="C125" t="s">
        <v>1161</v>
      </c>
      <c r="D125" t="s">
        <v>422</v>
      </c>
      <c r="F125" s="9" t="s">
        <v>820</v>
      </c>
      <c r="G125">
        <v>25</v>
      </c>
      <c r="H125">
        <v>0</v>
      </c>
      <c r="I125" s="34">
        <v>0</v>
      </c>
      <c r="J125">
        <f>+Tabla32[[#This Row],[BALANCE INICIAL]]+Tabla32[[#This Row],[ENTRADAS]]-Tabla32[[#This Row],[SALIDAS]]</f>
        <v>25</v>
      </c>
      <c r="K125" s="2">
        <v>35</v>
      </c>
      <c r="L125" s="2">
        <f>+Tabla32[[#This Row],[BALANCE INICIAL]]*Tabla32[[#This Row],[PRECIO]]</f>
        <v>875</v>
      </c>
      <c r="M125" s="2">
        <f>+Tabla32[[#This Row],[ENTRADAS]]*Tabla32[[#This Row],[PRECIO]]</f>
        <v>0</v>
      </c>
      <c r="N125" s="2">
        <f>+Tabla32[[#This Row],[SALIDAS]]*Tabla32[[#This Row],[PRECIO]]</f>
        <v>0</v>
      </c>
      <c r="O125" s="2">
        <f>+Tabla32[[#This Row],[BALANCE INICIAL2]]+Tabla32[[#This Row],[ENTRADAS3]]-Tabla32[[#This Row],[SALIDAS4]]</f>
        <v>875</v>
      </c>
    </row>
    <row r="126" spans="1:15" x14ac:dyDescent="0.25">
      <c r="A126" s="9" t="s">
        <v>34</v>
      </c>
      <c r="B126" t="s">
        <v>877</v>
      </c>
      <c r="C126" t="s">
        <v>104</v>
      </c>
      <c r="D126" t="s">
        <v>459</v>
      </c>
      <c r="F126" s="9" t="s">
        <v>820</v>
      </c>
      <c r="G126">
        <v>20</v>
      </c>
      <c r="H126">
        <v>0</v>
      </c>
      <c r="I126" s="34">
        <v>0</v>
      </c>
      <c r="J126">
        <f>+Tabla32[[#This Row],[BALANCE INICIAL]]+Tabla32[[#This Row],[ENTRADAS]]-Tabla32[[#This Row],[SALIDAS]]</f>
        <v>20</v>
      </c>
      <c r="K126" s="2">
        <v>23</v>
      </c>
      <c r="L126" s="2">
        <f>+Tabla32[[#This Row],[BALANCE INICIAL]]*Tabla32[[#This Row],[PRECIO]]</f>
        <v>460</v>
      </c>
      <c r="M126" s="2">
        <f>+Tabla32[[#This Row],[ENTRADAS]]*Tabla32[[#This Row],[PRECIO]]</f>
        <v>0</v>
      </c>
      <c r="N126" s="2">
        <f>+Tabla32[[#This Row],[SALIDAS]]*Tabla32[[#This Row],[PRECIO]]</f>
        <v>0</v>
      </c>
      <c r="O126" s="2">
        <f>+Tabla32[[#This Row],[BALANCE INICIAL2]]+Tabla32[[#This Row],[ENTRADAS3]]-Tabla32[[#This Row],[SALIDAS4]]</f>
        <v>460</v>
      </c>
    </row>
    <row r="127" spans="1:15" ht="12.75" customHeight="1" x14ac:dyDescent="0.25">
      <c r="A127" s="13" t="s">
        <v>26</v>
      </c>
      <c r="B127" s="37" t="s">
        <v>887</v>
      </c>
      <c r="C127" s="36" t="s">
        <v>70</v>
      </c>
      <c r="D127" t="s">
        <v>1061</v>
      </c>
      <c r="E127" t="s">
        <v>1060</v>
      </c>
      <c r="F127" s="9" t="s">
        <v>820</v>
      </c>
      <c r="G127">
        <v>0</v>
      </c>
      <c r="H127">
        <v>10</v>
      </c>
      <c r="I127" s="34">
        <v>10</v>
      </c>
      <c r="J127">
        <f>+Tabla32[[#This Row],[BALANCE INICIAL]]+Tabla32[[#This Row],[ENTRADAS]]-Tabla32[[#This Row],[SALIDAS]]</f>
        <v>0</v>
      </c>
      <c r="K127" s="2">
        <v>250</v>
      </c>
      <c r="L127" s="2">
        <f>+Tabla32[[#This Row],[BALANCE INICIAL]]*Tabla32[[#This Row],[PRECIO]]</f>
        <v>0</v>
      </c>
      <c r="M127" s="2">
        <f>+Tabla32[[#This Row],[ENTRADAS]]*Tabla32[[#This Row],[PRECIO]]</f>
        <v>2500</v>
      </c>
      <c r="N127" s="2">
        <f>+Tabla32[[#This Row],[SALIDAS]]*Tabla32[[#This Row],[PRECIO]]</f>
        <v>2500</v>
      </c>
      <c r="O127" s="2">
        <f>+Tabla32[[#This Row],[BALANCE INICIAL2]]+Tabla32[[#This Row],[ENTRADAS3]]-Tabla32[[#This Row],[SALIDAS4]]</f>
        <v>0</v>
      </c>
    </row>
    <row r="128" spans="1:15" x14ac:dyDescent="0.25">
      <c r="A128" s="9" t="s">
        <v>24</v>
      </c>
      <c r="B128" s="17" t="s">
        <v>875</v>
      </c>
      <c r="C128" t="s">
        <v>64</v>
      </c>
      <c r="D128" t="s">
        <v>950</v>
      </c>
      <c r="F128" s="9" t="s">
        <v>820</v>
      </c>
      <c r="G128">
        <v>4</v>
      </c>
      <c r="H128">
        <v>0</v>
      </c>
      <c r="I128" s="34">
        <v>0</v>
      </c>
      <c r="J128">
        <f>+Tabla32[[#This Row],[BALANCE INICIAL]]+Tabla32[[#This Row],[ENTRADAS]]-Tabla32[[#This Row],[SALIDAS]]</f>
        <v>4</v>
      </c>
      <c r="K128" s="2">
        <v>2605</v>
      </c>
      <c r="L128" s="2">
        <f>+Tabla32[[#This Row],[BALANCE INICIAL]]*Tabla32[[#This Row],[PRECIO]]</f>
        <v>10420</v>
      </c>
      <c r="M128" s="2">
        <f>+Tabla32[[#This Row],[ENTRADAS]]*Tabla32[[#This Row],[PRECIO]]</f>
        <v>0</v>
      </c>
      <c r="N128" s="2">
        <f>+Tabla32[[#This Row],[SALIDAS]]*Tabla32[[#This Row],[PRECIO]]</f>
        <v>0</v>
      </c>
      <c r="O128" s="2">
        <f>+Tabla32[[#This Row],[BALANCE INICIAL2]]+Tabla32[[#This Row],[ENTRADAS3]]-Tabla32[[#This Row],[SALIDAS4]]</f>
        <v>10420</v>
      </c>
    </row>
    <row r="129" spans="1:15" x14ac:dyDescent="0.25">
      <c r="A129" s="9" t="s">
        <v>24</v>
      </c>
      <c r="B129" s="17" t="s">
        <v>875</v>
      </c>
      <c r="C129" t="s">
        <v>64</v>
      </c>
      <c r="D129" t="s">
        <v>940</v>
      </c>
      <c r="F129" s="9" t="s">
        <v>820</v>
      </c>
      <c r="G129">
        <v>1</v>
      </c>
      <c r="H129">
        <v>0</v>
      </c>
      <c r="I129" s="34">
        <v>0</v>
      </c>
      <c r="J129">
        <f>+Tabla32[[#This Row],[BALANCE INICIAL]]+Tabla32[[#This Row],[ENTRADAS]]-Tabla32[[#This Row],[SALIDAS]]</f>
        <v>1</v>
      </c>
      <c r="K129" s="2">
        <v>2605</v>
      </c>
      <c r="L129" s="2">
        <f>+Tabla32[[#This Row],[BALANCE INICIAL]]*Tabla32[[#This Row],[PRECIO]]</f>
        <v>2605</v>
      </c>
      <c r="M129" s="2">
        <f>+Tabla32[[#This Row],[ENTRADAS]]*Tabla32[[#This Row],[PRECIO]]</f>
        <v>0</v>
      </c>
      <c r="N129" s="2">
        <f>+Tabla32[[#This Row],[SALIDAS]]*Tabla32[[#This Row],[PRECIO]]</f>
        <v>0</v>
      </c>
      <c r="O129" s="2">
        <f>+Tabla32[[#This Row],[BALANCE INICIAL2]]+Tabla32[[#This Row],[ENTRADAS3]]-Tabla32[[#This Row],[SALIDAS4]]</f>
        <v>2605</v>
      </c>
    </row>
    <row r="130" spans="1:15" x14ac:dyDescent="0.25">
      <c r="A130" s="9" t="s">
        <v>29</v>
      </c>
      <c r="B130" t="s">
        <v>878</v>
      </c>
      <c r="C130" t="s">
        <v>102</v>
      </c>
      <c r="D130" t="s">
        <v>543</v>
      </c>
      <c r="F130" s="9" t="s">
        <v>865</v>
      </c>
      <c r="G130">
        <v>2</v>
      </c>
      <c r="H130">
        <v>0</v>
      </c>
      <c r="I130" s="34">
        <v>0</v>
      </c>
      <c r="J130">
        <f>+Tabla32[[#This Row],[BALANCE INICIAL]]+Tabla32[[#This Row],[ENTRADAS]]-Tabla32[[#This Row],[SALIDAS]]</f>
        <v>2</v>
      </c>
      <c r="K130" s="2">
        <v>84.95</v>
      </c>
      <c r="L130" s="2">
        <f>+Tabla32[[#This Row],[BALANCE INICIAL]]*Tabla32[[#This Row],[PRECIO]]</f>
        <v>169.9</v>
      </c>
      <c r="M130" s="2">
        <f>+Tabla32[[#This Row],[ENTRADAS]]*Tabla32[[#This Row],[PRECIO]]</f>
        <v>0</v>
      </c>
      <c r="N130" s="2">
        <f>+Tabla32[[#This Row],[SALIDAS]]*Tabla32[[#This Row],[PRECIO]]</f>
        <v>0</v>
      </c>
      <c r="O130" s="2">
        <f>+Tabla32[[#This Row],[BALANCE INICIAL2]]+Tabla32[[#This Row],[ENTRADAS3]]-Tabla32[[#This Row],[SALIDAS4]]</f>
        <v>169.9</v>
      </c>
    </row>
    <row r="131" spans="1:15" ht="15" customHeight="1" x14ac:dyDescent="0.25">
      <c r="A131" s="9" t="s">
        <v>28</v>
      </c>
      <c r="B131" t="s">
        <v>884</v>
      </c>
      <c r="C131" t="s">
        <v>74</v>
      </c>
      <c r="D131" t="s">
        <v>171</v>
      </c>
      <c r="F131" s="9" t="s">
        <v>820</v>
      </c>
      <c r="G131">
        <v>1</v>
      </c>
      <c r="H131">
        <v>0</v>
      </c>
      <c r="I131" s="34">
        <v>0</v>
      </c>
      <c r="J131">
        <f>+Tabla32[[#This Row],[BALANCE INICIAL]]+Tabla32[[#This Row],[ENTRADAS]]-Tabla32[[#This Row],[SALIDAS]]</f>
        <v>1</v>
      </c>
      <c r="K131" s="2">
        <v>438.4</v>
      </c>
      <c r="L131" s="2">
        <f>+Tabla32[[#This Row],[BALANCE INICIAL]]*Tabla32[[#This Row],[PRECIO]]</f>
        <v>438.4</v>
      </c>
      <c r="M131" s="2">
        <f>+Tabla32[[#This Row],[ENTRADAS]]*Tabla32[[#This Row],[PRECIO]]</f>
        <v>0</v>
      </c>
      <c r="N131" s="2">
        <f>+Tabla32[[#This Row],[SALIDAS]]*Tabla32[[#This Row],[PRECIO]]</f>
        <v>0</v>
      </c>
      <c r="O131" s="2">
        <f>+Tabla32[[#This Row],[BALANCE INICIAL2]]+Tabla32[[#This Row],[ENTRADAS3]]-Tabla32[[#This Row],[SALIDAS4]]</f>
        <v>438.4</v>
      </c>
    </row>
    <row r="132" spans="1:15" x14ac:dyDescent="0.25">
      <c r="A132" s="9" t="s">
        <v>34</v>
      </c>
      <c r="B132" t="s">
        <v>877</v>
      </c>
      <c r="C132" t="s">
        <v>104</v>
      </c>
      <c r="D132" t="s">
        <v>544</v>
      </c>
      <c r="F132" s="9" t="s">
        <v>834</v>
      </c>
      <c r="G132">
        <v>1</v>
      </c>
      <c r="H132">
        <v>0</v>
      </c>
      <c r="I132" s="34">
        <v>0</v>
      </c>
      <c r="J132">
        <f>+Tabla32[[#This Row],[BALANCE INICIAL]]+Tabla32[[#This Row],[ENTRADAS]]-Tabla32[[#This Row],[SALIDAS]]</f>
        <v>1</v>
      </c>
      <c r="K132" s="2">
        <v>225</v>
      </c>
      <c r="L132" s="2">
        <f>+Tabla32[[#This Row],[BALANCE INICIAL]]*Tabla32[[#This Row],[PRECIO]]</f>
        <v>225</v>
      </c>
      <c r="M132" s="2">
        <f>+Tabla32[[#This Row],[ENTRADAS]]*Tabla32[[#This Row],[PRECIO]]</f>
        <v>0</v>
      </c>
      <c r="N132" s="2">
        <f>+Tabla32[[#This Row],[SALIDAS]]*Tabla32[[#This Row],[PRECIO]]</f>
        <v>0</v>
      </c>
      <c r="O132" s="2">
        <f>+Tabla32[[#This Row],[BALANCE INICIAL2]]+Tabla32[[#This Row],[ENTRADAS3]]-Tabla32[[#This Row],[SALIDAS4]]</f>
        <v>225</v>
      </c>
    </row>
    <row r="133" spans="1:15" x14ac:dyDescent="0.25">
      <c r="A133" s="9" t="s">
        <v>59</v>
      </c>
      <c r="B133" s="17" t="s">
        <v>880</v>
      </c>
      <c r="C133" t="s">
        <v>107</v>
      </c>
      <c r="D133" t="s">
        <v>657</v>
      </c>
      <c r="F133" s="9" t="s">
        <v>820</v>
      </c>
      <c r="G133">
        <v>13</v>
      </c>
      <c r="H133">
        <v>0</v>
      </c>
      <c r="I133" s="34">
        <v>0</v>
      </c>
      <c r="J133">
        <f>+Tabla32[[#This Row],[BALANCE INICIAL]]+Tabla32[[#This Row],[ENTRADAS]]-Tabla32[[#This Row],[SALIDAS]]</f>
        <v>13</v>
      </c>
      <c r="K133" s="2">
        <v>600</v>
      </c>
      <c r="L133" s="2">
        <f>+Tabla32[[#This Row],[BALANCE INICIAL]]*Tabla32[[#This Row],[PRECIO]]</f>
        <v>7800</v>
      </c>
      <c r="M133" s="2">
        <f>+Tabla32[[#This Row],[ENTRADAS]]*Tabla32[[#This Row],[PRECIO]]</f>
        <v>0</v>
      </c>
      <c r="N133" s="2">
        <f>+Tabla32[[#This Row],[SALIDAS]]*Tabla32[[#This Row],[PRECIO]]</f>
        <v>0</v>
      </c>
      <c r="O133" s="2">
        <f>+Tabla32[[#This Row],[BALANCE INICIAL2]]+Tabla32[[#This Row],[ENTRADAS3]]-Tabla32[[#This Row],[SALIDAS4]]</f>
        <v>7800</v>
      </c>
    </row>
    <row r="134" spans="1:15" x14ac:dyDescent="0.25">
      <c r="A134" s="9" t="s">
        <v>59</v>
      </c>
      <c r="B134" s="17" t="s">
        <v>880</v>
      </c>
      <c r="C134" t="s">
        <v>107</v>
      </c>
      <c r="D134" t="s">
        <v>658</v>
      </c>
      <c r="F134" s="9" t="s">
        <v>820</v>
      </c>
      <c r="G134">
        <v>6</v>
      </c>
      <c r="H134">
        <v>0</v>
      </c>
      <c r="I134" s="34">
        <v>0</v>
      </c>
      <c r="J134">
        <f>+Tabla32[[#This Row],[BALANCE INICIAL]]+Tabla32[[#This Row],[ENTRADAS]]-Tabla32[[#This Row],[SALIDAS]]</f>
        <v>6</v>
      </c>
      <c r="K134" s="2">
        <v>750</v>
      </c>
      <c r="L134" s="2">
        <f>+Tabla32[[#This Row],[BALANCE INICIAL]]*Tabla32[[#This Row],[PRECIO]]</f>
        <v>4500</v>
      </c>
      <c r="M134" s="2">
        <f>+Tabla32[[#This Row],[ENTRADAS]]*Tabla32[[#This Row],[PRECIO]]</f>
        <v>0</v>
      </c>
      <c r="N134" s="2">
        <f>+Tabla32[[#This Row],[SALIDAS]]*Tabla32[[#This Row],[PRECIO]]</f>
        <v>0</v>
      </c>
      <c r="O134" s="2">
        <f>+Tabla32[[#This Row],[BALANCE INICIAL2]]+Tabla32[[#This Row],[ENTRADAS3]]-Tabla32[[#This Row],[SALIDAS4]]</f>
        <v>4500</v>
      </c>
    </row>
    <row r="135" spans="1:15" x14ac:dyDescent="0.25">
      <c r="A135" s="9" t="s">
        <v>59</v>
      </c>
      <c r="B135" s="17" t="s">
        <v>880</v>
      </c>
      <c r="C135" t="s">
        <v>107</v>
      </c>
      <c r="D135" t="s">
        <v>659</v>
      </c>
      <c r="F135" s="9" t="s">
        <v>820</v>
      </c>
      <c r="G135">
        <v>1</v>
      </c>
      <c r="H135">
        <v>0</v>
      </c>
      <c r="I135" s="34">
        <v>0</v>
      </c>
      <c r="J135">
        <f>+Tabla32[[#This Row],[BALANCE INICIAL]]+Tabla32[[#This Row],[ENTRADAS]]-Tabla32[[#This Row],[SALIDAS]]</f>
        <v>1</v>
      </c>
      <c r="K135" s="2">
        <v>400</v>
      </c>
      <c r="L135" s="2">
        <f>+Tabla32[[#This Row],[BALANCE INICIAL]]*Tabla32[[#This Row],[PRECIO]]</f>
        <v>400</v>
      </c>
      <c r="M135" s="2">
        <f>+Tabla32[[#This Row],[ENTRADAS]]*Tabla32[[#This Row],[PRECIO]]</f>
        <v>0</v>
      </c>
      <c r="N135" s="2">
        <f>+Tabla32[[#This Row],[SALIDAS]]*Tabla32[[#This Row],[PRECIO]]</f>
        <v>0</v>
      </c>
      <c r="O135" s="2">
        <f>+Tabla32[[#This Row],[BALANCE INICIAL2]]+Tabla32[[#This Row],[ENTRADAS3]]-Tabla32[[#This Row],[SALIDAS4]]</f>
        <v>400</v>
      </c>
    </row>
    <row r="136" spans="1:15" x14ac:dyDescent="0.25">
      <c r="A136" s="9" t="s">
        <v>1130</v>
      </c>
      <c r="B136" s="17" t="s">
        <v>894</v>
      </c>
      <c r="C136" t="s">
        <v>1131</v>
      </c>
      <c r="D136" t="s">
        <v>1377</v>
      </c>
      <c r="F136" s="9" t="s">
        <v>820</v>
      </c>
      <c r="G136">
        <v>0</v>
      </c>
      <c r="H136">
        <v>0</v>
      </c>
      <c r="I136" s="34">
        <v>0</v>
      </c>
      <c r="J136">
        <f>+Tabla32[[#This Row],[BALANCE INICIAL]]+Tabla32[[#This Row],[ENTRADAS]]-Tabla32[[#This Row],[SALIDAS]]</f>
        <v>0</v>
      </c>
      <c r="K136" s="2">
        <v>1200</v>
      </c>
      <c r="L136" s="2">
        <f>+Tabla32[[#This Row],[BALANCE INICIAL]]*Tabla32[[#This Row],[PRECIO]]</f>
        <v>0</v>
      </c>
      <c r="M136" s="2">
        <f>+Tabla32[[#This Row],[ENTRADAS]]*Tabla32[[#This Row],[PRECIO]]</f>
        <v>0</v>
      </c>
      <c r="N136" s="2">
        <f>+Tabla32[[#This Row],[SALIDAS]]*Tabla32[[#This Row],[PRECIO]]</f>
        <v>0</v>
      </c>
      <c r="O136" s="2">
        <f>+Tabla32[[#This Row],[BALANCE INICIAL2]]+Tabla32[[#This Row],[ENTRADAS3]]-Tabla32[[#This Row],[SALIDAS4]]</f>
        <v>0</v>
      </c>
    </row>
    <row r="137" spans="1:15" x14ac:dyDescent="0.25">
      <c r="A137" s="9" t="s">
        <v>34</v>
      </c>
      <c r="B137" t="s">
        <v>877</v>
      </c>
      <c r="C137" t="s">
        <v>104</v>
      </c>
      <c r="D137" t="s">
        <v>454</v>
      </c>
      <c r="F137" s="9" t="s">
        <v>820</v>
      </c>
      <c r="G137">
        <v>18</v>
      </c>
      <c r="H137">
        <v>0</v>
      </c>
      <c r="I137" s="34">
        <v>0</v>
      </c>
      <c r="J137">
        <f>+Tabla32[[#This Row],[BALANCE INICIAL]]+Tabla32[[#This Row],[ENTRADAS]]-Tabla32[[#This Row],[SALIDAS]]</f>
        <v>18</v>
      </c>
      <c r="K137" s="2">
        <v>109</v>
      </c>
      <c r="L137" s="2">
        <f>+Tabla32[[#This Row],[BALANCE INICIAL]]*Tabla32[[#This Row],[PRECIO]]</f>
        <v>1962</v>
      </c>
      <c r="M137" s="2">
        <f>+Tabla32[[#This Row],[ENTRADAS]]*Tabla32[[#This Row],[PRECIO]]</f>
        <v>0</v>
      </c>
      <c r="N137" s="2">
        <f>+Tabla32[[#This Row],[SALIDAS]]*Tabla32[[#This Row],[PRECIO]]</f>
        <v>0</v>
      </c>
      <c r="O137" s="2">
        <f>+Tabla32[[#This Row],[BALANCE INICIAL2]]+Tabla32[[#This Row],[ENTRADAS3]]-Tabla32[[#This Row],[SALIDAS4]]</f>
        <v>1962</v>
      </c>
    </row>
    <row r="138" spans="1:15" x14ac:dyDescent="0.25">
      <c r="A138" s="9" t="s">
        <v>34</v>
      </c>
      <c r="B138" t="s">
        <v>877</v>
      </c>
      <c r="C138" t="s">
        <v>104</v>
      </c>
      <c r="D138" t="s">
        <v>424</v>
      </c>
      <c r="F138" s="9" t="s">
        <v>820</v>
      </c>
      <c r="G138">
        <v>50</v>
      </c>
      <c r="H138">
        <v>0</v>
      </c>
      <c r="I138" s="34">
        <v>0</v>
      </c>
      <c r="J138">
        <f>+Tabla32[[#This Row],[BALANCE INICIAL]]+Tabla32[[#This Row],[ENTRADAS]]-Tabla32[[#This Row],[SALIDAS]]</f>
        <v>50</v>
      </c>
      <c r="K138" s="2">
        <v>108</v>
      </c>
      <c r="L138" s="2">
        <f>+Tabla32[[#This Row],[BALANCE INICIAL]]*Tabla32[[#This Row],[PRECIO]]</f>
        <v>5400</v>
      </c>
      <c r="M138" s="2">
        <f>+Tabla32[[#This Row],[ENTRADAS]]*Tabla32[[#This Row],[PRECIO]]</f>
        <v>0</v>
      </c>
      <c r="N138" s="2">
        <f>+Tabla32[[#This Row],[SALIDAS]]*Tabla32[[#This Row],[PRECIO]]</f>
        <v>0</v>
      </c>
      <c r="O138" s="2">
        <f>+Tabla32[[#This Row],[BALANCE INICIAL2]]+Tabla32[[#This Row],[ENTRADAS3]]-Tabla32[[#This Row],[SALIDAS4]]</f>
        <v>5400</v>
      </c>
    </row>
    <row r="139" spans="1:15" x14ac:dyDescent="0.25">
      <c r="A139" s="9" t="s">
        <v>34</v>
      </c>
      <c r="B139" t="s">
        <v>877</v>
      </c>
      <c r="C139" t="s">
        <v>104</v>
      </c>
      <c r="D139" t="s">
        <v>952</v>
      </c>
      <c r="F139" s="9" t="s">
        <v>820</v>
      </c>
      <c r="G139">
        <v>30</v>
      </c>
      <c r="H139">
        <v>0</v>
      </c>
      <c r="I139" s="34">
        <v>6</v>
      </c>
      <c r="J139">
        <f>+Tabla32[[#This Row],[BALANCE INICIAL]]+Tabla32[[#This Row],[ENTRADAS]]-Tabla32[[#This Row],[SALIDAS]]</f>
        <v>24</v>
      </c>
      <c r="K139" s="2">
        <v>275</v>
      </c>
      <c r="L139" s="2">
        <f>+Tabla32[[#This Row],[BALANCE INICIAL]]*Tabla32[[#This Row],[PRECIO]]</f>
        <v>8250</v>
      </c>
      <c r="M139" s="2">
        <f>+Tabla32[[#This Row],[ENTRADAS]]*Tabla32[[#This Row],[PRECIO]]</f>
        <v>0</v>
      </c>
      <c r="N139" s="2">
        <f>+Tabla32[[#This Row],[SALIDAS]]*Tabla32[[#This Row],[PRECIO]]</f>
        <v>1650</v>
      </c>
      <c r="O139" s="2">
        <f>+Tabla32[[#This Row],[BALANCE INICIAL2]]+Tabla32[[#This Row],[ENTRADAS3]]-Tabla32[[#This Row],[SALIDAS4]]</f>
        <v>6600</v>
      </c>
    </row>
    <row r="140" spans="1:15" x14ac:dyDescent="0.25">
      <c r="A140" s="9" t="s">
        <v>29</v>
      </c>
      <c r="B140" t="s">
        <v>878</v>
      </c>
      <c r="C140" t="s">
        <v>102</v>
      </c>
      <c r="D140" t="s">
        <v>545</v>
      </c>
      <c r="F140" s="9" t="s">
        <v>865</v>
      </c>
      <c r="G140">
        <v>1</v>
      </c>
      <c r="H140">
        <v>0</v>
      </c>
      <c r="I140" s="34">
        <v>0</v>
      </c>
      <c r="J140">
        <f>+Tabla32[[#This Row],[BALANCE INICIAL]]+Tabla32[[#This Row],[ENTRADAS]]-Tabla32[[#This Row],[SALIDAS]]</f>
        <v>1</v>
      </c>
      <c r="K140" s="2">
        <v>295</v>
      </c>
      <c r="L140" s="2">
        <f>+Tabla32[[#This Row],[BALANCE INICIAL]]*Tabla32[[#This Row],[PRECIO]]</f>
        <v>295</v>
      </c>
      <c r="M140" s="2">
        <f>+Tabla32[[#This Row],[ENTRADAS]]*Tabla32[[#This Row],[PRECIO]]</f>
        <v>0</v>
      </c>
      <c r="N140" s="2">
        <f>+Tabla32[[#This Row],[SALIDAS]]*Tabla32[[#This Row],[PRECIO]]</f>
        <v>0</v>
      </c>
      <c r="O140" s="2">
        <f>+Tabla32[[#This Row],[BALANCE INICIAL2]]+Tabla32[[#This Row],[ENTRADAS3]]-Tabla32[[#This Row],[SALIDAS4]]</f>
        <v>295</v>
      </c>
    </row>
    <row r="141" spans="1:15" x14ac:dyDescent="0.25">
      <c r="A141" s="9" t="s">
        <v>29</v>
      </c>
      <c r="B141" t="s">
        <v>878</v>
      </c>
      <c r="C141" t="s">
        <v>102</v>
      </c>
      <c r="D141" t="s">
        <v>546</v>
      </c>
      <c r="F141" s="9" t="s">
        <v>866</v>
      </c>
      <c r="G141">
        <v>17.529999999999998</v>
      </c>
      <c r="H141">
        <v>0</v>
      </c>
      <c r="I141" s="34">
        <v>0</v>
      </c>
      <c r="J141">
        <f>+Tabla32[[#This Row],[BALANCE INICIAL]]+Tabla32[[#This Row],[ENTRADAS]]-Tabla32[[#This Row],[SALIDAS]]</f>
        <v>17.529999999999998</v>
      </c>
      <c r="K141" s="2">
        <v>198</v>
      </c>
      <c r="L141" s="2">
        <f>+Tabla32[[#This Row],[BALANCE INICIAL]]*Tabla32[[#This Row],[PRECIO]]</f>
        <v>3470.9399999999996</v>
      </c>
      <c r="M141" s="2">
        <f>+Tabla32[[#This Row],[ENTRADAS]]*Tabla32[[#This Row],[PRECIO]]</f>
        <v>0</v>
      </c>
      <c r="N141" s="2">
        <f>+Tabla32[[#This Row],[SALIDAS]]*Tabla32[[#This Row],[PRECIO]]</f>
        <v>0</v>
      </c>
      <c r="O141" s="2">
        <f>+Tabla32[[#This Row],[BALANCE INICIAL2]]+Tabla32[[#This Row],[ENTRADAS3]]-Tabla32[[#This Row],[SALIDAS4]]</f>
        <v>3470.9399999999996</v>
      </c>
    </row>
    <row r="142" spans="1:15" x14ac:dyDescent="0.25">
      <c r="A142" s="9" t="s">
        <v>29</v>
      </c>
      <c r="B142" t="s">
        <v>878</v>
      </c>
      <c r="C142" t="s">
        <v>102</v>
      </c>
      <c r="D142" t="s">
        <v>547</v>
      </c>
      <c r="F142" s="9" t="s">
        <v>866</v>
      </c>
      <c r="G142">
        <v>7</v>
      </c>
      <c r="H142">
        <v>0</v>
      </c>
      <c r="I142" s="34">
        <v>0</v>
      </c>
      <c r="J142">
        <f>+Tabla32[[#This Row],[BALANCE INICIAL]]+Tabla32[[#This Row],[ENTRADAS]]-Tabla32[[#This Row],[SALIDAS]]</f>
        <v>7</v>
      </c>
      <c r="K142" s="2">
        <v>450</v>
      </c>
      <c r="L142" s="2">
        <f>+Tabla32[[#This Row],[BALANCE INICIAL]]*Tabla32[[#This Row],[PRECIO]]</f>
        <v>3150</v>
      </c>
      <c r="M142" s="2">
        <f>+Tabla32[[#This Row],[ENTRADAS]]*Tabla32[[#This Row],[PRECIO]]</f>
        <v>0</v>
      </c>
      <c r="N142" s="2">
        <f>+Tabla32[[#This Row],[SALIDAS]]*Tabla32[[#This Row],[PRECIO]]</f>
        <v>0</v>
      </c>
      <c r="O142" s="2">
        <f>+Tabla32[[#This Row],[BALANCE INICIAL2]]+Tabla32[[#This Row],[ENTRADAS3]]-Tabla32[[#This Row],[SALIDAS4]]</f>
        <v>3150</v>
      </c>
    </row>
    <row r="143" spans="1:15" x14ac:dyDescent="0.25">
      <c r="A143" s="9" t="s">
        <v>33</v>
      </c>
      <c r="B143" s="17" t="s">
        <v>879</v>
      </c>
      <c r="C143" t="s">
        <v>78</v>
      </c>
      <c r="D143" t="s">
        <v>173</v>
      </c>
      <c r="F143" s="9" t="s">
        <v>835</v>
      </c>
      <c r="G143">
        <v>2</v>
      </c>
      <c r="H143">
        <v>0</v>
      </c>
      <c r="I143" s="34">
        <v>0</v>
      </c>
      <c r="J143">
        <f>+Tabla32[[#This Row],[BALANCE INICIAL]]+Tabla32[[#This Row],[ENTRADAS]]-Tabla32[[#This Row],[SALIDAS]]</f>
        <v>2</v>
      </c>
      <c r="K143" s="2">
        <v>199</v>
      </c>
      <c r="L143" s="2">
        <f>+Tabla32[[#This Row],[BALANCE INICIAL]]*Tabla32[[#This Row],[PRECIO]]</f>
        <v>398</v>
      </c>
      <c r="M143" s="2">
        <f>+Tabla32[[#This Row],[ENTRADAS]]*Tabla32[[#This Row],[PRECIO]]</f>
        <v>0</v>
      </c>
      <c r="N143" s="2">
        <f>+Tabla32[[#This Row],[SALIDAS]]*Tabla32[[#This Row],[PRECIO]]</f>
        <v>0</v>
      </c>
      <c r="O143" s="2">
        <f>+Tabla32[[#This Row],[BALANCE INICIAL2]]+Tabla32[[#This Row],[ENTRADAS3]]-Tabla32[[#This Row],[SALIDAS4]]</f>
        <v>398</v>
      </c>
    </row>
    <row r="144" spans="1:15" x14ac:dyDescent="0.25">
      <c r="A144" s="9" t="s">
        <v>59</v>
      </c>
      <c r="B144" s="17" t="s">
        <v>880</v>
      </c>
      <c r="C144" t="s">
        <v>107</v>
      </c>
      <c r="D144" t="s">
        <v>660</v>
      </c>
      <c r="F144" s="9" t="s">
        <v>834</v>
      </c>
      <c r="G144">
        <v>7</v>
      </c>
      <c r="H144">
        <v>0</v>
      </c>
      <c r="I144" s="34">
        <v>0</v>
      </c>
      <c r="J144">
        <f>+Tabla32[[#This Row],[BALANCE INICIAL]]+Tabla32[[#This Row],[ENTRADAS]]-Tabla32[[#This Row],[SALIDAS]]</f>
        <v>7</v>
      </c>
      <c r="K144" s="2">
        <v>365</v>
      </c>
      <c r="L144" s="2">
        <f>+Tabla32[[#This Row],[BALANCE INICIAL]]*Tabla32[[#This Row],[PRECIO]]</f>
        <v>2555</v>
      </c>
      <c r="M144" s="2">
        <f>+Tabla32[[#This Row],[ENTRADAS]]*Tabla32[[#This Row],[PRECIO]]</f>
        <v>0</v>
      </c>
      <c r="N144" s="2">
        <f>+Tabla32[[#This Row],[SALIDAS]]*Tabla32[[#This Row],[PRECIO]]</f>
        <v>0</v>
      </c>
      <c r="O144" s="2">
        <f>+Tabla32[[#This Row],[BALANCE INICIAL2]]+Tabla32[[#This Row],[ENTRADAS3]]-Tabla32[[#This Row],[SALIDAS4]]</f>
        <v>2555</v>
      </c>
    </row>
    <row r="145" spans="1:15" x14ac:dyDescent="0.25">
      <c r="A145" s="9" t="s">
        <v>59</v>
      </c>
      <c r="B145" s="17" t="s">
        <v>880</v>
      </c>
      <c r="C145" t="s">
        <v>107</v>
      </c>
      <c r="D145" t="s">
        <v>661</v>
      </c>
      <c r="F145" s="9" t="s">
        <v>834</v>
      </c>
      <c r="G145">
        <v>0</v>
      </c>
      <c r="H145">
        <v>0</v>
      </c>
      <c r="I145" s="34">
        <v>0</v>
      </c>
      <c r="J145">
        <f>+Tabla32[[#This Row],[BALANCE INICIAL]]+Tabla32[[#This Row],[ENTRADAS]]-Tabla32[[#This Row],[SALIDAS]]</f>
        <v>0</v>
      </c>
      <c r="K145" s="2">
        <v>800</v>
      </c>
      <c r="L145" s="2">
        <f>+Tabla32[[#This Row],[BALANCE INICIAL]]*Tabla32[[#This Row],[PRECIO]]</f>
        <v>0</v>
      </c>
      <c r="M145" s="2">
        <f>+Tabla32[[#This Row],[ENTRADAS]]*Tabla32[[#This Row],[PRECIO]]</f>
        <v>0</v>
      </c>
      <c r="N145" s="2">
        <f>+Tabla32[[#This Row],[SALIDAS]]*Tabla32[[#This Row],[PRECIO]]</f>
        <v>0</v>
      </c>
      <c r="O145" s="2">
        <f>+Tabla32[[#This Row],[BALANCE INICIAL2]]+Tabla32[[#This Row],[ENTRADAS3]]-Tabla32[[#This Row],[SALIDAS4]]</f>
        <v>0</v>
      </c>
    </row>
    <row r="146" spans="1:15" x14ac:dyDescent="0.25">
      <c r="A146" s="9" t="s">
        <v>59</v>
      </c>
      <c r="B146" s="17" t="s">
        <v>880</v>
      </c>
      <c r="C146" t="s">
        <v>107</v>
      </c>
      <c r="D146" t="s">
        <v>662</v>
      </c>
      <c r="F146" s="9" t="s">
        <v>834</v>
      </c>
      <c r="G146">
        <v>1</v>
      </c>
      <c r="H146">
        <v>0</v>
      </c>
      <c r="I146" s="34">
        <v>0</v>
      </c>
      <c r="J146">
        <f>+Tabla32[[#This Row],[BALANCE INICIAL]]+Tabla32[[#This Row],[ENTRADAS]]-Tabla32[[#This Row],[SALIDAS]]</f>
        <v>1</v>
      </c>
      <c r="K146" s="2">
        <v>400</v>
      </c>
      <c r="L146" s="2">
        <f>+Tabla32[[#This Row],[BALANCE INICIAL]]*Tabla32[[#This Row],[PRECIO]]</f>
        <v>400</v>
      </c>
      <c r="M146" s="2">
        <f>+Tabla32[[#This Row],[ENTRADAS]]*Tabla32[[#This Row],[PRECIO]]</f>
        <v>0</v>
      </c>
      <c r="N146" s="2">
        <f>+Tabla32[[#This Row],[SALIDAS]]*Tabla32[[#This Row],[PRECIO]]</f>
        <v>0</v>
      </c>
      <c r="O146" s="2">
        <f>+Tabla32[[#This Row],[BALANCE INICIAL2]]+Tabla32[[#This Row],[ENTRADAS3]]-Tabla32[[#This Row],[SALIDAS4]]</f>
        <v>400</v>
      </c>
    </row>
    <row r="147" spans="1:15" x14ac:dyDescent="0.25">
      <c r="A147" s="9" t="s">
        <v>59</v>
      </c>
      <c r="B147" s="17" t="s">
        <v>880</v>
      </c>
      <c r="C147" t="s">
        <v>107</v>
      </c>
      <c r="D147" t="s">
        <v>663</v>
      </c>
      <c r="F147" s="9" t="s">
        <v>834</v>
      </c>
      <c r="G147">
        <v>15</v>
      </c>
      <c r="H147">
        <v>0</v>
      </c>
      <c r="I147" s="34">
        <v>0</v>
      </c>
      <c r="J147">
        <f>+Tabla32[[#This Row],[BALANCE INICIAL]]+Tabla32[[#This Row],[ENTRADAS]]-Tabla32[[#This Row],[SALIDAS]]</f>
        <v>15</v>
      </c>
      <c r="K147" s="2">
        <v>365</v>
      </c>
      <c r="L147" s="2">
        <f>+Tabla32[[#This Row],[BALANCE INICIAL]]*Tabla32[[#This Row],[PRECIO]]</f>
        <v>5475</v>
      </c>
      <c r="M147" s="2">
        <f>+Tabla32[[#This Row],[ENTRADAS]]*Tabla32[[#This Row],[PRECIO]]</f>
        <v>0</v>
      </c>
      <c r="N147" s="2">
        <f>+Tabla32[[#This Row],[SALIDAS]]*Tabla32[[#This Row],[PRECIO]]</f>
        <v>0</v>
      </c>
      <c r="O147" s="2">
        <f>+Tabla32[[#This Row],[BALANCE INICIAL2]]+Tabla32[[#This Row],[ENTRADAS3]]-Tabla32[[#This Row],[SALIDAS4]]</f>
        <v>5475</v>
      </c>
    </row>
    <row r="148" spans="1:15" x14ac:dyDescent="0.25">
      <c r="A148" s="9" t="s">
        <v>59</v>
      </c>
      <c r="B148" s="17" t="s">
        <v>880</v>
      </c>
      <c r="C148" t="s">
        <v>107</v>
      </c>
      <c r="D148" t="s">
        <v>664</v>
      </c>
      <c r="F148" s="9" t="s">
        <v>834</v>
      </c>
      <c r="G148">
        <v>13</v>
      </c>
      <c r="H148">
        <v>0</v>
      </c>
      <c r="I148" s="34">
        <v>0</v>
      </c>
      <c r="J148">
        <f>+Tabla32[[#This Row],[BALANCE INICIAL]]+Tabla32[[#This Row],[ENTRADAS]]-Tabla32[[#This Row],[SALIDAS]]</f>
        <v>13</v>
      </c>
      <c r="K148" s="2">
        <v>450</v>
      </c>
      <c r="L148" s="2">
        <f>+Tabla32[[#This Row],[BALANCE INICIAL]]*Tabla32[[#This Row],[PRECIO]]</f>
        <v>5850</v>
      </c>
      <c r="M148" s="2">
        <f>+Tabla32[[#This Row],[ENTRADAS]]*Tabla32[[#This Row],[PRECIO]]</f>
        <v>0</v>
      </c>
      <c r="N148" s="2">
        <f>+Tabla32[[#This Row],[SALIDAS]]*Tabla32[[#This Row],[PRECIO]]</f>
        <v>0</v>
      </c>
      <c r="O148" s="2">
        <f>+Tabla32[[#This Row],[BALANCE INICIAL2]]+Tabla32[[#This Row],[ENTRADAS3]]-Tabla32[[#This Row],[SALIDAS4]]</f>
        <v>5850</v>
      </c>
    </row>
    <row r="149" spans="1:15" x14ac:dyDescent="0.25">
      <c r="A149" s="9" t="s">
        <v>59</v>
      </c>
      <c r="B149" s="17" t="s">
        <v>880</v>
      </c>
      <c r="C149" t="s">
        <v>107</v>
      </c>
      <c r="D149" t="s">
        <v>665</v>
      </c>
      <c r="F149" s="9" t="s">
        <v>834</v>
      </c>
      <c r="G149">
        <v>14</v>
      </c>
      <c r="H149">
        <v>0</v>
      </c>
      <c r="I149" s="34">
        <v>0</v>
      </c>
      <c r="J149">
        <f>+Tabla32[[#This Row],[BALANCE INICIAL]]+Tabla32[[#This Row],[ENTRADAS]]-Tabla32[[#This Row],[SALIDAS]]</f>
        <v>14</v>
      </c>
      <c r="K149" s="2">
        <v>365</v>
      </c>
      <c r="L149" s="2">
        <f>+Tabla32[[#This Row],[BALANCE INICIAL]]*Tabla32[[#This Row],[PRECIO]]</f>
        <v>5110</v>
      </c>
      <c r="M149" s="2">
        <f>+Tabla32[[#This Row],[ENTRADAS]]*Tabla32[[#This Row],[PRECIO]]</f>
        <v>0</v>
      </c>
      <c r="N149" s="2">
        <f>+Tabla32[[#This Row],[SALIDAS]]*Tabla32[[#This Row],[PRECIO]]</f>
        <v>0</v>
      </c>
      <c r="O149" s="2">
        <f>+Tabla32[[#This Row],[BALANCE INICIAL2]]+Tabla32[[#This Row],[ENTRADAS3]]-Tabla32[[#This Row],[SALIDAS4]]</f>
        <v>5110</v>
      </c>
    </row>
    <row r="150" spans="1:15" x14ac:dyDescent="0.25">
      <c r="A150" s="9" t="s">
        <v>59</v>
      </c>
      <c r="B150" s="17" t="s">
        <v>880</v>
      </c>
      <c r="C150" t="s">
        <v>107</v>
      </c>
      <c r="D150" t="s">
        <v>666</v>
      </c>
      <c r="F150" s="9" t="s">
        <v>834</v>
      </c>
      <c r="G150">
        <v>0</v>
      </c>
      <c r="H150">
        <v>0</v>
      </c>
      <c r="I150" s="34">
        <v>0</v>
      </c>
      <c r="J150">
        <f>+Tabla32[[#This Row],[BALANCE INICIAL]]+Tabla32[[#This Row],[ENTRADAS]]-Tabla32[[#This Row],[SALIDAS]]</f>
        <v>0</v>
      </c>
      <c r="K150" s="2">
        <v>800</v>
      </c>
      <c r="L150" s="2">
        <f>+Tabla32[[#This Row],[BALANCE INICIAL]]*Tabla32[[#This Row],[PRECIO]]</f>
        <v>0</v>
      </c>
      <c r="M150" s="2">
        <f>+Tabla32[[#This Row],[ENTRADAS]]*Tabla32[[#This Row],[PRECIO]]</f>
        <v>0</v>
      </c>
      <c r="N150" s="2">
        <f>+Tabla32[[#This Row],[SALIDAS]]*Tabla32[[#This Row],[PRECIO]]</f>
        <v>0</v>
      </c>
      <c r="O150" s="2">
        <f>+Tabla32[[#This Row],[BALANCE INICIAL2]]+Tabla32[[#This Row],[ENTRADAS3]]-Tabla32[[#This Row],[SALIDAS4]]</f>
        <v>0</v>
      </c>
    </row>
    <row r="151" spans="1:15" x14ac:dyDescent="0.25">
      <c r="A151" s="9" t="s">
        <v>59</v>
      </c>
      <c r="B151" s="17" t="s">
        <v>880</v>
      </c>
      <c r="C151" t="s">
        <v>107</v>
      </c>
      <c r="D151" t="s">
        <v>667</v>
      </c>
      <c r="F151" s="9" t="s">
        <v>834</v>
      </c>
      <c r="G151">
        <v>13</v>
      </c>
      <c r="H151">
        <v>0</v>
      </c>
      <c r="I151" s="34">
        <v>0</v>
      </c>
      <c r="J151">
        <f>+Tabla32[[#This Row],[BALANCE INICIAL]]+Tabla32[[#This Row],[ENTRADAS]]-Tabla32[[#This Row],[SALIDAS]]</f>
        <v>13</v>
      </c>
      <c r="K151" s="2">
        <v>365</v>
      </c>
      <c r="L151" s="2">
        <f>+Tabla32[[#This Row],[BALANCE INICIAL]]*Tabla32[[#This Row],[PRECIO]]</f>
        <v>4745</v>
      </c>
      <c r="M151" s="2">
        <f>+Tabla32[[#This Row],[ENTRADAS]]*Tabla32[[#This Row],[PRECIO]]</f>
        <v>0</v>
      </c>
      <c r="N151" s="2">
        <f>+Tabla32[[#This Row],[SALIDAS]]*Tabla32[[#This Row],[PRECIO]]</f>
        <v>0</v>
      </c>
      <c r="O151" s="2">
        <f>+Tabla32[[#This Row],[BALANCE INICIAL2]]+Tabla32[[#This Row],[ENTRADAS3]]-Tabla32[[#This Row],[SALIDAS4]]</f>
        <v>4745</v>
      </c>
    </row>
    <row r="152" spans="1:15" x14ac:dyDescent="0.25">
      <c r="A152" s="9" t="s">
        <v>29</v>
      </c>
      <c r="B152" t="s">
        <v>878</v>
      </c>
      <c r="C152" t="s">
        <v>102</v>
      </c>
      <c r="D152" t="s">
        <v>548</v>
      </c>
      <c r="F152" s="9" t="s">
        <v>865</v>
      </c>
      <c r="G152">
        <v>10</v>
      </c>
      <c r="H152">
        <v>0</v>
      </c>
      <c r="I152" s="34">
        <v>0</v>
      </c>
      <c r="J152">
        <f>+Tabla32[[#This Row],[BALANCE INICIAL]]+Tabla32[[#This Row],[ENTRADAS]]-Tabla32[[#This Row],[SALIDAS]]</f>
        <v>10</v>
      </c>
      <c r="K152" s="2">
        <v>476</v>
      </c>
      <c r="L152" s="2">
        <f>+Tabla32[[#This Row],[BALANCE INICIAL]]*Tabla32[[#This Row],[PRECIO]]</f>
        <v>4760</v>
      </c>
      <c r="M152" s="2">
        <f>+Tabla32[[#This Row],[ENTRADAS]]*Tabla32[[#This Row],[PRECIO]]</f>
        <v>0</v>
      </c>
      <c r="N152" s="2">
        <f>+Tabla32[[#This Row],[SALIDAS]]*Tabla32[[#This Row],[PRECIO]]</f>
        <v>0</v>
      </c>
      <c r="O152" s="2">
        <f>+Tabla32[[#This Row],[BALANCE INICIAL2]]+Tabla32[[#This Row],[ENTRADAS3]]-Tabla32[[#This Row],[SALIDAS4]]</f>
        <v>4760</v>
      </c>
    </row>
    <row r="153" spans="1:15" x14ac:dyDescent="0.25">
      <c r="A153" s="9" t="s">
        <v>29</v>
      </c>
      <c r="B153" t="s">
        <v>878</v>
      </c>
      <c r="C153" t="s">
        <v>102</v>
      </c>
      <c r="D153" t="s">
        <v>498</v>
      </c>
      <c r="F153" s="9" t="s">
        <v>908</v>
      </c>
      <c r="G153">
        <v>0</v>
      </c>
      <c r="H153">
        <v>0</v>
      </c>
      <c r="I153" s="34">
        <v>0</v>
      </c>
      <c r="J153">
        <f>+Tabla32[[#This Row],[BALANCE INICIAL]]+Tabla32[[#This Row],[ENTRADAS]]-Tabla32[[#This Row],[SALIDAS]]</f>
        <v>0</v>
      </c>
      <c r="K153" s="2">
        <v>235</v>
      </c>
      <c r="L153" s="2">
        <f>+Tabla32[[#This Row],[BALANCE INICIAL]]*Tabla32[[#This Row],[PRECIO]]</f>
        <v>0</v>
      </c>
      <c r="M153" s="2">
        <f>+Tabla32[[#This Row],[ENTRADAS]]*Tabla32[[#This Row],[PRECIO]]</f>
        <v>0</v>
      </c>
      <c r="N153" s="2">
        <f>+Tabla32[[#This Row],[SALIDAS]]*Tabla32[[#This Row],[PRECIO]]</f>
        <v>0</v>
      </c>
      <c r="O153" s="2">
        <f>+Tabla32[[#This Row],[BALANCE INICIAL2]]+Tabla32[[#This Row],[ENTRADAS3]]-Tabla32[[#This Row],[SALIDAS4]]</f>
        <v>0</v>
      </c>
    </row>
    <row r="154" spans="1:15" x14ac:dyDescent="0.25">
      <c r="A154" s="9" t="s">
        <v>29</v>
      </c>
      <c r="B154" t="s">
        <v>878</v>
      </c>
      <c r="C154" t="s">
        <v>102</v>
      </c>
      <c r="D154" t="s">
        <v>499</v>
      </c>
      <c r="F154" s="9" t="s">
        <v>908</v>
      </c>
      <c r="G154">
        <v>0</v>
      </c>
      <c r="H154">
        <v>0</v>
      </c>
      <c r="I154" s="34">
        <v>0</v>
      </c>
      <c r="J154">
        <f>+Tabla32[[#This Row],[BALANCE INICIAL]]+Tabla32[[#This Row],[ENTRADAS]]-Tabla32[[#This Row],[SALIDAS]]</f>
        <v>0</v>
      </c>
      <c r="K154" s="2">
        <v>228</v>
      </c>
      <c r="L154" s="2">
        <f>+Tabla32[[#This Row],[BALANCE INICIAL]]*Tabla32[[#This Row],[PRECIO]]</f>
        <v>0</v>
      </c>
      <c r="M154" s="2">
        <f>+Tabla32[[#This Row],[ENTRADAS]]*Tabla32[[#This Row],[PRECIO]]</f>
        <v>0</v>
      </c>
      <c r="N154" s="2">
        <f>+Tabla32[[#This Row],[SALIDAS]]*Tabla32[[#This Row],[PRECIO]]</f>
        <v>0</v>
      </c>
      <c r="O154" s="2">
        <f>+Tabla32[[#This Row],[BALANCE INICIAL2]]+Tabla32[[#This Row],[ENTRADAS3]]-Tabla32[[#This Row],[SALIDAS4]]</f>
        <v>0</v>
      </c>
    </row>
    <row r="155" spans="1:15" x14ac:dyDescent="0.25">
      <c r="A155" s="9" t="s">
        <v>28</v>
      </c>
      <c r="B155" t="s">
        <v>884</v>
      </c>
      <c r="C155" t="s">
        <v>74</v>
      </c>
      <c r="D155" t="s">
        <v>175</v>
      </c>
      <c r="F155" s="9" t="s">
        <v>820</v>
      </c>
      <c r="G155">
        <v>19</v>
      </c>
      <c r="H155">
        <v>0</v>
      </c>
      <c r="I155" s="34">
        <v>9</v>
      </c>
      <c r="J155">
        <f>+Tabla32[[#This Row],[BALANCE INICIAL]]+Tabla32[[#This Row],[ENTRADAS]]-Tabla32[[#This Row],[SALIDAS]]</f>
        <v>10</v>
      </c>
      <c r="K155" s="2">
        <v>97.46</v>
      </c>
      <c r="L155" s="2">
        <f>+Tabla32[[#This Row],[BALANCE INICIAL]]*Tabla32[[#This Row],[PRECIO]]</f>
        <v>1851.7399999999998</v>
      </c>
      <c r="M155" s="2">
        <f>+Tabla32[[#This Row],[ENTRADAS]]*Tabla32[[#This Row],[PRECIO]]</f>
        <v>0</v>
      </c>
      <c r="N155" s="2">
        <f>+Tabla32[[#This Row],[SALIDAS]]*Tabla32[[#This Row],[PRECIO]]</f>
        <v>877.14</v>
      </c>
      <c r="O155" s="2">
        <f>+Tabla32[[#This Row],[BALANCE INICIAL2]]+Tabla32[[#This Row],[ENTRADAS3]]-Tabla32[[#This Row],[SALIDAS4]]</f>
        <v>974.5999999999998</v>
      </c>
    </row>
    <row r="156" spans="1:15" x14ac:dyDescent="0.25">
      <c r="A156" s="9" t="s">
        <v>28</v>
      </c>
      <c r="B156" t="s">
        <v>884</v>
      </c>
      <c r="C156" t="s">
        <v>74</v>
      </c>
      <c r="D156" t="s">
        <v>174</v>
      </c>
      <c r="F156" s="9" t="s">
        <v>820</v>
      </c>
      <c r="G156">
        <v>25</v>
      </c>
      <c r="H156">
        <v>0</v>
      </c>
      <c r="I156" s="34">
        <v>12</v>
      </c>
      <c r="J156">
        <f>+Tabla32[[#This Row],[BALANCE INICIAL]]+Tabla32[[#This Row],[ENTRADAS]]-Tabla32[[#This Row],[SALIDAS]]</f>
        <v>13</v>
      </c>
      <c r="K156" s="2">
        <v>391.36</v>
      </c>
      <c r="L156" s="2">
        <f>+Tabla32[[#This Row],[BALANCE INICIAL]]*Tabla32[[#This Row],[PRECIO]]</f>
        <v>9784</v>
      </c>
      <c r="M156" s="2">
        <f>+Tabla32[[#This Row],[ENTRADAS]]*Tabla32[[#This Row],[PRECIO]]</f>
        <v>0</v>
      </c>
      <c r="N156" s="2">
        <f>+Tabla32[[#This Row],[SALIDAS]]*Tabla32[[#This Row],[PRECIO]]</f>
        <v>4696.32</v>
      </c>
      <c r="O156" s="2">
        <f>+Tabla32[[#This Row],[BALANCE INICIAL2]]+Tabla32[[#This Row],[ENTRADAS3]]-Tabla32[[#This Row],[SALIDAS4]]</f>
        <v>5087.68</v>
      </c>
    </row>
    <row r="157" spans="1:15" x14ac:dyDescent="0.25">
      <c r="A157" s="9" t="s">
        <v>28</v>
      </c>
      <c r="B157" t="s">
        <v>884</v>
      </c>
      <c r="C157" t="s">
        <v>74</v>
      </c>
      <c r="D157" t="s">
        <v>176</v>
      </c>
      <c r="F157" s="9" t="s">
        <v>820</v>
      </c>
      <c r="G157">
        <v>1</v>
      </c>
      <c r="H157">
        <v>0</v>
      </c>
      <c r="I157" s="34">
        <v>1</v>
      </c>
      <c r="J157">
        <f>+Tabla32[[#This Row],[BALANCE INICIAL]]+Tabla32[[#This Row],[ENTRADAS]]-Tabla32[[#This Row],[SALIDAS]]</f>
        <v>0</v>
      </c>
      <c r="K157" s="2">
        <v>130</v>
      </c>
      <c r="L157" s="2">
        <f>+Tabla32[[#This Row],[BALANCE INICIAL]]*Tabla32[[#This Row],[PRECIO]]</f>
        <v>130</v>
      </c>
      <c r="M157" s="2">
        <f>+Tabla32[[#This Row],[ENTRADAS]]*Tabla32[[#This Row],[PRECIO]]</f>
        <v>0</v>
      </c>
      <c r="N157" s="2">
        <f>+Tabla32[[#This Row],[SALIDAS]]*Tabla32[[#This Row],[PRECIO]]</f>
        <v>130</v>
      </c>
      <c r="O157" s="2">
        <f>+Tabla32[[#This Row],[BALANCE INICIAL2]]+Tabla32[[#This Row],[ENTRADAS3]]-Tabla32[[#This Row],[SALIDAS4]]</f>
        <v>0</v>
      </c>
    </row>
    <row r="158" spans="1:15" x14ac:dyDescent="0.25">
      <c r="A158" s="9" t="s">
        <v>28</v>
      </c>
      <c r="B158" t="s">
        <v>884</v>
      </c>
      <c r="C158" t="s">
        <v>74</v>
      </c>
      <c r="D158" t="s">
        <v>177</v>
      </c>
      <c r="F158" s="9" t="s">
        <v>820</v>
      </c>
      <c r="G158">
        <v>20</v>
      </c>
      <c r="H158">
        <v>0</v>
      </c>
      <c r="I158" s="34">
        <v>4</v>
      </c>
      <c r="J158">
        <f>+Tabla32[[#This Row],[BALANCE INICIAL]]+Tabla32[[#This Row],[ENTRADAS]]-Tabla32[[#This Row],[SALIDAS]]</f>
        <v>16</v>
      </c>
      <c r="K158" s="2">
        <v>184</v>
      </c>
      <c r="L158" s="2">
        <f>+Tabla32[[#This Row],[BALANCE INICIAL]]*Tabla32[[#This Row],[PRECIO]]</f>
        <v>3680</v>
      </c>
      <c r="M158" s="2">
        <f>+Tabla32[[#This Row],[ENTRADAS]]*Tabla32[[#This Row],[PRECIO]]</f>
        <v>0</v>
      </c>
      <c r="N158" s="2">
        <f>+Tabla32[[#This Row],[SALIDAS]]*Tabla32[[#This Row],[PRECIO]]</f>
        <v>736</v>
      </c>
      <c r="O158" s="2">
        <f>+Tabla32[[#This Row],[BALANCE INICIAL2]]+Tabla32[[#This Row],[ENTRADAS3]]-Tabla32[[#This Row],[SALIDAS4]]</f>
        <v>2944</v>
      </c>
    </row>
    <row r="159" spans="1:15" x14ac:dyDescent="0.25">
      <c r="A159" s="9" t="s">
        <v>28</v>
      </c>
      <c r="B159" t="s">
        <v>884</v>
      </c>
      <c r="C159" t="s">
        <v>74</v>
      </c>
      <c r="D159" t="s">
        <v>178</v>
      </c>
      <c r="F159" s="9" t="s">
        <v>820</v>
      </c>
      <c r="G159">
        <v>24</v>
      </c>
      <c r="H159">
        <v>0</v>
      </c>
      <c r="I159" s="34">
        <v>0</v>
      </c>
      <c r="J159">
        <f>+Tabla32[[#This Row],[BALANCE INICIAL]]+Tabla32[[#This Row],[ENTRADAS]]-Tabla32[[#This Row],[SALIDAS]]</f>
        <v>24</v>
      </c>
      <c r="K159" s="2">
        <v>199.16</v>
      </c>
      <c r="L159" s="2">
        <f>+Tabla32[[#This Row],[BALANCE INICIAL]]*Tabla32[[#This Row],[PRECIO]]</f>
        <v>4779.84</v>
      </c>
      <c r="M159" s="2">
        <f>+Tabla32[[#This Row],[ENTRADAS]]*Tabla32[[#This Row],[PRECIO]]</f>
        <v>0</v>
      </c>
      <c r="N159" s="2">
        <f>+Tabla32[[#This Row],[SALIDAS]]*Tabla32[[#This Row],[PRECIO]]</f>
        <v>0</v>
      </c>
      <c r="O159" s="2">
        <f>+Tabla32[[#This Row],[BALANCE INICIAL2]]+Tabla32[[#This Row],[ENTRADAS3]]-Tabla32[[#This Row],[SALIDAS4]]</f>
        <v>4779.84</v>
      </c>
    </row>
    <row r="160" spans="1:15" x14ac:dyDescent="0.25">
      <c r="A160" s="9" t="s">
        <v>29</v>
      </c>
      <c r="B160" t="s">
        <v>878</v>
      </c>
      <c r="C160" t="s">
        <v>102</v>
      </c>
      <c r="D160" t="s">
        <v>549</v>
      </c>
      <c r="F160" s="9" t="s">
        <v>865</v>
      </c>
      <c r="G160">
        <v>1</v>
      </c>
      <c r="H160">
        <v>0</v>
      </c>
      <c r="I160" s="34">
        <v>0</v>
      </c>
      <c r="J160">
        <f>+Tabla32[[#This Row],[BALANCE INICIAL]]+Tabla32[[#This Row],[ENTRADAS]]-Tabla32[[#This Row],[SALIDAS]]</f>
        <v>1</v>
      </c>
      <c r="K160" s="2">
        <v>109.99</v>
      </c>
      <c r="L160" s="2">
        <f>+Tabla32[[#This Row],[BALANCE INICIAL]]*Tabla32[[#This Row],[PRECIO]]</f>
        <v>109.99</v>
      </c>
      <c r="M160" s="2">
        <f>+Tabla32[[#This Row],[ENTRADAS]]*Tabla32[[#This Row],[PRECIO]]</f>
        <v>0</v>
      </c>
      <c r="N160" s="2">
        <f>+Tabla32[[#This Row],[SALIDAS]]*Tabla32[[#This Row],[PRECIO]]</f>
        <v>0</v>
      </c>
      <c r="O160" s="2">
        <f>+Tabla32[[#This Row],[BALANCE INICIAL2]]+Tabla32[[#This Row],[ENTRADAS3]]-Tabla32[[#This Row],[SALIDAS4]]</f>
        <v>109.99</v>
      </c>
    </row>
    <row r="161" spans="1:15" x14ac:dyDescent="0.25">
      <c r="A161" s="9" t="s">
        <v>28</v>
      </c>
      <c r="B161" t="s">
        <v>884</v>
      </c>
      <c r="C161" t="s">
        <v>74</v>
      </c>
      <c r="D161" t="s">
        <v>180</v>
      </c>
      <c r="F161" s="9" t="s">
        <v>820</v>
      </c>
      <c r="G161">
        <v>70</v>
      </c>
      <c r="H161">
        <v>0</v>
      </c>
      <c r="I161" s="34">
        <v>0</v>
      </c>
      <c r="J161">
        <f>+Tabla32[[#This Row],[BALANCE INICIAL]]+Tabla32[[#This Row],[ENTRADAS]]-Tabla32[[#This Row],[SALIDAS]]</f>
        <v>70</v>
      </c>
      <c r="K161" s="2">
        <v>4.5</v>
      </c>
      <c r="L161" s="2">
        <f>+Tabla32[[#This Row],[BALANCE INICIAL]]*Tabla32[[#This Row],[PRECIO]]</f>
        <v>315</v>
      </c>
      <c r="M161" s="2">
        <f>+Tabla32[[#This Row],[ENTRADAS]]*Tabla32[[#This Row],[PRECIO]]</f>
        <v>0</v>
      </c>
      <c r="N161" s="2">
        <f>+Tabla32[[#This Row],[SALIDAS]]*Tabla32[[#This Row],[PRECIO]]</f>
        <v>0</v>
      </c>
      <c r="O161" s="2">
        <f>+Tabla32[[#This Row],[BALANCE INICIAL2]]+Tabla32[[#This Row],[ENTRADAS3]]-Tabla32[[#This Row],[SALIDAS4]]</f>
        <v>315</v>
      </c>
    </row>
    <row r="162" spans="1:15" x14ac:dyDescent="0.25">
      <c r="A162" s="9" t="s">
        <v>29</v>
      </c>
      <c r="B162" t="s">
        <v>878</v>
      </c>
      <c r="C162" t="s">
        <v>102</v>
      </c>
      <c r="D162" t="s">
        <v>500</v>
      </c>
      <c r="F162" s="9" t="s">
        <v>908</v>
      </c>
      <c r="G162">
        <v>0</v>
      </c>
      <c r="H162">
        <v>0</v>
      </c>
      <c r="I162" s="34">
        <v>0</v>
      </c>
      <c r="J162">
        <f>+Tabla32[[#This Row],[BALANCE INICIAL]]+Tabla32[[#This Row],[ENTRADAS]]-Tabla32[[#This Row],[SALIDAS]]</f>
        <v>0</v>
      </c>
      <c r="K162" s="2">
        <v>77</v>
      </c>
      <c r="L162" s="2">
        <f>+Tabla32[[#This Row],[BALANCE INICIAL]]*Tabla32[[#This Row],[PRECIO]]</f>
        <v>0</v>
      </c>
      <c r="M162" s="2">
        <f>+Tabla32[[#This Row],[ENTRADAS]]*Tabla32[[#This Row],[PRECIO]]</f>
        <v>0</v>
      </c>
      <c r="N162" s="2">
        <f>+Tabla32[[#This Row],[SALIDAS]]*Tabla32[[#This Row],[PRECIO]]</f>
        <v>0</v>
      </c>
      <c r="O162" s="2">
        <f>+Tabla32[[#This Row],[BALANCE INICIAL2]]+Tabla32[[#This Row],[ENTRADAS3]]-Tabla32[[#This Row],[SALIDAS4]]</f>
        <v>0</v>
      </c>
    </row>
    <row r="163" spans="1:15" x14ac:dyDescent="0.25">
      <c r="A163" s="9" t="s">
        <v>36</v>
      </c>
      <c r="B163" t="s">
        <v>895</v>
      </c>
      <c r="C163" t="s">
        <v>82</v>
      </c>
      <c r="D163" t="s">
        <v>182</v>
      </c>
      <c r="F163" s="9" t="s">
        <v>820</v>
      </c>
      <c r="G163">
        <v>1</v>
      </c>
      <c r="H163">
        <v>0</v>
      </c>
      <c r="I163" s="34">
        <v>0</v>
      </c>
      <c r="J163">
        <f>+Tabla32[[#This Row],[BALANCE INICIAL]]+Tabla32[[#This Row],[ENTRADAS]]-Tabla32[[#This Row],[SALIDAS]]</f>
        <v>1</v>
      </c>
      <c r="K163" s="2">
        <v>1900</v>
      </c>
      <c r="L163" s="2">
        <f>+Tabla32[[#This Row],[BALANCE INICIAL]]*Tabla32[[#This Row],[PRECIO]]</f>
        <v>1900</v>
      </c>
      <c r="M163" s="2">
        <f>+Tabla32[[#This Row],[ENTRADAS]]*Tabla32[[#This Row],[PRECIO]]</f>
        <v>0</v>
      </c>
      <c r="N163" s="2">
        <f>+Tabla32[[#This Row],[SALIDAS]]*Tabla32[[#This Row],[PRECIO]]</f>
        <v>0</v>
      </c>
      <c r="O163" s="2">
        <f>+Tabla32[[#This Row],[BALANCE INICIAL2]]+Tabla32[[#This Row],[ENTRADAS3]]-Tabla32[[#This Row],[SALIDAS4]]</f>
        <v>1900</v>
      </c>
    </row>
    <row r="164" spans="1:15" x14ac:dyDescent="0.25">
      <c r="A164" s="9" t="s">
        <v>1141</v>
      </c>
      <c r="B164" s="17" t="s">
        <v>1142</v>
      </c>
      <c r="C164" t="s">
        <v>1143</v>
      </c>
      <c r="D164" t="s">
        <v>181</v>
      </c>
      <c r="F164" s="9" t="s">
        <v>820</v>
      </c>
      <c r="G164">
        <v>22</v>
      </c>
      <c r="H164">
        <v>0</v>
      </c>
      <c r="I164" s="34">
        <v>2</v>
      </c>
      <c r="J164">
        <f>+Tabla32[[#This Row],[BALANCE INICIAL]]+Tabla32[[#This Row],[ENTRADAS]]-Tabla32[[#This Row],[SALIDAS]]</f>
        <v>20</v>
      </c>
      <c r="K164" s="2">
        <v>50</v>
      </c>
      <c r="L164" s="2">
        <f>+Tabla32[[#This Row],[BALANCE INICIAL]]*Tabla32[[#This Row],[PRECIO]]</f>
        <v>1100</v>
      </c>
      <c r="M164" s="2">
        <f>+Tabla32[[#This Row],[ENTRADAS]]*Tabla32[[#This Row],[PRECIO]]</f>
        <v>0</v>
      </c>
      <c r="N164" s="2">
        <f>+Tabla32[[#This Row],[SALIDAS]]*Tabla32[[#This Row],[PRECIO]]</f>
        <v>100</v>
      </c>
      <c r="O164" s="2">
        <f>+Tabla32[[#This Row],[BALANCE INICIAL2]]+Tabla32[[#This Row],[ENTRADAS3]]-Tabla32[[#This Row],[SALIDAS4]]</f>
        <v>1000</v>
      </c>
    </row>
    <row r="165" spans="1:15" x14ac:dyDescent="0.25">
      <c r="A165" s="9" t="s">
        <v>59</v>
      </c>
      <c r="B165" s="17" t="s">
        <v>880</v>
      </c>
      <c r="C165" t="s">
        <v>107</v>
      </c>
      <c r="D165" t="s">
        <v>668</v>
      </c>
      <c r="F165" s="9" t="s">
        <v>820</v>
      </c>
      <c r="G165">
        <v>1</v>
      </c>
      <c r="H165">
        <v>0</v>
      </c>
      <c r="I165" s="34">
        <v>0</v>
      </c>
      <c r="J165">
        <f>+Tabla32[[#This Row],[BALANCE INICIAL]]+Tabla32[[#This Row],[ENTRADAS]]-Tabla32[[#This Row],[SALIDAS]]</f>
        <v>1</v>
      </c>
      <c r="K165" s="2">
        <v>545</v>
      </c>
      <c r="L165" s="2">
        <f>+Tabla32[[#This Row],[BALANCE INICIAL]]*Tabla32[[#This Row],[PRECIO]]</f>
        <v>545</v>
      </c>
      <c r="M165" s="2">
        <f>+Tabla32[[#This Row],[ENTRADAS]]*Tabla32[[#This Row],[PRECIO]]</f>
        <v>0</v>
      </c>
      <c r="N165" s="2">
        <f>+Tabla32[[#This Row],[SALIDAS]]*Tabla32[[#This Row],[PRECIO]]</f>
        <v>0</v>
      </c>
      <c r="O165" s="2">
        <f>+Tabla32[[#This Row],[BALANCE INICIAL2]]+Tabla32[[#This Row],[ENTRADAS3]]-Tabla32[[#This Row],[SALIDAS4]]</f>
        <v>545</v>
      </c>
    </row>
    <row r="166" spans="1:15" ht="16.5" customHeight="1" x14ac:dyDescent="0.25">
      <c r="A166" s="15" t="s">
        <v>27</v>
      </c>
      <c r="B166" s="17" t="s">
        <v>889</v>
      </c>
      <c r="C166" s="45" t="s">
        <v>1139</v>
      </c>
      <c r="D166" t="s">
        <v>965</v>
      </c>
      <c r="F166" s="9" t="s">
        <v>820</v>
      </c>
      <c r="G166">
        <v>150</v>
      </c>
      <c r="H166">
        <v>0</v>
      </c>
      <c r="I166" s="34">
        <v>0</v>
      </c>
      <c r="J166">
        <f>+Tabla32[[#This Row],[BALANCE INICIAL]]+Tabla32[[#This Row],[ENTRADAS]]-Tabla32[[#This Row],[SALIDAS]]</f>
        <v>150</v>
      </c>
      <c r="K166" s="2">
        <v>65.8</v>
      </c>
      <c r="L166" s="2">
        <f>+Tabla32[[#This Row],[BALANCE INICIAL]]*Tabla32[[#This Row],[PRECIO]]</f>
        <v>9870</v>
      </c>
      <c r="M166" s="2">
        <f>+Tabla32[[#This Row],[ENTRADAS]]*Tabla32[[#This Row],[PRECIO]]</f>
        <v>0</v>
      </c>
      <c r="N166" s="2">
        <f>+Tabla32[[#This Row],[SALIDAS]]*Tabla32[[#This Row],[PRECIO]]</f>
        <v>0</v>
      </c>
      <c r="O166" s="2">
        <f>+Tabla32[[#This Row],[BALANCE INICIAL2]]+Tabla32[[#This Row],[ENTRADAS3]]-Tabla32[[#This Row],[SALIDAS4]]</f>
        <v>9870</v>
      </c>
    </row>
    <row r="167" spans="1:15" x14ac:dyDescent="0.25">
      <c r="A167" s="9" t="s">
        <v>1130</v>
      </c>
      <c r="B167" s="17" t="s">
        <v>894</v>
      </c>
      <c r="C167" t="s">
        <v>1131</v>
      </c>
      <c r="D167" t="s">
        <v>146</v>
      </c>
      <c r="F167" s="9" t="s">
        <v>820</v>
      </c>
      <c r="G167">
        <v>0</v>
      </c>
      <c r="H167">
        <v>0</v>
      </c>
      <c r="I167" s="34">
        <v>0</v>
      </c>
      <c r="J167">
        <f>+Tabla32[[#This Row],[BALANCE INICIAL]]+Tabla32[[#This Row],[ENTRADAS]]-Tabla32[[#This Row],[SALIDAS]]</f>
        <v>0</v>
      </c>
      <c r="K167" s="2">
        <v>1300</v>
      </c>
      <c r="L167" s="2">
        <f>+Tabla32[[#This Row],[BALANCE INICIAL]]*Tabla32[[#This Row],[PRECIO]]</f>
        <v>0</v>
      </c>
      <c r="M167" s="2">
        <f>+Tabla32[[#This Row],[ENTRADAS]]*Tabla32[[#This Row],[PRECIO]]</f>
        <v>0</v>
      </c>
      <c r="N167" s="2">
        <f>+Tabla32[[#This Row],[SALIDAS]]*Tabla32[[#This Row],[PRECIO]]</f>
        <v>0</v>
      </c>
      <c r="O167" s="2">
        <f>+Tabla32[[#This Row],[BALANCE INICIAL2]]+Tabla32[[#This Row],[ENTRADAS3]]-Tabla32[[#This Row],[SALIDAS4]]</f>
        <v>0</v>
      </c>
    </row>
    <row r="168" spans="1:15" x14ac:dyDescent="0.25">
      <c r="A168" s="9" t="s">
        <v>32</v>
      </c>
      <c r="B168" t="s">
        <v>888</v>
      </c>
      <c r="C168" t="s">
        <v>76</v>
      </c>
      <c r="D168" t="s">
        <v>163</v>
      </c>
      <c r="F168" s="9" t="s">
        <v>820</v>
      </c>
      <c r="G168">
        <v>2</v>
      </c>
      <c r="H168">
        <v>0</v>
      </c>
      <c r="I168" s="34">
        <v>0</v>
      </c>
      <c r="J168">
        <f>+Tabla32[[#This Row],[BALANCE INICIAL]]+Tabla32[[#This Row],[ENTRADAS]]-Tabla32[[#This Row],[SALIDAS]]</f>
        <v>2</v>
      </c>
      <c r="K168" s="2">
        <v>185</v>
      </c>
      <c r="L168" s="2">
        <f>+Tabla32[[#This Row],[BALANCE INICIAL]]*Tabla32[[#This Row],[PRECIO]]</f>
        <v>370</v>
      </c>
      <c r="M168" s="2">
        <f>+Tabla32[[#This Row],[ENTRADAS]]*Tabla32[[#This Row],[PRECIO]]</f>
        <v>0</v>
      </c>
      <c r="N168" s="2">
        <f>+Tabla32[[#This Row],[SALIDAS]]*Tabla32[[#This Row],[PRECIO]]</f>
        <v>0</v>
      </c>
      <c r="O168" s="2">
        <f>+Tabla32[[#This Row],[BALANCE INICIAL2]]+Tabla32[[#This Row],[ENTRADAS3]]-Tabla32[[#This Row],[SALIDAS4]]</f>
        <v>370</v>
      </c>
    </row>
    <row r="169" spans="1:15" x14ac:dyDescent="0.25">
      <c r="A169" s="9" t="s">
        <v>29</v>
      </c>
      <c r="B169" t="s">
        <v>878</v>
      </c>
      <c r="C169" t="s">
        <v>102</v>
      </c>
      <c r="D169" t="s">
        <v>605</v>
      </c>
      <c r="F169" s="9" t="s">
        <v>834</v>
      </c>
      <c r="G169">
        <v>7</v>
      </c>
      <c r="H169">
        <v>0</v>
      </c>
      <c r="I169" s="34">
        <v>0</v>
      </c>
      <c r="J169">
        <f>+Tabla32[[#This Row],[BALANCE INICIAL]]+Tabla32[[#This Row],[ENTRADAS]]-Tabla32[[#This Row],[SALIDAS]]</f>
        <v>7</v>
      </c>
      <c r="K169" s="2">
        <v>47.46</v>
      </c>
      <c r="L169" s="2">
        <f>+Tabla32[[#This Row],[BALANCE INICIAL]]*Tabla32[[#This Row],[PRECIO]]</f>
        <v>332.22</v>
      </c>
      <c r="M169" s="2">
        <f>+Tabla32[[#This Row],[ENTRADAS]]*Tabla32[[#This Row],[PRECIO]]</f>
        <v>0</v>
      </c>
      <c r="N169" s="2">
        <f>+Tabla32[[#This Row],[SALIDAS]]*Tabla32[[#This Row],[PRECIO]]</f>
        <v>0</v>
      </c>
      <c r="O169" s="2">
        <f>+Tabla32[[#This Row],[BALANCE INICIAL2]]+Tabla32[[#This Row],[ENTRADAS3]]-Tabla32[[#This Row],[SALIDAS4]]</f>
        <v>332.22</v>
      </c>
    </row>
    <row r="170" spans="1:15" ht="15" customHeight="1" x14ac:dyDescent="0.25">
      <c r="A170" s="9" t="s">
        <v>28</v>
      </c>
      <c r="B170" t="s">
        <v>884</v>
      </c>
      <c r="C170" t="s">
        <v>74</v>
      </c>
      <c r="D170" t="s">
        <v>184</v>
      </c>
      <c r="F170" s="9" t="s">
        <v>836</v>
      </c>
      <c r="G170">
        <v>1</v>
      </c>
      <c r="H170">
        <v>0</v>
      </c>
      <c r="I170" s="34">
        <v>0</v>
      </c>
      <c r="J170">
        <f>+Tabla32[[#This Row],[BALANCE INICIAL]]+Tabla32[[#This Row],[ENTRADAS]]-Tabla32[[#This Row],[SALIDAS]]</f>
        <v>1</v>
      </c>
      <c r="K170" s="2">
        <v>21</v>
      </c>
      <c r="L170" s="2">
        <f>+Tabla32[[#This Row],[BALANCE INICIAL]]*Tabla32[[#This Row],[PRECIO]]</f>
        <v>21</v>
      </c>
      <c r="M170" s="2">
        <f>+Tabla32[[#This Row],[ENTRADAS]]*Tabla32[[#This Row],[PRECIO]]</f>
        <v>0</v>
      </c>
      <c r="N170" s="2">
        <f>+Tabla32[[#This Row],[SALIDAS]]*Tabla32[[#This Row],[PRECIO]]</f>
        <v>0</v>
      </c>
      <c r="O170" s="2">
        <f>+Tabla32[[#This Row],[BALANCE INICIAL2]]+Tabla32[[#This Row],[ENTRADAS3]]-Tabla32[[#This Row],[SALIDAS4]]</f>
        <v>21</v>
      </c>
    </row>
    <row r="171" spans="1:15" x14ac:dyDescent="0.25">
      <c r="A171" s="9" t="s">
        <v>29</v>
      </c>
      <c r="B171" t="s">
        <v>878</v>
      </c>
      <c r="C171" t="s">
        <v>102</v>
      </c>
      <c r="D171" t="s">
        <v>501</v>
      </c>
      <c r="F171" s="9" t="s">
        <v>908</v>
      </c>
      <c r="G171">
        <v>0</v>
      </c>
      <c r="H171">
        <v>0</v>
      </c>
      <c r="I171" s="34">
        <v>0</v>
      </c>
      <c r="J171">
        <f>+Tabla32[[#This Row],[BALANCE INICIAL]]+Tabla32[[#This Row],[ENTRADAS]]-Tabla32[[#This Row],[SALIDAS]]</f>
        <v>0</v>
      </c>
      <c r="K171" s="2">
        <v>150</v>
      </c>
      <c r="L171" s="2">
        <f>+Tabla32[[#This Row],[BALANCE INICIAL]]*Tabla32[[#This Row],[PRECIO]]</f>
        <v>0</v>
      </c>
      <c r="M171" s="2">
        <f>+Tabla32[[#This Row],[ENTRADAS]]*Tabla32[[#This Row],[PRECIO]]</f>
        <v>0</v>
      </c>
      <c r="N171" s="2">
        <f>+Tabla32[[#This Row],[SALIDAS]]*Tabla32[[#This Row],[PRECIO]]</f>
        <v>0</v>
      </c>
      <c r="O171" s="2">
        <f>+Tabla32[[#This Row],[BALANCE INICIAL2]]+Tabla32[[#This Row],[ENTRADAS3]]-Tabla32[[#This Row],[SALIDAS4]]</f>
        <v>0</v>
      </c>
    </row>
    <row r="172" spans="1:15" x14ac:dyDescent="0.25">
      <c r="A172" s="9" t="s">
        <v>29</v>
      </c>
      <c r="B172" t="s">
        <v>878</v>
      </c>
      <c r="C172" t="s">
        <v>102</v>
      </c>
      <c r="D172" t="s">
        <v>502</v>
      </c>
      <c r="F172" s="9" t="s">
        <v>908</v>
      </c>
      <c r="G172">
        <v>0</v>
      </c>
      <c r="H172">
        <v>0</v>
      </c>
      <c r="I172" s="34">
        <v>0</v>
      </c>
      <c r="J172">
        <f>+Tabla32[[#This Row],[BALANCE INICIAL]]+Tabla32[[#This Row],[ENTRADAS]]-Tabla32[[#This Row],[SALIDAS]]</f>
        <v>0</v>
      </c>
      <c r="K172" s="2">
        <v>58</v>
      </c>
      <c r="L172" s="2">
        <f>+Tabla32[[#This Row],[BALANCE INICIAL]]*Tabla32[[#This Row],[PRECIO]]</f>
        <v>0</v>
      </c>
      <c r="M172" s="2">
        <f>+Tabla32[[#This Row],[ENTRADAS]]*Tabla32[[#This Row],[PRECIO]]</f>
        <v>0</v>
      </c>
      <c r="N172" s="2">
        <f>+Tabla32[[#This Row],[SALIDAS]]*Tabla32[[#This Row],[PRECIO]]</f>
        <v>0</v>
      </c>
      <c r="O172" s="2">
        <f>+Tabla32[[#This Row],[BALANCE INICIAL2]]+Tabla32[[#This Row],[ENTRADAS3]]-Tabla32[[#This Row],[SALIDAS4]]</f>
        <v>0</v>
      </c>
    </row>
    <row r="173" spans="1:15" x14ac:dyDescent="0.25">
      <c r="A173" s="9" t="s">
        <v>29</v>
      </c>
      <c r="B173" t="s">
        <v>878</v>
      </c>
      <c r="C173" t="s">
        <v>102</v>
      </c>
      <c r="D173" t="s">
        <v>550</v>
      </c>
      <c r="F173" s="9" t="s">
        <v>865</v>
      </c>
      <c r="G173">
        <v>1</v>
      </c>
      <c r="H173">
        <v>0</v>
      </c>
      <c r="I173" s="34">
        <v>0</v>
      </c>
      <c r="J173">
        <f>+Tabla32[[#This Row],[BALANCE INICIAL]]+Tabla32[[#This Row],[ENTRADAS]]-Tabla32[[#This Row],[SALIDAS]]</f>
        <v>1</v>
      </c>
      <c r="K173" s="2">
        <v>1487</v>
      </c>
      <c r="L173" s="2">
        <f>+Tabla32[[#This Row],[BALANCE INICIAL]]*Tabla32[[#This Row],[PRECIO]]</f>
        <v>1487</v>
      </c>
      <c r="M173" s="2">
        <f>+Tabla32[[#This Row],[ENTRADAS]]*Tabla32[[#This Row],[PRECIO]]</f>
        <v>0</v>
      </c>
      <c r="N173" s="2">
        <f>+Tabla32[[#This Row],[SALIDAS]]*Tabla32[[#This Row],[PRECIO]]</f>
        <v>0</v>
      </c>
      <c r="O173" s="2">
        <f>+Tabla32[[#This Row],[BALANCE INICIAL2]]+Tabla32[[#This Row],[ENTRADAS3]]-Tabla32[[#This Row],[SALIDAS4]]</f>
        <v>1487</v>
      </c>
    </row>
    <row r="174" spans="1:15" x14ac:dyDescent="0.25">
      <c r="A174" s="9" t="s">
        <v>28</v>
      </c>
      <c r="B174" t="s">
        <v>884</v>
      </c>
      <c r="C174" t="s">
        <v>74</v>
      </c>
      <c r="D174" t="s">
        <v>431</v>
      </c>
      <c r="F174" s="9" t="s">
        <v>820</v>
      </c>
      <c r="G174">
        <v>5</v>
      </c>
      <c r="H174">
        <v>0</v>
      </c>
      <c r="I174" s="34">
        <v>2</v>
      </c>
      <c r="J174">
        <f>+Tabla32[[#This Row],[BALANCE INICIAL]]+Tabla32[[#This Row],[ENTRADAS]]-Tabla32[[#This Row],[SALIDAS]]</f>
        <v>3</v>
      </c>
      <c r="K174" s="2">
        <v>86.78</v>
      </c>
      <c r="L174" s="2">
        <f>+Tabla32[[#This Row],[BALANCE INICIAL]]*Tabla32[[#This Row],[PRECIO]]</f>
        <v>433.9</v>
      </c>
      <c r="M174" s="2">
        <f>+Tabla32[[#This Row],[ENTRADAS]]*Tabla32[[#This Row],[PRECIO]]</f>
        <v>0</v>
      </c>
      <c r="N174" s="2">
        <f>+Tabla32[[#This Row],[SALIDAS]]*Tabla32[[#This Row],[PRECIO]]</f>
        <v>173.56</v>
      </c>
      <c r="O174" s="2">
        <f>+Tabla32[[#This Row],[BALANCE INICIAL2]]+Tabla32[[#This Row],[ENTRADAS3]]-Tabla32[[#This Row],[SALIDAS4]]</f>
        <v>260.33999999999997</v>
      </c>
    </row>
    <row r="175" spans="1:15" x14ac:dyDescent="0.25">
      <c r="A175" s="9" t="s">
        <v>28</v>
      </c>
      <c r="B175" t="s">
        <v>884</v>
      </c>
      <c r="C175" t="s">
        <v>74</v>
      </c>
      <c r="D175" t="s">
        <v>935</v>
      </c>
      <c r="F175" s="9" t="s">
        <v>820</v>
      </c>
      <c r="G175">
        <v>5</v>
      </c>
      <c r="H175">
        <v>0</v>
      </c>
      <c r="I175" s="34">
        <v>0</v>
      </c>
      <c r="J175">
        <f>+Tabla32[[#This Row],[BALANCE INICIAL]]+Tabla32[[#This Row],[ENTRADAS]]-Tabla32[[#This Row],[SALIDAS]]</f>
        <v>5</v>
      </c>
      <c r="K175" s="2">
        <v>38.35</v>
      </c>
      <c r="L175" s="2">
        <f>+Tabla32[[#This Row],[BALANCE INICIAL]]*Tabla32[[#This Row],[PRECIO]]</f>
        <v>191.75</v>
      </c>
      <c r="M175" s="2">
        <f>+Tabla32[[#This Row],[ENTRADAS]]*Tabla32[[#This Row],[PRECIO]]</f>
        <v>0</v>
      </c>
      <c r="N175" s="2">
        <f>+Tabla32[[#This Row],[SALIDAS]]*Tabla32[[#This Row],[PRECIO]]</f>
        <v>0</v>
      </c>
      <c r="O175" s="2">
        <f>+Tabla32[[#This Row],[BALANCE INICIAL2]]+Tabla32[[#This Row],[ENTRADAS3]]-Tabla32[[#This Row],[SALIDAS4]]</f>
        <v>191.75</v>
      </c>
    </row>
    <row r="176" spans="1:15" x14ac:dyDescent="0.25">
      <c r="A176" s="9" t="s">
        <v>28</v>
      </c>
      <c r="B176" t="s">
        <v>884</v>
      </c>
      <c r="C176" t="s">
        <v>74</v>
      </c>
      <c r="D176" t="s">
        <v>923</v>
      </c>
      <c r="E176" t="s">
        <v>924</v>
      </c>
      <c r="F176" s="9" t="s">
        <v>820</v>
      </c>
      <c r="G176">
        <v>72</v>
      </c>
      <c r="H176">
        <v>0</v>
      </c>
      <c r="I176" s="34">
        <v>4</v>
      </c>
      <c r="J176">
        <f>+Tabla32[[#This Row],[BALANCE INICIAL]]+Tabla32[[#This Row],[ENTRADAS]]-Tabla32[[#This Row],[SALIDAS]]</f>
        <v>68</v>
      </c>
      <c r="K176" s="2">
        <v>12</v>
      </c>
      <c r="L176" s="2">
        <f>+Tabla32[[#This Row],[BALANCE INICIAL]]*Tabla32[[#This Row],[PRECIO]]</f>
        <v>864</v>
      </c>
      <c r="M176" s="2">
        <f>+Tabla32[[#This Row],[ENTRADAS]]*Tabla32[[#This Row],[PRECIO]]</f>
        <v>0</v>
      </c>
      <c r="N176" s="2">
        <f>+Tabla32[[#This Row],[SALIDAS]]*Tabla32[[#This Row],[PRECIO]]</f>
        <v>48</v>
      </c>
      <c r="O176" s="2">
        <f>+Tabla32[[#This Row],[BALANCE INICIAL2]]+Tabla32[[#This Row],[ENTRADAS3]]-Tabla32[[#This Row],[SALIDAS4]]</f>
        <v>816</v>
      </c>
    </row>
    <row r="177" spans="1:15" x14ac:dyDescent="0.25">
      <c r="A177" s="9" t="s">
        <v>34</v>
      </c>
      <c r="B177" t="s">
        <v>877</v>
      </c>
      <c r="C177" t="s">
        <v>104</v>
      </c>
      <c r="D177" t="s">
        <v>1034</v>
      </c>
      <c r="E177" t="s">
        <v>998</v>
      </c>
      <c r="F177" s="9" t="s">
        <v>820</v>
      </c>
      <c r="G177">
        <v>0</v>
      </c>
      <c r="H177">
        <v>192</v>
      </c>
      <c r="I177" s="34">
        <v>192</v>
      </c>
      <c r="J177">
        <f>+Tabla32[[#This Row],[BALANCE INICIAL]]+Tabla32[[#This Row],[ENTRADAS]]-Tabla32[[#This Row],[SALIDAS]]</f>
        <v>0</v>
      </c>
      <c r="K177" s="2">
        <v>290</v>
      </c>
      <c r="L177" s="2">
        <f>+Tabla32[[#This Row],[BALANCE INICIAL]]*Tabla32[[#This Row],[PRECIO]]</f>
        <v>0</v>
      </c>
      <c r="M177" s="2">
        <f>+Tabla32[[#This Row],[ENTRADAS]]*Tabla32[[#This Row],[PRECIO]]</f>
        <v>55680</v>
      </c>
      <c r="N177" s="2">
        <f>+Tabla32[[#This Row],[SALIDAS]]*Tabla32[[#This Row],[PRECIO]]</f>
        <v>55680</v>
      </c>
      <c r="O177" s="2">
        <f>+Tabla32[[#This Row],[BALANCE INICIAL2]]+Tabla32[[#This Row],[ENTRADAS3]]-Tabla32[[#This Row],[SALIDAS4]]</f>
        <v>0</v>
      </c>
    </row>
    <row r="178" spans="1:15" x14ac:dyDescent="0.25">
      <c r="A178" s="9" t="s">
        <v>28</v>
      </c>
      <c r="B178" t="s">
        <v>884</v>
      </c>
      <c r="C178" t="s">
        <v>74</v>
      </c>
      <c r="D178" t="s">
        <v>167</v>
      </c>
      <c r="F178" s="9" t="s">
        <v>820</v>
      </c>
      <c r="G178">
        <v>51</v>
      </c>
      <c r="H178">
        <v>0</v>
      </c>
      <c r="I178" s="34">
        <v>0</v>
      </c>
      <c r="J178">
        <f>+Tabla32[[#This Row],[BALANCE INICIAL]]+Tabla32[[#This Row],[ENTRADAS]]-Tabla32[[#This Row],[SALIDAS]]</f>
        <v>51</v>
      </c>
      <c r="K178" s="2">
        <v>48.73</v>
      </c>
      <c r="L178" s="2">
        <f>+Tabla32[[#This Row],[BALANCE INICIAL]]*Tabla32[[#This Row],[PRECIO]]</f>
        <v>2485.23</v>
      </c>
      <c r="M178" s="2">
        <f>+Tabla32[[#This Row],[ENTRADAS]]*Tabla32[[#This Row],[PRECIO]]</f>
        <v>0</v>
      </c>
      <c r="N178" s="2">
        <f>+Tabla32[[#This Row],[SALIDAS]]*Tabla32[[#This Row],[PRECIO]]</f>
        <v>0</v>
      </c>
      <c r="O178" s="2">
        <f>+Tabla32[[#This Row],[BALANCE INICIAL2]]+Tabla32[[#This Row],[ENTRADAS3]]-Tabla32[[#This Row],[SALIDAS4]]</f>
        <v>2485.23</v>
      </c>
    </row>
    <row r="179" spans="1:15" x14ac:dyDescent="0.25">
      <c r="A179" s="9" t="s">
        <v>28</v>
      </c>
      <c r="B179" t="s">
        <v>884</v>
      </c>
      <c r="C179" t="s">
        <v>74</v>
      </c>
      <c r="D179" t="s">
        <v>183</v>
      </c>
      <c r="F179" s="9" t="s">
        <v>820</v>
      </c>
      <c r="G179">
        <v>8</v>
      </c>
      <c r="H179">
        <v>0</v>
      </c>
      <c r="I179" s="34">
        <v>0</v>
      </c>
      <c r="J179">
        <f>+Tabla32[[#This Row],[BALANCE INICIAL]]+Tabla32[[#This Row],[ENTRADAS]]-Tabla32[[#This Row],[SALIDAS]]</f>
        <v>8</v>
      </c>
      <c r="K179" s="2">
        <v>100</v>
      </c>
      <c r="L179" s="2">
        <f>+Tabla32[[#This Row],[BALANCE INICIAL]]*Tabla32[[#This Row],[PRECIO]]</f>
        <v>800</v>
      </c>
      <c r="M179" s="2">
        <f>+Tabla32[[#This Row],[ENTRADAS]]*Tabla32[[#This Row],[PRECIO]]</f>
        <v>0</v>
      </c>
      <c r="N179" s="2">
        <f>+Tabla32[[#This Row],[SALIDAS]]*Tabla32[[#This Row],[PRECIO]]</f>
        <v>0</v>
      </c>
      <c r="O179" s="2">
        <f>+Tabla32[[#This Row],[BALANCE INICIAL2]]+Tabla32[[#This Row],[ENTRADAS3]]-Tabla32[[#This Row],[SALIDAS4]]</f>
        <v>800</v>
      </c>
    </row>
    <row r="180" spans="1:15" x14ac:dyDescent="0.25">
      <c r="A180" s="9" t="s">
        <v>28</v>
      </c>
      <c r="B180" t="s">
        <v>884</v>
      </c>
      <c r="C180" t="s">
        <v>74</v>
      </c>
      <c r="D180" t="s">
        <v>926</v>
      </c>
      <c r="F180" s="9" t="s">
        <v>839</v>
      </c>
      <c r="G180">
        <v>15</v>
      </c>
      <c r="H180">
        <v>0</v>
      </c>
      <c r="I180" s="34">
        <v>15</v>
      </c>
      <c r="J180">
        <f>+Tabla32[[#This Row],[BALANCE INICIAL]]+Tabla32[[#This Row],[ENTRADAS]]-Tabla32[[#This Row],[SALIDAS]]</f>
        <v>0</v>
      </c>
      <c r="K180" s="2">
        <v>19</v>
      </c>
      <c r="L180" s="2">
        <f>+Tabla32[[#This Row],[BALANCE INICIAL]]*Tabla32[[#This Row],[PRECIO]]</f>
        <v>285</v>
      </c>
      <c r="M180" s="2">
        <f>+Tabla32[[#This Row],[ENTRADAS]]*Tabla32[[#This Row],[PRECIO]]</f>
        <v>0</v>
      </c>
      <c r="N180" s="2">
        <f>+Tabla32[[#This Row],[SALIDAS]]*Tabla32[[#This Row],[PRECIO]]</f>
        <v>285</v>
      </c>
      <c r="O180" s="2">
        <f>+Tabla32[[#This Row],[BALANCE INICIAL2]]+Tabla32[[#This Row],[ENTRADAS3]]-Tabla32[[#This Row],[SALIDAS4]]</f>
        <v>0</v>
      </c>
    </row>
    <row r="181" spans="1:15" x14ac:dyDescent="0.25">
      <c r="A181" s="9" t="s">
        <v>28</v>
      </c>
      <c r="B181" t="s">
        <v>884</v>
      </c>
      <c r="C181" t="s">
        <v>74</v>
      </c>
      <c r="D181" t="s">
        <v>1089</v>
      </c>
      <c r="F181" s="9" t="s">
        <v>839</v>
      </c>
      <c r="G181">
        <v>48</v>
      </c>
      <c r="H181">
        <v>0</v>
      </c>
      <c r="I181" s="34">
        <v>8</v>
      </c>
      <c r="J181">
        <f>+Tabla32[[#This Row],[BALANCE INICIAL]]+Tabla32[[#This Row],[ENTRADAS]]-Tabla32[[#This Row],[SALIDAS]]</f>
        <v>40</v>
      </c>
      <c r="K181" s="2">
        <v>11</v>
      </c>
      <c r="L181" s="2">
        <f>+Tabla32[[#This Row],[BALANCE INICIAL]]*Tabla32[[#This Row],[PRECIO]]</f>
        <v>528</v>
      </c>
      <c r="M181" s="2">
        <f>+Tabla32[[#This Row],[ENTRADAS]]*Tabla32[[#This Row],[PRECIO]]</f>
        <v>0</v>
      </c>
      <c r="N181" s="2">
        <f>+Tabla32[[#This Row],[SALIDAS]]*Tabla32[[#This Row],[PRECIO]]</f>
        <v>88</v>
      </c>
      <c r="O181" s="2">
        <f>+Tabla32[[#This Row],[BALANCE INICIAL2]]+Tabla32[[#This Row],[ENTRADAS3]]-Tabla32[[#This Row],[SALIDAS4]]</f>
        <v>440</v>
      </c>
    </row>
    <row r="182" spans="1:15" x14ac:dyDescent="0.25">
      <c r="A182" s="9" t="s">
        <v>28</v>
      </c>
      <c r="B182" t="s">
        <v>884</v>
      </c>
      <c r="C182" t="s">
        <v>74</v>
      </c>
      <c r="D182" t="s">
        <v>1091</v>
      </c>
      <c r="F182" s="9" t="s">
        <v>839</v>
      </c>
      <c r="G182">
        <v>19</v>
      </c>
      <c r="H182">
        <v>0</v>
      </c>
      <c r="I182" s="34">
        <v>9</v>
      </c>
      <c r="J182">
        <f>+Tabla32[[#This Row],[BALANCE INICIAL]]+Tabla32[[#This Row],[ENTRADAS]]-Tabla32[[#This Row],[SALIDAS]]</f>
        <v>10</v>
      </c>
      <c r="K182" s="2">
        <v>36.5</v>
      </c>
      <c r="L182" s="2">
        <f>+Tabla32[[#This Row],[BALANCE INICIAL]]*Tabla32[[#This Row],[PRECIO]]</f>
        <v>693.5</v>
      </c>
      <c r="M182" s="2">
        <f>+Tabla32[[#This Row],[ENTRADAS]]*Tabla32[[#This Row],[PRECIO]]</f>
        <v>0</v>
      </c>
      <c r="N182" s="2">
        <f>+Tabla32[[#This Row],[SALIDAS]]*Tabla32[[#This Row],[PRECIO]]</f>
        <v>328.5</v>
      </c>
      <c r="O182" s="2">
        <f>+Tabla32[[#This Row],[BALANCE INICIAL2]]+Tabla32[[#This Row],[ENTRADAS3]]-Tabla32[[#This Row],[SALIDAS4]]</f>
        <v>365</v>
      </c>
    </row>
    <row r="183" spans="1:15" x14ac:dyDescent="0.25">
      <c r="A183" s="9" t="s">
        <v>28</v>
      </c>
      <c r="B183" t="s">
        <v>884</v>
      </c>
      <c r="C183" t="s">
        <v>74</v>
      </c>
      <c r="D183" t="s">
        <v>1088</v>
      </c>
      <c r="F183" s="9" t="s">
        <v>839</v>
      </c>
      <c r="G183">
        <v>13</v>
      </c>
      <c r="H183">
        <v>0</v>
      </c>
      <c r="I183" s="34">
        <v>5</v>
      </c>
      <c r="J183">
        <f>+Tabla32[[#This Row],[BALANCE INICIAL]]+Tabla32[[#This Row],[ENTRADAS]]-Tabla32[[#This Row],[SALIDAS]]</f>
        <v>8</v>
      </c>
      <c r="K183" s="2">
        <v>49</v>
      </c>
      <c r="L183" s="2">
        <f>+Tabla32[[#This Row],[BALANCE INICIAL]]*Tabla32[[#This Row],[PRECIO]]</f>
        <v>637</v>
      </c>
      <c r="M183" s="2">
        <f>+Tabla32[[#This Row],[ENTRADAS]]*Tabla32[[#This Row],[PRECIO]]</f>
        <v>0</v>
      </c>
      <c r="N183" s="2">
        <f>+Tabla32[[#This Row],[SALIDAS]]*Tabla32[[#This Row],[PRECIO]]</f>
        <v>245</v>
      </c>
      <c r="O183" s="2">
        <f>+Tabla32[[#This Row],[BALANCE INICIAL2]]+Tabla32[[#This Row],[ENTRADAS3]]-Tabla32[[#This Row],[SALIDAS4]]</f>
        <v>392</v>
      </c>
    </row>
    <row r="184" spans="1:15" x14ac:dyDescent="0.25">
      <c r="A184" s="9" t="s">
        <v>28</v>
      </c>
      <c r="B184" t="s">
        <v>884</v>
      </c>
      <c r="C184" t="s">
        <v>74</v>
      </c>
      <c r="D184" t="s">
        <v>1087</v>
      </c>
      <c r="F184" s="9" t="s">
        <v>839</v>
      </c>
      <c r="G184">
        <v>30</v>
      </c>
      <c r="H184">
        <v>0</v>
      </c>
      <c r="I184" s="34">
        <v>3</v>
      </c>
      <c r="J184">
        <f>+Tabla32[[#This Row],[BALANCE INICIAL]]+Tabla32[[#This Row],[ENTRADAS]]-Tabla32[[#This Row],[SALIDAS]]</f>
        <v>27</v>
      </c>
      <c r="K184" s="2">
        <v>123.73</v>
      </c>
      <c r="L184" s="2">
        <f>+Tabla32[[#This Row],[BALANCE INICIAL]]*Tabla32[[#This Row],[PRECIO]]</f>
        <v>3711.9</v>
      </c>
      <c r="M184" s="2">
        <f>+Tabla32[[#This Row],[ENTRADAS]]*Tabla32[[#This Row],[PRECIO]]</f>
        <v>0</v>
      </c>
      <c r="N184" s="2">
        <f>+Tabla32[[#This Row],[SALIDAS]]*Tabla32[[#This Row],[PRECIO]]</f>
        <v>371.19</v>
      </c>
      <c r="O184" s="2">
        <f>+Tabla32[[#This Row],[BALANCE INICIAL2]]+Tabla32[[#This Row],[ENTRADAS3]]-Tabla32[[#This Row],[SALIDAS4]]</f>
        <v>3340.71</v>
      </c>
    </row>
    <row r="185" spans="1:15" x14ac:dyDescent="0.25">
      <c r="A185" s="9" t="s">
        <v>28</v>
      </c>
      <c r="B185" t="s">
        <v>884</v>
      </c>
      <c r="C185" t="s">
        <v>74</v>
      </c>
      <c r="D185" t="s">
        <v>188</v>
      </c>
      <c r="F185" s="9" t="s">
        <v>820</v>
      </c>
      <c r="G185">
        <v>34</v>
      </c>
      <c r="H185">
        <v>0</v>
      </c>
      <c r="I185" s="34">
        <v>0</v>
      </c>
      <c r="J185">
        <f>+Tabla32[[#This Row],[BALANCE INICIAL]]+Tabla32[[#This Row],[ENTRADAS]]-Tabla32[[#This Row],[SALIDAS]]</f>
        <v>34</v>
      </c>
      <c r="K185" s="2">
        <v>65.260000000000005</v>
      </c>
      <c r="L185" s="2">
        <f>+Tabla32[[#This Row],[BALANCE INICIAL]]*Tabla32[[#This Row],[PRECIO]]</f>
        <v>2218.84</v>
      </c>
      <c r="M185" s="2">
        <f>+Tabla32[[#This Row],[ENTRADAS]]*Tabla32[[#This Row],[PRECIO]]</f>
        <v>0</v>
      </c>
      <c r="N185" s="2">
        <f>+Tabla32[[#This Row],[SALIDAS]]*Tabla32[[#This Row],[PRECIO]]</f>
        <v>0</v>
      </c>
      <c r="O185" s="2">
        <f>+Tabla32[[#This Row],[BALANCE INICIAL2]]+Tabla32[[#This Row],[ENTRADAS3]]-Tabla32[[#This Row],[SALIDAS4]]</f>
        <v>2218.84</v>
      </c>
    </row>
    <row r="186" spans="1:15" x14ac:dyDescent="0.25">
      <c r="A186" s="9" t="s">
        <v>28</v>
      </c>
      <c r="B186" t="s">
        <v>884</v>
      </c>
      <c r="C186" t="s">
        <v>74</v>
      </c>
      <c r="D186" t="s">
        <v>1090</v>
      </c>
      <c r="F186" s="9" t="s">
        <v>830</v>
      </c>
      <c r="G186">
        <v>11</v>
      </c>
      <c r="H186">
        <v>0</v>
      </c>
      <c r="I186" s="34">
        <v>7</v>
      </c>
      <c r="J186">
        <f>+Tabla32[[#This Row],[BALANCE INICIAL]]+Tabla32[[#This Row],[ENTRADAS]]-Tabla32[[#This Row],[SALIDAS]]</f>
        <v>4</v>
      </c>
      <c r="K186" s="2">
        <v>8.4700000000000006</v>
      </c>
      <c r="L186" s="2">
        <f>+Tabla32[[#This Row],[BALANCE INICIAL]]*Tabla32[[#This Row],[PRECIO]]</f>
        <v>93.17</v>
      </c>
      <c r="M186" s="2">
        <f>+Tabla32[[#This Row],[ENTRADAS]]*Tabla32[[#This Row],[PRECIO]]</f>
        <v>0</v>
      </c>
      <c r="N186" s="2">
        <f>+Tabla32[[#This Row],[SALIDAS]]*Tabla32[[#This Row],[PRECIO]]</f>
        <v>59.290000000000006</v>
      </c>
      <c r="O186" s="2">
        <f>+Tabla32[[#This Row],[BALANCE INICIAL2]]+Tabla32[[#This Row],[ENTRADAS3]]-Tabla32[[#This Row],[SALIDAS4]]</f>
        <v>33.879999999999995</v>
      </c>
    </row>
    <row r="187" spans="1:15" x14ac:dyDescent="0.25">
      <c r="A187" s="9" t="s">
        <v>33</v>
      </c>
      <c r="B187" t="s">
        <v>879</v>
      </c>
      <c r="C187" t="s">
        <v>78</v>
      </c>
      <c r="D187" t="s">
        <v>1094</v>
      </c>
      <c r="F187" s="9" t="s">
        <v>825</v>
      </c>
      <c r="G187">
        <v>182</v>
      </c>
      <c r="H187">
        <v>0</v>
      </c>
      <c r="I187" s="34">
        <v>44</v>
      </c>
      <c r="J187">
        <f>+Tabla32[[#This Row],[BALANCE INICIAL]]+Tabla32[[#This Row],[ENTRADAS]]-Tabla32[[#This Row],[SALIDAS]]</f>
        <v>138</v>
      </c>
      <c r="K187" s="2">
        <v>52</v>
      </c>
      <c r="L187" s="2">
        <f>+Tabla32[[#This Row],[BALANCE INICIAL]]*Tabla32[[#This Row],[PRECIO]]</f>
        <v>9464</v>
      </c>
      <c r="M187" s="2">
        <f>+Tabla32[[#This Row],[ENTRADAS]]*Tabla32[[#This Row],[PRECIO]]</f>
        <v>0</v>
      </c>
      <c r="N187" s="2">
        <f>+Tabla32[[#This Row],[SALIDAS]]*Tabla32[[#This Row],[PRECIO]]</f>
        <v>2288</v>
      </c>
      <c r="O187" s="2">
        <f>+Tabla32[[#This Row],[BALANCE INICIAL2]]+Tabla32[[#This Row],[ENTRADAS3]]-Tabla32[[#This Row],[SALIDAS4]]</f>
        <v>7176</v>
      </c>
    </row>
    <row r="188" spans="1:15" x14ac:dyDescent="0.25">
      <c r="A188" s="9" t="s">
        <v>34</v>
      </c>
      <c r="B188" t="s">
        <v>877</v>
      </c>
      <c r="C188" t="s">
        <v>104</v>
      </c>
      <c r="D188" t="s">
        <v>1092</v>
      </c>
      <c r="F188" s="9" t="s">
        <v>820</v>
      </c>
      <c r="G188">
        <v>19</v>
      </c>
      <c r="H188">
        <v>0</v>
      </c>
      <c r="I188" s="34">
        <v>0</v>
      </c>
      <c r="J188">
        <f>+Tabla32[[#This Row],[BALANCE INICIAL]]+Tabla32[[#This Row],[ENTRADAS]]-Tabla32[[#This Row],[SALIDAS]]</f>
        <v>19</v>
      </c>
      <c r="K188" s="2">
        <v>14.1</v>
      </c>
      <c r="L188" s="2">
        <f>+Tabla32[[#This Row],[BALANCE INICIAL]]*Tabla32[[#This Row],[PRECIO]]</f>
        <v>267.89999999999998</v>
      </c>
      <c r="M188" s="2">
        <f>+Tabla32[[#This Row],[ENTRADAS]]*Tabla32[[#This Row],[PRECIO]]</f>
        <v>0</v>
      </c>
      <c r="N188" s="2">
        <f>+Tabla32[[#This Row],[SALIDAS]]*Tabla32[[#This Row],[PRECIO]]</f>
        <v>0</v>
      </c>
      <c r="O188" s="2">
        <f>+Tabla32[[#This Row],[BALANCE INICIAL2]]+Tabla32[[#This Row],[ENTRADAS3]]-Tabla32[[#This Row],[SALIDAS4]]</f>
        <v>267.89999999999998</v>
      </c>
    </row>
    <row r="189" spans="1:15" x14ac:dyDescent="0.25">
      <c r="A189" s="9" t="s">
        <v>34</v>
      </c>
      <c r="B189" t="s">
        <v>877</v>
      </c>
      <c r="C189" t="s">
        <v>104</v>
      </c>
      <c r="D189" t="s">
        <v>1093</v>
      </c>
      <c r="F189" s="9" t="s">
        <v>820</v>
      </c>
      <c r="G189">
        <v>24</v>
      </c>
      <c r="H189">
        <v>0</v>
      </c>
      <c r="I189" s="34">
        <v>2</v>
      </c>
      <c r="J189">
        <f>+Tabla32[[#This Row],[BALANCE INICIAL]]+Tabla32[[#This Row],[ENTRADAS]]-Tabla32[[#This Row],[SALIDAS]]</f>
        <v>22</v>
      </c>
      <c r="K189" s="2">
        <v>132.41999999999999</v>
      </c>
      <c r="L189" s="2">
        <f>+Tabla32[[#This Row],[BALANCE INICIAL]]*Tabla32[[#This Row],[PRECIO]]</f>
        <v>3178.08</v>
      </c>
      <c r="M189" s="2">
        <f>+Tabla32[[#This Row],[ENTRADAS]]*Tabla32[[#This Row],[PRECIO]]</f>
        <v>0</v>
      </c>
      <c r="N189" s="2">
        <f>+Tabla32[[#This Row],[SALIDAS]]*Tabla32[[#This Row],[PRECIO]]</f>
        <v>264.83999999999997</v>
      </c>
      <c r="O189" s="2">
        <f>+Tabla32[[#This Row],[BALANCE INICIAL2]]+Tabla32[[#This Row],[ENTRADAS3]]-Tabla32[[#This Row],[SALIDAS4]]</f>
        <v>2913.24</v>
      </c>
    </row>
    <row r="190" spans="1:15" x14ac:dyDescent="0.25">
      <c r="A190" s="9" t="s">
        <v>34</v>
      </c>
      <c r="B190" t="s">
        <v>877</v>
      </c>
      <c r="C190" t="s">
        <v>104</v>
      </c>
      <c r="D190" t="s">
        <v>191</v>
      </c>
      <c r="F190" s="9" t="s">
        <v>820</v>
      </c>
      <c r="G190">
        <v>30</v>
      </c>
      <c r="H190">
        <v>0</v>
      </c>
      <c r="I190" s="34">
        <v>0</v>
      </c>
      <c r="J190">
        <f>+Tabla32[[#This Row],[BALANCE INICIAL]]+Tabla32[[#This Row],[ENTRADAS]]-Tabla32[[#This Row],[SALIDAS]]</f>
        <v>30</v>
      </c>
      <c r="K190" s="2">
        <v>215.04</v>
      </c>
      <c r="L190" s="2">
        <f>+Tabla32[[#This Row],[BALANCE INICIAL]]*Tabla32[[#This Row],[PRECIO]]</f>
        <v>6451.2</v>
      </c>
      <c r="M190" s="2">
        <f>+Tabla32[[#This Row],[ENTRADAS]]*Tabla32[[#This Row],[PRECIO]]</f>
        <v>0</v>
      </c>
      <c r="N190" s="2">
        <f>+Tabla32[[#This Row],[SALIDAS]]*Tabla32[[#This Row],[PRECIO]]</f>
        <v>0</v>
      </c>
      <c r="O190" s="2">
        <f>+Tabla32[[#This Row],[BALANCE INICIAL2]]+Tabla32[[#This Row],[ENTRADAS3]]-Tabla32[[#This Row],[SALIDAS4]]</f>
        <v>6451.2</v>
      </c>
    </row>
    <row r="191" spans="1:15" x14ac:dyDescent="0.25">
      <c r="A191" s="9" t="s">
        <v>34</v>
      </c>
      <c r="B191" t="s">
        <v>877</v>
      </c>
      <c r="C191" t="s">
        <v>104</v>
      </c>
      <c r="D191" t="s">
        <v>453</v>
      </c>
      <c r="F191" s="9" t="s">
        <v>820</v>
      </c>
      <c r="G191">
        <v>15</v>
      </c>
      <c r="H191">
        <v>0</v>
      </c>
      <c r="I191" s="34">
        <v>0</v>
      </c>
      <c r="J191">
        <f>+Tabla32[[#This Row],[BALANCE INICIAL]]+Tabla32[[#This Row],[ENTRADAS]]-Tabla32[[#This Row],[SALIDAS]]</f>
        <v>15</v>
      </c>
      <c r="K191" s="2">
        <v>15</v>
      </c>
      <c r="L191" s="2">
        <f>+Tabla32[[#This Row],[BALANCE INICIAL]]*Tabla32[[#This Row],[PRECIO]]</f>
        <v>225</v>
      </c>
      <c r="M191" s="2">
        <f>+Tabla32[[#This Row],[ENTRADAS]]*Tabla32[[#This Row],[PRECIO]]</f>
        <v>0</v>
      </c>
      <c r="N191" s="2">
        <f>+Tabla32[[#This Row],[SALIDAS]]*Tabla32[[#This Row],[PRECIO]]</f>
        <v>0</v>
      </c>
      <c r="O191" s="2">
        <f>+Tabla32[[#This Row],[BALANCE INICIAL2]]+Tabla32[[#This Row],[ENTRADAS3]]-Tabla32[[#This Row],[SALIDAS4]]</f>
        <v>225</v>
      </c>
    </row>
    <row r="192" spans="1:15" x14ac:dyDescent="0.25">
      <c r="A192" s="9" t="s">
        <v>59</v>
      </c>
      <c r="B192" s="17" t="s">
        <v>880</v>
      </c>
      <c r="C192" t="s">
        <v>107</v>
      </c>
      <c r="D192" t="s">
        <v>669</v>
      </c>
      <c r="F192" s="9" t="s">
        <v>820</v>
      </c>
      <c r="G192">
        <v>1</v>
      </c>
      <c r="H192">
        <v>0</v>
      </c>
      <c r="I192" s="34">
        <v>0</v>
      </c>
      <c r="J192">
        <f>+Tabla32[[#This Row],[BALANCE INICIAL]]+Tabla32[[#This Row],[ENTRADAS]]-Tabla32[[#This Row],[SALIDAS]]</f>
        <v>1</v>
      </c>
      <c r="K192" s="2">
        <v>450</v>
      </c>
      <c r="L192" s="2">
        <f>+Tabla32[[#This Row],[BALANCE INICIAL]]*Tabla32[[#This Row],[PRECIO]]</f>
        <v>450</v>
      </c>
      <c r="M192" s="2">
        <f>+Tabla32[[#This Row],[ENTRADAS]]*Tabla32[[#This Row],[PRECIO]]</f>
        <v>0</v>
      </c>
      <c r="N192" s="2">
        <f>+Tabla32[[#This Row],[SALIDAS]]*Tabla32[[#This Row],[PRECIO]]</f>
        <v>0</v>
      </c>
      <c r="O192" s="2">
        <f>+Tabla32[[#This Row],[BALANCE INICIAL2]]+Tabla32[[#This Row],[ENTRADAS3]]-Tabla32[[#This Row],[SALIDAS4]]</f>
        <v>450</v>
      </c>
    </row>
    <row r="193" spans="1:15" x14ac:dyDescent="0.25">
      <c r="A193" s="9" t="s">
        <v>59</v>
      </c>
      <c r="B193" s="17" t="s">
        <v>880</v>
      </c>
      <c r="C193" t="s">
        <v>107</v>
      </c>
      <c r="D193" t="s">
        <v>670</v>
      </c>
      <c r="F193" s="9" t="s">
        <v>820</v>
      </c>
      <c r="G193">
        <v>1</v>
      </c>
      <c r="H193">
        <v>0</v>
      </c>
      <c r="I193" s="34">
        <v>0</v>
      </c>
      <c r="J193">
        <f>+Tabla32[[#This Row],[BALANCE INICIAL]]+Tabla32[[#This Row],[ENTRADAS]]-Tabla32[[#This Row],[SALIDAS]]</f>
        <v>1</v>
      </c>
      <c r="K193" s="2">
        <v>550</v>
      </c>
      <c r="L193" s="2">
        <f>+Tabla32[[#This Row],[BALANCE INICIAL]]*Tabla32[[#This Row],[PRECIO]]</f>
        <v>550</v>
      </c>
      <c r="M193" s="2">
        <f>+Tabla32[[#This Row],[ENTRADAS]]*Tabla32[[#This Row],[PRECIO]]</f>
        <v>0</v>
      </c>
      <c r="N193" s="2">
        <f>+Tabla32[[#This Row],[SALIDAS]]*Tabla32[[#This Row],[PRECIO]]</f>
        <v>0</v>
      </c>
      <c r="O193" s="2">
        <f>+Tabla32[[#This Row],[BALANCE INICIAL2]]+Tabla32[[#This Row],[ENTRADAS3]]-Tabla32[[#This Row],[SALIDAS4]]</f>
        <v>550</v>
      </c>
    </row>
    <row r="194" spans="1:15" x14ac:dyDescent="0.25">
      <c r="A194" s="9" t="s">
        <v>59</v>
      </c>
      <c r="B194" s="17" t="s">
        <v>880</v>
      </c>
      <c r="C194" t="s">
        <v>107</v>
      </c>
      <c r="D194" t="s">
        <v>671</v>
      </c>
      <c r="F194" s="9" t="s">
        <v>820</v>
      </c>
      <c r="G194">
        <v>7</v>
      </c>
      <c r="H194">
        <v>0</v>
      </c>
      <c r="I194" s="34">
        <v>0</v>
      </c>
      <c r="J194">
        <f>+Tabla32[[#This Row],[BALANCE INICIAL]]+Tabla32[[#This Row],[ENTRADAS]]-Tabla32[[#This Row],[SALIDAS]]</f>
        <v>7</v>
      </c>
      <c r="K194" s="2">
        <v>250</v>
      </c>
      <c r="L194" s="2">
        <f>+Tabla32[[#This Row],[BALANCE INICIAL]]*Tabla32[[#This Row],[PRECIO]]</f>
        <v>1750</v>
      </c>
      <c r="M194" s="2">
        <f>+Tabla32[[#This Row],[ENTRADAS]]*Tabla32[[#This Row],[PRECIO]]</f>
        <v>0</v>
      </c>
      <c r="N194" s="2">
        <f>+Tabla32[[#This Row],[SALIDAS]]*Tabla32[[#This Row],[PRECIO]]</f>
        <v>0</v>
      </c>
      <c r="O194" s="2">
        <f>+Tabla32[[#This Row],[BALANCE INICIAL2]]+Tabla32[[#This Row],[ENTRADAS3]]-Tabla32[[#This Row],[SALIDAS4]]</f>
        <v>1750</v>
      </c>
    </row>
    <row r="195" spans="1:15" x14ac:dyDescent="0.25">
      <c r="A195" s="9" t="s">
        <v>59</v>
      </c>
      <c r="B195" s="17" t="s">
        <v>880</v>
      </c>
      <c r="C195" t="s">
        <v>107</v>
      </c>
      <c r="D195" t="s">
        <v>672</v>
      </c>
      <c r="F195" s="9" t="s">
        <v>820</v>
      </c>
      <c r="G195">
        <v>5</v>
      </c>
      <c r="H195">
        <v>0</v>
      </c>
      <c r="I195" s="34">
        <v>0</v>
      </c>
      <c r="J195">
        <f>+Tabla32[[#This Row],[BALANCE INICIAL]]+Tabla32[[#This Row],[ENTRADAS]]-Tabla32[[#This Row],[SALIDAS]]</f>
        <v>5</v>
      </c>
      <c r="K195" s="2">
        <v>499</v>
      </c>
      <c r="L195" s="2">
        <f>+Tabla32[[#This Row],[BALANCE INICIAL]]*Tabla32[[#This Row],[PRECIO]]</f>
        <v>2495</v>
      </c>
      <c r="M195" s="2">
        <f>+Tabla32[[#This Row],[ENTRADAS]]*Tabla32[[#This Row],[PRECIO]]</f>
        <v>0</v>
      </c>
      <c r="N195" s="2">
        <f>+Tabla32[[#This Row],[SALIDAS]]*Tabla32[[#This Row],[PRECIO]]</f>
        <v>0</v>
      </c>
      <c r="O195" s="2">
        <f>+Tabla32[[#This Row],[BALANCE INICIAL2]]+Tabla32[[#This Row],[ENTRADAS3]]-Tabla32[[#This Row],[SALIDAS4]]</f>
        <v>2495</v>
      </c>
    </row>
    <row r="196" spans="1:15" x14ac:dyDescent="0.25">
      <c r="A196" s="9" t="s">
        <v>29</v>
      </c>
      <c r="B196" t="s">
        <v>878</v>
      </c>
      <c r="C196" t="s">
        <v>102</v>
      </c>
      <c r="D196" t="s">
        <v>551</v>
      </c>
      <c r="F196" s="9" t="s">
        <v>865</v>
      </c>
      <c r="G196">
        <v>3</v>
      </c>
      <c r="H196">
        <v>0</v>
      </c>
      <c r="I196" s="34">
        <v>0</v>
      </c>
      <c r="J196">
        <f>+Tabla32[[#This Row],[BALANCE INICIAL]]+Tabla32[[#This Row],[ENTRADAS]]-Tabla32[[#This Row],[SALIDAS]]</f>
        <v>3</v>
      </c>
      <c r="K196" s="2">
        <v>792.86</v>
      </c>
      <c r="L196" s="2">
        <f>+Tabla32[[#This Row],[BALANCE INICIAL]]*Tabla32[[#This Row],[PRECIO]]</f>
        <v>2378.58</v>
      </c>
      <c r="M196" s="2">
        <f>+Tabla32[[#This Row],[ENTRADAS]]*Tabla32[[#This Row],[PRECIO]]</f>
        <v>0</v>
      </c>
      <c r="N196" s="2">
        <f>+Tabla32[[#This Row],[SALIDAS]]*Tabla32[[#This Row],[PRECIO]]</f>
        <v>0</v>
      </c>
      <c r="O196" s="2">
        <f>+Tabla32[[#This Row],[BALANCE INICIAL2]]+Tabla32[[#This Row],[ENTRADAS3]]-Tabla32[[#This Row],[SALIDAS4]]</f>
        <v>2378.58</v>
      </c>
    </row>
    <row r="197" spans="1:15" x14ac:dyDescent="0.25">
      <c r="A197" s="9" t="s">
        <v>29</v>
      </c>
      <c r="B197" t="s">
        <v>878</v>
      </c>
      <c r="C197" t="s">
        <v>102</v>
      </c>
      <c r="D197" t="s">
        <v>552</v>
      </c>
      <c r="F197" s="9" t="s">
        <v>865</v>
      </c>
      <c r="G197">
        <v>1</v>
      </c>
      <c r="H197">
        <v>0</v>
      </c>
      <c r="I197" s="34">
        <v>0</v>
      </c>
      <c r="J197">
        <f>+Tabla32[[#This Row],[BALANCE INICIAL]]+Tabla32[[#This Row],[ENTRADAS]]-Tabla32[[#This Row],[SALIDAS]]</f>
        <v>1</v>
      </c>
      <c r="K197" s="2">
        <v>792.86</v>
      </c>
      <c r="L197" s="2">
        <f>+Tabla32[[#This Row],[BALANCE INICIAL]]*Tabla32[[#This Row],[PRECIO]]</f>
        <v>792.86</v>
      </c>
      <c r="M197" s="2">
        <f>+Tabla32[[#This Row],[ENTRADAS]]*Tabla32[[#This Row],[PRECIO]]</f>
        <v>0</v>
      </c>
      <c r="N197" s="2">
        <f>+Tabla32[[#This Row],[SALIDAS]]*Tabla32[[#This Row],[PRECIO]]</f>
        <v>0</v>
      </c>
      <c r="O197" s="2">
        <f>+Tabla32[[#This Row],[BALANCE INICIAL2]]+Tabla32[[#This Row],[ENTRADAS3]]-Tabla32[[#This Row],[SALIDAS4]]</f>
        <v>792.86</v>
      </c>
    </row>
    <row r="198" spans="1:15" x14ac:dyDescent="0.25">
      <c r="A198" s="9" t="s">
        <v>29</v>
      </c>
      <c r="B198" t="s">
        <v>878</v>
      </c>
      <c r="C198" t="s">
        <v>102</v>
      </c>
      <c r="D198" t="s">
        <v>553</v>
      </c>
      <c r="F198" s="9" t="s">
        <v>865</v>
      </c>
      <c r="G198">
        <v>3</v>
      </c>
      <c r="H198">
        <v>0</v>
      </c>
      <c r="I198" s="34">
        <v>0</v>
      </c>
      <c r="J198">
        <f>+Tabla32[[#This Row],[BALANCE INICIAL]]+Tabla32[[#This Row],[ENTRADAS]]-Tabla32[[#This Row],[SALIDAS]]</f>
        <v>3</v>
      </c>
      <c r="K198" s="2">
        <v>792.86</v>
      </c>
      <c r="L198" s="2">
        <f>+Tabla32[[#This Row],[BALANCE INICIAL]]*Tabla32[[#This Row],[PRECIO]]</f>
        <v>2378.58</v>
      </c>
      <c r="M198" s="2">
        <f>+Tabla32[[#This Row],[ENTRADAS]]*Tabla32[[#This Row],[PRECIO]]</f>
        <v>0</v>
      </c>
      <c r="N198" s="2">
        <f>+Tabla32[[#This Row],[SALIDAS]]*Tabla32[[#This Row],[PRECIO]]</f>
        <v>0</v>
      </c>
      <c r="O198" s="2">
        <f>+Tabla32[[#This Row],[BALANCE INICIAL2]]+Tabla32[[#This Row],[ENTRADAS3]]-Tabla32[[#This Row],[SALIDAS4]]</f>
        <v>2378.58</v>
      </c>
    </row>
    <row r="199" spans="1:15" x14ac:dyDescent="0.25">
      <c r="A199" s="9" t="s">
        <v>42</v>
      </c>
      <c r="B199" s="44">
        <v>1206010001</v>
      </c>
      <c r="C199" t="s">
        <v>88</v>
      </c>
      <c r="D199" t="s">
        <v>378</v>
      </c>
      <c r="F199" s="9" t="s">
        <v>820</v>
      </c>
      <c r="G199">
        <v>1</v>
      </c>
      <c r="H199">
        <v>0</v>
      </c>
      <c r="I199" s="34">
        <v>0</v>
      </c>
      <c r="J199">
        <f>+Tabla32[[#This Row],[BALANCE INICIAL]]+Tabla32[[#This Row],[ENTRADAS]]-Tabla32[[#This Row],[SALIDAS]]</f>
        <v>1</v>
      </c>
      <c r="K199" s="2">
        <v>26500</v>
      </c>
      <c r="L199" s="2">
        <f>+Tabla32[[#This Row],[BALANCE INICIAL]]*Tabla32[[#This Row],[PRECIO]]</f>
        <v>26500</v>
      </c>
      <c r="M199" s="2">
        <f>+Tabla32[[#This Row],[ENTRADAS]]*Tabla32[[#This Row],[PRECIO]]</f>
        <v>0</v>
      </c>
      <c r="N199" s="2">
        <f>+Tabla32[[#This Row],[SALIDAS]]*Tabla32[[#This Row],[PRECIO]]</f>
        <v>0</v>
      </c>
      <c r="O199" s="2">
        <f>+Tabla32[[#This Row],[BALANCE INICIAL2]]+Tabla32[[#This Row],[ENTRADAS3]]-Tabla32[[#This Row],[SALIDAS4]]</f>
        <v>26500</v>
      </c>
    </row>
    <row r="200" spans="1:15" x14ac:dyDescent="0.25">
      <c r="A200" s="9" t="s">
        <v>42</v>
      </c>
      <c r="B200" s="44">
        <v>1206010001</v>
      </c>
      <c r="C200" t="s">
        <v>88</v>
      </c>
      <c r="D200" t="s">
        <v>377</v>
      </c>
      <c r="F200" s="9" t="s">
        <v>820</v>
      </c>
      <c r="G200">
        <v>3</v>
      </c>
      <c r="H200">
        <v>0</v>
      </c>
      <c r="I200" s="34">
        <v>1</v>
      </c>
      <c r="J200">
        <f>+Tabla32[[#This Row],[BALANCE INICIAL]]+Tabla32[[#This Row],[ENTRADAS]]-Tabla32[[#This Row],[SALIDAS]]</f>
        <v>2</v>
      </c>
      <c r="K200" s="2">
        <v>8500</v>
      </c>
      <c r="L200" s="2">
        <f>+Tabla32[[#This Row],[BALANCE INICIAL]]*Tabla32[[#This Row],[PRECIO]]</f>
        <v>25500</v>
      </c>
      <c r="M200" s="2">
        <f>+Tabla32[[#This Row],[ENTRADAS]]*Tabla32[[#This Row],[PRECIO]]</f>
        <v>0</v>
      </c>
      <c r="N200" s="2">
        <f>+Tabla32[[#This Row],[SALIDAS]]*Tabla32[[#This Row],[PRECIO]]</f>
        <v>8500</v>
      </c>
      <c r="O200" s="2">
        <f>+Tabla32[[#This Row],[BALANCE INICIAL2]]+Tabla32[[#This Row],[ENTRADAS3]]-Tabla32[[#This Row],[SALIDAS4]]</f>
        <v>17000</v>
      </c>
    </row>
    <row r="201" spans="1:15" x14ac:dyDescent="0.25">
      <c r="A201" s="9" t="s">
        <v>34</v>
      </c>
      <c r="B201" t="s">
        <v>877</v>
      </c>
      <c r="C201" t="s">
        <v>104</v>
      </c>
      <c r="D201" t="s">
        <v>457</v>
      </c>
      <c r="F201" s="9" t="s">
        <v>820</v>
      </c>
      <c r="G201">
        <v>4</v>
      </c>
      <c r="H201">
        <v>0</v>
      </c>
      <c r="I201" s="34">
        <v>0</v>
      </c>
      <c r="J201">
        <f>+Tabla32[[#This Row],[BALANCE INICIAL]]+Tabla32[[#This Row],[ENTRADAS]]-Tabla32[[#This Row],[SALIDAS]]</f>
        <v>4</v>
      </c>
      <c r="K201" s="2">
        <v>126</v>
      </c>
      <c r="L201" s="2">
        <f>+Tabla32[[#This Row],[BALANCE INICIAL]]*Tabla32[[#This Row],[PRECIO]]</f>
        <v>504</v>
      </c>
      <c r="M201" s="2">
        <f>+Tabla32[[#This Row],[ENTRADAS]]*Tabla32[[#This Row],[PRECIO]]</f>
        <v>0</v>
      </c>
      <c r="N201" s="2">
        <f>+Tabla32[[#This Row],[SALIDAS]]*Tabla32[[#This Row],[PRECIO]]</f>
        <v>0</v>
      </c>
      <c r="O201" s="2">
        <f>+Tabla32[[#This Row],[BALANCE INICIAL2]]+Tabla32[[#This Row],[ENTRADAS3]]-Tabla32[[#This Row],[SALIDAS4]]</f>
        <v>504</v>
      </c>
    </row>
    <row r="202" spans="1:15" x14ac:dyDescent="0.25">
      <c r="A202" s="9" t="s">
        <v>34</v>
      </c>
      <c r="B202" t="s">
        <v>877</v>
      </c>
      <c r="C202" t="s">
        <v>104</v>
      </c>
      <c r="D202" t="s">
        <v>456</v>
      </c>
      <c r="F202" s="9" t="s">
        <v>820</v>
      </c>
      <c r="G202">
        <v>50</v>
      </c>
      <c r="H202">
        <v>0</v>
      </c>
      <c r="I202" s="34">
        <v>0</v>
      </c>
      <c r="J202">
        <f>+Tabla32[[#This Row],[BALANCE INICIAL]]+Tabla32[[#This Row],[ENTRADAS]]-Tabla32[[#This Row],[SALIDAS]]</f>
        <v>50</v>
      </c>
      <c r="K202" s="2">
        <v>6.2</v>
      </c>
      <c r="L202" s="2">
        <f>+Tabla32[[#This Row],[BALANCE INICIAL]]*Tabla32[[#This Row],[PRECIO]]</f>
        <v>310</v>
      </c>
      <c r="M202" s="2">
        <f>+Tabla32[[#This Row],[ENTRADAS]]*Tabla32[[#This Row],[PRECIO]]</f>
        <v>0</v>
      </c>
      <c r="N202" s="2">
        <f>+Tabla32[[#This Row],[SALIDAS]]*Tabla32[[#This Row],[PRECIO]]</f>
        <v>0</v>
      </c>
      <c r="O202" s="2">
        <f>+Tabla32[[#This Row],[BALANCE INICIAL2]]+Tabla32[[#This Row],[ENTRADAS3]]-Tabla32[[#This Row],[SALIDAS4]]</f>
        <v>310</v>
      </c>
    </row>
    <row r="203" spans="1:15" x14ac:dyDescent="0.25">
      <c r="A203" s="9" t="s">
        <v>24</v>
      </c>
      <c r="B203" s="17" t="s">
        <v>875</v>
      </c>
      <c r="C203" t="s">
        <v>64</v>
      </c>
      <c r="D203" t="s">
        <v>948</v>
      </c>
      <c r="F203" s="9" t="s">
        <v>820</v>
      </c>
      <c r="G203">
        <v>10</v>
      </c>
      <c r="H203">
        <v>0</v>
      </c>
      <c r="I203" s="34">
        <v>0</v>
      </c>
      <c r="J203">
        <f>+Tabla32[[#This Row],[BALANCE INICIAL]]+Tabla32[[#This Row],[ENTRADAS]]-Tabla32[[#This Row],[SALIDAS]]</f>
        <v>10</v>
      </c>
      <c r="K203" s="2">
        <v>35</v>
      </c>
      <c r="L203" s="2">
        <f>+Tabla32[[#This Row],[BALANCE INICIAL]]*Tabla32[[#This Row],[PRECIO]]</f>
        <v>350</v>
      </c>
      <c r="M203" s="2">
        <f>+Tabla32[[#This Row],[ENTRADAS]]*Tabla32[[#This Row],[PRECIO]]</f>
        <v>0</v>
      </c>
      <c r="N203" s="2">
        <f>+Tabla32[[#This Row],[SALIDAS]]*Tabla32[[#This Row],[PRECIO]]</f>
        <v>0</v>
      </c>
      <c r="O203" s="2">
        <f>+Tabla32[[#This Row],[BALANCE INICIAL2]]+Tabla32[[#This Row],[ENTRADAS3]]-Tabla32[[#This Row],[SALIDAS4]]</f>
        <v>350</v>
      </c>
    </row>
    <row r="204" spans="1:15" x14ac:dyDescent="0.25">
      <c r="A204" s="9" t="s">
        <v>24</v>
      </c>
      <c r="B204" s="17" t="s">
        <v>875</v>
      </c>
      <c r="C204" t="s">
        <v>64</v>
      </c>
      <c r="D204" t="s">
        <v>951</v>
      </c>
      <c r="F204" s="9" t="s">
        <v>820</v>
      </c>
      <c r="G204">
        <v>4</v>
      </c>
      <c r="H204">
        <v>0</v>
      </c>
      <c r="I204" s="34">
        <v>0</v>
      </c>
      <c r="J204">
        <f>+Tabla32[[#This Row],[BALANCE INICIAL]]+Tabla32[[#This Row],[ENTRADAS]]-Tabla32[[#This Row],[SALIDAS]]</f>
        <v>4</v>
      </c>
      <c r="K204" s="2">
        <v>18.7</v>
      </c>
      <c r="L204" s="2">
        <f>+Tabla32[[#This Row],[BALANCE INICIAL]]*Tabla32[[#This Row],[PRECIO]]</f>
        <v>74.8</v>
      </c>
      <c r="M204" s="2">
        <f>+Tabla32[[#This Row],[ENTRADAS]]*Tabla32[[#This Row],[PRECIO]]</f>
        <v>0</v>
      </c>
      <c r="N204" s="2">
        <f>+Tabla32[[#This Row],[SALIDAS]]*Tabla32[[#This Row],[PRECIO]]</f>
        <v>0</v>
      </c>
      <c r="O204" s="2">
        <f>+Tabla32[[#This Row],[BALANCE INICIAL2]]+Tabla32[[#This Row],[ENTRADAS3]]-Tabla32[[#This Row],[SALIDAS4]]</f>
        <v>74.8</v>
      </c>
    </row>
    <row r="205" spans="1:15" x14ac:dyDescent="0.25">
      <c r="A205" s="9" t="s">
        <v>24</v>
      </c>
      <c r="B205" s="17" t="s">
        <v>875</v>
      </c>
      <c r="C205" t="s">
        <v>64</v>
      </c>
      <c r="D205" t="s">
        <v>1031</v>
      </c>
      <c r="E205" t="s">
        <v>1029</v>
      </c>
      <c r="F205" s="9" t="s">
        <v>820</v>
      </c>
      <c r="G205">
        <v>0</v>
      </c>
      <c r="H205">
        <v>4</v>
      </c>
      <c r="I205" s="34">
        <v>4</v>
      </c>
      <c r="J205">
        <f>+Tabla32[[#This Row],[BALANCE INICIAL]]+Tabla32[[#This Row],[ENTRADAS]]-Tabla32[[#This Row],[SALIDAS]]</f>
        <v>0</v>
      </c>
      <c r="K205" s="2">
        <v>330</v>
      </c>
      <c r="L205" s="2">
        <f>+Tabla32[[#This Row],[BALANCE INICIAL]]*Tabla32[[#This Row],[PRECIO]]</f>
        <v>0</v>
      </c>
      <c r="M205" s="2">
        <f>+Tabla32[[#This Row],[ENTRADAS]]*Tabla32[[#This Row],[PRECIO]]</f>
        <v>1320</v>
      </c>
      <c r="N205" s="2">
        <f>+Tabla32[[#This Row],[SALIDAS]]*Tabla32[[#This Row],[PRECIO]]</f>
        <v>1320</v>
      </c>
      <c r="O205" s="2">
        <f>+Tabla32[[#This Row],[BALANCE INICIAL2]]+Tabla32[[#This Row],[ENTRADAS3]]-Tabla32[[#This Row],[SALIDAS4]]</f>
        <v>0</v>
      </c>
    </row>
    <row r="206" spans="1:15" x14ac:dyDescent="0.25">
      <c r="A206" s="9" t="s">
        <v>24</v>
      </c>
      <c r="B206" s="17" t="s">
        <v>875</v>
      </c>
      <c r="C206" t="s">
        <v>64</v>
      </c>
      <c r="D206" t="s">
        <v>1030</v>
      </c>
      <c r="E206" t="s">
        <v>1029</v>
      </c>
      <c r="F206" s="9" t="s">
        <v>820</v>
      </c>
      <c r="G206">
        <v>0</v>
      </c>
      <c r="H206">
        <v>4</v>
      </c>
      <c r="I206" s="34">
        <v>0</v>
      </c>
      <c r="J206">
        <f>+Tabla32[[#This Row],[BALANCE INICIAL]]+Tabla32[[#This Row],[ENTRADAS]]-Tabla32[[#This Row],[SALIDAS]]</f>
        <v>4</v>
      </c>
      <c r="K206" s="2">
        <v>244</v>
      </c>
      <c r="L206" s="2">
        <f>+Tabla32[[#This Row],[BALANCE INICIAL]]*Tabla32[[#This Row],[PRECIO]]</f>
        <v>0</v>
      </c>
      <c r="M206" s="2">
        <f>+Tabla32[[#This Row],[ENTRADAS]]*Tabla32[[#This Row],[PRECIO]]</f>
        <v>976</v>
      </c>
      <c r="N206" s="2">
        <f>+Tabla32[[#This Row],[SALIDAS]]*Tabla32[[#This Row],[PRECIO]]</f>
        <v>0</v>
      </c>
      <c r="O206" s="2">
        <f>+Tabla32[[#This Row],[BALANCE INICIAL2]]+Tabla32[[#This Row],[ENTRADAS3]]-Tabla32[[#This Row],[SALIDAS4]]</f>
        <v>976</v>
      </c>
    </row>
    <row r="207" spans="1:15" x14ac:dyDescent="0.25">
      <c r="A207" s="9" t="s">
        <v>24</v>
      </c>
      <c r="B207" s="17" t="s">
        <v>875</v>
      </c>
      <c r="C207" t="s">
        <v>64</v>
      </c>
      <c r="D207" t="s">
        <v>458</v>
      </c>
      <c r="F207" s="9" t="s">
        <v>820</v>
      </c>
      <c r="G207">
        <v>20</v>
      </c>
      <c r="H207">
        <v>0</v>
      </c>
      <c r="I207" s="34">
        <v>0</v>
      </c>
      <c r="J207">
        <f>+Tabla32[[#This Row],[BALANCE INICIAL]]+Tabla32[[#This Row],[ENTRADAS]]-Tabla32[[#This Row],[SALIDAS]]</f>
        <v>20</v>
      </c>
      <c r="K207" s="2">
        <v>428</v>
      </c>
      <c r="L207" s="2">
        <f>+Tabla32[[#This Row],[BALANCE INICIAL]]*Tabla32[[#This Row],[PRECIO]]</f>
        <v>8560</v>
      </c>
      <c r="M207" s="2">
        <f>+Tabla32[[#This Row],[ENTRADAS]]*Tabla32[[#This Row],[PRECIO]]</f>
        <v>0</v>
      </c>
      <c r="N207" s="2">
        <f>+Tabla32[[#This Row],[SALIDAS]]*Tabla32[[#This Row],[PRECIO]]</f>
        <v>0</v>
      </c>
      <c r="O207" s="2">
        <f>+Tabla32[[#This Row],[BALANCE INICIAL2]]+Tabla32[[#This Row],[ENTRADAS3]]-Tabla32[[#This Row],[SALIDAS4]]</f>
        <v>8560</v>
      </c>
    </row>
    <row r="208" spans="1:15" x14ac:dyDescent="0.25">
      <c r="A208" s="9" t="s">
        <v>24</v>
      </c>
      <c r="B208" s="17" t="s">
        <v>875</v>
      </c>
      <c r="C208" t="s">
        <v>64</v>
      </c>
      <c r="D208" t="s">
        <v>192</v>
      </c>
      <c r="F208" s="9" t="s">
        <v>820</v>
      </c>
      <c r="G208">
        <v>10</v>
      </c>
      <c r="H208">
        <v>0</v>
      </c>
      <c r="I208" s="34">
        <v>0</v>
      </c>
      <c r="J208">
        <f>+Tabla32[[#This Row],[BALANCE INICIAL]]+Tabla32[[#This Row],[ENTRADAS]]-Tabla32[[#This Row],[SALIDAS]]</f>
        <v>10</v>
      </c>
      <c r="K208" s="2">
        <v>105.93</v>
      </c>
      <c r="L208" s="2">
        <f>+Tabla32[[#This Row],[BALANCE INICIAL]]*Tabla32[[#This Row],[PRECIO]]</f>
        <v>1059.3000000000002</v>
      </c>
      <c r="M208" s="2">
        <f>+Tabla32[[#This Row],[ENTRADAS]]*Tabla32[[#This Row],[PRECIO]]</f>
        <v>0</v>
      </c>
      <c r="N208" s="2">
        <f>+Tabla32[[#This Row],[SALIDAS]]*Tabla32[[#This Row],[PRECIO]]</f>
        <v>0</v>
      </c>
      <c r="O208" s="2">
        <f>+Tabla32[[#This Row],[BALANCE INICIAL2]]+Tabla32[[#This Row],[ENTRADAS3]]-Tabla32[[#This Row],[SALIDAS4]]</f>
        <v>1059.3000000000002</v>
      </c>
    </row>
    <row r="209" spans="1:15" ht="13.5" customHeight="1" x14ac:dyDescent="0.25">
      <c r="A209" s="9" t="s">
        <v>26</v>
      </c>
      <c r="B209" t="s">
        <v>887</v>
      </c>
      <c r="C209" t="s">
        <v>70</v>
      </c>
      <c r="D209" t="s">
        <v>166</v>
      </c>
      <c r="F209" s="9" t="s">
        <v>820</v>
      </c>
      <c r="G209">
        <v>2</v>
      </c>
      <c r="H209">
        <v>0</v>
      </c>
      <c r="I209" s="34">
        <v>0</v>
      </c>
      <c r="J209">
        <f>+Tabla32[[#This Row],[BALANCE INICIAL]]+Tabla32[[#This Row],[ENTRADAS]]-Tabla32[[#This Row],[SALIDAS]]</f>
        <v>2</v>
      </c>
      <c r="K209" s="2">
        <v>6000</v>
      </c>
      <c r="L209" s="2">
        <f>+Tabla32[[#This Row],[BALANCE INICIAL]]*Tabla32[[#This Row],[PRECIO]]</f>
        <v>12000</v>
      </c>
      <c r="M209" s="2">
        <f>+Tabla32[[#This Row],[ENTRADAS]]*Tabla32[[#This Row],[PRECIO]]</f>
        <v>0</v>
      </c>
      <c r="N209" s="2">
        <f>+Tabla32[[#This Row],[SALIDAS]]*Tabla32[[#This Row],[PRECIO]]</f>
        <v>0</v>
      </c>
      <c r="O209" s="2">
        <f>+Tabla32[[#This Row],[BALANCE INICIAL2]]+Tabla32[[#This Row],[ENTRADAS3]]-Tabla32[[#This Row],[SALIDAS4]]</f>
        <v>12000</v>
      </c>
    </row>
    <row r="210" spans="1:15" ht="15" customHeight="1" x14ac:dyDescent="0.25">
      <c r="A210" s="9" t="s">
        <v>37</v>
      </c>
      <c r="B210" s="17" t="s">
        <v>886</v>
      </c>
      <c r="C210" t="s">
        <v>83</v>
      </c>
      <c r="D210" t="s">
        <v>1378</v>
      </c>
      <c r="F210" s="9" t="s">
        <v>820</v>
      </c>
      <c r="G210">
        <v>10</v>
      </c>
      <c r="H210">
        <v>0</v>
      </c>
      <c r="I210" s="34">
        <v>0</v>
      </c>
      <c r="J210">
        <f>+Tabla32[[#This Row],[BALANCE INICIAL]]+Tabla32[[#This Row],[ENTRADAS]]-Tabla32[[#This Row],[SALIDAS]]</f>
        <v>10</v>
      </c>
      <c r="K210" s="2">
        <v>132.41999999999999</v>
      </c>
      <c r="L210" s="2">
        <f>+Tabla32[[#This Row],[BALANCE INICIAL]]*Tabla32[[#This Row],[PRECIO]]</f>
        <v>1324.1999999999998</v>
      </c>
      <c r="M210" s="2">
        <f>+Tabla32[[#This Row],[ENTRADAS]]*Tabla32[[#This Row],[PRECIO]]</f>
        <v>0</v>
      </c>
      <c r="N210" s="2">
        <f>+Tabla32[[#This Row],[SALIDAS]]*Tabla32[[#This Row],[PRECIO]]</f>
        <v>0</v>
      </c>
      <c r="O210" s="2">
        <f>+Tabla32[[#This Row],[BALANCE INICIAL2]]+Tabla32[[#This Row],[ENTRADAS3]]-Tabla32[[#This Row],[SALIDAS4]]</f>
        <v>1324.1999999999998</v>
      </c>
    </row>
    <row r="211" spans="1:15" x14ac:dyDescent="0.25">
      <c r="A211" s="9" t="s">
        <v>55</v>
      </c>
      <c r="B211" s="17" t="s">
        <v>905</v>
      </c>
      <c r="C211" t="s">
        <v>103</v>
      </c>
      <c r="D211" t="s">
        <v>141</v>
      </c>
      <c r="F211" s="9" t="s">
        <v>820</v>
      </c>
      <c r="G211">
        <v>0</v>
      </c>
      <c r="H211">
        <v>0</v>
      </c>
      <c r="I211" s="34">
        <v>0</v>
      </c>
      <c r="J211">
        <f>+Tabla32[[#This Row],[BALANCE INICIAL]]+Tabla32[[#This Row],[ENTRADAS]]-Tabla32[[#This Row],[SALIDAS]]</f>
        <v>0</v>
      </c>
      <c r="K211" s="2">
        <v>140</v>
      </c>
      <c r="L211" s="2">
        <f>+Tabla32[[#This Row],[BALANCE INICIAL]]*Tabla32[[#This Row],[PRECIO]]</f>
        <v>0</v>
      </c>
      <c r="M211" s="2">
        <f>+Tabla32[[#This Row],[ENTRADAS]]*Tabla32[[#This Row],[PRECIO]]</f>
        <v>0</v>
      </c>
      <c r="N211" s="2">
        <f>+Tabla32[[#This Row],[SALIDAS]]*Tabla32[[#This Row],[PRECIO]]</f>
        <v>0</v>
      </c>
      <c r="O211" s="2">
        <f>+Tabla32[[#This Row],[BALANCE INICIAL2]]+Tabla32[[#This Row],[ENTRADAS3]]-Tabla32[[#This Row],[SALIDAS4]]</f>
        <v>0</v>
      </c>
    </row>
    <row r="212" spans="1:15" x14ac:dyDescent="0.25">
      <c r="A212" s="9" t="s">
        <v>55</v>
      </c>
      <c r="B212" s="17" t="s">
        <v>905</v>
      </c>
      <c r="C212" t="s">
        <v>103</v>
      </c>
      <c r="D212" t="s">
        <v>142</v>
      </c>
      <c r="F212" s="9" t="s">
        <v>820</v>
      </c>
      <c r="G212">
        <v>0</v>
      </c>
      <c r="H212">
        <v>0</v>
      </c>
      <c r="I212" s="34">
        <v>0</v>
      </c>
      <c r="J212">
        <f>+Tabla32[[#This Row],[BALANCE INICIAL]]+Tabla32[[#This Row],[ENTRADAS]]-Tabla32[[#This Row],[SALIDAS]]</f>
        <v>0</v>
      </c>
      <c r="K212" s="2">
        <v>140</v>
      </c>
      <c r="L212" s="2">
        <f>+Tabla32[[#This Row],[BALANCE INICIAL]]*Tabla32[[#This Row],[PRECIO]]</f>
        <v>0</v>
      </c>
      <c r="M212" s="2">
        <f>+Tabla32[[#This Row],[ENTRADAS]]*Tabla32[[#This Row],[PRECIO]]</f>
        <v>0</v>
      </c>
      <c r="N212" s="2">
        <f>+Tabla32[[#This Row],[SALIDAS]]*Tabla32[[#This Row],[PRECIO]]</f>
        <v>0</v>
      </c>
      <c r="O212" s="2">
        <f>+Tabla32[[#This Row],[BALANCE INICIAL2]]+Tabla32[[#This Row],[ENTRADAS3]]-Tabla32[[#This Row],[SALIDAS4]]</f>
        <v>0</v>
      </c>
    </row>
    <row r="213" spans="1:15" x14ac:dyDescent="0.25">
      <c r="A213" s="9" t="s">
        <v>24</v>
      </c>
      <c r="B213" s="17" t="s">
        <v>875</v>
      </c>
      <c r="C213" t="s">
        <v>64</v>
      </c>
      <c r="D213" t="s">
        <v>172</v>
      </c>
      <c r="F213" s="9" t="s">
        <v>820</v>
      </c>
      <c r="G213">
        <v>5</v>
      </c>
      <c r="H213">
        <v>0</v>
      </c>
      <c r="I213" s="34">
        <v>1</v>
      </c>
      <c r="J213">
        <f>+Tabla32[[#This Row],[BALANCE INICIAL]]+Tabla32[[#This Row],[ENTRADAS]]-Tabla32[[#This Row],[SALIDAS]]</f>
        <v>4</v>
      </c>
      <c r="K213" s="2">
        <v>1000</v>
      </c>
      <c r="L213" s="2">
        <f>+Tabla32[[#This Row],[BALANCE INICIAL]]*Tabla32[[#This Row],[PRECIO]]</f>
        <v>5000</v>
      </c>
      <c r="M213" s="2">
        <f>+Tabla32[[#This Row],[ENTRADAS]]*Tabla32[[#This Row],[PRECIO]]</f>
        <v>0</v>
      </c>
      <c r="N213" s="2">
        <f>+Tabla32[[#This Row],[SALIDAS]]*Tabla32[[#This Row],[PRECIO]]</f>
        <v>1000</v>
      </c>
      <c r="O213" s="2">
        <f>+Tabla32[[#This Row],[BALANCE INICIAL2]]+Tabla32[[#This Row],[ENTRADAS3]]-Tabla32[[#This Row],[SALIDAS4]]</f>
        <v>4000</v>
      </c>
    </row>
    <row r="214" spans="1:15" x14ac:dyDescent="0.25">
      <c r="A214" s="9" t="s">
        <v>33</v>
      </c>
      <c r="B214" s="17" t="s">
        <v>879</v>
      </c>
      <c r="C214" t="s">
        <v>78</v>
      </c>
      <c r="D214" t="s">
        <v>165</v>
      </c>
      <c r="F214" s="9" t="s">
        <v>825</v>
      </c>
      <c r="G214">
        <v>15</v>
      </c>
      <c r="H214">
        <v>0</v>
      </c>
      <c r="I214" s="34">
        <v>0</v>
      </c>
      <c r="J214">
        <f>+Tabla32[[#This Row],[BALANCE INICIAL]]+Tabla32[[#This Row],[ENTRADAS]]-Tabla32[[#This Row],[SALIDAS]]</f>
        <v>15</v>
      </c>
      <c r="K214" s="2">
        <v>1600</v>
      </c>
      <c r="L214" s="2">
        <f>+Tabla32[[#This Row],[BALANCE INICIAL]]*Tabla32[[#This Row],[PRECIO]]</f>
        <v>24000</v>
      </c>
      <c r="M214" s="2">
        <f>+Tabla32[[#This Row],[ENTRADAS]]*Tabla32[[#This Row],[PRECIO]]</f>
        <v>0</v>
      </c>
      <c r="N214" s="2">
        <f>+Tabla32[[#This Row],[SALIDAS]]*Tabla32[[#This Row],[PRECIO]]</f>
        <v>0</v>
      </c>
      <c r="O214" s="2">
        <f>+Tabla32[[#This Row],[BALANCE INICIAL2]]+Tabla32[[#This Row],[ENTRADAS3]]-Tabla32[[#This Row],[SALIDAS4]]</f>
        <v>24000</v>
      </c>
    </row>
    <row r="215" spans="1:15" x14ac:dyDescent="0.25">
      <c r="A215" s="9" t="s">
        <v>62</v>
      </c>
      <c r="B215" s="17" t="s">
        <v>891</v>
      </c>
      <c r="C215" t="s">
        <v>100</v>
      </c>
      <c r="D215" t="s">
        <v>673</v>
      </c>
      <c r="F215" s="9" t="s">
        <v>820</v>
      </c>
      <c r="G215">
        <v>0</v>
      </c>
      <c r="H215">
        <v>0</v>
      </c>
      <c r="I215" s="34">
        <v>0</v>
      </c>
      <c r="J215">
        <f>+Tabla32[[#This Row],[BALANCE INICIAL]]+Tabla32[[#This Row],[ENTRADAS]]-Tabla32[[#This Row],[SALIDAS]]</f>
        <v>0</v>
      </c>
      <c r="K215" s="2">
        <v>250</v>
      </c>
      <c r="L215" s="2">
        <f>+Tabla32[[#This Row],[BALANCE INICIAL]]*Tabla32[[#This Row],[PRECIO]]</f>
        <v>0</v>
      </c>
      <c r="M215" s="2">
        <f>+Tabla32[[#This Row],[ENTRADAS]]*Tabla32[[#This Row],[PRECIO]]</f>
        <v>0</v>
      </c>
      <c r="N215" s="2">
        <f>+Tabla32[[#This Row],[SALIDAS]]*Tabla32[[#This Row],[PRECIO]]</f>
        <v>0</v>
      </c>
      <c r="O215" s="2">
        <f>+Tabla32[[#This Row],[BALANCE INICIAL2]]+Tabla32[[#This Row],[ENTRADAS3]]-Tabla32[[#This Row],[SALIDAS4]]</f>
        <v>0</v>
      </c>
    </row>
    <row r="216" spans="1:15" x14ac:dyDescent="0.25">
      <c r="A216" s="9" t="s">
        <v>62</v>
      </c>
      <c r="B216" s="17" t="s">
        <v>891</v>
      </c>
      <c r="C216" t="s">
        <v>100</v>
      </c>
      <c r="D216" t="s">
        <v>674</v>
      </c>
      <c r="F216" s="9" t="s">
        <v>820</v>
      </c>
      <c r="G216">
        <v>13</v>
      </c>
      <c r="H216">
        <v>0</v>
      </c>
      <c r="I216" s="34">
        <v>0</v>
      </c>
      <c r="J216">
        <f>+Tabla32[[#This Row],[BALANCE INICIAL]]+Tabla32[[#This Row],[ENTRADAS]]-Tabla32[[#This Row],[SALIDAS]]</f>
        <v>13</v>
      </c>
      <c r="K216" s="2">
        <v>350</v>
      </c>
      <c r="L216" s="2">
        <f>+Tabla32[[#This Row],[BALANCE INICIAL]]*Tabla32[[#This Row],[PRECIO]]</f>
        <v>4550</v>
      </c>
      <c r="M216" s="2">
        <f>+Tabla32[[#This Row],[ENTRADAS]]*Tabla32[[#This Row],[PRECIO]]</f>
        <v>0</v>
      </c>
      <c r="N216" s="2">
        <f>+Tabla32[[#This Row],[SALIDAS]]*Tabla32[[#This Row],[PRECIO]]</f>
        <v>0</v>
      </c>
      <c r="O216" s="2">
        <f>+Tabla32[[#This Row],[BALANCE INICIAL2]]+Tabla32[[#This Row],[ENTRADAS3]]-Tabla32[[#This Row],[SALIDAS4]]</f>
        <v>4550</v>
      </c>
    </row>
    <row r="217" spans="1:15" x14ac:dyDescent="0.25">
      <c r="A217" s="9" t="s">
        <v>62</v>
      </c>
      <c r="B217" s="17" t="s">
        <v>891</v>
      </c>
      <c r="C217" t="s">
        <v>100</v>
      </c>
      <c r="D217" t="s">
        <v>675</v>
      </c>
      <c r="F217" s="9" t="s">
        <v>820</v>
      </c>
      <c r="G217">
        <v>3</v>
      </c>
      <c r="H217">
        <v>0</v>
      </c>
      <c r="I217" s="34">
        <v>0</v>
      </c>
      <c r="J217">
        <f>+Tabla32[[#This Row],[BALANCE INICIAL]]+Tabla32[[#This Row],[ENTRADAS]]-Tabla32[[#This Row],[SALIDAS]]</f>
        <v>3</v>
      </c>
      <c r="K217" s="2">
        <v>265</v>
      </c>
      <c r="L217" s="2">
        <f>+Tabla32[[#This Row],[BALANCE INICIAL]]*Tabla32[[#This Row],[PRECIO]]</f>
        <v>795</v>
      </c>
      <c r="M217" s="2">
        <f>+Tabla32[[#This Row],[ENTRADAS]]*Tabla32[[#This Row],[PRECIO]]</f>
        <v>0</v>
      </c>
      <c r="N217" s="2">
        <f>+Tabla32[[#This Row],[SALIDAS]]*Tabla32[[#This Row],[PRECIO]]</f>
        <v>0</v>
      </c>
      <c r="O217" s="2">
        <f>+Tabla32[[#This Row],[BALANCE INICIAL2]]+Tabla32[[#This Row],[ENTRADAS3]]-Tabla32[[#This Row],[SALIDAS4]]</f>
        <v>795</v>
      </c>
    </row>
    <row r="218" spans="1:15" x14ac:dyDescent="0.25">
      <c r="A218" s="9" t="s">
        <v>62</v>
      </c>
      <c r="B218" s="17" t="s">
        <v>891</v>
      </c>
      <c r="C218" t="s">
        <v>100</v>
      </c>
      <c r="D218" t="s">
        <v>676</v>
      </c>
      <c r="F218" s="9" t="s">
        <v>820</v>
      </c>
      <c r="G218">
        <v>23</v>
      </c>
      <c r="H218">
        <v>0</v>
      </c>
      <c r="I218" s="34">
        <v>0</v>
      </c>
      <c r="J218">
        <f>+Tabla32[[#This Row],[BALANCE INICIAL]]+Tabla32[[#This Row],[ENTRADAS]]-Tabla32[[#This Row],[SALIDAS]]</f>
        <v>23</v>
      </c>
      <c r="K218" s="2">
        <v>165</v>
      </c>
      <c r="L218" s="2">
        <f>+Tabla32[[#This Row],[BALANCE INICIAL]]*Tabla32[[#This Row],[PRECIO]]</f>
        <v>3795</v>
      </c>
      <c r="M218" s="2">
        <f>+Tabla32[[#This Row],[ENTRADAS]]*Tabla32[[#This Row],[PRECIO]]</f>
        <v>0</v>
      </c>
      <c r="N218" s="2">
        <f>+Tabla32[[#This Row],[SALIDAS]]*Tabla32[[#This Row],[PRECIO]]</f>
        <v>0</v>
      </c>
      <c r="O218" s="2">
        <f>+Tabla32[[#This Row],[BALANCE INICIAL2]]+Tabla32[[#This Row],[ENTRADAS3]]-Tabla32[[#This Row],[SALIDAS4]]</f>
        <v>3795</v>
      </c>
    </row>
    <row r="219" spans="1:15" x14ac:dyDescent="0.25">
      <c r="A219" s="9" t="s">
        <v>62</v>
      </c>
      <c r="B219" s="17" t="s">
        <v>891</v>
      </c>
      <c r="C219" t="s">
        <v>100</v>
      </c>
      <c r="D219" t="s">
        <v>677</v>
      </c>
      <c r="F219" s="9" t="s">
        <v>820</v>
      </c>
      <c r="G219">
        <v>0</v>
      </c>
      <c r="H219">
        <v>0</v>
      </c>
      <c r="I219" s="34">
        <v>0</v>
      </c>
      <c r="J219">
        <f>+Tabla32[[#This Row],[BALANCE INICIAL]]+Tabla32[[#This Row],[ENTRADAS]]-Tabla32[[#This Row],[SALIDAS]]</f>
        <v>0</v>
      </c>
      <c r="K219" s="2">
        <v>190</v>
      </c>
      <c r="L219" s="2">
        <f>+Tabla32[[#This Row],[BALANCE INICIAL]]*Tabla32[[#This Row],[PRECIO]]</f>
        <v>0</v>
      </c>
      <c r="M219" s="2">
        <f>+Tabla32[[#This Row],[ENTRADAS]]*Tabla32[[#This Row],[PRECIO]]</f>
        <v>0</v>
      </c>
      <c r="N219" s="2">
        <f>+Tabla32[[#This Row],[SALIDAS]]*Tabla32[[#This Row],[PRECIO]]</f>
        <v>0</v>
      </c>
      <c r="O219" s="2">
        <f>+Tabla32[[#This Row],[BALANCE INICIAL2]]+Tabla32[[#This Row],[ENTRADAS3]]-Tabla32[[#This Row],[SALIDAS4]]</f>
        <v>0</v>
      </c>
    </row>
    <row r="220" spans="1:15" x14ac:dyDescent="0.25">
      <c r="A220" s="9" t="s">
        <v>62</v>
      </c>
      <c r="B220" s="17" t="s">
        <v>891</v>
      </c>
      <c r="C220" t="s">
        <v>100</v>
      </c>
      <c r="D220" t="s">
        <v>678</v>
      </c>
      <c r="F220" s="9" t="s">
        <v>820</v>
      </c>
      <c r="G220">
        <v>12</v>
      </c>
      <c r="H220">
        <v>0</v>
      </c>
      <c r="I220" s="34">
        <v>0</v>
      </c>
      <c r="J220">
        <f>+Tabla32[[#This Row],[BALANCE INICIAL]]+Tabla32[[#This Row],[ENTRADAS]]-Tabla32[[#This Row],[SALIDAS]]</f>
        <v>12</v>
      </c>
      <c r="K220" s="2">
        <v>200</v>
      </c>
      <c r="L220" s="2">
        <f>+Tabla32[[#This Row],[BALANCE INICIAL]]*Tabla32[[#This Row],[PRECIO]]</f>
        <v>2400</v>
      </c>
      <c r="M220" s="2">
        <f>+Tabla32[[#This Row],[ENTRADAS]]*Tabla32[[#This Row],[PRECIO]]</f>
        <v>0</v>
      </c>
      <c r="N220" s="2">
        <f>+Tabla32[[#This Row],[SALIDAS]]*Tabla32[[#This Row],[PRECIO]]</f>
        <v>0</v>
      </c>
      <c r="O220" s="2">
        <f>+Tabla32[[#This Row],[BALANCE INICIAL2]]+Tabla32[[#This Row],[ENTRADAS3]]-Tabla32[[#This Row],[SALIDAS4]]</f>
        <v>2400</v>
      </c>
    </row>
    <row r="221" spans="1:15" x14ac:dyDescent="0.25">
      <c r="A221" s="9" t="s">
        <v>34</v>
      </c>
      <c r="B221" t="s">
        <v>877</v>
      </c>
      <c r="C221" t="s">
        <v>104</v>
      </c>
      <c r="D221" t="s">
        <v>1135</v>
      </c>
      <c r="F221" s="9" t="s">
        <v>820</v>
      </c>
      <c r="G221">
        <v>18</v>
      </c>
      <c r="H221">
        <v>0</v>
      </c>
      <c r="I221" s="34">
        <v>1</v>
      </c>
      <c r="J221">
        <f>+Tabla32[[#This Row],[BALANCE INICIAL]]+Tabla32[[#This Row],[ENTRADAS]]-Tabla32[[#This Row],[SALIDAS]]</f>
        <v>17</v>
      </c>
      <c r="K221" s="2">
        <v>5.42</v>
      </c>
      <c r="L221" s="2">
        <f>+Tabla32[[#This Row],[BALANCE INICIAL]]*Tabla32[[#This Row],[PRECIO]]</f>
        <v>97.56</v>
      </c>
      <c r="M221" s="2">
        <f>+Tabla32[[#This Row],[ENTRADAS]]*Tabla32[[#This Row],[PRECIO]]</f>
        <v>0</v>
      </c>
      <c r="N221" s="2">
        <f>+Tabla32[[#This Row],[SALIDAS]]*Tabla32[[#This Row],[PRECIO]]</f>
        <v>5.42</v>
      </c>
      <c r="O221" s="2">
        <f>+Tabla32[[#This Row],[BALANCE INICIAL2]]+Tabla32[[#This Row],[ENTRADAS3]]-Tabla32[[#This Row],[SALIDAS4]]</f>
        <v>92.14</v>
      </c>
    </row>
    <row r="222" spans="1:15" ht="17.25" customHeight="1" x14ac:dyDescent="0.25">
      <c r="A222" s="13" t="s">
        <v>55</v>
      </c>
      <c r="B222" s="37" t="s">
        <v>905</v>
      </c>
      <c r="C222" s="36" t="s">
        <v>103</v>
      </c>
      <c r="D222" t="s">
        <v>1068</v>
      </c>
      <c r="E222" t="s">
        <v>1060</v>
      </c>
      <c r="F222" s="9" t="s">
        <v>1080</v>
      </c>
      <c r="G222">
        <v>0</v>
      </c>
      <c r="H222">
        <v>45</v>
      </c>
      <c r="I222" s="34">
        <v>45</v>
      </c>
      <c r="J222">
        <f>+Tabla32[[#This Row],[BALANCE INICIAL]]+Tabla32[[#This Row],[ENTRADAS]]-Tabla32[[#This Row],[SALIDAS]]</f>
        <v>0</v>
      </c>
      <c r="K222" s="2">
        <v>225</v>
      </c>
      <c r="L222" s="2">
        <f>+Tabla32[[#This Row],[BALANCE INICIAL]]*Tabla32[[#This Row],[PRECIO]]</f>
        <v>0</v>
      </c>
      <c r="M222" s="2">
        <f>+Tabla32[[#This Row],[ENTRADAS]]*Tabla32[[#This Row],[PRECIO]]</f>
        <v>10125</v>
      </c>
      <c r="N222" s="2">
        <f>+Tabla32[[#This Row],[SALIDAS]]*Tabla32[[#This Row],[PRECIO]]</f>
        <v>10125</v>
      </c>
      <c r="O222" s="2">
        <f>+Tabla32[[#This Row],[BALANCE INICIAL2]]+Tabla32[[#This Row],[ENTRADAS3]]-Tabla32[[#This Row],[SALIDAS4]]</f>
        <v>0</v>
      </c>
    </row>
    <row r="223" spans="1:15" x14ac:dyDescent="0.25">
      <c r="A223" s="9" t="s">
        <v>34</v>
      </c>
      <c r="B223" t="s">
        <v>877</v>
      </c>
      <c r="C223" t="s">
        <v>104</v>
      </c>
      <c r="D223" t="s">
        <v>446</v>
      </c>
      <c r="F223" s="9" t="s">
        <v>820</v>
      </c>
      <c r="G223">
        <v>7</v>
      </c>
      <c r="H223">
        <v>0</v>
      </c>
      <c r="I223" s="34">
        <v>0</v>
      </c>
      <c r="J223">
        <f>+Tabla32[[#This Row],[BALANCE INICIAL]]+Tabla32[[#This Row],[ENTRADAS]]-Tabla32[[#This Row],[SALIDAS]]</f>
        <v>7</v>
      </c>
      <c r="K223" s="2">
        <v>190</v>
      </c>
      <c r="L223" s="2">
        <f>+Tabla32[[#This Row],[BALANCE INICIAL]]*Tabla32[[#This Row],[PRECIO]]</f>
        <v>1330</v>
      </c>
      <c r="M223" s="2">
        <f>+Tabla32[[#This Row],[ENTRADAS]]*Tabla32[[#This Row],[PRECIO]]</f>
        <v>0</v>
      </c>
      <c r="N223" s="2">
        <f>+Tabla32[[#This Row],[SALIDAS]]*Tabla32[[#This Row],[PRECIO]]</f>
        <v>0</v>
      </c>
      <c r="O223" s="2">
        <f>+Tabla32[[#This Row],[BALANCE INICIAL2]]+Tabla32[[#This Row],[ENTRADAS3]]-Tabla32[[#This Row],[SALIDAS4]]</f>
        <v>1330</v>
      </c>
    </row>
    <row r="224" spans="1:15" x14ac:dyDescent="0.25">
      <c r="A224" s="9" t="s">
        <v>28</v>
      </c>
      <c r="B224" t="s">
        <v>884</v>
      </c>
      <c r="C224" t="s">
        <v>74</v>
      </c>
      <c r="D224" t="s">
        <v>1035</v>
      </c>
      <c r="F224" s="9" t="s">
        <v>820</v>
      </c>
      <c r="G224">
        <v>54</v>
      </c>
      <c r="H224">
        <v>0</v>
      </c>
      <c r="I224" s="34">
        <v>10</v>
      </c>
      <c r="J224">
        <f>+Tabla32[[#This Row],[BALANCE INICIAL]]+Tabla32[[#This Row],[ENTRADAS]]-Tabla32[[#This Row],[SALIDAS]]</f>
        <v>44</v>
      </c>
      <c r="K224" s="2">
        <v>17.11</v>
      </c>
      <c r="L224" s="2">
        <f>+Tabla32[[#This Row],[BALANCE INICIAL]]*Tabla32[[#This Row],[PRECIO]]</f>
        <v>923.93999999999994</v>
      </c>
      <c r="M224" s="2">
        <f>+Tabla32[[#This Row],[ENTRADAS]]*Tabla32[[#This Row],[PRECIO]]</f>
        <v>0</v>
      </c>
      <c r="N224" s="2">
        <f>+Tabla32[[#This Row],[SALIDAS]]*Tabla32[[#This Row],[PRECIO]]</f>
        <v>171.1</v>
      </c>
      <c r="O224" s="2">
        <f>+Tabla32[[#This Row],[BALANCE INICIAL2]]+Tabla32[[#This Row],[ENTRADAS3]]-Tabla32[[#This Row],[SALIDAS4]]</f>
        <v>752.83999999999992</v>
      </c>
    </row>
    <row r="225" spans="1:15" ht="17.25" customHeight="1" x14ac:dyDescent="0.25">
      <c r="A225" s="13" t="s">
        <v>1141</v>
      </c>
      <c r="B225" s="37" t="s">
        <v>1142</v>
      </c>
      <c r="C225" s="36" t="s">
        <v>1143</v>
      </c>
      <c r="D225" t="s">
        <v>1071</v>
      </c>
      <c r="E225" t="s">
        <v>1060</v>
      </c>
      <c r="F225" s="9" t="s">
        <v>820</v>
      </c>
      <c r="G225">
        <v>0</v>
      </c>
      <c r="H225">
        <v>20</v>
      </c>
      <c r="I225" s="34">
        <v>20</v>
      </c>
      <c r="J225">
        <f>+Tabla32[[#This Row],[BALANCE INICIAL]]+Tabla32[[#This Row],[ENTRADAS]]-Tabla32[[#This Row],[SALIDAS]]</f>
        <v>0</v>
      </c>
      <c r="K225" s="2">
        <v>300</v>
      </c>
      <c r="L225" s="2">
        <f>+Tabla32[[#This Row],[BALANCE INICIAL]]*Tabla32[[#This Row],[PRECIO]]</f>
        <v>0</v>
      </c>
      <c r="M225" s="2">
        <f>+Tabla32[[#This Row],[ENTRADAS]]*Tabla32[[#This Row],[PRECIO]]</f>
        <v>6000</v>
      </c>
      <c r="N225" s="2">
        <f>+Tabla32[[#This Row],[SALIDAS]]*Tabla32[[#This Row],[PRECIO]]</f>
        <v>6000</v>
      </c>
      <c r="O225" s="2">
        <f>+Tabla32[[#This Row],[BALANCE INICIAL2]]+Tabla32[[#This Row],[ENTRADAS3]]-Tabla32[[#This Row],[SALIDAS4]]</f>
        <v>0</v>
      </c>
    </row>
    <row r="226" spans="1:15" x14ac:dyDescent="0.25">
      <c r="A226" s="9" t="s">
        <v>59</v>
      </c>
      <c r="B226" s="17" t="s">
        <v>880</v>
      </c>
      <c r="C226" t="s">
        <v>107</v>
      </c>
      <c r="D226" t="s">
        <v>679</v>
      </c>
      <c r="F226" s="9" t="s">
        <v>820</v>
      </c>
      <c r="G226">
        <v>6</v>
      </c>
      <c r="H226">
        <v>0</v>
      </c>
      <c r="I226" s="34">
        <v>0</v>
      </c>
      <c r="J226">
        <f>+Tabla32[[#This Row],[BALANCE INICIAL]]+Tabla32[[#This Row],[ENTRADAS]]-Tabla32[[#This Row],[SALIDAS]]</f>
        <v>6</v>
      </c>
      <c r="K226" s="2">
        <v>500</v>
      </c>
      <c r="L226" s="2">
        <f>+Tabla32[[#This Row],[BALANCE INICIAL]]*Tabla32[[#This Row],[PRECIO]]</f>
        <v>3000</v>
      </c>
      <c r="M226" s="2">
        <f>+Tabla32[[#This Row],[ENTRADAS]]*Tabla32[[#This Row],[PRECIO]]</f>
        <v>0</v>
      </c>
      <c r="N226" s="2">
        <f>+Tabla32[[#This Row],[SALIDAS]]*Tabla32[[#This Row],[PRECIO]]</f>
        <v>0</v>
      </c>
      <c r="O226" s="2">
        <f>+Tabla32[[#This Row],[BALANCE INICIAL2]]+Tabla32[[#This Row],[ENTRADAS3]]-Tabla32[[#This Row],[SALIDAS4]]</f>
        <v>3000</v>
      </c>
    </row>
    <row r="227" spans="1:15" x14ac:dyDescent="0.25">
      <c r="A227" s="9" t="s">
        <v>29</v>
      </c>
      <c r="B227" t="s">
        <v>878</v>
      </c>
      <c r="C227" t="s">
        <v>102</v>
      </c>
      <c r="D227" t="s">
        <v>503</v>
      </c>
      <c r="F227" s="9" t="s">
        <v>908</v>
      </c>
      <c r="G227">
        <v>0</v>
      </c>
      <c r="H227">
        <v>0</v>
      </c>
      <c r="I227" s="34">
        <v>0</v>
      </c>
      <c r="J227">
        <f>+Tabla32[[#This Row],[BALANCE INICIAL]]+Tabla32[[#This Row],[ENTRADAS]]-Tabla32[[#This Row],[SALIDAS]]</f>
        <v>0</v>
      </c>
      <c r="K227" s="2">
        <v>215</v>
      </c>
      <c r="L227" s="2">
        <f>+Tabla32[[#This Row],[BALANCE INICIAL]]*Tabla32[[#This Row],[PRECIO]]</f>
        <v>0</v>
      </c>
      <c r="M227" s="2">
        <f>+Tabla32[[#This Row],[ENTRADAS]]*Tabla32[[#This Row],[PRECIO]]</f>
        <v>0</v>
      </c>
      <c r="N227" s="2">
        <f>+Tabla32[[#This Row],[SALIDAS]]*Tabla32[[#This Row],[PRECIO]]</f>
        <v>0</v>
      </c>
      <c r="O227" s="2">
        <f>+Tabla32[[#This Row],[BALANCE INICIAL2]]+Tabla32[[#This Row],[ENTRADAS3]]-Tabla32[[#This Row],[SALIDAS4]]</f>
        <v>0</v>
      </c>
    </row>
    <row r="228" spans="1:15" x14ac:dyDescent="0.25">
      <c r="A228" s="9" t="s">
        <v>34</v>
      </c>
      <c r="B228" t="s">
        <v>877</v>
      </c>
      <c r="C228" t="s">
        <v>104</v>
      </c>
      <c r="D228" t="s">
        <v>463</v>
      </c>
      <c r="F228" s="9" t="s">
        <v>820</v>
      </c>
      <c r="G228">
        <v>10</v>
      </c>
      <c r="H228">
        <v>0</v>
      </c>
      <c r="I228" s="34">
        <v>0</v>
      </c>
      <c r="J228">
        <f>+Tabla32[[#This Row],[BALANCE INICIAL]]+Tabla32[[#This Row],[ENTRADAS]]-Tabla32[[#This Row],[SALIDAS]]</f>
        <v>10</v>
      </c>
      <c r="K228" s="2">
        <v>416</v>
      </c>
      <c r="L228" s="2">
        <f>+Tabla32[[#This Row],[BALANCE INICIAL]]*Tabla32[[#This Row],[PRECIO]]</f>
        <v>4160</v>
      </c>
      <c r="M228" s="2">
        <f>+Tabla32[[#This Row],[ENTRADAS]]*Tabla32[[#This Row],[PRECIO]]</f>
        <v>0</v>
      </c>
      <c r="N228" s="2">
        <f>+Tabla32[[#This Row],[SALIDAS]]*Tabla32[[#This Row],[PRECIO]]</f>
        <v>0</v>
      </c>
      <c r="O228" s="2">
        <f>+Tabla32[[#This Row],[BALANCE INICIAL2]]+Tabla32[[#This Row],[ENTRADAS3]]-Tabla32[[#This Row],[SALIDAS4]]</f>
        <v>4160</v>
      </c>
    </row>
    <row r="229" spans="1:15" ht="16.5" customHeight="1" x14ac:dyDescent="0.25">
      <c r="A229" s="9" t="s">
        <v>34</v>
      </c>
      <c r="B229" t="s">
        <v>877</v>
      </c>
      <c r="C229" t="s">
        <v>104</v>
      </c>
      <c r="D229" t="s">
        <v>987</v>
      </c>
      <c r="F229" s="9" t="s">
        <v>820</v>
      </c>
      <c r="G229">
        <v>14</v>
      </c>
      <c r="H229">
        <v>0</v>
      </c>
      <c r="I229" s="34">
        <v>2</v>
      </c>
      <c r="J229">
        <f>+Tabla32[[#This Row],[BALANCE INICIAL]]+Tabla32[[#This Row],[ENTRADAS]]-Tabla32[[#This Row],[SALIDAS]]</f>
        <v>12</v>
      </c>
      <c r="K229" s="2">
        <v>2261.25</v>
      </c>
      <c r="L229" s="2">
        <f>+Tabla32[[#This Row],[BALANCE INICIAL]]*Tabla32[[#This Row],[PRECIO]]</f>
        <v>31657.5</v>
      </c>
      <c r="M229" s="2">
        <f>+Tabla32[[#This Row],[ENTRADAS]]*Tabla32[[#This Row],[PRECIO]]</f>
        <v>0</v>
      </c>
      <c r="N229" s="2">
        <f>+Tabla32[[#This Row],[SALIDAS]]*Tabla32[[#This Row],[PRECIO]]</f>
        <v>4522.5</v>
      </c>
      <c r="O229" s="2">
        <f>+Tabla32[[#This Row],[BALANCE INICIAL2]]+Tabla32[[#This Row],[ENTRADAS3]]-Tabla32[[#This Row],[SALIDAS4]]</f>
        <v>27135</v>
      </c>
    </row>
    <row r="230" spans="1:15" x14ac:dyDescent="0.25">
      <c r="A230" s="9" t="s">
        <v>34</v>
      </c>
      <c r="B230" t="s">
        <v>877</v>
      </c>
      <c r="C230" t="s">
        <v>104</v>
      </c>
      <c r="D230" t="s">
        <v>179</v>
      </c>
      <c r="F230" s="9" t="s">
        <v>820</v>
      </c>
      <c r="G230">
        <v>500</v>
      </c>
      <c r="H230">
        <v>0</v>
      </c>
      <c r="I230" s="34">
        <v>0</v>
      </c>
      <c r="J230">
        <f>+Tabla32[[#This Row],[BALANCE INICIAL]]+Tabla32[[#This Row],[ENTRADAS]]-Tabla32[[#This Row],[SALIDAS]]</f>
        <v>500</v>
      </c>
      <c r="K230" s="2">
        <v>12.672000000000001</v>
      </c>
      <c r="L230" s="2">
        <f>+Tabla32[[#This Row],[BALANCE INICIAL]]*Tabla32[[#This Row],[PRECIO]]</f>
        <v>6336</v>
      </c>
      <c r="M230" s="2">
        <f>+Tabla32[[#This Row],[ENTRADAS]]*Tabla32[[#This Row],[PRECIO]]</f>
        <v>0</v>
      </c>
      <c r="N230" s="2">
        <f>+Tabla32[[#This Row],[SALIDAS]]*Tabla32[[#This Row],[PRECIO]]</f>
        <v>0</v>
      </c>
      <c r="O230" s="2">
        <f>+Tabla32[[#This Row],[BALANCE INICIAL2]]+Tabla32[[#This Row],[ENTRADAS3]]-Tabla32[[#This Row],[SALIDAS4]]</f>
        <v>6336</v>
      </c>
    </row>
    <row r="231" spans="1:15" x14ac:dyDescent="0.25">
      <c r="A231" s="9" t="s">
        <v>34</v>
      </c>
      <c r="B231" t="s">
        <v>877</v>
      </c>
      <c r="C231" t="s">
        <v>104</v>
      </c>
      <c r="D231" t="s">
        <v>504</v>
      </c>
      <c r="F231" s="9" t="s">
        <v>820</v>
      </c>
      <c r="G231">
        <v>0</v>
      </c>
      <c r="H231">
        <v>0</v>
      </c>
      <c r="I231" s="34">
        <v>0</v>
      </c>
      <c r="J231">
        <f>+Tabla32[[#This Row],[BALANCE INICIAL]]+Tabla32[[#This Row],[ENTRADAS]]-Tabla32[[#This Row],[SALIDAS]]</f>
        <v>0</v>
      </c>
      <c r="K231" s="2">
        <v>18</v>
      </c>
      <c r="L231" s="2">
        <f>+Tabla32[[#This Row],[BALANCE INICIAL]]*Tabla32[[#This Row],[PRECIO]]</f>
        <v>0</v>
      </c>
      <c r="M231" s="2">
        <f>+Tabla32[[#This Row],[ENTRADAS]]*Tabla32[[#This Row],[PRECIO]]</f>
        <v>0</v>
      </c>
      <c r="N231" s="2">
        <f>+Tabla32[[#This Row],[SALIDAS]]*Tabla32[[#This Row],[PRECIO]]</f>
        <v>0</v>
      </c>
      <c r="O231" s="2">
        <f>+Tabla32[[#This Row],[BALANCE INICIAL2]]+Tabla32[[#This Row],[ENTRADAS3]]-Tabla32[[#This Row],[SALIDAS4]]</f>
        <v>0</v>
      </c>
    </row>
    <row r="232" spans="1:15" x14ac:dyDescent="0.25">
      <c r="A232" s="9" t="s">
        <v>34</v>
      </c>
      <c r="B232" t="s">
        <v>877</v>
      </c>
      <c r="C232" t="s">
        <v>104</v>
      </c>
      <c r="D232" t="s">
        <v>447</v>
      </c>
      <c r="F232" s="9" t="s">
        <v>820</v>
      </c>
      <c r="G232">
        <v>3</v>
      </c>
      <c r="H232">
        <v>0</v>
      </c>
      <c r="I232" s="34">
        <v>0</v>
      </c>
      <c r="J232">
        <f>+Tabla32[[#This Row],[BALANCE INICIAL]]+Tabla32[[#This Row],[ENTRADAS]]-Tabla32[[#This Row],[SALIDAS]]</f>
        <v>3</v>
      </c>
      <c r="K232" s="2">
        <v>1348</v>
      </c>
      <c r="L232" s="2">
        <f>+Tabla32[[#This Row],[BALANCE INICIAL]]*Tabla32[[#This Row],[PRECIO]]</f>
        <v>4044</v>
      </c>
      <c r="M232" s="2">
        <f>+Tabla32[[#This Row],[ENTRADAS]]*Tabla32[[#This Row],[PRECIO]]</f>
        <v>0</v>
      </c>
      <c r="N232" s="2">
        <f>+Tabla32[[#This Row],[SALIDAS]]*Tabla32[[#This Row],[PRECIO]]</f>
        <v>0</v>
      </c>
      <c r="O232" s="2">
        <f>+Tabla32[[#This Row],[BALANCE INICIAL2]]+Tabla32[[#This Row],[ENTRADAS3]]-Tabla32[[#This Row],[SALIDAS4]]</f>
        <v>4044</v>
      </c>
    </row>
    <row r="233" spans="1:15" x14ac:dyDescent="0.25">
      <c r="A233" s="9" t="s">
        <v>34</v>
      </c>
      <c r="B233" t="s">
        <v>877</v>
      </c>
      <c r="C233" t="s">
        <v>104</v>
      </c>
      <c r="D233" t="s">
        <v>448</v>
      </c>
      <c r="F233" s="9" t="s">
        <v>820</v>
      </c>
      <c r="G233">
        <v>9</v>
      </c>
      <c r="H233">
        <v>0</v>
      </c>
      <c r="I233" s="34">
        <v>0</v>
      </c>
      <c r="J233">
        <f>+Tabla32[[#This Row],[BALANCE INICIAL]]+Tabla32[[#This Row],[ENTRADAS]]-Tabla32[[#This Row],[SALIDAS]]</f>
        <v>9</v>
      </c>
      <c r="K233" s="2">
        <v>3655</v>
      </c>
      <c r="L233" s="2">
        <f>+Tabla32[[#This Row],[BALANCE INICIAL]]*Tabla32[[#This Row],[PRECIO]]</f>
        <v>32895</v>
      </c>
      <c r="M233" s="2">
        <f>+Tabla32[[#This Row],[ENTRADAS]]*Tabla32[[#This Row],[PRECIO]]</f>
        <v>0</v>
      </c>
      <c r="N233" s="2">
        <f>+Tabla32[[#This Row],[SALIDAS]]*Tabla32[[#This Row],[PRECIO]]</f>
        <v>0</v>
      </c>
      <c r="O233" s="2">
        <f>+Tabla32[[#This Row],[BALANCE INICIAL2]]+Tabla32[[#This Row],[ENTRADAS3]]-Tabla32[[#This Row],[SALIDAS4]]</f>
        <v>32895</v>
      </c>
    </row>
    <row r="234" spans="1:15" x14ac:dyDescent="0.25">
      <c r="A234" s="9" t="s">
        <v>59</v>
      </c>
      <c r="B234" s="17" t="s">
        <v>880</v>
      </c>
      <c r="C234" t="s">
        <v>107</v>
      </c>
      <c r="D234" t="s">
        <v>680</v>
      </c>
      <c r="F234" s="9" t="s">
        <v>820</v>
      </c>
      <c r="G234">
        <v>2</v>
      </c>
      <c r="H234">
        <v>0</v>
      </c>
      <c r="I234" s="34">
        <v>0</v>
      </c>
      <c r="J234">
        <f>+Tabla32[[#This Row],[BALANCE INICIAL]]+Tabla32[[#This Row],[ENTRADAS]]-Tabla32[[#This Row],[SALIDAS]]</f>
        <v>2</v>
      </c>
      <c r="K234" s="2">
        <v>265</v>
      </c>
      <c r="L234" s="2">
        <f>+Tabla32[[#This Row],[BALANCE INICIAL]]*Tabla32[[#This Row],[PRECIO]]</f>
        <v>530</v>
      </c>
      <c r="M234" s="2">
        <f>+Tabla32[[#This Row],[ENTRADAS]]*Tabla32[[#This Row],[PRECIO]]</f>
        <v>0</v>
      </c>
      <c r="N234" s="2">
        <f>+Tabla32[[#This Row],[SALIDAS]]*Tabla32[[#This Row],[PRECIO]]</f>
        <v>0</v>
      </c>
      <c r="O234" s="2">
        <f>+Tabla32[[#This Row],[BALANCE INICIAL2]]+Tabla32[[#This Row],[ENTRADAS3]]-Tabla32[[#This Row],[SALIDAS4]]</f>
        <v>530</v>
      </c>
    </row>
    <row r="235" spans="1:15" x14ac:dyDescent="0.25">
      <c r="A235" s="9" t="s">
        <v>59</v>
      </c>
      <c r="B235" s="17" t="s">
        <v>880</v>
      </c>
      <c r="C235" t="s">
        <v>107</v>
      </c>
      <c r="D235" t="s">
        <v>681</v>
      </c>
      <c r="F235" s="9" t="s">
        <v>820</v>
      </c>
      <c r="G235">
        <v>5</v>
      </c>
      <c r="H235">
        <v>0</v>
      </c>
      <c r="I235" s="34">
        <v>0</v>
      </c>
      <c r="J235">
        <f>+Tabla32[[#This Row],[BALANCE INICIAL]]+Tabla32[[#This Row],[ENTRADAS]]-Tabla32[[#This Row],[SALIDAS]]</f>
        <v>5</v>
      </c>
      <c r="K235" s="2">
        <v>390</v>
      </c>
      <c r="L235" s="2">
        <f>+Tabla32[[#This Row],[BALANCE INICIAL]]*Tabla32[[#This Row],[PRECIO]]</f>
        <v>1950</v>
      </c>
      <c r="M235" s="2">
        <f>+Tabla32[[#This Row],[ENTRADAS]]*Tabla32[[#This Row],[PRECIO]]</f>
        <v>0</v>
      </c>
      <c r="N235" s="2">
        <f>+Tabla32[[#This Row],[SALIDAS]]*Tabla32[[#This Row],[PRECIO]]</f>
        <v>0</v>
      </c>
      <c r="O235" s="2">
        <f>+Tabla32[[#This Row],[BALANCE INICIAL2]]+Tabla32[[#This Row],[ENTRADAS3]]-Tabla32[[#This Row],[SALIDAS4]]</f>
        <v>1950</v>
      </c>
    </row>
    <row r="236" spans="1:15" x14ac:dyDescent="0.25">
      <c r="A236" s="9" t="s">
        <v>59</v>
      </c>
      <c r="B236" s="17" t="s">
        <v>880</v>
      </c>
      <c r="C236" t="s">
        <v>107</v>
      </c>
      <c r="D236" t="s">
        <v>682</v>
      </c>
      <c r="F236" s="9" t="s">
        <v>820</v>
      </c>
      <c r="G236">
        <v>1</v>
      </c>
      <c r="H236">
        <v>0</v>
      </c>
      <c r="I236" s="34">
        <v>0</v>
      </c>
      <c r="J236">
        <f>+Tabla32[[#This Row],[BALANCE INICIAL]]+Tabla32[[#This Row],[ENTRADAS]]-Tabla32[[#This Row],[SALIDAS]]</f>
        <v>1</v>
      </c>
      <c r="K236" s="2">
        <v>333.98</v>
      </c>
      <c r="L236" s="2">
        <f>+Tabla32[[#This Row],[BALANCE INICIAL]]*Tabla32[[#This Row],[PRECIO]]</f>
        <v>333.98</v>
      </c>
      <c r="M236" s="2">
        <f>+Tabla32[[#This Row],[ENTRADAS]]*Tabla32[[#This Row],[PRECIO]]</f>
        <v>0</v>
      </c>
      <c r="N236" s="2">
        <f>+Tabla32[[#This Row],[SALIDAS]]*Tabla32[[#This Row],[PRECIO]]</f>
        <v>0</v>
      </c>
      <c r="O236" s="2">
        <f>+Tabla32[[#This Row],[BALANCE INICIAL2]]+Tabla32[[#This Row],[ENTRADAS3]]-Tabla32[[#This Row],[SALIDAS4]]</f>
        <v>333.98</v>
      </c>
    </row>
    <row r="237" spans="1:15" x14ac:dyDescent="0.25">
      <c r="A237" s="9" t="s">
        <v>59</v>
      </c>
      <c r="B237" s="17" t="s">
        <v>880</v>
      </c>
      <c r="C237" t="s">
        <v>107</v>
      </c>
      <c r="D237" t="s">
        <v>683</v>
      </c>
      <c r="F237" s="9" t="s">
        <v>820</v>
      </c>
      <c r="G237">
        <v>9</v>
      </c>
      <c r="H237">
        <v>0</v>
      </c>
      <c r="I237" s="34">
        <v>0</v>
      </c>
      <c r="J237">
        <f>+Tabla32[[#This Row],[BALANCE INICIAL]]+Tabla32[[#This Row],[ENTRADAS]]-Tabla32[[#This Row],[SALIDAS]]</f>
        <v>9</v>
      </c>
      <c r="K237" s="2">
        <v>295</v>
      </c>
      <c r="L237" s="2">
        <f>+Tabla32[[#This Row],[BALANCE INICIAL]]*Tabla32[[#This Row],[PRECIO]]</f>
        <v>2655</v>
      </c>
      <c r="M237" s="2">
        <f>+Tabla32[[#This Row],[ENTRADAS]]*Tabla32[[#This Row],[PRECIO]]</f>
        <v>0</v>
      </c>
      <c r="N237" s="2">
        <f>+Tabla32[[#This Row],[SALIDAS]]*Tabla32[[#This Row],[PRECIO]]</f>
        <v>0</v>
      </c>
      <c r="O237" s="2">
        <f>+Tabla32[[#This Row],[BALANCE INICIAL2]]+Tabla32[[#This Row],[ENTRADAS3]]-Tabla32[[#This Row],[SALIDAS4]]</f>
        <v>2655</v>
      </c>
    </row>
    <row r="238" spans="1:15" x14ac:dyDescent="0.25">
      <c r="A238" s="9" t="s">
        <v>59</v>
      </c>
      <c r="B238" s="17" t="s">
        <v>880</v>
      </c>
      <c r="C238" t="s">
        <v>107</v>
      </c>
      <c r="D238" t="s">
        <v>684</v>
      </c>
      <c r="F238" s="9" t="s">
        <v>820</v>
      </c>
      <c r="G238">
        <v>11</v>
      </c>
      <c r="H238">
        <v>0</v>
      </c>
      <c r="I238" s="34">
        <v>0</v>
      </c>
      <c r="J238">
        <f>+Tabla32[[#This Row],[BALANCE INICIAL]]+Tabla32[[#This Row],[ENTRADAS]]-Tabla32[[#This Row],[SALIDAS]]</f>
        <v>11</v>
      </c>
      <c r="K238" s="2">
        <v>750.5</v>
      </c>
      <c r="L238" s="2">
        <f>+Tabla32[[#This Row],[BALANCE INICIAL]]*Tabla32[[#This Row],[PRECIO]]</f>
        <v>8255.5</v>
      </c>
      <c r="M238" s="2">
        <f>+Tabla32[[#This Row],[ENTRADAS]]*Tabla32[[#This Row],[PRECIO]]</f>
        <v>0</v>
      </c>
      <c r="N238" s="2">
        <f>+Tabla32[[#This Row],[SALIDAS]]*Tabla32[[#This Row],[PRECIO]]</f>
        <v>0</v>
      </c>
      <c r="O238" s="2">
        <f>+Tabla32[[#This Row],[BALANCE INICIAL2]]+Tabla32[[#This Row],[ENTRADAS3]]-Tabla32[[#This Row],[SALIDAS4]]</f>
        <v>8255.5</v>
      </c>
    </row>
    <row r="239" spans="1:15" x14ac:dyDescent="0.25">
      <c r="A239" s="9" t="s">
        <v>59</v>
      </c>
      <c r="B239" s="17" t="s">
        <v>880</v>
      </c>
      <c r="C239" t="s">
        <v>107</v>
      </c>
      <c r="D239" t="s">
        <v>685</v>
      </c>
      <c r="F239" s="9" t="s">
        <v>820</v>
      </c>
      <c r="G239">
        <v>907</v>
      </c>
      <c r="H239">
        <v>0</v>
      </c>
      <c r="I239" s="34">
        <v>0</v>
      </c>
      <c r="J239">
        <f>+Tabla32[[#This Row],[BALANCE INICIAL]]+Tabla32[[#This Row],[ENTRADAS]]-Tabla32[[#This Row],[SALIDAS]]</f>
        <v>907</v>
      </c>
      <c r="K239" s="2">
        <v>50</v>
      </c>
      <c r="L239" s="2">
        <f>+Tabla32[[#This Row],[BALANCE INICIAL]]*Tabla32[[#This Row],[PRECIO]]</f>
        <v>45350</v>
      </c>
      <c r="M239" s="2">
        <f>+Tabla32[[#This Row],[ENTRADAS]]*Tabla32[[#This Row],[PRECIO]]</f>
        <v>0</v>
      </c>
      <c r="N239" s="2">
        <f>+Tabla32[[#This Row],[SALIDAS]]*Tabla32[[#This Row],[PRECIO]]</f>
        <v>0</v>
      </c>
      <c r="O239" s="2">
        <f>+Tabla32[[#This Row],[BALANCE INICIAL2]]+Tabla32[[#This Row],[ENTRADAS3]]-Tabla32[[#This Row],[SALIDAS4]]</f>
        <v>45350</v>
      </c>
    </row>
    <row r="240" spans="1:15" x14ac:dyDescent="0.25">
      <c r="A240" s="9" t="s">
        <v>59</v>
      </c>
      <c r="B240" s="17" t="s">
        <v>880</v>
      </c>
      <c r="C240" t="s">
        <v>107</v>
      </c>
      <c r="D240" t="s">
        <v>686</v>
      </c>
      <c r="F240" s="9" t="s">
        <v>820</v>
      </c>
      <c r="G240">
        <v>31</v>
      </c>
      <c r="H240">
        <v>0</v>
      </c>
      <c r="I240" s="34">
        <v>0</v>
      </c>
      <c r="J240">
        <f>+Tabla32[[#This Row],[BALANCE INICIAL]]+Tabla32[[#This Row],[ENTRADAS]]-Tabla32[[#This Row],[SALIDAS]]</f>
        <v>31</v>
      </c>
      <c r="K240" s="2">
        <v>600</v>
      </c>
      <c r="L240" s="2">
        <f>+Tabla32[[#This Row],[BALANCE INICIAL]]*Tabla32[[#This Row],[PRECIO]]</f>
        <v>18600</v>
      </c>
      <c r="M240" s="2">
        <f>+Tabla32[[#This Row],[ENTRADAS]]*Tabla32[[#This Row],[PRECIO]]</f>
        <v>0</v>
      </c>
      <c r="N240" s="2">
        <f>+Tabla32[[#This Row],[SALIDAS]]*Tabla32[[#This Row],[PRECIO]]</f>
        <v>0</v>
      </c>
      <c r="O240" s="2">
        <f>+Tabla32[[#This Row],[BALANCE INICIAL2]]+Tabla32[[#This Row],[ENTRADAS3]]-Tabla32[[#This Row],[SALIDAS4]]</f>
        <v>18600</v>
      </c>
    </row>
    <row r="241" spans="1:15" x14ac:dyDescent="0.25">
      <c r="A241" s="9" t="s">
        <v>59</v>
      </c>
      <c r="B241" s="17" t="s">
        <v>880</v>
      </c>
      <c r="C241" t="s">
        <v>107</v>
      </c>
      <c r="D241" t="s">
        <v>687</v>
      </c>
      <c r="F241" s="9" t="s">
        <v>820</v>
      </c>
      <c r="G241">
        <v>9</v>
      </c>
      <c r="H241">
        <v>0</v>
      </c>
      <c r="I241" s="34">
        <v>0</v>
      </c>
      <c r="J241">
        <f>+Tabla32[[#This Row],[BALANCE INICIAL]]+Tabla32[[#This Row],[ENTRADAS]]-Tabla32[[#This Row],[SALIDAS]]</f>
        <v>9</v>
      </c>
      <c r="K241" s="2">
        <v>949.99</v>
      </c>
      <c r="L241" s="2">
        <f>+Tabla32[[#This Row],[BALANCE INICIAL]]*Tabla32[[#This Row],[PRECIO]]</f>
        <v>8549.91</v>
      </c>
      <c r="M241" s="2">
        <f>+Tabla32[[#This Row],[ENTRADAS]]*Tabla32[[#This Row],[PRECIO]]</f>
        <v>0</v>
      </c>
      <c r="N241" s="2">
        <f>+Tabla32[[#This Row],[SALIDAS]]*Tabla32[[#This Row],[PRECIO]]</f>
        <v>0</v>
      </c>
      <c r="O241" s="2">
        <f>+Tabla32[[#This Row],[BALANCE INICIAL2]]+Tabla32[[#This Row],[ENTRADAS3]]-Tabla32[[#This Row],[SALIDAS4]]</f>
        <v>8549.91</v>
      </c>
    </row>
    <row r="242" spans="1:15" ht="17.25" customHeight="1" x14ac:dyDescent="0.25">
      <c r="A242" s="9" t="s">
        <v>59</v>
      </c>
      <c r="B242" s="17" t="s">
        <v>880</v>
      </c>
      <c r="C242" t="s">
        <v>107</v>
      </c>
      <c r="D242" t="s">
        <v>688</v>
      </c>
      <c r="F242" s="9" t="s">
        <v>820</v>
      </c>
      <c r="G242">
        <v>59</v>
      </c>
      <c r="H242">
        <v>0</v>
      </c>
      <c r="I242" s="34">
        <v>0</v>
      </c>
      <c r="J242">
        <f>+Tabla32[[#This Row],[BALANCE INICIAL]]+Tabla32[[#This Row],[ENTRADAS]]-Tabla32[[#This Row],[SALIDAS]]</f>
        <v>59</v>
      </c>
      <c r="K242" s="2">
        <v>850</v>
      </c>
      <c r="L242" s="2">
        <f>+Tabla32[[#This Row],[BALANCE INICIAL]]*Tabla32[[#This Row],[PRECIO]]</f>
        <v>50150</v>
      </c>
      <c r="M242" s="2">
        <f>+Tabla32[[#This Row],[ENTRADAS]]*Tabla32[[#This Row],[PRECIO]]</f>
        <v>0</v>
      </c>
      <c r="N242" s="2">
        <f>+Tabla32[[#This Row],[SALIDAS]]*Tabla32[[#This Row],[PRECIO]]</f>
        <v>0</v>
      </c>
      <c r="O242" s="2">
        <f>+Tabla32[[#This Row],[BALANCE INICIAL2]]+Tabla32[[#This Row],[ENTRADAS3]]-Tabla32[[#This Row],[SALIDAS4]]</f>
        <v>50150</v>
      </c>
    </row>
    <row r="243" spans="1:15" ht="16.5" customHeight="1" x14ac:dyDescent="0.25">
      <c r="A243" s="9" t="s">
        <v>59</v>
      </c>
      <c r="B243" t="s">
        <v>880</v>
      </c>
      <c r="C243" t="s">
        <v>107</v>
      </c>
      <c r="D243" t="s">
        <v>760</v>
      </c>
      <c r="F243" s="9" t="s">
        <v>820</v>
      </c>
      <c r="G243">
        <v>16</v>
      </c>
      <c r="H243">
        <v>0</v>
      </c>
      <c r="I243" s="34">
        <v>0</v>
      </c>
      <c r="J243">
        <f>+Tabla32[[#This Row],[BALANCE INICIAL]]+Tabla32[[#This Row],[ENTRADAS]]-Tabla32[[#This Row],[SALIDAS]]</f>
        <v>16</v>
      </c>
      <c r="K243" s="2">
        <v>190</v>
      </c>
      <c r="L243" s="2">
        <f>+Tabla32[[#This Row],[BALANCE INICIAL]]*Tabla32[[#This Row],[PRECIO]]</f>
        <v>3040</v>
      </c>
      <c r="M243" s="2">
        <f>+Tabla32[[#This Row],[ENTRADAS]]*Tabla32[[#This Row],[PRECIO]]</f>
        <v>0</v>
      </c>
      <c r="N243" s="2">
        <f>+Tabla32[[#This Row],[SALIDAS]]*Tabla32[[#This Row],[PRECIO]]</f>
        <v>0</v>
      </c>
      <c r="O243" s="2">
        <f>+Tabla32[[#This Row],[BALANCE INICIAL2]]+Tabla32[[#This Row],[ENTRADAS3]]-Tabla32[[#This Row],[SALIDAS4]]</f>
        <v>3040</v>
      </c>
    </row>
    <row r="244" spans="1:15" x14ac:dyDescent="0.25">
      <c r="A244" s="9" t="s">
        <v>59</v>
      </c>
      <c r="B244" s="17" t="s">
        <v>880</v>
      </c>
      <c r="C244" t="s">
        <v>107</v>
      </c>
      <c r="D244" t="s">
        <v>689</v>
      </c>
      <c r="F244" s="9" t="s">
        <v>820</v>
      </c>
      <c r="G244">
        <v>26</v>
      </c>
      <c r="H244">
        <v>0</v>
      </c>
      <c r="I244" s="34">
        <v>0</v>
      </c>
      <c r="J244">
        <f>+Tabla32[[#This Row],[BALANCE INICIAL]]+Tabla32[[#This Row],[ENTRADAS]]-Tabla32[[#This Row],[SALIDAS]]</f>
        <v>26</v>
      </c>
      <c r="K244" s="2">
        <v>90</v>
      </c>
      <c r="L244" s="2">
        <f>+Tabla32[[#This Row],[BALANCE INICIAL]]*Tabla32[[#This Row],[PRECIO]]</f>
        <v>2340</v>
      </c>
      <c r="M244" s="2">
        <f>+Tabla32[[#This Row],[ENTRADAS]]*Tabla32[[#This Row],[PRECIO]]</f>
        <v>0</v>
      </c>
      <c r="N244" s="2">
        <f>+Tabla32[[#This Row],[SALIDAS]]*Tabla32[[#This Row],[PRECIO]]</f>
        <v>0</v>
      </c>
      <c r="O244" s="2">
        <f>+Tabla32[[#This Row],[BALANCE INICIAL2]]+Tabla32[[#This Row],[ENTRADAS3]]-Tabla32[[#This Row],[SALIDAS4]]</f>
        <v>2340</v>
      </c>
    </row>
    <row r="245" spans="1:15" x14ac:dyDescent="0.25">
      <c r="A245" s="9" t="s">
        <v>26</v>
      </c>
      <c r="B245" t="s">
        <v>887</v>
      </c>
      <c r="C245" t="s">
        <v>70</v>
      </c>
      <c r="D245" t="s">
        <v>164</v>
      </c>
      <c r="F245" s="9" t="s">
        <v>820</v>
      </c>
      <c r="G245">
        <v>1</v>
      </c>
      <c r="H245">
        <v>0</v>
      </c>
      <c r="I245" s="34">
        <v>0</v>
      </c>
      <c r="J245">
        <f>+Tabla32[[#This Row],[BALANCE INICIAL]]+Tabla32[[#This Row],[ENTRADAS]]-Tabla32[[#This Row],[SALIDAS]]</f>
        <v>1</v>
      </c>
      <c r="K245" s="2">
        <v>39000</v>
      </c>
      <c r="L245" s="2">
        <f>+Tabla32[[#This Row],[BALANCE INICIAL]]*Tabla32[[#This Row],[PRECIO]]</f>
        <v>39000</v>
      </c>
      <c r="M245" s="2">
        <f>+Tabla32[[#This Row],[ENTRADAS]]*Tabla32[[#This Row],[PRECIO]]</f>
        <v>0</v>
      </c>
      <c r="N245" s="2">
        <f>+Tabla32[[#This Row],[SALIDAS]]*Tabla32[[#This Row],[PRECIO]]</f>
        <v>0</v>
      </c>
      <c r="O245" s="2">
        <f>+Tabla32[[#This Row],[BALANCE INICIAL2]]+Tabla32[[#This Row],[ENTRADAS3]]-Tabla32[[#This Row],[SALIDAS4]]</f>
        <v>39000</v>
      </c>
    </row>
    <row r="246" spans="1:15" ht="15" customHeight="1" x14ac:dyDescent="0.25">
      <c r="A246" s="15" t="s">
        <v>27</v>
      </c>
      <c r="B246" s="17" t="s">
        <v>889</v>
      </c>
      <c r="C246" s="45" t="s">
        <v>1139</v>
      </c>
      <c r="D246" t="s">
        <v>967</v>
      </c>
      <c r="F246" s="9" t="s">
        <v>820</v>
      </c>
      <c r="G246">
        <v>800</v>
      </c>
      <c r="H246">
        <v>0</v>
      </c>
      <c r="I246" s="34">
        <v>0</v>
      </c>
      <c r="J246">
        <f>+Tabla32[[#This Row],[BALANCE INICIAL]]+Tabla32[[#This Row],[ENTRADAS]]-Tabla32[[#This Row],[SALIDAS]]</f>
        <v>800</v>
      </c>
      <c r="K246" s="2">
        <v>107.25</v>
      </c>
      <c r="L246" s="2">
        <f>+Tabla32[[#This Row],[BALANCE INICIAL]]*Tabla32[[#This Row],[PRECIO]]</f>
        <v>85800</v>
      </c>
      <c r="M246" s="2">
        <f>+Tabla32[[#This Row],[ENTRADAS]]*Tabla32[[#This Row],[PRECIO]]</f>
        <v>0</v>
      </c>
      <c r="N246" s="2">
        <f>+Tabla32[[#This Row],[SALIDAS]]*Tabla32[[#This Row],[PRECIO]]</f>
        <v>0</v>
      </c>
      <c r="O246" s="2">
        <f>+Tabla32[[#This Row],[BALANCE INICIAL2]]+Tabla32[[#This Row],[ENTRADAS3]]-Tabla32[[#This Row],[SALIDAS4]]</f>
        <v>85800</v>
      </c>
    </row>
    <row r="247" spans="1:15" x14ac:dyDescent="0.25">
      <c r="A247" s="9" t="s">
        <v>29</v>
      </c>
      <c r="B247" t="s">
        <v>878</v>
      </c>
      <c r="C247" t="s">
        <v>102</v>
      </c>
      <c r="D247" t="s">
        <v>554</v>
      </c>
      <c r="F247" s="9" t="s">
        <v>865</v>
      </c>
      <c r="G247">
        <v>2</v>
      </c>
      <c r="H247">
        <v>0</v>
      </c>
      <c r="I247" s="34">
        <v>0</v>
      </c>
      <c r="J247">
        <f>+Tabla32[[#This Row],[BALANCE INICIAL]]+Tabla32[[#This Row],[ENTRADAS]]-Tabla32[[#This Row],[SALIDAS]]</f>
        <v>2</v>
      </c>
      <c r="K247" s="2">
        <v>361.86</v>
      </c>
      <c r="L247" s="2">
        <f>+Tabla32[[#This Row],[BALANCE INICIAL]]*Tabla32[[#This Row],[PRECIO]]</f>
        <v>723.72</v>
      </c>
      <c r="M247" s="2">
        <f>+Tabla32[[#This Row],[ENTRADAS]]*Tabla32[[#This Row],[PRECIO]]</f>
        <v>0</v>
      </c>
      <c r="N247" s="2">
        <f>+Tabla32[[#This Row],[SALIDAS]]*Tabla32[[#This Row],[PRECIO]]</f>
        <v>0</v>
      </c>
      <c r="O247" s="2">
        <f>+Tabla32[[#This Row],[BALANCE INICIAL2]]+Tabla32[[#This Row],[ENTRADAS3]]-Tabla32[[#This Row],[SALIDAS4]]</f>
        <v>723.72</v>
      </c>
    </row>
    <row r="248" spans="1:15" x14ac:dyDescent="0.25">
      <c r="A248" s="9" t="s">
        <v>1130</v>
      </c>
      <c r="B248" s="17" t="s">
        <v>894</v>
      </c>
      <c r="C248" t="s">
        <v>1131</v>
      </c>
      <c r="D248" t="s">
        <v>690</v>
      </c>
      <c r="F248" s="9" t="s">
        <v>820</v>
      </c>
      <c r="G248">
        <v>16</v>
      </c>
      <c r="H248">
        <v>0</v>
      </c>
      <c r="I248" s="34">
        <v>0</v>
      </c>
      <c r="J248">
        <f>+Tabla32[[#This Row],[BALANCE INICIAL]]+Tabla32[[#This Row],[ENTRADAS]]-Tabla32[[#This Row],[SALIDAS]]</f>
        <v>16</v>
      </c>
      <c r="K248" s="2">
        <v>400</v>
      </c>
      <c r="L248" s="2">
        <f>+Tabla32[[#This Row],[BALANCE INICIAL]]*Tabla32[[#This Row],[PRECIO]]</f>
        <v>6400</v>
      </c>
      <c r="M248" s="2">
        <f>+Tabla32[[#This Row],[ENTRADAS]]*Tabla32[[#This Row],[PRECIO]]</f>
        <v>0</v>
      </c>
      <c r="N248" s="2">
        <f>+Tabla32[[#This Row],[SALIDAS]]*Tabla32[[#This Row],[PRECIO]]</f>
        <v>0</v>
      </c>
      <c r="O248" s="2">
        <f>+Tabla32[[#This Row],[BALANCE INICIAL2]]+Tabla32[[#This Row],[ENTRADAS3]]-Tabla32[[#This Row],[SALIDAS4]]</f>
        <v>6400</v>
      </c>
    </row>
    <row r="249" spans="1:15" ht="17.25" customHeight="1" x14ac:dyDescent="0.25">
      <c r="A249" s="13" t="s">
        <v>1141</v>
      </c>
      <c r="B249" s="37" t="s">
        <v>1142</v>
      </c>
      <c r="C249" s="36" t="s">
        <v>1143</v>
      </c>
      <c r="D249" t="s">
        <v>1072</v>
      </c>
      <c r="E249" t="s">
        <v>1060</v>
      </c>
      <c r="F249" s="9" t="s">
        <v>821</v>
      </c>
      <c r="G249">
        <v>0</v>
      </c>
      <c r="H249">
        <v>20</v>
      </c>
      <c r="I249" s="34">
        <v>20</v>
      </c>
      <c r="J249">
        <f>+Tabla32[[#This Row],[BALANCE INICIAL]]+Tabla32[[#This Row],[ENTRADAS]]-Tabla32[[#This Row],[SALIDAS]]</f>
        <v>0</v>
      </c>
      <c r="K249" s="2">
        <v>140</v>
      </c>
      <c r="L249" s="2">
        <f>+Tabla32[[#This Row],[BALANCE INICIAL]]*Tabla32[[#This Row],[PRECIO]]</f>
        <v>0</v>
      </c>
      <c r="M249" s="2">
        <f>+Tabla32[[#This Row],[ENTRADAS]]*Tabla32[[#This Row],[PRECIO]]</f>
        <v>2800</v>
      </c>
      <c r="N249" s="2">
        <f>+Tabla32[[#This Row],[SALIDAS]]*Tabla32[[#This Row],[PRECIO]]</f>
        <v>2800</v>
      </c>
      <c r="O249" s="2">
        <f>+Tabla32[[#This Row],[BALANCE INICIAL2]]+Tabla32[[#This Row],[ENTRADAS3]]-Tabla32[[#This Row],[SALIDAS4]]</f>
        <v>0</v>
      </c>
    </row>
    <row r="250" spans="1:15" ht="14.25" customHeight="1" x14ac:dyDescent="0.25">
      <c r="A250" s="13" t="s">
        <v>33</v>
      </c>
      <c r="B250" s="37" t="s">
        <v>879</v>
      </c>
      <c r="C250" s="36" t="s">
        <v>106</v>
      </c>
      <c r="D250" t="s">
        <v>1070</v>
      </c>
      <c r="E250" t="s">
        <v>1060</v>
      </c>
      <c r="F250" s="9" t="s">
        <v>911</v>
      </c>
      <c r="G250">
        <v>0</v>
      </c>
      <c r="H250">
        <v>1</v>
      </c>
      <c r="I250" s="34">
        <v>1</v>
      </c>
      <c r="J250">
        <f>+Tabla32[[#This Row],[BALANCE INICIAL]]+Tabla32[[#This Row],[ENTRADAS]]-Tabla32[[#This Row],[SALIDAS]]</f>
        <v>0</v>
      </c>
      <c r="K250" s="2">
        <v>350</v>
      </c>
      <c r="L250" s="2">
        <f>+Tabla32[[#This Row],[BALANCE INICIAL]]*Tabla32[[#This Row],[PRECIO]]</f>
        <v>0</v>
      </c>
      <c r="M250" s="2">
        <f>+Tabla32[[#This Row],[ENTRADAS]]*Tabla32[[#This Row],[PRECIO]]</f>
        <v>350</v>
      </c>
      <c r="N250" s="2">
        <f>+Tabla32[[#This Row],[SALIDAS]]*Tabla32[[#This Row],[PRECIO]]</f>
        <v>350</v>
      </c>
      <c r="O250" s="2">
        <f>+Tabla32[[#This Row],[BALANCE INICIAL2]]+Tabla32[[#This Row],[ENTRADAS3]]-Tabla32[[#This Row],[SALIDAS4]]</f>
        <v>0</v>
      </c>
    </row>
    <row r="251" spans="1:15" ht="12.75" customHeight="1" x14ac:dyDescent="0.25">
      <c r="A251" s="13" t="s">
        <v>33</v>
      </c>
      <c r="B251" s="37" t="s">
        <v>879</v>
      </c>
      <c r="C251" s="36" t="s">
        <v>106</v>
      </c>
      <c r="D251" t="s">
        <v>194</v>
      </c>
      <c r="F251" s="9" t="s">
        <v>911</v>
      </c>
      <c r="G251">
        <v>7</v>
      </c>
      <c r="H251">
        <v>0</v>
      </c>
      <c r="I251" s="34">
        <v>0</v>
      </c>
      <c r="J251">
        <f>+Tabla32[[#This Row],[BALANCE INICIAL]]+Tabla32[[#This Row],[ENTRADAS]]-Tabla32[[#This Row],[SALIDAS]]</f>
        <v>7</v>
      </c>
      <c r="K251" s="2">
        <v>270</v>
      </c>
      <c r="L251" s="2">
        <f>+Tabla32[[#This Row],[BALANCE INICIAL]]*Tabla32[[#This Row],[PRECIO]]</f>
        <v>1890</v>
      </c>
      <c r="M251" s="2">
        <f>+Tabla32[[#This Row],[ENTRADAS]]*Tabla32[[#This Row],[PRECIO]]</f>
        <v>0</v>
      </c>
      <c r="N251" s="2">
        <f>+Tabla32[[#This Row],[SALIDAS]]*Tabla32[[#This Row],[PRECIO]]</f>
        <v>0</v>
      </c>
      <c r="O251" s="2">
        <f>+Tabla32[[#This Row],[BALANCE INICIAL2]]+Tabla32[[#This Row],[ENTRADAS3]]-Tabla32[[#This Row],[SALIDAS4]]</f>
        <v>1890</v>
      </c>
    </row>
    <row r="252" spans="1:15" ht="13.5" customHeight="1" x14ac:dyDescent="0.25">
      <c r="A252" s="13" t="s">
        <v>33</v>
      </c>
      <c r="B252" s="37" t="s">
        <v>879</v>
      </c>
      <c r="C252" s="36" t="s">
        <v>106</v>
      </c>
      <c r="D252" t="s">
        <v>691</v>
      </c>
      <c r="F252" s="9" t="s">
        <v>820</v>
      </c>
      <c r="G252">
        <v>202</v>
      </c>
      <c r="H252">
        <v>0</v>
      </c>
      <c r="I252" s="34">
        <v>0</v>
      </c>
      <c r="J252">
        <f>+Tabla32[[#This Row],[BALANCE INICIAL]]+Tabla32[[#This Row],[ENTRADAS]]-Tabla32[[#This Row],[SALIDAS]]</f>
        <v>202</v>
      </c>
      <c r="K252" s="2">
        <v>275</v>
      </c>
      <c r="L252" s="2">
        <f>+Tabla32[[#This Row],[BALANCE INICIAL]]*Tabla32[[#This Row],[PRECIO]]</f>
        <v>55550</v>
      </c>
      <c r="M252" s="2">
        <f>+Tabla32[[#This Row],[ENTRADAS]]*Tabla32[[#This Row],[PRECIO]]</f>
        <v>0</v>
      </c>
      <c r="N252" s="2">
        <f>+Tabla32[[#This Row],[SALIDAS]]*Tabla32[[#This Row],[PRECIO]]</f>
        <v>0</v>
      </c>
      <c r="O252" s="2">
        <f>+Tabla32[[#This Row],[BALANCE INICIAL2]]+Tabla32[[#This Row],[ENTRADAS3]]-Tabla32[[#This Row],[SALIDAS4]]</f>
        <v>55550</v>
      </c>
    </row>
    <row r="253" spans="1:15" ht="14.25" customHeight="1" x14ac:dyDescent="0.25">
      <c r="A253" s="13" t="s">
        <v>33</v>
      </c>
      <c r="B253" s="37" t="s">
        <v>879</v>
      </c>
      <c r="C253" s="36" t="s">
        <v>106</v>
      </c>
      <c r="D253" t="s">
        <v>692</v>
      </c>
      <c r="F253" s="9" t="s">
        <v>820</v>
      </c>
      <c r="G253">
        <v>1</v>
      </c>
      <c r="H253">
        <v>0</v>
      </c>
      <c r="I253" s="34">
        <v>0</v>
      </c>
      <c r="J253">
        <f>+Tabla32[[#This Row],[BALANCE INICIAL]]+Tabla32[[#This Row],[ENTRADAS]]-Tabla32[[#This Row],[SALIDAS]]</f>
        <v>1</v>
      </c>
      <c r="K253" s="2">
        <v>1850</v>
      </c>
      <c r="L253" s="2">
        <f>+Tabla32[[#This Row],[BALANCE INICIAL]]*Tabla32[[#This Row],[PRECIO]]</f>
        <v>1850</v>
      </c>
      <c r="M253" s="2">
        <f>+Tabla32[[#This Row],[ENTRADAS]]*Tabla32[[#This Row],[PRECIO]]</f>
        <v>0</v>
      </c>
      <c r="N253" s="2">
        <f>+Tabla32[[#This Row],[SALIDAS]]*Tabla32[[#This Row],[PRECIO]]</f>
        <v>0</v>
      </c>
      <c r="O253" s="2">
        <f>+Tabla32[[#This Row],[BALANCE INICIAL2]]+Tabla32[[#This Row],[ENTRADAS3]]-Tabla32[[#This Row],[SALIDAS4]]</f>
        <v>1850</v>
      </c>
    </row>
    <row r="254" spans="1:15" ht="14.25" customHeight="1" x14ac:dyDescent="0.25">
      <c r="A254" s="13" t="s">
        <v>33</v>
      </c>
      <c r="B254" s="37" t="s">
        <v>879</v>
      </c>
      <c r="C254" s="36" t="s">
        <v>106</v>
      </c>
      <c r="D254" t="s">
        <v>693</v>
      </c>
      <c r="F254" s="9" t="s">
        <v>820</v>
      </c>
      <c r="G254">
        <v>8</v>
      </c>
      <c r="H254">
        <v>0</v>
      </c>
      <c r="I254" s="34">
        <v>0</v>
      </c>
      <c r="J254">
        <f>+Tabla32[[#This Row],[BALANCE INICIAL]]+Tabla32[[#This Row],[ENTRADAS]]-Tabla32[[#This Row],[SALIDAS]]</f>
        <v>8</v>
      </c>
      <c r="K254" s="2">
        <v>900</v>
      </c>
      <c r="L254" s="2">
        <f>+Tabla32[[#This Row],[BALANCE INICIAL]]*Tabla32[[#This Row],[PRECIO]]</f>
        <v>7200</v>
      </c>
      <c r="M254" s="2">
        <f>+Tabla32[[#This Row],[ENTRADAS]]*Tabla32[[#This Row],[PRECIO]]</f>
        <v>0</v>
      </c>
      <c r="N254" s="2">
        <f>+Tabla32[[#This Row],[SALIDAS]]*Tabla32[[#This Row],[PRECIO]]</f>
        <v>0</v>
      </c>
      <c r="O254" s="2">
        <f>+Tabla32[[#This Row],[BALANCE INICIAL2]]+Tabla32[[#This Row],[ENTRADAS3]]-Tabla32[[#This Row],[SALIDAS4]]</f>
        <v>7200</v>
      </c>
    </row>
    <row r="255" spans="1:15" ht="15" customHeight="1" x14ac:dyDescent="0.25">
      <c r="A255" s="13" t="s">
        <v>33</v>
      </c>
      <c r="B255" s="37" t="s">
        <v>879</v>
      </c>
      <c r="C255" s="36" t="s">
        <v>106</v>
      </c>
      <c r="D255" t="s">
        <v>1084</v>
      </c>
      <c r="F255" s="9" t="s">
        <v>840</v>
      </c>
      <c r="G255">
        <v>150</v>
      </c>
      <c r="H255">
        <v>0</v>
      </c>
      <c r="I255" s="34">
        <v>40</v>
      </c>
      <c r="J255">
        <f>+Tabla32[[#This Row],[BALANCE INICIAL]]+Tabla32[[#This Row],[ENTRADAS]]-Tabla32[[#This Row],[SALIDAS]]</f>
        <v>110</v>
      </c>
      <c r="K255" s="2">
        <v>74</v>
      </c>
      <c r="L255" s="2">
        <f>+Tabla32[[#This Row],[BALANCE INICIAL]]*Tabla32[[#This Row],[PRECIO]]</f>
        <v>11100</v>
      </c>
      <c r="M255" s="2">
        <f>+Tabla32[[#This Row],[ENTRADAS]]*Tabla32[[#This Row],[PRECIO]]</f>
        <v>0</v>
      </c>
      <c r="N255" s="2">
        <f>+Tabla32[[#This Row],[SALIDAS]]*Tabla32[[#This Row],[PRECIO]]</f>
        <v>2960</v>
      </c>
      <c r="O255" s="2">
        <f>+Tabla32[[#This Row],[BALANCE INICIAL2]]+Tabla32[[#This Row],[ENTRADAS3]]-Tabla32[[#This Row],[SALIDAS4]]</f>
        <v>8140</v>
      </c>
    </row>
    <row r="256" spans="1:15" ht="14.25" customHeight="1" x14ac:dyDescent="0.25">
      <c r="A256" s="13" t="s">
        <v>33</v>
      </c>
      <c r="B256" s="37" t="s">
        <v>879</v>
      </c>
      <c r="C256" s="36" t="s">
        <v>106</v>
      </c>
      <c r="D256" t="s">
        <v>694</v>
      </c>
      <c r="F256" s="9" t="s">
        <v>820</v>
      </c>
      <c r="G256">
        <v>2</v>
      </c>
      <c r="H256">
        <v>0</v>
      </c>
      <c r="I256" s="34">
        <v>0</v>
      </c>
      <c r="J256">
        <f>+Tabla32[[#This Row],[BALANCE INICIAL]]+Tabla32[[#This Row],[ENTRADAS]]-Tabla32[[#This Row],[SALIDAS]]</f>
        <v>2</v>
      </c>
      <c r="K256" s="2">
        <v>290</v>
      </c>
      <c r="L256" s="2">
        <f>+Tabla32[[#This Row],[BALANCE INICIAL]]*Tabla32[[#This Row],[PRECIO]]</f>
        <v>580</v>
      </c>
      <c r="M256" s="2">
        <f>+Tabla32[[#This Row],[ENTRADAS]]*Tabla32[[#This Row],[PRECIO]]</f>
        <v>0</v>
      </c>
      <c r="N256" s="2">
        <f>+Tabla32[[#This Row],[SALIDAS]]*Tabla32[[#This Row],[PRECIO]]</f>
        <v>0</v>
      </c>
      <c r="O256" s="2">
        <f>+Tabla32[[#This Row],[BALANCE INICIAL2]]+Tabla32[[#This Row],[ENTRADAS3]]-Tabla32[[#This Row],[SALIDAS4]]</f>
        <v>580</v>
      </c>
    </row>
    <row r="257" spans="1:15" x14ac:dyDescent="0.25">
      <c r="A257" s="9" t="s">
        <v>59</v>
      </c>
      <c r="B257" s="17" t="s">
        <v>880</v>
      </c>
      <c r="C257" t="s">
        <v>107</v>
      </c>
      <c r="D257" t="s">
        <v>695</v>
      </c>
      <c r="F257" s="9" t="s">
        <v>820</v>
      </c>
      <c r="G257">
        <v>0</v>
      </c>
      <c r="H257">
        <v>0</v>
      </c>
      <c r="I257" s="34">
        <v>0</v>
      </c>
      <c r="J257">
        <f>+Tabla32[[#This Row],[BALANCE INICIAL]]+Tabla32[[#This Row],[ENTRADAS]]-Tabla32[[#This Row],[SALIDAS]]</f>
        <v>0</v>
      </c>
      <c r="K257" s="2">
        <v>70</v>
      </c>
      <c r="L257" s="2">
        <f>+Tabla32[[#This Row],[BALANCE INICIAL]]*Tabla32[[#This Row],[PRECIO]]</f>
        <v>0</v>
      </c>
      <c r="M257" s="2">
        <f>+Tabla32[[#This Row],[ENTRADAS]]*Tabla32[[#This Row],[PRECIO]]</f>
        <v>0</v>
      </c>
      <c r="N257" s="2">
        <f>+Tabla32[[#This Row],[SALIDAS]]*Tabla32[[#This Row],[PRECIO]]</f>
        <v>0</v>
      </c>
      <c r="O257" s="2">
        <f>+Tabla32[[#This Row],[BALANCE INICIAL2]]+Tabla32[[#This Row],[ENTRADAS3]]-Tabla32[[#This Row],[SALIDAS4]]</f>
        <v>0</v>
      </c>
    </row>
    <row r="258" spans="1:15" x14ac:dyDescent="0.25">
      <c r="A258" s="9" t="s">
        <v>59</v>
      </c>
      <c r="B258" s="17" t="s">
        <v>880</v>
      </c>
      <c r="C258" t="s">
        <v>107</v>
      </c>
      <c r="D258" t="s">
        <v>696</v>
      </c>
      <c r="F258" s="9" t="s">
        <v>820</v>
      </c>
      <c r="G258">
        <v>1</v>
      </c>
      <c r="H258">
        <v>0</v>
      </c>
      <c r="I258" s="34">
        <v>0</v>
      </c>
      <c r="J258">
        <f>+Tabla32[[#This Row],[BALANCE INICIAL]]+Tabla32[[#This Row],[ENTRADAS]]-Tabla32[[#This Row],[SALIDAS]]</f>
        <v>1</v>
      </c>
      <c r="K258" s="2">
        <v>395</v>
      </c>
      <c r="L258" s="2">
        <f>+Tabla32[[#This Row],[BALANCE INICIAL]]*Tabla32[[#This Row],[PRECIO]]</f>
        <v>395</v>
      </c>
      <c r="M258" s="2">
        <f>+Tabla32[[#This Row],[ENTRADAS]]*Tabla32[[#This Row],[PRECIO]]</f>
        <v>0</v>
      </c>
      <c r="N258" s="2">
        <f>+Tabla32[[#This Row],[SALIDAS]]*Tabla32[[#This Row],[PRECIO]]</f>
        <v>0</v>
      </c>
      <c r="O258" s="2">
        <f>+Tabla32[[#This Row],[BALANCE INICIAL2]]+Tabla32[[#This Row],[ENTRADAS3]]-Tabla32[[#This Row],[SALIDAS4]]</f>
        <v>395</v>
      </c>
    </row>
    <row r="259" spans="1:15" x14ac:dyDescent="0.25">
      <c r="A259" s="9" t="s">
        <v>33</v>
      </c>
      <c r="B259" t="s">
        <v>879</v>
      </c>
      <c r="C259" t="s">
        <v>106</v>
      </c>
      <c r="D259" t="s">
        <v>196</v>
      </c>
      <c r="F259" s="9" t="s">
        <v>841</v>
      </c>
      <c r="G259">
        <v>9</v>
      </c>
      <c r="H259">
        <v>0</v>
      </c>
      <c r="I259" s="34">
        <v>0</v>
      </c>
      <c r="J259">
        <f>+Tabla32[[#This Row],[BALANCE INICIAL]]+Tabla32[[#This Row],[ENTRADAS]]-Tabla32[[#This Row],[SALIDAS]]</f>
        <v>9</v>
      </c>
      <c r="K259" s="2">
        <v>810</v>
      </c>
      <c r="L259" s="2">
        <f>+Tabla32[[#This Row],[BALANCE INICIAL]]*Tabla32[[#This Row],[PRECIO]]</f>
        <v>7290</v>
      </c>
      <c r="M259" s="2">
        <f>+Tabla32[[#This Row],[ENTRADAS]]*Tabla32[[#This Row],[PRECIO]]</f>
        <v>0</v>
      </c>
      <c r="N259" s="2">
        <f>+Tabla32[[#This Row],[SALIDAS]]*Tabla32[[#This Row],[PRECIO]]</f>
        <v>0</v>
      </c>
      <c r="O259" s="2">
        <f>+Tabla32[[#This Row],[BALANCE INICIAL2]]+Tabla32[[#This Row],[ENTRADAS3]]-Tabla32[[#This Row],[SALIDAS4]]</f>
        <v>7290</v>
      </c>
    </row>
    <row r="260" spans="1:15" ht="18" customHeight="1" x14ac:dyDescent="0.25">
      <c r="A260" s="15" t="s">
        <v>27</v>
      </c>
      <c r="B260" s="17" t="s">
        <v>889</v>
      </c>
      <c r="C260" s="45" t="s">
        <v>1139</v>
      </c>
      <c r="D260" t="s">
        <v>960</v>
      </c>
      <c r="F260" s="9" t="s">
        <v>820</v>
      </c>
      <c r="G260">
        <v>0</v>
      </c>
      <c r="H260">
        <v>0</v>
      </c>
      <c r="I260" s="34">
        <v>0</v>
      </c>
      <c r="J260">
        <f>+Tabla32[[#This Row],[BALANCE INICIAL]]+Tabla32[[#This Row],[ENTRADAS]]-Tabla32[[#This Row],[SALIDAS]]</f>
        <v>0</v>
      </c>
      <c r="K260" s="2">
        <v>5.5</v>
      </c>
      <c r="L260" s="2">
        <f>+Tabla32[[#This Row],[BALANCE INICIAL]]*Tabla32[[#This Row],[PRECIO]]</f>
        <v>0</v>
      </c>
      <c r="M260" s="2">
        <f>+Tabla32[[#This Row],[ENTRADAS]]*Tabla32[[#This Row],[PRECIO]]</f>
        <v>0</v>
      </c>
      <c r="N260" s="2">
        <f>+Tabla32[[#This Row],[SALIDAS]]*Tabla32[[#This Row],[PRECIO]]</f>
        <v>0</v>
      </c>
      <c r="O260" s="2">
        <f>+Tabla32[[#This Row],[BALANCE INICIAL2]]+Tabla32[[#This Row],[ENTRADAS3]]-Tabla32[[#This Row],[SALIDAS4]]</f>
        <v>0</v>
      </c>
    </row>
    <row r="261" spans="1:15" ht="17.25" customHeight="1" x14ac:dyDescent="0.25">
      <c r="A261" s="15" t="s">
        <v>27</v>
      </c>
      <c r="B261" s="17" t="s">
        <v>889</v>
      </c>
      <c r="C261" s="45" t="s">
        <v>1139</v>
      </c>
      <c r="D261" t="s">
        <v>966</v>
      </c>
      <c r="F261" s="9" t="s">
        <v>820</v>
      </c>
      <c r="G261">
        <v>1000</v>
      </c>
      <c r="H261">
        <v>0</v>
      </c>
      <c r="I261" s="34">
        <v>0</v>
      </c>
      <c r="J261">
        <f>+Tabla32[[#This Row],[BALANCE INICIAL]]+Tabla32[[#This Row],[ENTRADAS]]-Tabla32[[#This Row],[SALIDAS]]</f>
        <v>1000</v>
      </c>
      <c r="K261" s="2">
        <v>7.28</v>
      </c>
      <c r="L261" s="2">
        <f>+Tabla32[[#This Row],[BALANCE INICIAL]]*Tabla32[[#This Row],[PRECIO]]</f>
        <v>7280</v>
      </c>
      <c r="M261" s="2">
        <f>+Tabla32[[#This Row],[ENTRADAS]]*Tabla32[[#This Row],[PRECIO]]</f>
        <v>0</v>
      </c>
      <c r="N261" s="2">
        <f>+Tabla32[[#This Row],[SALIDAS]]*Tabla32[[#This Row],[PRECIO]]</f>
        <v>0</v>
      </c>
      <c r="O261" s="2">
        <f>+Tabla32[[#This Row],[BALANCE INICIAL2]]+Tabla32[[#This Row],[ENTRADAS3]]-Tabla32[[#This Row],[SALIDAS4]]</f>
        <v>7280</v>
      </c>
    </row>
    <row r="262" spans="1:15" ht="18" customHeight="1" x14ac:dyDescent="0.25">
      <c r="A262" s="15" t="s">
        <v>27</v>
      </c>
      <c r="B262" s="17" t="s">
        <v>889</v>
      </c>
      <c r="C262" s="45" t="s">
        <v>1139</v>
      </c>
      <c r="D262" t="s">
        <v>962</v>
      </c>
      <c r="F262" s="9" t="s">
        <v>820</v>
      </c>
      <c r="G262">
        <v>0</v>
      </c>
      <c r="H262">
        <v>0</v>
      </c>
      <c r="I262" s="34">
        <v>0</v>
      </c>
      <c r="J262">
        <f>+Tabla32[[#This Row],[BALANCE INICIAL]]+Tabla32[[#This Row],[ENTRADAS]]-Tabla32[[#This Row],[SALIDAS]]</f>
        <v>0</v>
      </c>
      <c r="K262" s="2">
        <v>5.7</v>
      </c>
      <c r="L262" s="2">
        <f>+Tabla32[[#This Row],[BALANCE INICIAL]]*Tabla32[[#This Row],[PRECIO]]</f>
        <v>0</v>
      </c>
      <c r="M262" s="2">
        <f>+Tabla32[[#This Row],[ENTRADAS]]*Tabla32[[#This Row],[PRECIO]]</f>
        <v>0</v>
      </c>
      <c r="N262" s="2">
        <f>+Tabla32[[#This Row],[SALIDAS]]*Tabla32[[#This Row],[PRECIO]]</f>
        <v>0</v>
      </c>
      <c r="O262" s="2">
        <f>+Tabla32[[#This Row],[BALANCE INICIAL2]]+Tabla32[[#This Row],[ENTRADAS3]]-Tabla32[[#This Row],[SALIDAS4]]</f>
        <v>0</v>
      </c>
    </row>
    <row r="263" spans="1:15" ht="18" customHeight="1" x14ac:dyDescent="0.25">
      <c r="A263" s="15" t="s">
        <v>27</v>
      </c>
      <c r="B263" s="17" t="s">
        <v>889</v>
      </c>
      <c r="C263" s="45" t="s">
        <v>1139</v>
      </c>
      <c r="D263" t="s">
        <v>961</v>
      </c>
      <c r="F263" s="9" t="s">
        <v>820</v>
      </c>
      <c r="G263">
        <v>200</v>
      </c>
      <c r="H263">
        <v>0</v>
      </c>
      <c r="I263" s="34">
        <v>0</v>
      </c>
      <c r="J263">
        <f>+Tabla32[[#This Row],[BALANCE INICIAL]]+Tabla32[[#This Row],[ENTRADAS]]-Tabla32[[#This Row],[SALIDAS]]</f>
        <v>200</v>
      </c>
      <c r="K263" s="2">
        <v>40</v>
      </c>
      <c r="L263" s="2">
        <f>+Tabla32[[#This Row],[BALANCE INICIAL]]*Tabla32[[#This Row],[PRECIO]]</f>
        <v>8000</v>
      </c>
      <c r="M263" s="2">
        <f>+Tabla32[[#This Row],[ENTRADAS]]*Tabla32[[#This Row],[PRECIO]]</f>
        <v>0</v>
      </c>
      <c r="N263" s="2">
        <f>+Tabla32[[#This Row],[SALIDAS]]*Tabla32[[#This Row],[PRECIO]]</f>
        <v>0</v>
      </c>
      <c r="O263" s="2">
        <f>+Tabla32[[#This Row],[BALANCE INICIAL2]]+Tabla32[[#This Row],[ENTRADAS3]]-Tabla32[[#This Row],[SALIDAS4]]</f>
        <v>8000</v>
      </c>
    </row>
    <row r="264" spans="1:15" ht="14.25" customHeight="1" x14ac:dyDescent="0.25">
      <c r="A264" s="15" t="s">
        <v>27</v>
      </c>
      <c r="B264" s="17" t="s">
        <v>889</v>
      </c>
      <c r="C264" s="45" t="s">
        <v>1139</v>
      </c>
      <c r="D264" t="s">
        <v>963</v>
      </c>
      <c r="F264" s="9" t="s">
        <v>820</v>
      </c>
      <c r="G264">
        <v>3</v>
      </c>
      <c r="H264">
        <v>0</v>
      </c>
      <c r="I264" s="34">
        <v>0</v>
      </c>
      <c r="J264">
        <f>+Tabla32[[#This Row],[BALANCE INICIAL]]+Tabla32[[#This Row],[ENTRADAS]]-Tabla32[[#This Row],[SALIDAS]]</f>
        <v>3</v>
      </c>
      <c r="K264" s="2">
        <v>87</v>
      </c>
      <c r="L264" s="2">
        <f>+Tabla32[[#This Row],[BALANCE INICIAL]]*Tabla32[[#This Row],[PRECIO]]</f>
        <v>261</v>
      </c>
      <c r="M264" s="2">
        <f>+Tabla32[[#This Row],[ENTRADAS]]*Tabla32[[#This Row],[PRECIO]]</f>
        <v>0</v>
      </c>
      <c r="N264" s="2">
        <f>+Tabla32[[#This Row],[SALIDAS]]*Tabla32[[#This Row],[PRECIO]]</f>
        <v>0</v>
      </c>
      <c r="O264" s="2">
        <f>+Tabla32[[#This Row],[BALANCE INICIAL2]]+Tabla32[[#This Row],[ENTRADAS3]]-Tabla32[[#This Row],[SALIDAS4]]</f>
        <v>261</v>
      </c>
    </row>
    <row r="265" spans="1:15" ht="15.75" customHeight="1" x14ac:dyDescent="0.25">
      <c r="A265" s="9" t="s">
        <v>34</v>
      </c>
      <c r="B265" t="s">
        <v>877</v>
      </c>
      <c r="C265" t="s">
        <v>104</v>
      </c>
      <c r="D265" t="s">
        <v>197</v>
      </c>
      <c r="F265" s="9" t="s">
        <v>820</v>
      </c>
      <c r="G265">
        <v>90</v>
      </c>
      <c r="H265">
        <v>0</v>
      </c>
      <c r="I265" s="34">
        <v>0</v>
      </c>
      <c r="J265">
        <f>+Tabla32[[#This Row],[BALANCE INICIAL]]+Tabla32[[#This Row],[ENTRADAS]]-Tabla32[[#This Row],[SALIDAS]]</f>
        <v>90</v>
      </c>
      <c r="K265" s="2">
        <v>170</v>
      </c>
      <c r="L265" s="2">
        <f>+Tabla32[[#This Row],[BALANCE INICIAL]]*Tabla32[[#This Row],[PRECIO]]</f>
        <v>15300</v>
      </c>
      <c r="M265" s="2">
        <f>+Tabla32[[#This Row],[ENTRADAS]]*Tabla32[[#This Row],[PRECIO]]</f>
        <v>0</v>
      </c>
      <c r="N265" s="2">
        <f>+Tabla32[[#This Row],[SALIDAS]]*Tabla32[[#This Row],[PRECIO]]</f>
        <v>0</v>
      </c>
      <c r="O265" s="2">
        <f>+Tabla32[[#This Row],[BALANCE INICIAL2]]+Tabla32[[#This Row],[ENTRADAS3]]-Tabla32[[#This Row],[SALIDAS4]]</f>
        <v>15300</v>
      </c>
    </row>
    <row r="266" spans="1:15" ht="15.75" customHeight="1" x14ac:dyDescent="0.25">
      <c r="A266" s="9" t="s">
        <v>59</v>
      </c>
      <c r="B266" s="17" t="s">
        <v>880</v>
      </c>
      <c r="C266" t="s">
        <v>107</v>
      </c>
      <c r="D266" t="s">
        <v>697</v>
      </c>
      <c r="F266" s="9" t="s">
        <v>820</v>
      </c>
      <c r="G266">
        <v>1</v>
      </c>
      <c r="H266">
        <v>0</v>
      </c>
      <c r="I266" s="34">
        <v>0</v>
      </c>
      <c r="J266">
        <f>+Tabla32[[#This Row],[BALANCE INICIAL]]+Tabla32[[#This Row],[ENTRADAS]]-Tabla32[[#This Row],[SALIDAS]]</f>
        <v>1</v>
      </c>
      <c r="K266" s="2">
        <v>100</v>
      </c>
      <c r="L266" s="2">
        <f>+Tabla32[[#This Row],[BALANCE INICIAL]]*Tabla32[[#This Row],[PRECIO]]</f>
        <v>100</v>
      </c>
      <c r="M266" s="2">
        <f>+Tabla32[[#This Row],[ENTRADAS]]*Tabla32[[#This Row],[PRECIO]]</f>
        <v>0</v>
      </c>
      <c r="N266" s="2">
        <f>+Tabla32[[#This Row],[SALIDAS]]*Tabla32[[#This Row],[PRECIO]]</f>
        <v>0</v>
      </c>
      <c r="O266" s="2">
        <f>+Tabla32[[#This Row],[BALANCE INICIAL2]]+Tabla32[[#This Row],[ENTRADAS3]]-Tabla32[[#This Row],[SALIDAS4]]</f>
        <v>100</v>
      </c>
    </row>
    <row r="267" spans="1:15" ht="16.5" customHeight="1" x14ac:dyDescent="0.25">
      <c r="A267" s="9" t="s">
        <v>28</v>
      </c>
      <c r="B267" t="s">
        <v>884</v>
      </c>
      <c r="C267" t="s">
        <v>74</v>
      </c>
      <c r="D267" t="s">
        <v>198</v>
      </c>
      <c r="F267" s="9" t="s">
        <v>820</v>
      </c>
      <c r="G267">
        <v>73</v>
      </c>
      <c r="H267">
        <v>0</v>
      </c>
      <c r="I267" s="34">
        <v>0</v>
      </c>
      <c r="J267">
        <f>+Tabla32[[#This Row],[BALANCE INICIAL]]+Tabla32[[#This Row],[ENTRADAS]]-Tabla32[[#This Row],[SALIDAS]]</f>
        <v>73</v>
      </c>
      <c r="K267" s="2">
        <v>189.61</v>
      </c>
      <c r="L267" s="2">
        <f>+Tabla32[[#This Row],[BALANCE INICIAL]]*Tabla32[[#This Row],[PRECIO]]</f>
        <v>13841.53</v>
      </c>
      <c r="M267" s="2">
        <f>+Tabla32[[#This Row],[ENTRADAS]]*Tabla32[[#This Row],[PRECIO]]</f>
        <v>0</v>
      </c>
      <c r="N267" s="2">
        <f>+Tabla32[[#This Row],[SALIDAS]]*Tabla32[[#This Row],[PRECIO]]</f>
        <v>0</v>
      </c>
      <c r="O267" s="2">
        <f>+Tabla32[[#This Row],[BALANCE INICIAL2]]+Tabla32[[#This Row],[ENTRADAS3]]-Tabla32[[#This Row],[SALIDAS4]]</f>
        <v>13841.53</v>
      </c>
    </row>
    <row r="268" spans="1:15" ht="16.5" customHeight="1" x14ac:dyDescent="0.25">
      <c r="A268" s="9" t="s">
        <v>34</v>
      </c>
      <c r="B268" t="s">
        <v>877</v>
      </c>
      <c r="C268" t="s">
        <v>104</v>
      </c>
      <c r="D268" t="s">
        <v>199</v>
      </c>
      <c r="F268" s="9" t="s">
        <v>820</v>
      </c>
      <c r="G268">
        <v>0</v>
      </c>
      <c r="H268">
        <v>0</v>
      </c>
      <c r="I268" s="34">
        <v>0</v>
      </c>
      <c r="J268">
        <f>+Tabla32[[#This Row],[BALANCE INICIAL]]+Tabla32[[#This Row],[ENTRADAS]]-Tabla32[[#This Row],[SALIDAS]]</f>
        <v>0</v>
      </c>
      <c r="K268" s="2">
        <v>850</v>
      </c>
      <c r="L268" s="2">
        <f>+Tabla32[[#This Row],[BALANCE INICIAL]]*Tabla32[[#This Row],[PRECIO]]</f>
        <v>0</v>
      </c>
      <c r="M268" s="2">
        <f>+Tabla32[[#This Row],[ENTRADAS]]*Tabla32[[#This Row],[PRECIO]]</f>
        <v>0</v>
      </c>
      <c r="N268" s="2">
        <f>+Tabla32[[#This Row],[SALIDAS]]*Tabla32[[#This Row],[PRECIO]]</f>
        <v>0</v>
      </c>
      <c r="O268" s="2">
        <f>+Tabla32[[#This Row],[BALANCE INICIAL2]]+Tabla32[[#This Row],[ENTRADAS3]]-Tabla32[[#This Row],[SALIDAS4]]</f>
        <v>0</v>
      </c>
    </row>
    <row r="269" spans="1:15" x14ac:dyDescent="0.25">
      <c r="A269" s="9" t="s">
        <v>28</v>
      </c>
      <c r="B269" t="s">
        <v>884</v>
      </c>
      <c r="C269" t="s">
        <v>74</v>
      </c>
      <c r="D269" t="s">
        <v>934</v>
      </c>
      <c r="F269" s="9" t="s">
        <v>820</v>
      </c>
      <c r="G269">
        <v>5</v>
      </c>
      <c r="H269">
        <v>0</v>
      </c>
      <c r="I269" s="34">
        <v>0</v>
      </c>
      <c r="J269">
        <f>+Tabla32[[#This Row],[BALANCE INICIAL]]+Tabla32[[#This Row],[ENTRADAS]]-Tabla32[[#This Row],[SALIDAS]]</f>
        <v>5</v>
      </c>
      <c r="K269" s="2">
        <v>83.19</v>
      </c>
      <c r="L269" s="2">
        <f>+Tabla32[[#This Row],[BALANCE INICIAL]]*Tabla32[[#This Row],[PRECIO]]</f>
        <v>415.95</v>
      </c>
      <c r="M269" s="2">
        <f>+Tabla32[[#This Row],[ENTRADAS]]*Tabla32[[#This Row],[PRECIO]]</f>
        <v>0</v>
      </c>
      <c r="N269" s="2">
        <f>+Tabla32[[#This Row],[SALIDAS]]*Tabla32[[#This Row],[PRECIO]]</f>
        <v>0</v>
      </c>
      <c r="O269" s="2">
        <f>+Tabla32[[#This Row],[BALANCE INICIAL2]]+Tabla32[[#This Row],[ENTRADAS3]]-Tabla32[[#This Row],[SALIDAS4]]</f>
        <v>415.95</v>
      </c>
    </row>
    <row r="270" spans="1:15" x14ac:dyDescent="0.25">
      <c r="A270" s="9" t="s">
        <v>28</v>
      </c>
      <c r="B270" t="s">
        <v>884</v>
      </c>
      <c r="C270" t="s">
        <v>74</v>
      </c>
      <c r="D270" t="s">
        <v>200</v>
      </c>
      <c r="F270" s="9" t="s">
        <v>820</v>
      </c>
      <c r="G270">
        <v>22</v>
      </c>
      <c r="H270">
        <v>0</v>
      </c>
      <c r="I270" s="34">
        <v>1</v>
      </c>
      <c r="J270">
        <f>+Tabla32[[#This Row],[BALANCE INICIAL]]+Tabla32[[#This Row],[ENTRADAS]]-Tabla32[[#This Row],[SALIDAS]]</f>
        <v>21</v>
      </c>
      <c r="K270" s="2">
        <v>76.599999999999994</v>
      </c>
      <c r="L270" s="2">
        <f>+Tabla32[[#This Row],[BALANCE INICIAL]]*Tabla32[[#This Row],[PRECIO]]</f>
        <v>1685.1999999999998</v>
      </c>
      <c r="M270" s="2">
        <f>+Tabla32[[#This Row],[ENTRADAS]]*Tabla32[[#This Row],[PRECIO]]</f>
        <v>0</v>
      </c>
      <c r="N270" s="2">
        <f>+Tabla32[[#This Row],[SALIDAS]]*Tabla32[[#This Row],[PRECIO]]</f>
        <v>76.599999999999994</v>
      </c>
      <c r="O270" s="2">
        <f>+Tabla32[[#This Row],[BALANCE INICIAL2]]+Tabla32[[#This Row],[ENTRADAS3]]-Tabla32[[#This Row],[SALIDAS4]]</f>
        <v>1608.6</v>
      </c>
    </row>
    <row r="271" spans="1:15" x14ac:dyDescent="0.25">
      <c r="A271" s="9" t="s">
        <v>28</v>
      </c>
      <c r="B271" t="s">
        <v>884</v>
      </c>
      <c r="C271" t="s">
        <v>74</v>
      </c>
      <c r="D271" t="s">
        <v>201</v>
      </c>
      <c r="F271" s="9" t="s">
        <v>820</v>
      </c>
      <c r="G271">
        <v>13</v>
      </c>
      <c r="H271">
        <v>0</v>
      </c>
      <c r="I271" s="34">
        <v>0</v>
      </c>
      <c r="J271">
        <f>+Tabla32[[#This Row],[BALANCE INICIAL]]+Tabla32[[#This Row],[ENTRADAS]]-Tabla32[[#This Row],[SALIDAS]]</f>
        <v>13</v>
      </c>
      <c r="K271" s="2">
        <v>22.89</v>
      </c>
      <c r="L271" s="2">
        <f>+Tabla32[[#This Row],[BALANCE INICIAL]]*Tabla32[[#This Row],[PRECIO]]</f>
        <v>297.57</v>
      </c>
      <c r="M271" s="2">
        <f>+Tabla32[[#This Row],[ENTRADAS]]*Tabla32[[#This Row],[PRECIO]]</f>
        <v>0</v>
      </c>
      <c r="N271" s="2">
        <f>+Tabla32[[#This Row],[SALIDAS]]*Tabla32[[#This Row],[PRECIO]]</f>
        <v>0</v>
      </c>
      <c r="O271" s="2">
        <f>+Tabla32[[#This Row],[BALANCE INICIAL2]]+Tabla32[[#This Row],[ENTRADAS3]]-Tabla32[[#This Row],[SALIDAS4]]</f>
        <v>297.57</v>
      </c>
    </row>
    <row r="272" spans="1:15" x14ac:dyDescent="0.25">
      <c r="A272" s="9" t="s">
        <v>24</v>
      </c>
      <c r="B272" s="17" t="s">
        <v>875</v>
      </c>
      <c r="C272" t="s">
        <v>64</v>
      </c>
      <c r="D272" t="s">
        <v>408</v>
      </c>
      <c r="F272" s="9" t="s">
        <v>844</v>
      </c>
      <c r="G272">
        <v>10</v>
      </c>
      <c r="H272">
        <v>0</v>
      </c>
      <c r="I272" s="34">
        <v>0</v>
      </c>
      <c r="J272">
        <f>+Tabla32[[#This Row],[BALANCE INICIAL]]+Tabla32[[#This Row],[ENTRADAS]]-Tabla32[[#This Row],[SALIDAS]]</f>
        <v>10</v>
      </c>
      <c r="K272" s="2">
        <v>553.22</v>
      </c>
      <c r="L272" s="2">
        <f>+Tabla32[[#This Row],[BALANCE INICIAL]]*Tabla32[[#This Row],[PRECIO]]</f>
        <v>5532.2000000000007</v>
      </c>
      <c r="M272" s="2">
        <f>+Tabla32[[#This Row],[ENTRADAS]]*Tabla32[[#This Row],[PRECIO]]</f>
        <v>0</v>
      </c>
      <c r="N272" s="2">
        <f>+Tabla32[[#This Row],[SALIDAS]]*Tabla32[[#This Row],[PRECIO]]</f>
        <v>0</v>
      </c>
      <c r="O272" s="2">
        <f>+Tabla32[[#This Row],[BALANCE INICIAL2]]+Tabla32[[#This Row],[ENTRADAS3]]-Tabla32[[#This Row],[SALIDAS4]]</f>
        <v>5532.2000000000007</v>
      </c>
    </row>
    <row r="273" spans="1:15" x14ac:dyDescent="0.25">
      <c r="A273" s="9" t="s">
        <v>29</v>
      </c>
      <c r="B273" t="s">
        <v>878</v>
      </c>
      <c r="C273" t="s">
        <v>102</v>
      </c>
      <c r="D273" t="s">
        <v>555</v>
      </c>
      <c r="F273" s="9" t="s">
        <v>865</v>
      </c>
      <c r="G273">
        <v>1</v>
      </c>
      <c r="H273">
        <v>0</v>
      </c>
      <c r="I273" s="34">
        <v>0</v>
      </c>
      <c r="J273">
        <f>+Tabla32[[#This Row],[BALANCE INICIAL]]+Tabla32[[#This Row],[ENTRADAS]]-Tabla32[[#This Row],[SALIDAS]]</f>
        <v>1</v>
      </c>
      <c r="K273" s="2">
        <v>790.77</v>
      </c>
      <c r="L273" s="2">
        <f>+Tabla32[[#This Row],[BALANCE INICIAL]]*Tabla32[[#This Row],[PRECIO]]</f>
        <v>790.77</v>
      </c>
      <c r="M273" s="2">
        <f>+Tabla32[[#This Row],[ENTRADAS]]*Tabla32[[#This Row],[PRECIO]]</f>
        <v>0</v>
      </c>
      <c r="N273" s="2">
        <f>+Tabla32[[#This Row],[SALIDAS]]*Tabla32[[#This Row],[PRECIO]]</f>
        <v>0</v>
      </c>
      <c r="O273" s="2">
        <f>+Tabla32[[#This Row],[BALANCE INICIAL2]]+Tabla32[[#This Row],[ENTRADAS3]]-Tabla32[[#This Row],[SALIDAS4]]</f>
        <v>790.77</v>
      </c>
    </row>
    <row r="274" spans="1:15" ht="17.25" customHeight="1" x14ac:dyDescent="0.25">
      <c r="A274" s="13" t="s">
        <v>31</v>
      </c>
      <c r="B274" s="37" t="s">
        <v>897</v>
      </c>
      <c r="C274" s="36" t="s">
        <v>75</v>
      </c>
      <c r="D274" t="s">
        <v>1018</v>
      </c>
      <c r="E274" t="s">
        <v>1020</v>
      </c>
      <c r="F274" s="9" t="s">
        <v>820</v>
      </c>
      <c r="G274">
        <v>125</v>
      </c>
      <c r="H274">
        <v>0</v>
      </c>
      <c r="I274" s="34">
        <v>0</v>
      </c>
      <c r="J274">
        <f>+Tabla32[[#This Row],[BALANCE INICIAL]]+Tabla32[[#This Row],[ENTRADAS]]-Tabla32[[#This Row],[SALIDAS]]</f>
        <v>125</v>
      </c>
      <c r="K274" s="2">
        <v>110</v>
      </c>
      <c r="L274" s="2">
        <f>+Tabla32[[#This Row],[BALANCE INICIAL]]*Tabla32[[#This Row],[PRECIO]]</f>
        <v>13750</v>
      </c>
      <c r="M274" s="2">
        <f>+Tabla32[[#This Row],[ENTRADAS]]*Tabla32[[#This Row],[PRECIO]]</f>
        <v>0</v>
      </c>
      <c r="N274" s="2">
        <f>+Tabla32[[#This Row],[SALIDAS]]*Tabla32[[#This Row],[PRECIO]]</f>
        <v>0</v>
      </c>
      <c r="O274" s="2">
        <f>+Tabla32[[#This Row],[BALANCE INICIAL2]]+Tabla32[[#This Row],[ENTRADAS3]]-Tabla32[[#This Row],[SALIDAS4]]</f>
        <v>13750</v>
      </c>
    </row>
    <row r="275" spans="1:15" ht="17.25" customHeight="1" x14ac:dyDescent="0.25">
      <c r="A275" s="13" t="s">
        <v>31</v>
      </c>
      <c r="B275" s="37" t="s">
        <v>897</v>
      </c>
      <c r="C275" s="36" t="s">
        <v>75</v>
      </c>
      <c r="D275" t="s">
        <v>202</v>
      </c>
      <c r="F275" s="9" t="s">
        <v>820</v>
      </c>
      <c r="G275">
        <v>141</v>
      </c>
      <c r="H275">
        <v>0</v>
      </c>
      <c r="I275" s="34">
        <v>14</v>
      </c>
      <c r="J275">
        <f>+Tabla32[[#This Row],[BALANCE INICIAL]]+Tabla32[[#This Row],[ENTRADAS]]-Tabla32[[#This Row],[SALIDAS]]</f>
        <v>127</v>
      </c>
      <c r="K275" s="2">
        <v>129.80000000000001</v>
      </c>
      <c r="L275" s="2">
        <f>+Tabla32[[#This Row],[BALANCE INICIAL]]*Tabla32[[#This Row],[PRECIO]]</f>
        <v>18301.800000000003</v>
      </c>
      <c r="M275" s="2">
        <f>+Tabla32[[#This Row],[ENTRADAS]]*Tabla32[[#This Row],[PRECIO]]</f>
        <v>0</v>
      </c>
      <c r="N275" s="2">
        <f>+Tabla32[[#This Row],[SALIDAS]]*Tabla32[[#This Row],[PRECIO]]</f>
        <v>1817.2000000000003</v>
      </c>
      <c r="O275" s="2">
        <f>+Tabla32[[#This Row],[BALANCE INICIAL2]]+Tabla32[[#This Row],[ENTRADAS3]]-Tabla32[[#This Row],[SALIDAS4]]</f>
        <v>16484.600000000002</v>
      </c>
    </row>
    <row r="276" spans="1:15" ht="16.5" customHeight="1" x14ac:dyDescent="0.25">
      <c r="A276" s="13" t="s">
        <v>31</v>
      </c>
      <c r="B276" s="37" t="s">
        <v>897</v>
      </c>
      <c r="C276" s="36" t="s">
        <v>75</v>
      </c>
      <c r="D276" t="s">
        <v>203</v>
      </c>
      <c r="F276" s="9" t="s">
        <v>842</v>
      </c>
      <c r="G276">
        <v>115</v>
      </c>
      <c r="H276">
        <v>0</v>
      </c>
      <c r="I276" s="34">
        <v>0</v>
      </c>
      <c r="J276">
        <f>+Tabla32[[#This Row],[BALANCE INICIAL]]+Tabla32[[#This Row],[ENTRADAS]]-Tabla32[[#This Row],[SALIDAS]]</f>
        <v>115</v>
      </c>
      <c r="K276" s="2">
        <v>71.5</v>
      </c>
      <c r="L276" s="2">
        <f>+Tabla32[[#This Row],[BALANCE INICIAL]]*Tabla32[[#This Row],[PRECIO]]</f>
        <v>8222.5</v>
      </c>
      <c r="M276" s="2">
        <f>+Tabla32[[#This Row],[ENTRADAS]]*Tabla32[[#This Row],[PRECIO]]</f>
        <v>0</v>
      </c>
      <c r="N276" s="2">
        <f>+Tabla32[[#This Row],[SALIDAS]]*Tabla32[[#This Row],[PRECIO]]</f>
        <v>0</v>
      </c>
      <c r="O276" s="2">
        <f>+Tabla32[[#This Row],[BALANCE INICIAL2]]+Tabla32[[#This Row],[ENTRADAS3]]-Tabla32[[#This Row],[SALIDAS4]]</f>
        <v>8222.5</v>
      </c>
    </row>
    <row r="277" spans="1:15" ht="16.5" customHeight="1" x14ac:dyDescent="0.25">
      <c r="A277" s="13" t="s">
        <v>31</v>
      </c>
      <c r="B277" s="37" t="s">
        <v>897</v>
      </c>
      <c r="C277" s="36" t="s">
        <v>75</v>
      </c>
      <c r="D277" t="s">
        <v>204</v>
      </c>
      <c r="F277" s="9" t="s">
        <v>820</v>
      </c>
      <c r="G277">
        <v>6</v>
      </c>
      <c r="H277">
        <v>0</v>
      </c>
      <c r="I277" s="34">
        <v>0</v>
      </c>
      <c r="J277">
        <f>+Tabla32[[#This Row],[BALANCE INICIAL]]+Tabla32[[#This Row],[ENTRADAS]]-Tabla32[[#This Row],[SALIDAS]]</f>
        <v>6</v>
      </c>
      <c r="K277" s="2">
        <v>500</v>
      </c>
      <c r="L277" s="2">
        <f>+Tabla32[[#This Row],[BALANCE INICIAL]]*Tabla32[[#This Row],[PRECIO]]</f>
        <v>3000</v>
      </c>
      <c r="M277" s="2">
        <f>+Tabla32[[#This Row],[ENTRADAS]]*Tabla32[[#This Row],[PRECIO]]</f>
        <v>0</v>
      </c>
      <c r="N277" s="2">
        <f>+Tabla32[[#This Row],[SALIDAS]]*Tabla32[[#This Row],[PRECIO]]</f>
        <v>0</v>
      </c>
      <c r="O277" s="2">
        <f>+Tabla32[[#This Row],[BALANCE INICIAL2]]+Tabla32[[#This Row],[ENTRADAS3]]-Tabla32[[#This Row],[SALIDAS4]]</f>
        <v>3000</v>
      </c>
    </row>
    <row r="278" spans="1:15" x14ac:dyDescent="0.25">
      <c r="A278" s="9" t="s">
        <v>1145</v>
      </c>
      <c r="B278" t="s">
        <v>885</v>
      </c>
      <c r="C278" t="s">
        <v>1146</v>
      </c>
      <c r="D278" t="s">
        <v>484</v>
      </c>
      <c r="F278" s="9" t="s">
        <v>820</v>
      </c>
      <c r="G278">
        <v>30</v>
      </c>
      <c r="H278">
        <v>0</v>
      </c>
      <c r="I278" s="34">
        <v>0</v>
      </c>
      <c r="J278">
        <f>+Tabla32[[#This Row],[BALANCE INICIAL]]+Tabla32[[#This Row],[ENTRADAS]]-Tabla32[[#This Row],[SALIDAS]]</f>
        <v>30</v>
      </c>
      <c r="K278" s="2">
        <v>5000</v>
      </c>
      <c r="L278" s="2">
        <f>+Tabla32[[#This Row],[BALANCE INICIAL]]*Tabla32[[#This Row],[PRECIO]]</f>
        <v>150000</v>
      </c>
      <c r="M278" s="2">
        <f>+Tabla32[[#This Row],[ENTRADAS]]*Tabla32[[#This Row],[PRECIO]]</f>
        <v>0</v>
      </c>
      <c r="N278" s="2">
        <f>+Tabla32[[#This Row],[SALIDAS]]*Tabla32[[#This Row],[PRECIO]]</f>
        <v>0</v>
      </c>
      <c r="O278" s="2">
        <f>+Tabla32[[#This Row],[BALANCE INICIAL2]]+Tabla32[[#This Row],[ENTRADAS3]]-Tabla32[[#This Row],[SALIDAS4]]</f>
        <v>150000</v>
      </c>
    </row>
    <row r="279" spans="1:15" x14ac:dyDescent="0.25">
      <c r="A279" s="9" t="s">
        <v>47</v>
      </c>
      <c r="B279" t="s">
        <v>893</v>
      </c>
      <c r="C279" t="s">
        <v>94</v>
      </c>
      <c r="D279" t="s">
        <v>380</v>
      </c>
      <c r="F279" s="9" t="s">
        <v>825</v>
      </c>
      <c r="G279">
        <v>2</v>
      </c>
      <c r="H279">
        <v>0</v>
      </c>
      <c r="I279" s="34">
        <v>0</v>
      </c>
      <c r="J279">
        <f>+Tabla32[[#This Row],[BALANCE INICIAL]]+Tabla32[[#This Row],[ENTRADAS]]-Tabla32[[#This Row],[SALIDAS]]</f>
        <v>2</v>
      </c>
      <c r="K279" s="2">
        <v>1089</v>
      </c>
      <c r="L279" s="2">
        <f>+Tabla32[[#This Row],[BALANCE INICIAL]]*Tabla32[[#This Row],[PRECIO]]</f>
        <v>2178</v>
      </c>
      <c r="M279" s="2">
        <f>+Tabla32[[#This Row],[ENTRADAS]]*Tabla32[[#This Row],[PRECIO]]</f>
        <v>0</v>
      </c>
      <c r="N279" s="2">
        <f>+Tabla32[[#This Row],[SALIDAS]]*Tabla32[[#This Row],[PRECIO]]</f>
        <v>0</v>
      </c>
      <c r="O279" s="2">
        <f>+Tabla32[[#This Row],[BALANCE INICIAL2]]+Tabla32[[#This Row],[ENTRADAS3]]-Tabla32[[#This Row],[SALIDAS4]]</f>
        <v>2178</v>
      </c>
    </row>
    <row r="280" spans="1:15" x14ac:dyDescent="0.25">
      <c r="A280" s="9" t="s">
        <v>29</v>
      </c>
      <c r="B280" t="s">
        <v>878</v>
      </c>
      <c r="C280" t="s">
        <v>102</v>
      </c>
      <c r="D280" t="s">
        <v>556</v>
      </c>
      <c r="F280" s="9" t="s">
        <v>834</v>
      </c>
      <c r="G280">
        <v>5</v>
      </c>
      <c r="H280">
        <v>0</v>
      </c>
      <c r="I280" s="34">
        <v>0</v>
      </c>
      <c r="J280">
        <f>+Tabla32[[#This Row],[BALANCE INICIAL]]+Tabla32[[#This Row],[ENTRADAS]]-Tabla32[[#This Row],[SALIDAS]]</f>
        <v>5</v>
      </c>
      <c r="K280" s="2">
        <v>60.5</v>
      </c>
      <c r="L280" s="2">
        <f>+Tabla32[[#This Row],[BALANCE INICIAL]]*Tabla32[[#This Row],[PRECIO]]</f>
        <v>302.5</v>
      </c>
      <c r="M280" s="2">
        <f>+Tabla32[[#This Row],[ENTRADAS]]*Tabla32[[#This Row],[PRECIO]]</f>
        <v>0</v>
      </c>
      <c r="N280" s="2">
        <f>+Tabla32[[#This Row],[SALIDAS]]*Tabla32[[#This Row],[PRECIO]]</f>
        <v>0</v>
      </c>
      <c r="O280" s="2">
        <f>+Tabla32[[#This Row],[BALANCE INICIAL2]]+Tabla32[[#This Row],[ENTRADAS3]]-Tabla32[[#This Row],[SALIDAS4]]</f>
        <v>302.5</v>
      </c>
    </row>
    <row r="281" spans="1:15" x14ac:dyDescent="0.25">
      <c r="A281" s="9" t="s">
        <v>1159</v>
      </c>
      <c r="B281" s="17" t="s">
        <v>1160</v>
      </c>
      <c r="C281" t="s">
        <v>1161</v>
      </c>
      <c r="D281" t="s">
        <v>430</v>
      </c>
      <c r="F281" s="9" t="s">
        <v>820</v>
      </c>
      <c r="G281">
        <v>19</v>
      </c>
      <c r="H281">
        <v>0</v>
      </c>
      <c r="I281" s="34">
        <v>0</v>
      </c>
      <c r="J281">
        <f>+Tabla32[[#This Row],[BALANCE INICIAL]]+Tabla32[[#This Row],[ENTRADAS]]-Tabla32[[#This Row],[SALIDAS]]</f>
        <v>19</v>
      </c>
      <c r="K281" s="2">
        <v>91.12</v>
      </c>
      <c r="L281" s="2">
        <f>+Tabla32[[#This Row],[BALANCE INICIAL]]*Tabla32[[#This Row],[PRECIO]]</f>
        <v>1731.2800000000002</v>
      </c>
      <c r="M281" s="2">
        <f>+Tabla32[[#This Row],[ENTRADAS]]*Tabla32[[#This Row],[PRECIO]]</f>
        <v>0</v>
      </c>
      <c r="N281" s="2">
        <f>+Tabla32[[#This Row],[SALIDAS]]*Tabla32[[#This Row],[PRECIO]]</f>
        <v>0</v>
      </c>
      <c r="O281" s="2">
        <f>+Tabla32[[#This Row],[BALANCE INICIAL2]]+Tabla32[[#This Row],[ENTRADAS3]]-Tabla32[[#This Row],[SALIDAS4]]</f>
        <v>1731.2800000000002</v>
      </c>
    </row>
    <row r="282" spans="1:15" x14ac:dyDescent="0.25">
      <c r="A282" s="9" t="s">
        <v>59</v>
      </c>
      <c r="B282" s="17" t="s">
        <v>880</v>
      </c>
      <c r="C282" t="s">
        <v>107</v>
      </c>
      <c r="D282" t="s">
        <v>699</v>
      </c>
      <c r="F282" s="9" t="s">
        <v>820</v>
      </c>
      <c r="G282">
        <v>26</v>
      </c>
      <c r="H282">
        <v>0</v>
      </c>
      <c r="I282" s="34">
        <v>0</v>
      </c>
      <c r="J282">
        <f>+Tabla32[[#This Row],[BALANCE INICIAL]]+Tabla32[[#This Row],[ENTRADAS]]-Tabla32[[#This Row],[SALIDAS]]</f>
        <v>26</v>
      </c>
      <c r="K282" s="2">
        <v>284</v>
      </c>
      <c r="L282" s="2">
        <f>+Tabla32[[#This Row],[BALANCE INICIAL]]*Tabla32[[#This Row],[PRECIO]]</f>
        <v>7384</v>
      </c>
      <c r="M282" s="2">
        <f>+Tabla32[[#This Row],[ENTRADAS]]*Tabla32[[#This Row],[PRECIO]]</f>
        <v>0</v>
      </c>
      <c r="N282" s="2">
        <f>+Tabla32[[#This Row],[SALIDAS]]*Tabla32[[#This Row],[PRECIO]]</f>
        <v>0</v>
      </c>
      <c r="O282" s="2">
        <f>+Tabla32[[#This Row],[BALANCE INICIAL2]]+Tabla32[[#This Row],[ENTRADAS3]]-Tabla32[[#This Row],[SALIDAS4]]</f>
        <v>7384</v>
      </c>
    </row>
    <row r="283" spans="1:15" x14ac:dyDescent="0.25">
      <c r="A283" s="9" t="s">
        <v>1159</v>
      </c>
      <c r="B283" s="17" t="s">
        <v>1160</v>
      </c>
      <c r="C283" t="s">
        <v>1161</v>
      </c>
      <c r="D283" t="s">
        <v>700</v>
      </c>
      <c r="F283" s="9" t="s">
        <v>820</v>
      </c>
      <c r="G283">
        <v>8</v>
      </c>
      <c r="H283">
        <v>0</v>
      </c>
      <c r="I283" s="34">
        <v>0</v>
      </c>
      <c r="J283">
        <f>+Tabla32[[#This Row],[BALANCE INICIAL]]+Tabla32[[#This Row],[ENTRADAS]]-Tabla32[[#This Row],[SALIDAS]]</f>
        <v>8</v>
      </c>
      <c r="K283" s="2">
        <v>650</v>
      </c>
      <c r="L283" s="2">
        <f>+Tabla32[[#This Row],[BALANCE INICIAL]]*Tabla32[[#This Row],[PRECIO]]</f>
        <v>5200</v>
      </c>
      <c r="M283" s="2">
        <f>+Tabla32[[#This Row],[ENTRADAS]]*Tabla32[[#This Row],[PRECIO]]</f>
        <v>0</v>
      </c>
      <c r="N283" s="2">
        <f>+Tabla32[[#This Row],[SALIDAS]]*Tabla32[[#This Row],[PRECIO]]</f>
        <v>0</v>
      </c>
      <c r="O283" s="2">
        <f>+Tabla32[[#This Row],[BALANCE INICIAL2]]+Tabla32[[#This Row],[ENTRADAS3]]-Tabla32[[#This Row],[SALIDAS4]]</f>
        <v>5200</v>
      </c>
    </row>
    <row r="284" spans="1:15" x14ac:dyDescent="0.25">
      <c r="A284" s="9" t="s">
        <v>62</v>
      </c>
      <c r="B284" t="s">
        <v>891</v>
      </c>
      <c r="C284" t="s">
        <v>100</v>
      </c>
      <c r="D284" t="s">
        <v>701</v>
      </c>
      <c r="F284" s="9" t="s">
        <v>820</v>
      </c>
      <c r="G284">
        <v>2</v>
      </c>
      <c r="H284">
        <v>0</v>
      </c>
      <c r="I284" s="34">
        <v>0</v>
      </c>
      <c r="J284">
        <f>+Tabla32[[#This Row],[BALANCE INICIAL]]+Tabla32[[#This Row],[ENTRADAS]]-Tabla32[[#This Row],[SALIDAS]]</f>
        <v>2</v>
      </c>
      <c r="K284" s="2">
        <v>1450</v>
      </c>
      <c r="L284" s="2">
        <f>+Tabla32[[#This Row],[BALANCE INICIAL]]*Tabla32[[#This Row],[PRECIO]]</f>
        <v>2900</v>
      </c>
      <c r="M284" s="2">
        <f>+Tabla32[[#This Row],[ENTRADAS]]*Tabla32[[#This Row],[PRECIO]]</f>
        <v>0</v>
      </c>
      <c r="N284" s="2">
        <f>+Tabla32[[#This Row],[SALIDAS]]*Tabla32[[#This Row],[PRECIO]]</f>
        <v>0</v>
      </c>
      <c r="O284" s="2">
        <f>+Tabla32[[#This Row],[BALANCE INICIAL2]]+Tabla32[[#This Row],[ENTRADAS3]]-Tabla32[[#This Row],[SALIDAS4]]</f>
        <v>2900</v>
      </c>
    </row>
    <row r="285" spans="1:15" x14ac:dyDescent="0.25">
      <c r="A285" s="9" t="s">
        <v>62</v>
      </c>
      <c r="B285" t="s">
        <v>891</v>
      </c>
      <c r="C285" t="s">
        <v>100</v>
      </c>
      <c r="D285" t="s">
        <v>702</v>
      </c>
      <c r="F285" s="9" t="s">
        <v>820</v>
      </c>
      <c r="G285">
        <v>2</v>
      </c>
      <c r="H285">
        <v>0</v>
      </c>
      <c r="I285" s="34">
        <v>0</v>
      </c>
      <c r="J285">
        <f>+Tabla32[[#This Row],[BALANCE INICIAL]]+Tabla32[[#This Row],[ENTRADAS]]-Tabla32[[#This Row],[SALIDAS]]</f>
        <v>2</v>
      </c>
      <c r="K285" s="2">
        <v>1350</v>
      </c>
      <c r="L285" s="2">
        <f>+Tabla32[[#This Row],[BALANCE INICIAL]]*Tabla32[[#This Row],[PRECIO]]</f>
        <v>2700</v>
      </c>
      <c r="M285" s="2">
        <f>+Tabla32[[#This Row],[ENTRADAS]]*Tabla32[[#This Row],[PRECIO]]</f>
        <v>0</v>
      </c>
      <c r="N285" s="2">
        <f>+Tabla32[[#This Row],[SALIDAS]]*Tabla32[[#This Row],[PRECIO]]</f>
        <v>0</v>
      </c>
      <c r="O285" s="2">
        <f>+Tabla32[[#This Row],[BALANCE INICIAL2]]+Tabla32[[#This Row],[ENTRADAS3]]-Tabla32[[#This Row],[SALIDAS4]]</f>
        <v>2700</v>
      </c>
    </row>
    <row r="286" spans="1:15" x14ac:dyDescent="0.25">
      <c r="A286" s="9" t="s">
        <v>26</v>
      </c>
      <c r="B286" t="s">
        <v>887</v>
      </c>
      <c r="C286" t="s">
        <v>70</v>
      </c>
      <c r="D286" t="s">
        <v>217</v>
      </c>
      <c r="F286" s="9" t="s">
        <v>820</v>
      </c>
      <c r="G286">
        <v>3</v>
      </c>
      <c r="H286">
        <v>0</v>
      </c>
      <c r="I286" s="34">
        <v>0</v>
      </c>
      <c r="J286">
        <f>+Tabla32[[#This Row],[BALANCE INICIAL]]+Tabla32[[#This Row],[ENTRADAS]]-Tabla32[[#This Row],[SALIDAS]]</f>
        <v>3</v>
      </c>
      <c r="K286" s="2">
        <v>900</v>
      </c>
      <c r="L286" s="2">
        <f>+Tabla32[[#This Row],[BALANCE INICIAL]]*Tabla32[[#This Row],[PRECIO]]</f>
        <v>2700</v>
      </c>
      <c r="M286" s="2">
        <f>+Tabla32[[#This Row],[ENTRADAS]]*Tabla32[[#This Row],[PRECIO]]</f>
        <v>0</v>
      </c>
      <c r="N286" s="2">
        <f>+Tabla32[[#This Row],[SALIDAS]]*Tabla32[[#This Row],[PRECIO]]</f>
        <v>0</v>
      </c>
      <c r="O286" s="2">
        <f>+Tabla32[[#This Row],[BALANCE INICIAL2]]+Tabla32[[#This Row],[ENTRADAS3]]-Tabla32[[#This Row],[SALIDAS4]]</f>
        <v>2700</v>
      </c>
    </row>
    <row r="287" spans="1:15" x14ac:dyDescent="0.25">
      <c r="A287" s="9" t="s">
        <v>28</v>
      </c>
      <c r="B287" t="s">
        <v>884</v>
      </c>
      <c r="C287" t="s">
        <v>74</v>
      </c>
      <c r="D287" t="s">
        <v>205</v>
      </c>
      <c r="F287" s="9" t="s">
        <v>843</v>
      </c>
      <c r="G287">
        <v>43</v>
      </c>
      <c r="H287">
        <v>0</v>
      </c>
      <c r="I287" s="34">
        <v>0</v>
      </c>
      <c r="J287">
        <f>+Tabla32[[#This Row],[BALANCE INICIAL]]+Tabla32[[#This Row],[ENTRADAS]]-Tabla32[[#This Row],[SALIDAS]]</f>
        <v>43</v>
      </c>
      <c r="K287" s="2">
        <v>240</v>
      </c>
      <c r="L287" s="2">
        <f>+Tabla32[[#This Row],[BALANCE INICIAL]]*Tabla32[[#This Row],[PRECIO]]</f>
        <v>10320</v>
      </c>
      <c r="M287" s="2">
        <f>+Tabla32[[#This Row],[ENTRADAS]]*Tabla32[[#This Row],[PRECIO]]</f>
        <v>0</v>
      </c>
      <c r="N287" s="2">
        <f>+Tabla32[[#This Row],[SALIDAS]]*Tabla32[[#This Row],[PRECIO]]</f>
        <v>0</v>
      </c>
      <c r="O287" s="2">
        <f>+Tabla32[[#This Row],[BALANCE INICIAL2]]+Tabla32[[#This Row],[ENTRADAS3]]-Tabla32[[#This Row],[SALIDAS4]]</f>
        <v>10320</v>
      </c>
    </row>
    <row r="288" spans="1:15" x14ac:dyDescent="0.25">
      <c r="A288" s="9" t="s">
        <v>28</v>
      </c>
      <c r="B288" t="s">
        <v>884</v>
      </c>
      <c r="C288" t="s">
        <v>74</v>
      </c>
      <c r="D288" t="s">
        <v>206</v>
      </c>
      <c r="F288" s="9" t="s">
        <v>843</v>
      </c>
      <c r="G288">
        <v>44</v>
      </c>
      <c r="H288">
        <v>0</v>
      </c>
      <c r="I288" s="34">
        <v>0</v>
      </c>
      <c r="J288">
        <f>+Tabla32[[#This Row],[BALANCE INICIAL]]+Tabla32[[#This Row],[ENTRADAS]]-Tabla32[[#This Row],[SALIDAS]]</f>
        <v>44</v>
      </c>
      <c r="K288" s="2">
        <v>292.5</v>
      </c>
      <c r="L288" s="2">
        <f>+Tabla32[[#This Row],[BALANCE INICIAL]]*Tabla32[[#This Row],[PRECIO]]</f>
        <v>12870</v>
      </c>
      <c r="M288" s="2">
        <f>+Tabla32[[#This Row],[ENTRADAS]]*Tabla32[[#This Row],[PRECIO]]</f>
        <v>0</v>
      </c>
      <c r="N288" s="2">
        <f>+Tabla32[[#This Row],[SALIDAS]]*Tabla32[[#This Row],[PRECIO]]</f>
        <v>0</v>
      </c>
      <c r="O288" s="2">
        <f>+Tabla32[[#This Row],[BALANCE INICIAL2]]+Tabla32[[#This Row],[ENTRADAS3]]-Tabla32[[#This Row],[SALIDAS4]]</f>
        <v>12870</v>
      </c>
    </row>
    <row r="289" spans="1:15" x14ac:dyDescent="0.25">
      <c r="A289" s="9" t="s">
        <v>28</v>
      </c>
      <c r="B289" t="s">
        <v>884</v>
      </c>
      <c r="C289" t="s">
        <v>74</v>
      </c>
      <c r="D289" t="s">
        <v>207</v>
      </c>
      <c r="F289" s="9" t="s">
        <v>843</v>
      </c>
      <c r="G289">
        <v>39</v>
      </c>
      <c r="H289">
        <v>0</v>
      </c>
      <c r="I289" s="34">
        <v>0</v>
      </c>
      <c r="J289">
        <f>+Tabla32[[#This Row],[BALANCE INICIAL]]+Tabla32[[#This Row],[ENTRADAS]]-Tabla32[[#This Row],[SALIDAS]]</f>
        <v>39</v>
      </c>
      <c r="K289" s="2">
        <v>295</v>
      </c>
      <c r="L289" s="2">
        <f>+Tabla32[[#This Row],[BALANCE INICIAL]]*Tabla32[[#This Row],[PRECIO]]</f>
        <v>11505</v>
      </c>
      <c r="M289" s="2">
        <f>+Tabla32[[#This Row],[ENTRADAS]]*Tabla32[[#This Row],[PRECIO]]</f>
        <v>0</v>
      </c>
      <c r="N289" s="2">
        <f>+Tabla32[[#This Row],[SALIDAS]]*Tabla32[[#This Row],[PRECIO]]</f>
        <v>0</v>
      </c>
      <c r="O289" s="2">
        <f>+Tabla32[[#This Row],[BALANCE INICIAL2]]+Tabla32[[#This Row],[ENTRADAS3]]-Tabla32[[#This Row],[SALIDAS4]]</f>
        <v>11505</v>
      </c>
    </row>
    <row r="290" spans="1:15" x14ac:dyDescent="0.25">
      <c r="A290" s="9" t="s">
        <v>28</v>
      </c>
      <c r="B290" t="s">
        <v>884</v>
      </c>
      <c r="C290" t="s">
        <v>74</v>
      </c>
      <c r="D290" t="s">
        <v>208</v>
      </c>
      <c r="F290" s="9" t="s">
        <v>843</v>
      </c>
      <c r="G290">
        <v>49</v>
      </c>
      <c r="H290">
        <v>0</v>
      </c>
      <c r="I290" s="34">
        <v>0</v>
      </c>
      <c r="J290">
        <f>+Tabla32[[#This Row],[BALANCE INICIAL]]+Tabla32[[#This Row],[ENTRADAS]]-Tabla32[[#This Row],[SALIDAS]]</f>
        <v>49</v>
      </c>
      <c r="K290" s="2">
        <v>301</v>
      </c>
      <c r="L290" s="2">
        <f>+Tabla32[[#This Row],[BALANCE INICIAL]]*Tabla32[[#This Row],[PRECIO]]</f>
        <v>14749</v>
      </c>
      <c r="M290" s="2">
        <f>+Tabla32[[#This Row],[ENTRADAS]]*Tabla32[[#This Row],[PRECIO]]</f>
        <v>0</v>
      </c>
      <c r="N290" s="2">
        <f>+Tabla32[[#This Row],[SALIDAS]]*Tabla32[[#This Row],[PRECIO]]</f>
        <v>0</v>
      </c>
      <c r="O290" s="2">
        <f>+Tabla32[[#This Row],[BALANCE INICIAL2]]+Tabla32[[#This Row],[ENTRADAS3]]-Tabla32[[#This Row],[SALIDAS4]]</f>
        <v>14749</v>
      </c>
    </row>
    <row r="291" spans="1:15" x14ac:dyDescent="0.25">
      <c r="A291" s="9" t="s">
        <v>28</v>
      </c>
      <c r="B291" t="s">
        <v>884</v>
      </c>
      <c r="C291" t="s">
        <v>74</v>
      </c>
      <c r="D291" t="s">
        <v>209</v>
      </c>
      <c r="F291" s="9" t="s">
        <v>843</v>
      </c>
      <c r="G291">
        <v>48</v>
      </c>
      <c r="H291">
        <v>0</v>
      </c>
      <c r="I291" s="34">
        <v>0</v>
      </c>
      <c r="J291">
        <f>+Tabla32[[#This Row],[BALANCE INICIAL]]+Tabla32[[#This Row],[ENTRADAS]]-Tabla32[[#This Row],[SALIDAS]]</f>
        <v>48</v>
      </c>
      <c r="K291" s="2">
        <v>426.4</v>
      </c>
      <c r="L291" s="2">
        <f>+Tabla32[[#This Row],[BALANCE INICIAL]]*Tabla32[[#This Row],[PRECIO]]</f>
        <v>20467.199999999997</v>
      </c>
      <c r="M291" s="2">
        <f>+Tabla32[[#This Row],[ENTRADAS]]*Tabla32[[#This Row],[PRECIO]]</f>
        <v>0</v>
      </c>
      <c r="N291" s="2">
        <f>+Tabla32[[#This Row],[SALIDAS]]*Tabla32[[#This Row],[PRECIO]]</f>
        <v>0</v>
      </c>
      <c r="O291" s="2">
        <f>+Tabla32[[#This Row],[BALANCE INICIAL2]]+Tabla32[[#This Row],[ENTRADAS3]]-Tabla32[[#This Row],[SALIDAS4]]</f>
        <v>20467.199999999997</v>
      </c>
    </row>
    <row r="292" spans="1:15" x14ac:dyDescent="0.25">
      <c r="A292" s="9" t="s">
        <v>28</v>
      </c>
      <c r="B292" t="s">
        <v>884</v>
      </c>
      <c r="C292" t="s">
        <v>74</v>
      </c>
      <c r="D292" t="s">
        <v>210</v>
      </c>
      <c r="F292" s="9" t="s">
        <v>843</v>
      </c>
      <c r="G292">
        <v>49</v>
      </c>
      <c r="H292">
        <v>0</v>
      </c>
      <c r="I292" s="34">
        <v>0</v>
      </c>
      <c r="J292">
        <f>+Tabla32[[#This Row],[BALANCE INICIAL]]+Tabla32[[#This Row],[ENTRADAS]]-Tabla32[[#This Row],[SALIDAS]]</f>
        <v>49</v>
      </c>
      <c r="K292" s="2">
        <v>435</v>
      </c>
      <c r="L292" s="2">
        <f>+Tabla32[[#This Row],[BALANCE INICIAL]]*Tabla32[[#This Row],[PRECIO]]</f>
        <v>21315</v>
      </c>
      <c r="M292" s="2">
        <f>+Tabla32[[#This Row],[ENTRADAS]]*Tabla32[[#This Row],[PRECIO]]</f>
        <v>0</v>
      </c>
      <c r="N292" s="2">
        <f>+Tabla32[[#This Row],[SALIDAS]]*Tabla32[[#This Row],[PRECIO]]</f>
        <v>0</v>
      </c>
      <c r="O292" s="2">
        <f>+Tabla32[[#This Row],[BALANCE INICIAL2]]+Tabla32[[#This Row],[ENTRADAS3]]-Tabla32[[#This Row],[SALIDAS4]]</f>
        <v>21315</v>
      </c>
    </row>
    <row r="293" spans="1:15" x14ac:dyDescent="0.25">
      <c r="A293" s="9" t="s">
        <v>28</v>
      </c>
      <c r="B293" t="s">
        <v>884</v>
      </c>
      <c r="C293" t="s">
        <v>74</v>
      </c>
      <c r="D293" t="s">
        <v>211</v>
      </c>
      <c r="F293" s="9" t="s">
        <v>843</v>
      </c>
      <c r="G293">
        <v>40</v>
      </c>
      <c r="H293">
        <v>0</v>
      </c>
      <c r="I293" s="34">
        <v>0</v>
      </c>
      <c r="J293">
        <f>+Tabla32[[#This Row],[BALANCE INICIAL]]+Tabla32[[#This Row],[ENTRADAS]]-Tabla32[[#This Row],[SALIDAS]]</f>
        <v>40</v>
      </c>
      <c r="K293" s="2">
        <v>520</v>
      </c>
      <c r="L293" s="2">
        <f>+Tabla32[[#This Row],[BALANCE INICIAL]]*Tabla32[[#This Row],[PRECIO]]</f>
        <v>20800</v>
      </c>
      <c r="M293" s="2">
        <f>+Tabla32[[#This Row],[ENTRADAS]]*Tabla32[[#This Row],[PRECIO]]</f>
        <v>0</v>
      </c>
      <c r="N293" s="2">
        <f>+Tabla32[[#This Row],[SALIDAS]]*Tabla32[[#This Row],[PRECIO]]</f>
        <v>0</v>
      </c>
      <c r="O293" s="2">
        <f>+Tabla32[[#This Row],[BALANCE INICIAL2]]+Tabla32[[#This Row],[ENTRADAS3]]-Tabla32[[#This Row],[SALIDAS4]]</f>
        <v>20800</v>
      </c>
    </row>
    <row r="294" spans="1:15" x14ac:dyDescent="0.25">
      <c r="A294" s="9" t="s">
        <v>28</v>
      </c>
      <c r="B294" t="s">
        <v>884</v>
      </c>
      <c r="C294" t="s">
        <v>74</v>
      </c>
      <c r="D294" t="s">
        <v>212</v>
      </c>
      <c r="F294" s="9" t="s">
        <v>820</v>
      </c>
      <c r="G294">
        <v>10</v>
      </c>
      <c r="H294">
        <v>0</v>
      </c>
      <c r="I294" s="34">
        <v>0</v>
      </c>
      <c r="J294">
        <f>+Tabla32[[#This Row],[BALANCE INICIAL]]+Tabla32[[#This Row],[ENTRADAS]]-Tabla32[[#This Row],[SALIDAS]]</f>
        <v>10</v>
      </c>
      <c r="K294" s="2">
        <v>862.36</v>
      </c>
      <c r="L294" s="2">
        <f>+Tabla32[[#This Row],[BALANCE INICIAL]]*Tabla32[[#This Row],[PRECIO]]</f>
        <v>8623.6</v>
      </c>
      <c r="M294" s="2">
        <f>+Tabla32[[#This Row],[ENTRADAS]]*Tabla32[[#This Row],[PRECIO]]</f>
        <v>0</v>
      </c>
      <c r="N294" s="2">
        <f>+Tabla32[[#This Row],[SALIDAS]]*Tabla32[[#This Row],[PRECIO]]</f>
        <v>0</v>
      </c>
      <c r="O294" s="2">
        <f>+Tabla32[[#This Row],[BALANCE INICIAL2]]+Tabla32[[#This Row],[ENTRADAS3]]-Tabla32[[#This Row],[SALIDAS4]]</f>
        <v>8623.6</v>
      </c>
    </row>
    <row r="295" spans="1:15" x14ac:dyDescent="0.25">
      <c r="A295" s="9" t="s">
        <v>28</v>
      </c>
      <c r="B295" t="s">
        <v>884</v>
      </c>
      <c r="C295" t="s">
        <v>74</v>
      </c>
      <c r="D295" t="s">
        <v>213</v>
      </c>
      <c r="F295" s="9" t="s">
        <v>843</v>
      </c>
      <c r="G295">
        <v>3</v>
      </c>
      <c r="H295">
        <v>0</v>
      </c>
      <c r="I295" s="34">
        <v>0</v>
      </c>
      <c r="J295">
        <f>+Tabla32[[#This Row],[BALANCE INICIAL]]+Tabla32[[#This Row],[ENTRADAS]]-Tabla32[[#This Row],[SALIDAS]]</f>
        <v>3</v>
      </c>
      <c r="K295" s="2">
        <v>240</v>
      </c>
      <c r="L295" s="2">
        <f>+Tabla32[[#This Row],[BALANCE INICIAL]]*Tabla32[[#This Row],[PRECIO]]</f>
        <v>720</v>
      </c>
      <c r="M295" s="2">
        <f>+Tabla32[[#This Row],[ENTRADAS]]*Tabla32[[#This Row],[PRECIO]]</f>
        <v>0</v>
      </c>
      <c r="N295" s="2">
        <f>+Tabla32[[#This Row],[SALIDAS]]*Tabla32[[#This Row],[PRECIO]]</f>
        <v>0</v>
      </c>
      <c r="O295" s="2">
        <f>+Tabla32[[#This Row],[BALANCE INICIAL2]]+Tabla32[[#This Row],[ENTRADAS3]]-Tabla32[[#This Row],[SALIDAS4]]</f>
        <v>720</v>
      </c>
    </row>
    <row r="296" spans="1:15" x14ac:dyDescent="0.25">
      <c r="A296" s="9" t="s">
        <v>28</v>
      </c>
      <c r="B296" t="s">
        <v>884</v>
      </c>
      <c r="C296" t="s">
        <v>74</v>
      </c>
      <c r="D296" t="s">
        <v>214</v>
      </c>
      <c r="F296" s="9" t="s">
        <v>843</v>
      </c>
      <c r="G296">
        <v>45</v>
      </c>
      <c r="H296">
        <v>0</v>
      </c>
      <c r="I296" s="34">
        <v>0</v>
      </c>
      <c r="J296">
        <f>+Tabla32[[#This Row],[BALANCE INICIAL]]+Tabla32[[#This Row],[ENTRADAS]]-Tabla32[[#This Row],[SALIDAS]]</f>
        <v>45</v>
      </c>
      <c r="K296" s="2">
        <v>245</v>
      </c>
      <c r="L296" s="2">
        <f>+Tabla32[[#This Row],[BALANCE INICIAL]]*Tabla32[[#This Row],[PRECIO]]</f>
        <v>11025</v>
      </c>
      <c r="M296" s="2">
        <f>+Tabla32[[#This Row],[ENTRADAS]]*Tabla32[[#This Row],[PRECIO]]</f>
        <v>0</v>
      </c>
      <c r="N296" s="2">
        <f>+Tabla32[[#This Row],[SALIDAS]]*Tabla32[[#This Row],[PRECIO]]</f>
        <v>0</v>
      </c>
      <c r="O296" s="2">
        <f>+Tabla32[[#This Row],[BALANCE INICIAL2]]+Tabla32[[#This Row],[ENTRADAS3]]-Tabla32[[#This Row],[SALIDAS4]]</f>
        <v>11025</v>
      </c>
    </row>
    <row r="297" spans="1:15" x14ac:dyDescent="0.25">
      <c r="A297" s="9" t="s">
        <v>29</v>
      </c>
      <c r="B297" t="s">
        <v>878</v>
      </c>
      <c r="C297" t="s">
        <v>102</v>
      </c>
      <c r="D297" t="s">
        <v>505</v>
      </c>
      <c r="F297" s="9" t="s">
        <v>910</v>
      </c>
      <c r="G297">
        <v>0</v>
      </c>
      <c r="H297">
        <v>0</v>
      </c>
      <c r="I297" s="34">
        <v>0</v>
      </c>
      <c r="J297">
        <f>+Tabla32[[#This Row],[BALANCE INICIAL]]+Tabla32[[#This Row],[ENTRADAS]]-Tabla32[[#This Row],[SALIDAS]]</f>
        <v>0</v>
      </c>
      <c r="K297" s="2">
        <v>50</v>
      </c>
      <c r="L297" s="2">
        <f>+Tabla32[[#This Row],[BALANCE INICIAL]]*Tabla32[[#This Row],[PRECIO]]</f>
        <v>0</v>
      </c>
      <c r="M297" s="2">
        <f>+Tabla32[[#This Row],[ENTRADAS]]*Tabla32[[#This Row],[PRECIO]]</f>
        <v>0</v>
      </c>
      <c r="N297" s="2">
        <f>+Tabla32[[#This Row],[SALIDAS]]*Tabla32[[#This Row],[PRECIO]]</f>
        <v>0</v>
      </c>
      <c r="O297" s="2">
        <f>+Tabla32[[#This Row],[BALANCE INICIAL2]]+Tabla32[[#This Row],[ENTRADAS3]]-Tabla32[[#This Row],[SALIDAS4]]</f>
        <v>0</v>
      </c>
    </row>
    <row r="298" spans="1:15" ht="15.75" customHeight="1" x14ac:dyDescent="0.25">
      <c r="A298" s="13" t="s">
        <v>31</v>
      </c>
      <c r="B298" s="37" t="s">
        <v>897</v>
      </c>
      <c r="C298" s="36" t="s">
        <v>75</v>
      </c>
      <c r="D298" t="s">
        <v>215</v>
      </c>
      <c r="F298" s="9" t="s">
        <v>844</v>
      </c>
      <c r="G298">
        <v>8</v>
      </c>
      <c r="H298">
        <v>0</v>
      </c>
      <c r="I298" s="34">
        <v>2</v>
      </c>
      <c r="J298">
        <f>+Tabla32[[#This Row],[BALANCE INICIAL]]+Tabla32[[#This Row],[ENTRADAS]]-Tabla32[[#This Row],[SALIDAS]]</f>
        <v>6</v>
      </c>
      <c r="K298" s="2">
        <v>345</v>
      </c>
      <c r="L298" s="2">
        <f>+Tabla32[[#This Row],[BALANCE INICIAL]]*Tabla32[[#This Row],[PRECIO]]</f>
        <v>2760</v>
      </c>
      <c r="M298" s="2">
        <f>+Tabla32[[#This Row],[ENTRADAS]]*Tabla32[[#This Row],[PRECIO]]</f>
        <v>0</v>
      </c>
      <c r="N298" s="2">
        <f>+Tabla32[[#This Row],[SALIDAS]]*Tabla32[[#This Row],[PRECIO]]</f>
        <v>690</v>
      </c>
      <c r="O298" s="2">
        <f>+Tabla32[[#This Row],[BALANCE INICIAL2]]+Tabla32[[#This Row],[ENTRADAS3]]-Tabla32[[#This Row],[SALIDAS4]]</f>
        <v>2070</v>
      </c>
    </row>
    <row r="299" spans="1:15" x14ac:dyDescent="0.25">
      <c r="A299" s="9" t="s">
        <v>29</v>
      </c>
      <c r="B299" t="s">
        <v>878</v>
      </c>
      <c r="C299" t="s">
        <v>102</v>
      </c>
      <c r="D299" t="s">
        <v>557</v>
      </c>
      <c r="F299" s="9" t="s">
        <v>820</v>
      </c>
      <c r="G299">
        <v>1</v>
      </c>
      <c r="H299">
        <v>0</v>
      </c>
      <c r="I299" s="34">
        <v>0</v>
      </c>
      <c r="J299">
        <f>+Tabla32[[#This Row],[BALANCE INICIAL]]+Tabla32[[#This Row],[ENTRADAS]]-Tabla32[[#This Row],[SALIDAS]]</f>
        <v>1</v>
      </c>
      <c r="K299" s="2">
        <v>5000</v>
      </c>
      <c r="L299" s="2">
        <f>+Tabla32[[#This Row],[BALANCE INICIAL]]*Tabla32[[#This Row],[PRECIO]]</f>
        <v>5000</v>
      </c>
      <c r="M299" s="2">
        <f>+Tabla32[[#This Row],[ENTRADAS]]*Tabla32[[#This Row],[PRECIO]]</f>
        <v>0</v>
      </c>
      <c r="N299" s="2">
        <f>+Tabla32[[#This Row],[SALIDAS]]*Tabla32[[#This Row],[PRECIO]]</f>
        <v>0</v>
      </c>
      <c r="O299" s="2">
        <f>+Tabla32[[#This Row],[BALANCE INICIAL2]]+Tabla32[[#This Row],[ENTRADAS3]]-Tabla32[[#This Row],[SALIDAS4]]</f>
        <v>5000</v>
      </c>
    </row>
    <row r="300" spans="1:15" x14ac:dyDescent="0.25">
      <c r="A300" s="9" t="s">
        <v>28</v>
      </c>
      <c r="B300" t="s">
        <v>884</v>
      </c>
      <c r="C300" t="s">
        <v>74</v>
      </c>
      <c r="D300" t="s">
        <v>216</v>
      </c>
      <c r="F300" s="9" t="s">
        <v>845</v>
      </c>
      <c r="G300">
        <v>3</v>
      </c>
      <c r="H300">
        <v>0</v>
      </c>
      <c r="I300" s="34">
        <v>0</v>
      </c>
      <c r="J300">
        <f>+Tabla32[[#This Row],[BALANCE INICIAL]]+Tabla32[[#This Row],[ENTRADAS]]-Tabla32[[#This Row],[SALIDAS]]</f>
        <v>3</v>
      </c>
      <c r="K300" s="2">
        <v>95.9</v>
      </c>
      <c r="L300" s="2">
        <f>+Tabla32[[#This Row],[BALANCE INICIAL]]*Tabla32[[#This Row],[PRECIO]]</f>
        <v>287.70000000000005</v>
      </c>
      <c r="M300" s="2">
        <f>+Tabla32[[#This Row],[ENTRADAS]]*Tabla32[[#This Row],[PRECIO]]</f>
        <v>0</v>
      </c>
      <c r="N300" s="2">
        <f>+Tabla32[[#This Row],[SALIDAS]]*Tabla32[[#This Row],[PRECIO]]</f>
        <v>0</v>
      </c>
      <c r="O300" s="2">
        <f>+Tabla32[[#This Row],[BALANCE INICIAL2]]+Tabla32[[#This Row],[ENTRADAS3]]-Tabla32[[#This Row],[SALIDAS4]]</f>
        <v>287.70000000000005</v>
      </c>
    </row>
    <row r="301" spans="1:15" x14ac:dyDescent="0.25">
      <c r="A301" s="9" t="s">
        <v>47</v>
      </c>
      <c r="B301" s="17" t="s">
        <v>893</v>
      </c>
      <c r="C301" t="s">
        <v>94</v>
      </c>
      <c r="D301" t="s">
        <v>401</v>
      </c>
      <c r="F301" s="9" t="s">
        <v>820</v>
      </c>
      <c r="G301">
        <v>0</v>
      </c>
      <c r="H301">
        <v>0</v>
      </c>
      <c r="I301" s="34">
        <v>0</v>
      </c>
      <c r="J301">
        <f>+Tabla32[[#This Row],[BALANCE INICIAL]]+Tabla32[[#This Row],[ENTRADAS]]-Tabla32[[#This Row],[SALIDAS]]</f>
        <v>0</v>
      </c>
      <c r="K301" s="2">
        <v>2964.4</v>
      </c>
      <c r="L301" s="2">
        <f>+Tabla32[[#This Row],[BALANCE INICIAL]]*Tabla32[[#This Row],[PRECIO]]</f>
        <v>0</v>
      </c>
      <c r="M301" s="2">
        <f>+Tabla32[[#This Row],[ENTRADAS]]*Tabla32[[#This Row],[PRECIO]]</f>
        <v>0</v>
      </c>
      <c r="N301" s="2">
        <f>+Tabla32[[#This Row],[SALIDAS]]*Tabla32[[#This Row],[PRECIO]]</f>
        <v>0</v>
      </c>
      <c r="O301" s="2">
        <f>+Tabla32[[#This Row],[BALANCE INICIAL2]]+Tabla32[[#This Row],[ENTRADAS3]]-Tabla32[[#This Row],[SALIDAS4]]</f>
        <v>0</v>
      </c>
    </row>
    <row r="302" spans="1:15" x14ac:dyDescent="0.25">
      <c r="A302" s="9" t="s">
        <v>60</v>
      </c>
      <c r="B302" s="17" t="s">
        <v>885</v>
      </c>
      <c r="C302" t="s">
        <v>108</v>
      </c>
      <c r="D302" t="s">
        <v>703</v>
      </c>
      <c r="F302" s="9" t="s">
        <v>820</v>
      </c>
      <c r="G302">
        <v>1</v>
      </c>
      <c r="H302">
        <v>0</v>
      </c>
      <c r="I302" s="34">
        <v>0</v>
      </c>
      <c r="J302">
        <f>+Tabla32[[#This Row],[BALANCE INICIAL]]+Tabla32[[#This Row],[ENTRADAS]]-Tabla32[[#This Row],[SALIDAS]]</f>
        <v>1</v>
      </c>
      <c r="K302" s="2">
        <v>3499.99</v>
      </c>
      <c r="L302" s="2">
        <f>+Tabla32[[#This Row],[BALANCE INICIAL]]*Tabla32[[#This Row],[PRECIO]]</f>
        <v>3499.99</v>
      </c>
      <c r="M302" s="2">
        <f>+Tabla32[[#This Row],[ENTRADAS]]*Tabla32[[#This Row],[PRECIO]]</f>
        <v>0</v>
      </c>
      <c r="N302" s="2">
        <f>+Tabla32[[#This Row],[SALIDAS]]*Tabla32[[#This Row],[PRECIO]]</f>
        <v>0</v>
      </c>
      <c r="O302" s="2">
        <f>+Tabla32[[#This Row],[BALANCE INICIAL2]]+Tabla32[[#This Row],[ENTRADAS3]]-Tabla32[[#This Row],[SALIDAS4]]</f>
        <v>3499.99</v>
      </c>
    </row>
    <row r="303" spans="1:15" x14ac:dyDescent="0.25">
      <c r="A303" s="9" t="s">
        <v>26</v>
      </c>
      <c r="B303" t="s">
        <v>887</v>
      </c>
      <c r="C303" t="s">
        <v>70</v>
      </c>
      <c r="D303" t="s">
        <v>227</v>
      </c>
      <c r="F303" s="9" t="s">
        <v>820</v>
      </c>
      <c r="G303">
        <v>1</v>
      </c>
      <c r="H303">
        <v>0</v>
      </c>
      <c r="I303" s="34">
        <v>0</v>
      </c>
      <c r="J303">
        <f>+Tabla32[[#This Row],[BALANCE INICIAL]]+Tabla32[[#This Row],[ENTRADAS]]-Tabla32[[#This Row],[SALIDAS]]</f>
        <v>1</v>
      </c>
      <c r="K303" s="2">
        <v>4300</v>
      </c>
      <c r="L303" s="2">
        <f>+Tabla32[[#This Row],[BALANCE INICIAL]]*Tabla32[[#This Row],[PRECIO]]</f>
        <v>4300</v>
      </c>
      <c r="M303" s="2">
        <f>+Tabla32[[#This Row],[ENTRADAS]]*Tabla32[[#This Row],[PRECIO]]</f>
        <v>0</v>
      </c>
      <c r="N303" s="2">
        <f>+Tabla32[[#This Row],[SALIDAS]]*Tabla32[[#This Row],[PRECIO]]</f>
        <v>0</v>
      </c>
      <c r="O303" s="2">
        <f>+Tabla32[[#This Row],[BALANCE INICIAL2]]+Tabla32[[#This Row],[ENTRADAS3]]-Tabla32[[#This Row],[SALIDAS4]]</f>
        <v>4300</v>
      </c>
    </row>
    <row r="304" spans="1:15" x14ac:dyDescent="0.25">
      <c r="A304" s="9" t="s">
        <v>29</v>
      </c>
      <c r="B304" t="s">
        <v>878</v>
      </c>
      <c r="C304" t="s">
        <v>102</v>
      </c>
      <c r="D304" t="s">
        <v>393</v>
      </c>
      <c r="F304" s="9" t="s">
        <v>820</v>
      </c>
      <c r="G304">
        <v>0</v>
      </c>
      <c r="H304">
        <v>0</v>
      </c>
      <c r="I304" s="34">
        <v>0</v>
      </c>
      <c r="J304">
        <f>+Tabla32[[#This Row],[BALANCE INICIAL]]+Tabla32[[#This Row],[ENTRADAS]]-Tabla32[[#This Row],[SALIDAS]]</f>
        <v>0</v>
      </c>
      <c r="K304" s="2">
        <v>130.25</v>
      </c>
      <c r="L304" s="2">
        <f>+Tabla32[[#This Row],[BALANCE INICIAL]]*Tabla32[[#This Row],[PRECIO]]</f>
        <v>0</v>
      </c>
      <c r="M304" s="2">
        <f>+Tabla32[[#This Row],[ENTRADAS]]*Tabla32[[#This Row],[PRECIO]]</f>
        <v>0</v>
      </c>
      <c r="N304" s="2">
        <f>+Tabla32[[#This Row],[SALIDAS]]*Tabla32[[#This Row],[PRECIO]]</f>
        <v>0</v>
      </c>
      <c r="O304" s="2">
        <f>+Tabla32[[#This Row],[BALANCE INICIAL2]]+Tabla32[[#This Row],[ENTRADAS3]]-Tabla32[[#This Row],[SALIDAS4]]</f>
        <v>0</v>
      </c>
    </row>
    <row r="305" spans="1:15" x14ac:dyDescent="0.25">
      <c r="A305" s="9" t="s">
        <v>28</v>
      </c>
      <c r="B305" t="s">
        <v>884</v>
      </c>
      <c r="C305" t="s">
        <v>74</v>
      </c>
      <c r="D305" t="s">
        <v>218</v>
      </c>
      <c r="F305" s="9" t="s">
        <v>839</v>
      </c>
      <c r="G305">
        <v>28</v>
      </c>
      <c r="H305">
        <v>0</v>
      </c>
      <c r="I305" s="34">
        <v>0</v>
      </c>
      <c r="J305">
        <f>+Tabla32[[#This Row],[BALANCE INICIAL]]+Tabla32[[#This Row],[ENTRADAS]]-Tabla32[[#This Row],[SALIDAS]]</f>
        <v>28</v>
      </c>
      <c r="K305" s="2">
        <v>45</v>
      </c>
      <c r="L305" s="2">
        <f>+Tabla32[[#This Row],[BALANCE INICIAL]]*Tabla32[[#This Row],[PRECIO]]</f>
        <v>1260</v>
      </c>
      <c r="M305" s="2">
        <f>+Tabla32[[#This Row],[ENTRADAS]]*Tabla32[[#This Row],[PRECIO]]</f>
        <v>0</v>
      </c>
      <c r="N305" s="2">
        <f>+Tabla32[[#This Row],[SALIDAS]]*Tabla32[[#This Row],[PRECIO]]</f>
        <v>0</v>
      </c>
      <c r="O305" s="2">
        <f>+Tabla32[[#This Row],[BALANCE INICIAL2]]+Tabla32[[#This Row],[ENTRADAS3]]-Tabla32[[#This Row],[SALIDAS4]]</f>
        <v>1260</v>
      </c>
    </row>
    <row r="306" spans="1:15" x14ac:dyDescent="0.25">
      <c r="A306" s="9" t="s">
        <v>28</v>
      </c>
      <c r="B306" t="s">
        <v>884</v>
      </c>
      <c r="C306" t="s">
        <v>74</v>
      </c>
      <c r="D306" t="s">
        <v>219</v>
      </c>
      <c r="F306" s="9" t="s">
        <v>834</v>
      </c>
      <c r="G306">
        <v>113</v>
      </c>
      <c r="H306">
        <v>0</v>
      </c>
      <c r="I306" s="34">
        <v>0</v>
      </c>
      <c r="J306">
        <f>+Tabla32[[#This Row],[BALANCE INICIAL]]+Tabla32[[#This Row],[ENTRADAS]]-Tabla32[[#This Row],[SALIDAS]]</f>
        <v>113</v>
      </c>
      <c r="K306" s="2">
        <v>38</v>
      </c>
      <c r="L306" s="2">
        <f>+Tabla32[[#This Row],[BALANCE INICIAL]]*Tabla32[[#This Row],[PRECIO]]</f>
        <v>4294</v>
      </c>
      <c r="M306" s="2">
        <f>+Tabla32[[#This Row],[ENTRADAS]]*Tabla32[[#This Row],[PRECIO]]</f>
        <v>0</v>
      </c>
      <c r="N306" s="2">
        <f>+Tabla32[[#This Row],[SALIDAS]]*Tabla32[[#This Row],[PRECIO]]</f>
        <v>0</v>
      </c>
      <c r="O306" s="2">
        <f>+Tabla32[[#This Row],[BALANCE INICIAL2]]+Tabla32[[#This Row],[ENTRADAS3]]-Tabla32[[#This Row],[SALIDAS4]]</f>
        <v>4294</v>
      </c>
    </row>
    <row r="307" spans="1:15" x14ac:dyDescent="0.25">
      <c r="A307" s="9" t="s">
        <v>29</v>
      </c>
      <c r="B307" t="s">
        <v>878</v>
      </c>
      <c r="C307" t="s">
        <v>102</v>
      </c>
      <c r="D307" t="s">
        <v>558</v>
      </c>
      <c r="F307" s="9" t="s">
        <v>865</v>
      </c>
      <c r="G307">
        <v>7</v>
      </c>
      <c r="H307">
        <v>0</v>
      </c>
      <c r="I307" s="34">
        <v>0</v>
      </c>
      <c r="J307">
        <f>+Tabla32[[#This Row],[BALANCE INICIAL]]+Tabla32[[#This Row],[ENTRADAS]]-Tabla32[[#This Row],[SALIDAS]]</f>
        <v>7</v>
      </c>
      <c r="K307" s="2">
        <v>35.590000000000003</v>
      </c>
      <c r="L307" s="2">
        <f>+Tabla32[[#This Row],[BALANCE INICIAL]]*Tabla32[[#This Row],[PRECIO]]</f>
        <v>249.13000000000002</v>
      </c>
      <c r="M307" s="2">
        <f>+Tabla32[[#This Row],[ENTRADAS]]*Tabla32[[#This Row],[PRECIO]]</f>
        <v>0</v>
      </c>
      <c r="N307" s="2">
        <f>+Tabla32[[#This Row],[SALIDAS]]*Tabla32[[#This Row],[PRECIO]]</f>
        <v>0</v>
      </c>
      <c r="O307" s="2">
        <f>+Tabla32[[#This Row],[BALANCE INICIAL2]]+Tabla32[[#This Row],[ENTRADAS3]]-Tabla32[[#This Row],[SALIDAS4]]</f>
        <v>249.13000000000002</v>
      </c>
    </row>
    <row r="308" spans="1:15" ht="16.5" customHeight="1" x14ac:dyDescent="0.25">
      <c r="A308" s="35" t="s">
        <v>26</v>
      </c>
      <c r="B308" s="17" t="s">
        <v>887</v>
      </c>
      <c r="C308" s="36" t="s">
        <v>70</v>
      </c>
      <c r="D308" t="s">
        <v>1013</v>
      </c>
      <c r="E308" t="s">
        <v>1012</v>
      </c>
      <c r="F308" s="9" t="s">
        <v>820</v>
      </c>
      <c r="G308">
        <v>0</v>
      </c>
      <c r="H308">
        <v>1</v>
      </c>
      <c r="I308" s="34">
        <v>0</v>
      </c>
      <c r="J308">
        <f>+Tabla32[[#This Row],[BALANCE INICIAL]]+Tabla32[[#This Row],[ENTRADAS]]-Tabla32[[#This Row],[SALIDAS]]</f>
        <v>1</v>
      </c>
      <c r="K308" s="2">
        <v>212</v>
      </c>
      <c r="L308" s="2">
        <f>+Tabla32[[#This Row],[BALANCE INICIAL]]*Tabla32[[#This Row],[PRECIO]]</f>
        <v>0</v>
      </c>
      <c r="M308" s="2">
        <f>+Tabla32[[#This Row],[ENTRADAS]]*Tabla32[[#This Row],[PRECIO]]</f>
        <v>212</v>
      </c>
      <c r="N308" s="2">
        <f>+Tabla32[[#This Row],[SALIDAS]]*Tabla32[[#This Row],[PRECIO]]</f>
        <v>0</v>
      </c>
      <c r="O308" s="2">
        <f>+Tabla32[[#This Row],[BALANCE INICIAL2]]+Tabla32[[#This Row],[ENTRADAS3]]-Tabla32[[#This Row],[SALIDAS4]]</f>
        <v>212</v>
      </c>
    </row>
    <row r="309" spans="1:15" x14ac:dyDescent="0.25">
      <c r="A309" s="9" t="s">
        <v>26</v>
      </c>
      <c r="B309" t="s">
        <v>887</v>
      </c>
      <c r="C309" t="s">
        <v>70</v>
      </c>
      <c r="D309" t="s">
        <v>220</v>
      </c>
      <c r="F309" s="9" t="s">
        <v>820</v>
      </c>
      <c r="G309">
        <v>16</v>
      </c>
      <c r="H309">
        <v>0</v>
      </c>
      <c r="I309" s="34">
        <v>0</v>
      </c>
      <c r="J309">
        <f>+Tabla32[[#This Row],[BALANCE INICIAL]]+Tabla32[[#This Row],[ENTRADAS]]-Tabla32[[#This Row],[SALIDAS]]</f>
        <v>16</v>
      </c>
      <c r="K309" s="2">
        <v>380</v>
      </c>
      <c r="L309" s="2">
        <f>+Tabla32[[#This Row],[BALANCE INICIAL]]*Tabla32[[#This Row],[PRECIO]]</f>
        <v>6080</v>
      </c>
      <c r="M309" s="2">
        <f>+Tabla32[[#This Row],[ENTRADAS]]*Tabla32[[#This Row],[PRECIO]]</f>
        <v>0</v>
      </c>
      <c r="N309" s="2">
        <f>+Tabla32[[#This Row],[SALIDAS]]*Tabla32[[#This Row],[PRECIO]]</f>
        <v>0</v>
      </c>
      <c r="O309" s="2">
        <f>+Tabla32[[#This Row],[BALANCE INICIAL2]]+Tabla32[[#This Row],[ENTRADAS3]]-Tabla32[[#This Row],[SALIDAS4]]</f>
        <v>6080</v>
      </c>
    </row>
    <row r="310" spans="1:15" x14ac:dyDescent="0.25">
      <c r="A310" s="9" t="s">
        <v>26</v>
      </c>
      <c r="B310" t="s">
        <v>887</v>
      </c>
      <c r="C310" t="s">
        <v>70</v>
      </c>
      <c r="D310" t="s">
        <v>221</v>
      </c>
      <c r="F310" s="9" t="s">
        <v>820</v>
      </c>
      <c r="G310">
        <v>3</v>
      </c>
      <c r="H310">
        <v>0</v>
      </c>
      <c r="I310" s="34">
        <v>0</v>
      </c>
      <c r="J310">
        <f>+Tabla32[[#This Row],[BALANCE INICIAL]]+Tabla32[[#This Row],[ENTRADAS]]-Tabla32[[#This Row],[SALIDAS]]</f>
        <v>3</v>
      </c>
      <c r="K310" s="2">
        <v>350</v>
      </c>
      <c r="L310" s="2">
        <f>+Tabla32[[#This Row],[BALANCE INICIAL]]*Tabla32[[#This Row],[PRECIO]]</f>
        <v>1050</v>
      </c>
      <c r="M310" s="2">
        <f>+Tabla32[[#This Row],[ENTRADAS]]*Tabla32[[#This Row],[PRECIO]]</f>
        <v>0</v>
      </c>
      <c r="N310" s="2">
        <f>+Tabla32[[#This Row],[SALIDAS]]*Tabla32[[#This Row],[PRECIO]]</f>
        <v>0</v>
      </c>
      <c r="O310" s="2">
        <f>+Tabla32[[#This Row],[BALANCE INICIAL2]]+Tabla32[[#This Row],[ENTRADAS3]]-Tabla32[[#This Row],[SALIDAS4]]</f>
        <v>1050</v>
      </c>
    </row>
    <row r="311" spans="1:15" x14ac:dyDescent="0.25">
      <c r="A311" s="9" t="s">
        <v>29</v>
      </c>
      <c r="B311" t="s">
        <v>878</v>
      </c>
      <c r="C311" t="s">
        <v>102</v>
      </c>
      <c r="D311" t="s">
        <v>559</v>
      </c>
      <c r="F311" s="9" t="s">
        <v>865</v>
      </c>
      <c r="G311">
        <v>0</v>
      </c>
      <c r="H311">
        <v>0</v>
      </c>
      <c r="I311" s="34">
        <v>0</v>
      </c>
      <c r="J311">
        <f>+Tabla32[[#This Row],[BALANCE INICIAL]]+Tabla32[[#This Row],[ENTRADAS]]-Tabla32[[#This Row],[SALIDAS]]</f>
        <v>0</v>
      </c>
      <c r="K311" s="2">
        <v>300</v>
      </c>
      <c r="L311" s="2">
        <f>+Tabla32[[#This Row],[BALANCE INICIAL]]*Tabla32[[#This Row],[PRECIO]]</f>
        <v>0</v>
      </c>
      <c r="M311" s="2">
        <f>+Tabla32[[#This Row],[ENTRADAS]]*Tabla32[[#This Row],[PRECIO]]</f>
        <v>0</v>
      </c>
      <c r="N311" s="2">
        <f>+Tabla32[[#This Row],[SALIDAS]]*Tabla32[[#This Row],[PRECIO]]</f>
        <v>0</v>
      </c>
      <c r="O311" s="2">
        <f>+Tabla32[[#This Row],[BALANCE INICIAL2]]+Tabla32[[#This Row],[ENTRADAS3]]-Tabla32[[#This Row],[SALIDAS4]]</f>
        <v>0</v>
      </c>
    </row>
    <row r="312" spans="1:15" ht="16.5" customHeight="1" x14ac:dyDescent="0.25">
      <c r="A312" s="9" t="s">
        <v>29</v>
      </c>
      <c r="B312" t="s">
        <v>878</v>
      </c>
      <c r="C312" t="s">
        <v>102</v>
      </c>
      <c r="D312" t="s">
        <v>560</v>
      </c>
      <c r="F312" s="9" t="s">
        <v>865</v>
      </c>
      <c r="G312">
        <v>8</v>
      </c>
      <c r="H312">
        <v>0</v>
      </c>
      <c r="I312" s="34">
        <v>0</v>
      </c>
      <c r="J312">
        <f>+Tabla32[[#This Row],[BALANCE INICIAL]]+Tabla32[[#This Row],[ENTRADAS]]-Tabla32[[#This Row],[SALIDAS]]</f>
        <v>8</v>
      </c>
      <c r="K312" s="2">
        <v>928</v>
      </c>
      <c r="L312" s="2">
        <f>+Tabla32[[#This Row],[BALANCE INICIAL]]*Tabla32[[#This Row],[PRECIO]]</f>
        <v>7424</v>
      </c>
      <c r="M312" s="2">
        <f>+Tabla32[[#This Row],[ENTRADAS]]*Tabla32[[#This Row],[PRECIO]]</f>
        <v>0</v>
      </c>
      <c r="N312" s="2">
        <f>+Tabla32[[#This Row],[SALIDAS]]*Tabla32[[#This Row],[PRECIO]]</f>
        <v>0</v>
      </c>
      <c r="O312" s="2">
        <f>+Tabla32[[#This Row],[BALANCE INICIAL2]]+Tabla32[[#This Row],[ENTRADAS3]]-Tabla32[[#This Row],[SALIDAS4]]</f>
        <v>7424</v>
      </c>
    </row>
    <row r="313" spans="1:15" x14ac:dyDescent="0.25">
      <c r="A313" s="9" t="s">
        <v>41</v>
      </c>
      <c r="B313" t="s">
        <v>890</v>
      </c>
      <c r="C313" t="s">
        <v>87</v>
      </c>
      <c r="D313" t="s">
        <v>1017</v>
      </c>
      <c r="F313" s="9" t="s">
        <v>839</v>
      </c>
      <c r="G313">
        <v>6</v>
      </c>
      <c r="H313">
        <v>0</v>
      </c>
      <c r="I313" s="34">
        <v>0</v>
      </c>
      <c r="J313">
        <f>+Tabla32[[#This Row],[BALANCE INICIAL]]+Tabla32[[#This Row],[ENTRADAS]]-Tabla32[[#This Row],[SALIDAS]]</f>
        <v>6</v>
      </c>
      <c r="K313" s="2">
        <v>400</v>
      </c>
      <c r="L313" s="2">
        <f>+Tabla32[[#This Row],[BALANCE INICIAL]]*Tabla32[[#This Row],[PRECIO]]</f>
        <v>2400</v>
      </c>
      <c r="M313" s="2">
        <f>+Tabla32[[#This Row],[ENTRADAS]]*Tabla32[[#This Row],[PRECIO]]</f>
        <v>0</v>
      </c>
      <c r="N313" s="2">
        <f>+Tabla32[[#This Row],[SALIDAS]]*Tabla32[[#This Row],[PRECIO]]</f>
        <v>0</v>
      </c>
      <c r="O313" s="2">
        <f>+Tabla32[[#This Row],[BALANCE INICIAL2]]+Tabla32[[#This Row],[ENTRADAS3]]-Tabla32[[#This Row],[SALIDAS4]]</f>
        <v>2400</v>
      </c>
    </row>
    <row r="314" spans="1:15" x14ac:dyDescent="0.25">
      <c r="A314" s="9" t="s">
        <v>41</v>
      </c>
      <c r="B314" t="s">
        <v>890</v>
      </c>
      <c r="C314" t="s">
        <v>87</v>
      </c>
      <c r="D314" t="s">
        <v>223</v>
      </c>
      <c r="F314" s="9" t="s">
        <v>839</v>
      </c>
      <c r="G314">
        <v>70</v>
      </c>
      <c r="H314">
        <v>0</v>
      </c>
      <c r="I314" s="34">
        <v>11</v>
      </c>
      <c r="J314">
        <f>+Tabla32[[#This Row],[BALANCE INICIAL]]+Tabla32[[#This Row],[ENTRADAS]]-Tabla32[[#This Row],[SALIDAS]]</f>
        <v>59</v>
      </c>
      <c r="K314" s="2">
        <v>488.14</v>
      </c>
      <c r="L314" s="2">
        <f>+Tabla32[[#This Row],[BALANCE INICIAL]]*Tabla32[[#This Row],[PRECIO]]</f>
        <v>34169.799999999996</v>
      </c>
      <c r="M314" s="2">
        <f>+Tabla32[[#This Row],[ENTRADAS]]*Tabla32[[#This Row],[PRECIO]]</f>
        <v>0</v>
      </c>
      <c r="N314" s="2">
        <f>+Tabla32[[#This Row],[SALIDAS]]*Tabla32[[#This Row],[PRECIO]]</f>
        <v>5369.54</v>
      </c>
      <c r="O314" s="2">
        <f>+Tabla32[[#This Row],[BALANCE INICIAL2]]+Tabla32[[#This Row],[ENTRADAS3]]-Tabla32[[#This Row],[SALIDAS4]]</f>
        <v>28800.259999999995</v>
      </c>
    </row>
    <row r="315" spans="1:15" x14ac:dyDescent="0.25">
      <c r="A315" s="9" t="s">
        <v>41</v>
      </c>
      <c r="B315" t="s">
        <v>890</v>
      </c>
      <c r="C315" t="s">
        <v>87</v>
      </c>
      <c r="D315" t="s">
        <v>995</v>
      </c>
      <c r="F315" s="9" t="s">
        <v>820</v>
      </c>
      <c r="G315">
        <v>1000</v>
      </c>
      <c r="H315">
        <v>0</v>
      </c>
      <c r="I315" s="34">
        <v>1000</v>
      </c>
      <c r="J315">
        <f>+Tabla32[[#This Row],[BALANCE INICIAL]]+Tabla32[[#This Row],[ENTRADAS]]-Tabla32[[#This Row],[SALIDAS]]</f>
        <v>0</v>
      </c>
      <c r="K315" s="2">
        <v>34.22</v>
      </c>
      <c r="L315" s="2">
        <f>+Tabla32[[#This Row],[BALANCE INICIAL]]*Tabla32[[#This Row],[PRECIO]]</f>
        <v>34220</v>
      </c>
      <c r="M315" s="2">
        <f>+Tabla32[[#This Row],[ENTRADAS]]*Tabla32[[#This Row],[PRECIO]]</f>
        <v>0</v>
      </c>
      <c r="N315" s="2">
        <f>+Tabla32[[#This Row],[SALIDAS]]*Tabla32[[#This Row],[PRECIO]]</f>
        <v>34220</v>
      </c>
      <c r="O315" s="2">
        <f>+Tabla32[[#This Row],[BALANCE INICIAL2]]+Tabla32[[#This Row],[ENTRADAS3]]-Tabla32[[#This Row],[SALIDAS4]]</f>
        <v>0</v>
      </c>
    </row>
    <row r="316" spans="1:15" x14ac:dyDescent="0.25">
      <c r="A316" s="9" t="s">
        <v>41</v>
      </c>
      <c r="B316" t="s">
        <v>890</v>
      </c>
      <c r="C316" t="s">
        <v>87</v>
      </c>
      <c r="D316" t="s">
        <v>930</v>
      </c>
      <c r="F316" s="9" t="s">
        <v>839</v>
      </c>
      <c r="G316">
        <v>3</v>
      </c>
      <c r="H316">
        <v>0</v>
      </c>
      <c r="I316" s="34">
        <v>0</v>
      </c>
      <c r="J316">
        <f>+Tabla32[[#This Row],[BALANCE INICIAL]]+Tabla32[[#This Row],[ENTRADAS]]-Tabla32[[#This Row],[SALIDAS]]</f>
        <v>3</v>
      </c>
      <c r="K316" s="2">
        <v>640.15</v>
      </c>
      <c r="L316" s="2">
        <f>+Tabla32[[#This Row],[BALANCE INICIAL]]*Tabla32[[#This Row],[PRECIO]]</f>
        <v>1920.4499999999998</v>
      </c>
      <c r="M316" s="2">
        <f>+Tabla32[[#This Row],[ENTRADAS]]*Tabla32[[#This Row],[PRECIO]]</f>
        <v>0</v>
      </c>
      <c r="N316" s="2">
        <f>+Tabla32[[#This Row],[SALIDAS]]*Tabla32[[#This Row],[PRECIO]]</f>
        <v>0</v>
      </c>
      <c r="O316" s="2">
        <f>+Tabla32[[#This Row],[BALANCE INICIAL2]]+Tabla32[[#This Row],[ENTRADAS3]]-Tabla32[[#This Row],[SALIDAS4]]</f>
        <v>1920.4499999999998</v>
      </c>
    </row>
    <row r="317" spans="1:15" x14ac:dyDescent="0.25">
      <c r="A317" s="9" t="s">
        <v>41</v>
      </c>
      <c r="B317" t="s">
        <v>890</v>
      </c>
      <c r="C317" t="s">
        <v>87</v>
      </c>
      <c r="D317" t="s">
        <v>929</v>
      </c>
      <c r="F317" s="9" t="s">
        <v>820</v>
      </c>
      <c r="G317">
        <v>0</v>
      </c>
      <c r="H317">
        <v>0</v>
      </c>
      <c r="I317" s="34">
        <v>0</v>
      </c>
      <c r="J317">
        <f>+Tabla32[[#This Row],[BALANCE INICIAL]]+Tabla32[[#This Row],[ENTRADAS]]-Tabla32[[#This Row],[SALIDAS]]</f>
        <v>0</v>
      </c>
      <c r="K317" s="2">
        <v>194.7</v>
      </c>
      <c r="L317" s="2">
        <f>+Tabla32[[#This Row],[BALANCE INICIAL]]*Tabla32[[#This Row],[PRECIO]]</f>
        <v>0</v>
      </c>
      <c r="M317" s="2">
        <f>+Tabla32[[#This Row],[ENTRADAS]]*Tabla32[[#This Row],[PRECIO]]</f>
        <v>0</v>
      </c>
      <c r="N317" s="2">
        <f>+Tabla32[[#This Row],[SALIDAS]]*Tabla32[[#This Row],[PRECIO]]</f>
        <v>0</v>
      </c>
      <c r="O317" s="2">
        <f>+Tabla32[[#This Row],[BALANCE INICIAL2]]+Tabla32[[#This Row],[ENTRADAS3]]-Tabla32[[#This Row],[SALIDAS4]]</f>
        <v>0</v>
      </c>
    </row>
    <row r="318" spans="1:15" x14ac:dyDescent="0.25">
      <c r="A318" s="9" t="s">
        <v>41</v>
      </c>
      <c r="B318" t="s">
        <v>890</v>
      </c>
      <c r="C318" t="s">
        <v>87</v>
      </c>
      <c r="D318" t="s">
        <v>222</v>
      </c>
      <c r="F318" s="9" t="s">
        <v>834</v>
      </c>
      <c r="G318">
        <v>5</v>
      </c>
      <c r="H318">
        <v>0</v>
      </c>
      <c r="I318" s="34">
        <v>0</v>
      </c>
      <c r="J318">
        <f>+Tabla32[[#This Row],[BALANCE INICIAL]]+Tabla32[[#This Row],[ENTRADAS]]-Tabla32[[#This Row],[SALIDAS]]</f>
        <v>5</v>
      </c>
      <c r="K318" s="2">
        <v>233.8</v>
      </c>
      <c r="L318" s="2">
        <f>+Tabla32[[#This Row],[BALANCE INICIAL]]*Tabla32[[#This Row],[PRECIO]]</f>
        <v>1169</v>
      </c>
      <c r="M318" s="2">
        <f>+Tabla32[[#This Row],[ENTRADAS]]*Tabla32[[#This Row],[PRECIO]]</f>
        <v>0</v>
      </c>
      <c r="N318" s="2">
        <f>+Tabla32[[#This Row],[SALIDAS]]*Tabla32[[#This Row],[PRECIO]]</f>
        <v>0</v>
      </c>
      <c r="O318" s="2">
        <f>+Tabla32[[#This Row],[BALANCE INICIAL2]]+Tabla32[[#This Row],[ENTRADAS3]]-Tabla32[[#This Row],[SALIDAS4]]</f>
        <v>1169</v>
      </c>
    </row>
    <row r="319" spans="1:15" x14ac:dyDescent="0.25">
      <c r="A319" s="9" t="s">
        <v>41</v>
      </c>
      <c r="B319" t="s">
        <v>890</v>
      </c>
      <c r="C319" t="s">
        <v>87</v>
      </c>
      <c r="D319" t="s">
        <v>938</v>
      </c>
      <c r="F319" s="9" t="s">
        <v>834</v>
      </c>
      <c r="G319">
        <v>10</v>
      </c>
      <c r="H319">
        <v>0</v>
      </c>
      <c r="I319" s="34">
        <v>8</v>
      </c>
      <c r="J319">
        <f>+Tabla32[[#This Row],[BALANCE INICIAL]]+Tabla32[[#This Row],[ENTRADAS]]-Tabla32[[#This Row],[SALIDAS]]</f>
        <v>2</v>
      </c>
      <c r="K319" s="2">
        <v>490</v>
      </c>
      <c r="L319" s="2">
        <f>+Tabla32[[#This Row],[BALANCE INICIAL]]*Tabla32[[#This Row],[PRECIO]]</f>
        <v>4900</v>
      </c>
      <c r="M319" s="2">
        <f>+Tabla32[[#This Row],[ENTRADAS]]*Tabla32[[#This Row],[PRECIO]]</f>
        <v>0</v>
      </c>
      <c r="N319" s="2">
        <f>+Tabla32[[#This Row],[SALIDAS]]*Tabla32[[#This Row],[PRECIO]]</f>
        <v>3920</v>
      </c>
      <c r="O319" s="2">
        <f>+Tabla32[[#This Row],[BALANCE INICIAL2]]+Tabla32[[#This Row],[ENTRADAS3]]-Tabla32[[#This Row],[SALIDAS4]]</f>
        <v>980</v>
      </c>
    </row>
    <row r="320" spans="1:15" x14ac:dyDescent="0.25">
      <c r="A320" s="39" t="s">
        <v>24</v>
      </c>
      <c r="B320" s="40" t="s">
        <v>875</v>
      </c>
      <c r="C320" s="41" t="s">
        <v>64</v>
      </c>
      <c r="D320" t="s">
        <v>991</v>
      </c>
      <c r="E320" t="s">
        <v>993</v>
      </c>
      <c r="F320" s="9" t="s">
        <v>820</v>
      </c>
      <c r="G320">
        <v>11</v>
      </c>
      <c r="H320">
        <v>0</v>
      </c>
      <c r="I320" s="34">
        <v>0</v>
      </c>
      <c r="J320">
        <f>+Tabla32[[#This Row],[BALANCE INICIAL]]+Tabla32[[#This Row],[ENTRADAS]]-Tabla32[[#This Row],[SALIDAS]]</f>
        <v>11</v>
      </c>
      <c r="K320" s="2">
        <v>281.36</v>
      </c>
      <c r="L320" s="2">
        <f>+Tabla32[[#This Row],[BALANCE INICIAL]]*Tabla32[[#This Row],[PRECIO]]</f>
        <v>3094.96</v>
      </c>
      <c r="M320" s="2">
        <f>+Tabla32[[#This Row],[ENTRADAS]]*Tabla32[[#This Row],[PRECIO]]</f>
        <v>0</v>
      </c>
      <c r="N320" s="2">
        <f>+Tabla32[[#This Row],[SALIDAS]]*Tabla32[[#This Row],[PRECIO]]</f>
        <v>0</v>
      </c>
      <c r="O320" s="2">
        <f>+Tabla32[[#This Row],[BALANCE INICIAL2]]+Tabla32[[#This Row],[ENTRADAS3]]-Tabla32[[#This Row],[SALIDAS4]]</f>
        <v>3094.96</v>
      </c>
    </row>
    <row r="321" spans="1:15" ht="14.25" customHeight="1" x14ac:dyDescent="0.25">
      <c r="A321" s="15" t="s">
        <v>43</v>
      </c>
      <c r="B321" s="17" t="s">
        <v>954</v>
      </c>
      <c r="C321" s="45" t="s">
        <v>89</v>
      </c>
      <c r="D321" t="s">
        <v>955</v>
      </c>
      <c r="F321" s="9" t="s">
        <v>820</v>
      </c>
      <c r="G321">
        <v>200</v>
      </c>
      <c r="H321">
        <v>0</v>
      </c>
      <c r="I321" s="34">
        <v>0</v>
      </c>
      <c r="J321">
        <f>+Tabla32[[#This Row],[BALANCE INICIAL]]+Tabla32[[#This Row],[ENTRADAS]]-Tabla32[[#This Row],[SALIDAS]]</f>
        <v>200</v>
      </c>
      <c r="K321" s="2">
        <v>60</v>
      </c>
      <c r="L321" s="2">
        <f>+Tabla32[[#This Row],[BALANCE INICIAL]]*Tabla32[[#This Row],[PRECIO]]</f>
        <v>12000</v>
      </c>
      <c r="M321" s="2">
        <f>+Tabla32[[#This Row],[ENTRADAS]]*Tabla32[[#This Row],[PRECIO]]</f>
        <v>0</v>
      </c>
      <c r="N321" s="2">
        <f>+Tabla32[[#This Row],[SALIDAS]]*Tabla32[[#This Row],[PRECIO]]</f>
        <v>0</v>
      </c>
      <c r="O321" s="2">
        <f>+Tabla32[[#This Row],[BALANCE INICIAL2]]+Tabla32[[#This Row],[ENTRADAS3]]-Tabla32[[#This Row],[SALIDAS4]]</f>
        <v>12000</v>
      </c>
    </row>
    <row r="322" spans="1:15" x14ac:dyDescent="0.25">
      <c r="A322" s="9" t="s">
        <v>38</v>
      </c>
      <c r="B322" t="s">
        <v>904</v>
      </c>
      <c r="C322" t="s">
        <v>84</v>
      </c>
      <c r="D322" t="s">
        <v>226</v>
      </c>
      <c r="F322" s="9" t="s">
        <v>839</v>
      </c>
      <c r="G322">
        <v>4</v>
      </c>
      <c r="H322">
        <v>0</v>
      </c>
      <c r="I322" s="34">
        <v>0</v>
      </c>
      <c r="J322">
        <f>+Tabla32[[#This Row],[BALANCE INICIAL]]+Tabla32[[#This Row],[ENTRADAS]]-Tabla32[[#This Row],[SALIDAS]]</f>
        <v>4</v>
      </c>
      <c r="K322" s="2">
        <v>12500</v>
      </c>
      <c r="L322" s="2">
        <f>+Tabla32[[#This Row],[BALANCE INICIAL]]*Tabla32[[#This Row],[PRECIO]]</f>
        <v>50000</v>
      </c>
      <c r="M322" s="2">
        <f>+Tabla32[[#This Row],[ENTRADAS]]*Tabla32[[#This Row],[PRECIO]]</f>
        <v>0</v>
      </c>
      <c r="N322" s="2">
        <f>+Tabla32[[#This Row],[SALIDAS]]*Tabla32[[#This Row],[PRECIO]]</f>
        <v>0</v>
      </c>
      <c r="O322" s="2">
        <f>+Tabla32[[#This Row],[BALANCE INICIAL2]]+Tabla32[[#This Row],[ENTRADAS3]]-Tabla32[[#This Row],[SALIDAS4]]</f>
        <v>50000</v>
      </c>
    </row>
    <row r="323" spans="1:15" x14ac:dyDescent="0.25">
      <c r="A323" s="9" t="s">
        <v>34</v>
      </c>
      <c r="B323" t="s">
        <v>877</v>
      </c>
      <c r="C323" t="s">
        <v>104</v>
      </c>
      <c r="D323" t="s">
        <v>1026</v>
      </c>
      <c r="F323" s="9" t="s">
        <v>834</v>
      </c>
      <c r="G323">
        <v>93</v>
      </c>
      <c r="H323">
        <v>0</v>
      </c>
      <c r="I323" s="34">
        <v>5</v>
      </c>
      <c r="J323">
        <f>+Tabla32[[#This Row],[BALANCE INICIAL]]+Tabla32[[#This Row],[ENTRADAS]]-Tabla32[[#This Row],[SALIDAS]]</f>
        <v>88</v>
      </c>
      <c r="K323" s="2">
        <v>290</v>
      </c>
      <c r="L323" s="2">
        <f>+Tabla32[[#This Row],[BALANCE INICIAL]]*Tabla32[[#This Row],[PRECIO]]</f>
        <v>26970</v>
      </c>
      <c r="M323" s="2">
        <f>+Tabla32[[#This Row],[ENTRADAS]]*Tabla32[[#This Row],[PRECIO]]</f>
        <v>0</v>
      </c>
      <c r="N323" s="2">
        <f>+Tabla32[[#This Row],[SALIDAS]]*Tabla32[[#This Row],[PRECIO]]</f>
        <v>1450</v>
      </c>
      <c r="O323" s="2">
        <f>+Tabla32[[#This Row],[BALANCE INICIAL2]]+Tabla32[[#This Row],[ENTRADAS3]]-Tabla32[[#This Row],[SALIDAS4]]</f>
        <v>25520</v>
      </c>
    </row>
    <row r="324" spans="1:15" x14ac:dyDescent="0.25">
      <c r="A324" s="9" t="s">
        <v>34</v>
      </c>
      <c r="B324" t="s">
        <v>877</v>
      </c>
      <c r="C324" t="s">
        <v>104</v>
      </c>
      <c r="D324" t="s">
        <v>1025</v>
      </c>
      <c r="F324" s="9" t="s">
        <v>834</v>
      </c>
      <c r="G324">
        <v>65</v>
      </c>
      <c r="H324">
        <v>0</v>
      </c>
      <c r="I324" s="34">
        <v>5</v>
      </c>
      <c r="J324">
        <f>+Tabla32[[#This Row],[BALANCE INICIAL]]+Tabla32[[#This Row],[ENTRADAS]]-Tabla32[[#This Row],[SALIDAS]]</f>
        <v>60</v>
      </c>
      <c r="K324" s="2">
        <v>420</v>
      </c>
      <c r="L324" s="2">
        <f>+Tabla32[[#This Row],[BALANCE INICIAL]]*Tabla32[[#This Row],[PRECIO]]</f>
        <v>27300</v>
      </c>
      <c r="M324" s="2">
        <f>+Tabla32[[#This Row],[ENTRADAS]]*Tabla32[[#This Row],[PRECIO]]</f>
        <v>0</v>
      </c>
      <c r="N324" s="2">
        <f>+Tabla32[[#This Row],[SALIDAS]]*Tabla32[[#This Row],[PRECIO]]</f>
        <v>2100</v>
      </c>
      <c r="O324" s="2">
        <f>+Tabla32[[#This Row],[BALANCE INICIAL2]]+Tabla32[[#This Row],[ENTRADAS3]]-Tabla32[[#This Row],[SALIDAS4]]</f>
        <v>25200</v>
      </c>
    </row>
    <row r="325" spans="1:15" ht="14.25" customHeight="1" x14ac:dyDescent="0.25">
      <c r="A325" s="9" t="s">
        <v>29</v>
      </c>
      <c r="B325" t="s">
        <v>878</v>
      </c>
      <c r="C325" t="s">
        <v>102</v>
      </c>
      <c r="D325" t="s">
        <v>561</v>
      </c>
      <c r="F325" s="9" t="s">
        <v>834</v>
      </c>
      <c r="G325">
        <v>2</v>
      </c>
      <c r="H325">
        <v>0</v>
      </c>
      <c r="I325" s="34">
        <v>0</v>
      </c>
      <c r="J325">
        <f>+Tabla32[[#This Row],[BALANCE INICIAL]]+Tabla32[[#This Row],[ENTRADAS]]-Tabla32[[#This Row],[SALIDAS]]</f>
        <v>2</v>
      </c>
      <c r="K325" s="2">
        <v>153.05000000000001</v>
      </c>
      <c r="L325" s="2">
        <f>+Tabla32[[#This Row],[BALANCE INICIAL]]*Tabla32[[#This Row],[PRECIO]]</f>
        <v>306.10000000000002</v>
      </c>
      <c r="M325" s="2">
        <f>+Tabla32[[#This Row],[ENTRADAS]]*Tabla32[[#This Row],[PRECIO]]</f>
        <v>0</v>
      </c>
      <c r="N325" s="2">
        <f>+Tabla32[[#This Row],[SALIDAS]]*Tabla32[[#This Row],[PRECIO]]</f>
        <v>0</v>
      </c>
      <c r="O325" s="2">
        <f>+Tabla32[[#This Row],[BALANCE INICIAL2]]+Tabla32[[#This Row],[ENTRADAS3]]-Tabla32[[#This Row],[SALIDAS4]]</f>
        <v>306.10000000000002</v>
      </c>
    </row>
    <row r="326" spans="1:15" ht="17.25" customHeight="1" x14ac:dyDescent="0.25">
      <c r="A326" s="13" t="s">
        <v>31</v>
      </c>
      <c r="B326" s="37" t="s">
        <v>897</v>
      </c>
      <c r="C326" s="36" t="s">
        <v>75</v>
      </c>
      <c r="D326" t="s">
        <v>228</v>
      </c>
      <c r="F326" s="9" t="s">
        <v>820</v>
      </c>
      <c r="G326">
        <v>46</v>
      </c>
      <c r="H326">
        <v>0</v>
      </c>
      <c r="I326" s="34">
        <v>0</v>
      </c>
      <c r="J326">
        <f>+Tabla32[[#This Row],[BALANCE INICIAL]]+Tabla32[[#This Row],[ENTRADAS]]-Tabla32[[#This Row],[SALIDAS]]</f>
        <v>46</v>
      </c>
      <c r="K326" s="2">
        <v>170</v>
      </c>
      <c r="L326" s="2">
        <f>+Tabla32[[#This Row],[BALANCE INICIAL]]*Tabla32[[#This Row],[PRECIO]]</f>
        <v>7820</v>
      </c>
      <c r="M326" s="2">
        <f>+Tabla32[[#This Row],[ENTRADAS]]*Tabla32[[#This Row],[PRECIO]]</f>
        <v>0</v>
      </c>
      <c r="N326" s="2">
        <f>+Tabla32[[#This Row],[SALIDAS]]*Tabla32[[#This Row],[PRECIO]]</f>
        <v>0</v>
      </c>
      <c r="O326" s="2">
        <f>+Tabla32[[#This Row],[BALANCE INICIAL2]]+Tabla32[[#This Row],[ENTRADAS3]]-Tabla32[[#This Row],[SALIDAS4]]</f>
        <v>7820</v>
      </c>
    </row>
    <row r="327" spans="1:15" x14ac:dyDescent="0.25">
      <c r="A327" s="9" t="s">
        <v>28</v>
      </c>
      <c r="B327" t="s">
        <v>884</v>
      </c>
      <c r="C327" t="s">
        <v>74</v>
      </c>
      <c r="D327" t="s">
        <v>229</v>
      </c>
      <c r="F327" s="9" t="s">
        <v>839</v>
      </c>
      <c r="G327">
        <v>81</v>
      </c>
      <c r="H327">
        <v>0</v>
      </c>
      <c r="I327" s="34">
        <v>0</v>
      </c>
      <c r="J327">
        <f>+Tabla32[[#This Row],[BALANCE INICIAL]]+Tabla32[[#This Row],[ENTRADAS]]-Tabla32[[#This Row],[SALIDAS]]</f>
        <v>81</v>
      </c>
      <c r="K327" s="2">
        <v>39</v>
      </c>
      <c r="L327" s="2">
        <f>+Tabla32[[#This Row],[BALANCE INICIAL]]*Tabla32[[#This Row],[PRECIO]]</f>
        <v>3159</v>
      </c>
      <c r="M327" s="2">
        <f>+Tabla32[[#This Row],[ENTRADAS]]*Tabla32[[#This Row],[PRECIO]]</f>
        <v>0</v>
      </c>
      <c r="N327" s="2">
        <f>+Tabla32[[#This Row],[SALIDAS]]*Tabla32[[#This Row],[PRECIO]]</f>
        <v>0</v>
      </c>
      <c r="O327" s="2">
        <f>+Tabla32[[#This Row],[BALANCE INICIAL2]]+Tabla32[[#This Row],[ENTRADAS3]]-Tabla32[[#This Row],[SALIDAS4]]</f>
        <v>3159</v>
      </c>
    </row>
    <row r="328" spans="1:15" x14ac:dyDescent="0.25">
      <c r="A328" s="9" t="s">
        <v>29</v>
      </c>
      <c r="B328" t="s">
        <v>878</v>
      </c>
      <c r="C328" t="s">
        <v>102</v>
      </c>
      <c r="D328" t="s">
        <v>562</v>
      </c>
      <c r="F328" s="9" t="s">
        <v>865</v>
      </c>
      <c r="G328">
        <v>0</v>
      </c>
      <c r="H328">
        <v>0</v>
      </c>
      <c r="I328" s="34">
        <v>0</v>
      </c>
      <c r="J328">
        <f>+Tabla32[[#This Row],[BALANCE INICIAL]]+Tabla32[[#This Row],[ENTRADAS]]-Tabla32[[#This Row],[SALIDAS]]</f>
        <v>0</v>
      </c>
      <c r="K328" s="2">
        <v>80</v>
      </c>
      <c r="L328" s="2">
        <f>+Tabla32[[#This Row],[BALANCE INICIAL]]*Tabla32[[#This Row],[PRECIO]]</f>
        <v>0</v>
      </c>
      <c r="M328" s="2">
        <f>+Tabla32[[#This Row],[ENTRADAS]]*Tabla32[[#This Row],[PRECIO]]</f>
        <v>0</v>
      </c>
      <c r="N328" s="2">
        <f>+Tabla32[[#This Row],[SALIDAS]]*Tabla32[[#This Row],[PRECIO]]</f>
        <v>0</v>
      </c>
      <c r="O328" s="2">
        <f>+Tabla32[[#This Row],[BALANCE INICIAL2]]+Tabla32[[#This Row],[ENTRADAS3]]-Tabla32[[#This Row],[SALIDAS4]]</f>
        <v>0</v>
      </c>
    </row>
    <row r="329" spans="1:15" x14ac:dyDescent="0.25">
      <c r="A329" s="9" t="s">
        <v>29</v>
      </c>
      <c r="B329" t="s">
        <v>878</v>
      </c>
      <c r="C329" t="s">
        <v>102</v>
      </c>
      <c r="D329" t="s">
        <v>563</v>
      </c>
      <c r="F329" s="9" t="s">
        <v>834</v>
      </c>
      <c r="G329">
        <v>4</v>
      </c>
      <c r="H329">
        <v>0</v>
      </c>
      <c r="I329" s="34">
        <v>0</v>
      </c>
      <c r="J329">
        <f>+Tabla32[[#This Row],[BALANCE INICIAL]]+Tabla32[[#This Row],[ENTRADAS]]-Tabla32[[#This Row],[SALIDAS]]</f>
        <v>4</v>
      </c>
      <c r="K329" s="2">
        <v>205</v>
      </c>
      <c r="L329" s="2">
        <f>+Tabla32[[#This Row],[BALANCE INICIAL]]*Tabla32[[#This Row],[PRECIO]]</f>
        <v>820</v>
      </c>
      <c r="M329" s="2">
        <f>+Tabla32[[#This Row],[ENTRADAS]]*Tabla32[[#This Row],[PRECIO]]</f>
        <v>0</v>
      </c>
      <c r="N329" s="2">
        <f>+Tabla32[[#This Row],[SALIDAS]]*Tabla32[[#This Row],[PRECIO]]</f>
        <v>0</v>
      </c>
      <c r="O329" s="2">
        <f>+Tabla32[[#This Row],[BALANCE INICIAL2]]+Tabla32[[#This Row],[ENTRADAS3]]-Tabla32[[#This Row],[SALIDAS4]]</f>
        <v>820</v>
      </c>
    </row>
    <row r="330" spans="1:15" x14ac:dyDescent="0.25">
      <c r="A330" s="9" t="s">
        <v>39</v>
      </c>
      <c r="B330" t="s">
        <v>896</v>
      </c>
      <c r="C330" t="s">
        <v>85</v>
      </c>
      <c r="D330" t="s">
        <v>230</v>
      </c>
      <c r="F330" s="9" t="s">
        <v>820</v>
      </c>
      <c r="G330">
        <v>-5</v>
      </c>
      <c r="H330">
        <v>0</v>
      </c>
      <c r="I330" s="34">
        <v>0</v>
      </c>
      <c r="J330">
        <f>+Tabla32[[#This Row],[BALANCE INICIAL]]+Tabla32[[#This Row],[ENTRADAS]]-Tabla32[[#This Row],[SALIDAS]]</f>
        <v>-5</v>
      </c>
      <c r="K330" s="2">
        <v>512</v>
      </c>
      <c r="L330" s="2">
        <f>+Tabla32[[#This Row],[BALANCE INICIAL]]*Tabla32[[#This Row],[PRECIO]]</f>
        <v>-2560</v>
      </c>
      <c r="M330" s="2">
        <f>+Tabla32[[#This Row],[ENTRADAS]]*Tabla32[[#This Row],[PRECIO]]</f>
        <v>0</v>
      </c>
      <c r="N330" s="2">
        <f>+Tabla32[[#This Row],[SALIDAS]]*Tabla32[[#This Row],[PRECIO]]</f>
        <v>0</v>
      </c>
      <c r="O330" s="2">
        <f>+Tabla32[[#This Row],[BALANCE INICIAL2]]+Tabla32[[#This Row],[ENTRADAS3]]-Tabla32[[#This Row],[SALIDAS4]]</f>
        <v>-2560</v>
      </c>
    </row>
    <row r="331" spans="1:15" x14ac:dyDescent="0.25">
      <c r="A331" s="9" t="s">
        <v>29</v>
      </c>
      <c r="B331" t="s">
        <v>878</v>
      </c>
      <c r="C331" t="s">
        <v>102</v>
      </c>
      <c r="D331" t="s">
        <v>564</v>
      </c>
      <c r="F331" s="9" t="s">
        <v>867</v>
      </c>
      <c r="G331">
        <v>15</v>
      </c>
      <c r="H331">
        <v>0</v>
      </c>
      <c r="I331" s="34">
        <v>0</v>
      </c>
      <c r="J331">
        <f>+Tabla32[[#This Row],[BALANCE INICIAL]]+Tabla32[[#This Row],[ENTRADAS]]-Tabla32[[#This Row],[SALIDAS]]</f>
        <v>15</v>
      </c>
      <c r="K331" s="2">
        <v>80</v>
      </c>
      <c r="L331" s="2">
        <f>+Tabla32[[#This Row],[BALANCE INICIAL]]*Tabla32[[#This Row],[PRECIO]]</f>
        <v>1200</v>
      </c>
      <c r="M331" s="2">
        <f>+Tabla32[[#This Row],[ENTRADAS]]*Tabla32[[#This Row],[PRECIO]]</f>
        <v>0</v>
      </c>
      <c r="N331" s="2">
        <f>+Tabla32[[#This Row],[SALIDAS]]*Tabla32[[#This Row],[PRECIO]]</f>
        <v>0</v>
      </c>
      <c r="O331" s="2">
        <f>+Tabla32[[#This Row],[BALANCE INICIAL2]]+Tabla32[[#This Row],[ENTRADAS3]]-Tabla32[[#This Row],[SALIDAS4]]</f>
        <v>1200</v>
      </c>
    </row>
    <row r="332" spans="1:15" x14ac:dyDescent="0.25">
      <c r="A332" s="9" t="s">
        <v>29</v>
      </c>
      <c r="B332" t="s">
        <v>878</v>
      </c>
      <c r="C332" t="s">
        <v>102</v>
      </c>
      <c r="D332" t="s">
        <v>565</v>
      </c>
      <c r="F332" s="9" t="s">
        <v>867</v>
      </c>
      <c r="G332">
        <v>8</v>
      </c>
      <c r="H332">
        <v>0</v>
      </c>
      <c r="I332" s="34">
        <v>0</v>
      </c>
      <c r="J332">
        <f>+Tabla32[[#This Row],[BALANCE INICIAL]]+Tabla32[[#This Row],[ENTRADAS]]-Tabla32[[#This Row],[SALIDAS]]</f>
        <v>8</v>
      </c>
      <c r="K332" s="2">
        <v>160</v>
      </c>
      <c r="L332" s="2">
        <f>+Tabla32[[#This Row],[BALANCE INICIAL]]*Tabla32[[#This Row],[PRECIO]]</f>
        <v>1280</v>
      </c>
      <c r="M332" s="2">
        <f>+Tabla32[[#This Row],[ENTRADAS]]*Tabla32[[#This Row],[PRECIO]]</f>
        <v>0</v>
      </c>
      <c r="N332" s="2">
        <f>+Tabla32[[#This Row],[SALIDAS]]*Tabla32[[#This Row],[PRECIO]]</f>
        <v>0</v>
      </c>
      <c r="O332" s="2">
        <f>+Tabla32[[#This Row],[BALANCE INICIAL2]]+Tabla32[[#This Row],[ENTRADAS3]]-Tabla32[[#This Row],[SALIDAS4]]</f>
        <v>1280</v>
      </c>
    </row>
    <row r="333" spans="1:15" x14ac:dyDescent="0.25">
      <c r="A333" s="9" t="s">
        <v>29</v>
      </c>
      <c r="B333" t="s">
        <v>878</v>
      </c>
      <c r="C333" t="s">
        <v>102</v>
      </c>
      <c r="D333" t="s">
        <v>566</v>
      </c>
      <c r="F333" s="9" t="s">
        <v>867</v>
      </c>
      <c r="G333">
        <v>2</v>
      </c>
      <c r="H333">
        <v>0</v>
      </c>
      <c r="I333" s="34">
        <v>0</v>
      </c>
      <c r="J333">
        <f>+Tabla32[[#This Row],[BALANCE INICIAL]]+Tabla32[[#This Row],[ENTRADAS]]-Tabla32[[#This Row],[SALIDAS]]</f>
        <v>2</v>
      </c>
      <c r="K333" s="2">
        <v>80</v>
      </c>
      <c r="L333" s="2">
        <f>+Tabla32[[#This Row],[BALANCE INICIAL]]*Tabla32[[#This Row],[PRECIO]]</f>
        <v>160</v>
      </c>
      <c r="M333" s="2">
        <f>+Tabla32[[#This Row],[ENTRADAS]]*Tabla32[[#This Row],[PRECIO]]</f>
        <v>0</v>
      </c>
      <c r="N333" s="2">
        <f>+Tabla32[[#This Row],[SALIDAS]]*Tabla32[[#This Row],[PRECIO]]</f>
        <v>0</v>
      </c>
      <c r="O333" s="2">
        <f>+Tabla32[[#This Row],[BALANCE INICIAL2]]+Tabla32[[#This Row],[ENTRADAS3]]-Tabla32[[#This Row],[SALIDAS4]]</f>
        <v>160</v>
      </c>
    </row>
    <row r="334" spans="1:15" x14ac:dyDescent="0.25">
      <c r="A334" s="9" t="s">
        <v>29</v>
      </c>
      <c r="B334" t="s">
        <v>878</v>
      </c>
      <c r="C334" t="s">
        <v>102</v>
      </c>
      <c r="D334" t="s">
        <v>567</v>
      </c>
      <c r="F334" s="9" t="s">
        <v>867</v>
      </c>
      <c r="G334">
        <v>4</v>
      </c>
      <c r="H334">
        <v>0</v>
      </c>
      <c r="I334" s="34">
        <v>0</v>
      </c>
      <c r="J334">
        <f>+Tabla32[[#This Row],[BALANCE INICIAL]]+Tabla32[[#This Row],[ENTRADAS]]-Tabla32[[#This Row],[SALIDAS]]</f>
        <v>4</v>
      </c>
      <c r="K334" s="2">
        <v>80</v>
      </c>
      <c r="L334" s="2">
        <f>+Tabla32[[#This Row],[BALANCE INICIAL]]*Tabla32[[#This Row],[PRECIO]]</f>
        <v>320</v>
      </c>
      <c r="M334" s="2">
        <f>+Tabla32[[#This Row],[ENTRADAS]]*Tabla32[[#This Row],[PRECIO]]</f>
        <v>0</v>
      </c>
      <c r="N334" s="2">
        <f>+Tabla32[[#This Row],[SALIDAS]]*Tabla32[[#This Row],[PRECIO]]</f>
        <v>0</v>
      </c>
      <c r="O334" s="2">
        <f>+Tabla32[[#This Row],[BALANCE INICIAL2]]+Tabla32[[#This Row],[ENTRADAS3]]-Tabla32[[#This Row],[SALIDAS4]]</f>
        <v>320</v>
      </c>
    </row>
    <row r="335" spans="1:15" x14ac:dyDescent="0.25">
      <c r="A335" s="9" t="s">
        <v>29</v>
      </c>
      <c r="B335" t="s">
        <v>878</v>
      </c>
      <c r="C335" t="s">
        <v>102</v>
      </c>
      <c r="D335" t="s">
        <v>568</v>
      </c>
      <c r="F335" s="9" t="s">
        <v>868</v>
      </c>
      <c r="G335">
        <v>2</v>
      </c>
      <c r="H335">
        <v>0</v>
      </c>
      <c r="I335" s="34">
        <v>0</v>
      </c>
      <c r="J335">
        <f>+Tabla32[[#This Row],[BALANCE INICIAL]]+Tabla32[[#This Row],[ENTRADAS]]-Tabla32[[#This Row],[SALIDAS]]</f>
        <v>2</v>
      </c>
      <c r="K335" s="2">
        <v>1249.99</v>
      </c>
      <c r="L335" s="2">
        <f>+Tabla32[[#This Row],[BALANCE INICIAL]]*Tabla32[[#This Row],[PRECIO]]</f>
        <v>2499.98</v>
      </c>
      <c r="M335" s="2">
        <f>+Tabla32[[#This Row],[ENTRADAS]]*Tabla32[[#This Row],[PRECIO]]</f>
        <v>0</v>
      </c>
      <c r="N335" s="2">
        <f>+Tabla32[[#This Row],[SALIDAS]]*Tabla32[[#This Row],[PRECIO]]</f>
        <v>0</v>
      </c>
      <c r="O335" s="2">
        <f>+Tabla32[[#This Row],[BALANCE INICIAL2]]+Tabla32[[#This Row],[ENTRADAS3]]-Tabla32[[#This Row],[SALIDAS4]]</f>
        <v>2499.98</v>
      </c>
    </row>
    <row r="336" spans="1:15" x14ac:dyDescent="0.25">
      <c r="A336" s="9" t="s">
        <v>29</v>
      </c>
      <c r="B336" t="s">
        <v>878</v>
      </c>
      <c r="C336" t="s">
        <v>102</v>
      </c>
      <c r="D336" t="s">
        <v>569</v>
      </c>
      <c r="F336" s="9" t="s">
        <v>825</v>
      </c>
      <c r="G336">
        <v>3</v>
      </c>
      <c r="H336">
        <v>0</v>
      </c>
      <c r="I336" s="34">
        <v>0</v>
      </c>
      <c r="J336">
        <f>+Tabla32[[#This Row],[BALANCE INICIAL]]+Tabla32[[#This Row],[ENTRADAS]]-Tabla32[[#This Row],[SALIDAS]]</f>
        <v>3</v>
      </c>
      <c r="K336" s="2">
        <v>630.5</v>
      </c>
      <c r="L336" s="2">
        <f>+Tabla32[[#This Row],[BALANCE INICIAL]]*Tabla32[[#This Row],[PRECIO]]</f>
        <v>1891.5</v>
      </c>
      <c r="M336" s="2">
        <f>+Tabla32[[#This Row],[ENTRADAS]]*Tabla32[[#This Row],[PRECIO]]</f>
        <v>0</v>
      </c>
      <c r="N336" s="2">
        <f>+Tabla32[[#This Row],[SALIDAS]]*Tabla32[[#This Row],[PRECIO]]</f>
        <v>0</v>
      </c>
      <c r="O336" s="2">
        <f>+Tabla32[[#This Row],[BALANCE INICIAL2]]+Tabla32[[#This Row],[ENTRADAS3]]-Tabla32[[#This Row],[SALIDAS4]]</f>
        <v>1891.5</v>
      </c>
    </row>
    <row r="337" spans="1:15" x14ac:dyDescent="0.25">
      <c r="A337" s="9" t="s">
        <v>29</v>
      </c>
      <c r="B337" t="s">
        <v>878</v>
      </c>
      <c r="C337" t="s">
        <v>102</v>
      </c>
      <c r="D337" t="s">
        <v>570</v>
      </c>
      <c r="F337" s="9" t="s">
        <v>834</v>
      </c>
      <c r="G337">
        <v>1</v>
      </c>
      <c r="H337">
        <v>0</v>
      </c>
      <c r="I337" s="34">
        <v>0</v>
      </c>
      <c r="J337">
        <f>+Tabla32[[#This Row],[BALANCE INICIAL]]+Tabla32[[#This Row],[ENTRADAS]]-Tabla32[[#This Row],[SALIDAS]]</f>
        <v>1</v>
      </c>
      <c r="K337" s="2">
        <v>170.5</v>
      </c>
      <c r="L337" s="2">
        <f>+Tabla32[[#This Row],[BALANCE INICIAL]]*Tabla32[[#This Row],[PRECIO]]</f>
        <v>170.5</v>
      </c>
      <c r="M337" s="2">
        <f>+Tabla32[[#This Row],[ENTRADAS]]*Tabla32[[#This Row],[PRECIO]]</f>
        <v>0</v>
      </c>
      <c r="N337" s="2">
        <f>+Tabla32[[#This Row],[SALIDAS]]*Tabla32[[#This Row],[PRECIO]]</f>
        <v>0</v>
      </c>
      <c r="O337" s="2">
        <f>+Tabla32[[#This Row],[BALANCE INICIAL2]]+Tabla32[[#This Row],[ENTRADAS3]]-Tabla32[[#This Row],[SALIDAS4]]</f>
        <v>170.5</v>
      </c>
    </row>
    <row r="338" spans="1:15" x14ac:dyDescent="0.25">
      <c r="A338" s="9" t="s">
        <v>28</v>
      </c>
      <c r="B338" t="s">
        <v>884</v>
      </c>
      <c r="C338" t="s">
        <v>74</v>
      </c>
      <c r="D338" t="s">
        <v>231</v>
      </c>
      <c r="F338" s="9" t="s">
        <v>820</v>
      </c>
      <c r="G338">
        <v>158</v>
      </c>
      <c r="H338">
        <v>0</v>
      </c>
      <c r="I338" s="34">
        <v>0</v>
      </c>
      <c r="J338">
        <f>+Tabla32[[#This Row],[BALANCE INICIAL]]+Tabla32[[#This Row],[ENTRADAS]]-Tabla32[[#This Row],[SALIDAS]]</f>
        <v>158</v>
      </c>
      <c r="K338" s="2">
        <v>11.5</v>
      </c>
      <c r="L338" s="2">
        <f>+Tabla32[[#This Row],[BALANCE INICIAL]]*Tabla32[[#This Row],[PRECIO]]</f>
        <v>1817</v>
      </c>
      <c r="M338" s="2">
        <f>+Tabla32[[#This Row],[ENTRADAS]]*Tabla32[[#This Row],[PRECIO]]</f>
        <v>0</v>
      </c>
      <c r="N338" s="2">
        <f>+Tabla32[[#This Row],[SALIDAS]]*Tabla32[[#This Row],[PRECIO]]</f>
        <v>0</v>
      </c>
      <c r="O338" s="2">
        <f>+Tabla32[[#This Row],[BALANCE INICIAL2]]+Tabla32[[#This Row],[ENTRADAS3]]-Tabla32[[#This Row],[SALIDAS4]]</f>
        <v>1817</v>
      </c>
    </row>
    <row r="339" spans="1:15" x14ac:dyDescent="0.25">
      <c r="A339" s="9" t="s">
        <v>28</v>
      </c>
      <c r="B339" t="s">
        <v>884</v>
      </c>
      <c r="C339" t="s">
        <v>74</v>
      </c>
      <c r="D339" t="s">
        <v>232</v>
      </c>
      <c r="F339" s="9" t="s">
        <v>820</v>
      </c>
      <c r="G339">
        <v>286</v>
      </c>
      <c r="H339">
        <v>0</v>
      </c>
      <c r="I339" s="34">
        <v>0</v>
      </c>
      <c r="J339">
        <f>+Tabla32[[#This Row],[BALANCE INICIAL]]+Tabla32[[#This Row],[ENTRADAS]]-Tabla32[[#This Row],[SALIDAS]]</f>
        <v>286</v>
      </c>
      <c r="K339" s="2">
        <v>125.5</v>
      </c>
      <c r="L339" s="2">
        <f>+Tabla32[[#This Row],[BALANCE INICIAL]]*Tabla32[[#This Row],[PRECIO]]</f>
        <v>35893</v>
      </c>
      <c r="M339" s="2">
        <f>+Tabla32[[#This Row],[ENTRADAS]]*Tabla32[[#This Row],[PRECIO]]</f>
        <v>0</v>
      </c>
      <c r="N339" s="2">
        <f>+Tabla32[[#This Row],[SALIDAS]]*Tabla32[[#This Row],[PRECIO]]</f>
        <v>0</v>
      </c>
      <c r="O339" s="2">
        <f>+Tabla32[[#This Row],[BALANCE INICIAL2]]+Tabla32[[#This Row],[ENTRADAS3]]-Tabla32[[#This Row],[SALIDAS4]]</f>
        <v>35893</v>
      </c>
    </row>
    <row r="340" spans="1:15" x14ac:dyDescent="0.25">
      <c r="A340" s="9" t="s">
        <v>59</v>
      </c>
      <c r="B340" t="s">
        <v>880</v>
      </c>
      <c r="C340" t="s">
        <v>107</v>
      </c>
      <c r="D340" t="s">
        <v>704</v>
      </c>
      <c r="F340" s="9" t="s">
        <v>834</v>
      </c>
      <c r="G340">
        <v>0</v>
      </c>
      <c r="H340">
        <v>0</v>
      </c>
      <c r="I340" s="34">
        <v>0</v>
      </c>
      <c r="J340">
        <f>+Tabla32[[#This Row],[BALANCE INICIAL]]+Tabla32[[#This Row],[ENTRADAS]]-Tabla32[[#This Row],[SALIDAS]]</f>
        <v>0</v>
      </c>
      <c r="K340" s="2">
        <v>350</v>
      </c>
      <c r="L340" s="2">
        <f>+Tabla32[[#This Row],[BALANCE INICIAL]]*Tabla32[[#This Row],[PRECIO]]</f>
        <v>0</v>
      </c>
      <c r="M340" s="2">
        <f>+Tabla32[[#This Row],[ENTRADAS]]*Tabla32[[#This Row],[PRECIO]]</f>
        <v>0</v>
      </c>
      <c r="N340" s="2">
        <f>+Tabla32[[#This Row],[SALIDAS]]*Tabla32[[#This Row],[PRECIO]]</f>
        <v>0</v>
      </c>
      <c r="O340" s="2">
        <f>+Tabla32[[#This Row],[BALANCE INICIAL2]]+Tabla32[[#This Row],[ENTRADAS3]]-Tabla32[[#This Row],[SALIDAS4]]</f>
        <v>0</v>
      </c>
    </row>
    <row r="341" spans="1:15" x14ac:dyDescent="0.25">
      <c r="A341" s="9" t="s">
        <v>28</v>
      </c>
      <c r="B341" t="s">
        <v>884</v>
      </c>
      <c r="C341" t="s">
        <v>74</v>
      </c>
      <c r="D341" t="s">
        <v>1006</v>
      </c>
      <c r="F341" s="9" t="s">
        <v>820</v>
      </c>
      <c r="G341">
        <v>2</v>
      </c>
      <c r="H341">
        <v>0</v>
      </c>
      <c r="I341" s="34">
        <v>2</v>
      </c>
      <c r="J341">
        <f>+Tabla32[[#This Row],[BALANCE INICIAL]]+Tabla32[[#This Row],[ENTRADAS]]-Tabla32[[#This Row],[SALIDAS]]</f>
        <v>0</v>
      </c>
      <c r="K341" s="2">
        <v>90</v>
      </c>
      <c r="L341" s="2">
        <f>+Tabla32[[#This Row],[BALANCE INICIAL]]*Tabla32[[#This Row],[PRECIO]]</f>
        <v>180</v>
      </c>
      <c r="M341" s="2">
        <f>+Tabla32[[#This Row],[ENTRADAS]]*Tabla32[[#This Row],[PRECIO]]</f>
        <v>0</v>
      </c>
      <c r="N341" s="2">
        <f>+Tabla32[[#This Row],[SALIDAS]]*Tabla32[[#This Row],[PRECIO]]</f>
        <v>180</v>
      </c>
      <c r="O341" s="2">
        <f>+Tabla32[[#This Row],[BALANCE INICIAL2]]+Tabla32[[#This Row],[ENTRADAS3]]-Tabla32[[#This Row],[SALIDAS4]]</f>
        <v>0</v>
      </c>
    </row>
    <row r="342" spans="1:15" x14ac:dyDescent="0.25">
      <c r="A342" s="9" t="s">
        <v>28</v>
      </c>
      <c r="B342" t="s">
        <v>884</v>
      </c>
      <c r="C342" t="s">
        <v>74</v>
      </c>
      <c r="D342" t="s">
        <v>233</v>
      </c>
      <c r="F342" s="9" t="s">
        <v>839</v>
      </c>
      <c r="G342">
        <v>680</v>
      </c>
      <c r="H342">
        <v>0</v>
      </c>
      <c r="I342" s="34">
        <v>0</v>
      </c>
      <c r="J342">
        <f>+Tabla32[[#This Row],[BALANCE INICIAL]]+Tabla32[[#This Row],[ENTRADAS]]-Tabla32[[#This Row],[SALIDAS]]</f>
        <v>680</v>
      </c>
      <c r="K342" s="2">
        <v>21</v>
      </c>
      <c r="L342" s="2">
        <f>+Tabla32[[#This Row],[BALANCE INICIAL]]*Tabla32[[#This Row],[PRECIO]]</f>
        <v>14280</v>
      </c>
      <c r="M342" s="2">
        <f>+Tabla32[[#This Row],[ENTRADAS]]*Tabla32[[#This Row],[PRECIO]]</f>
        <v>0</v>
      </c>
      <c r="N342" s="2">
        <f>+Tabla32[[#This Row],[SALIDAS]]*Tabla32[[#This Row],[PRECIO]]</f>
        <v>0</v>
      </c>
      <c r="O342" s="2">
        <f>+Tabla32[[#This Row],[BALANCE INICIAL2]]+Tabla32[[#This Row],[ENTRADAS3]]-Tabla32[[#This Row],[SALIDAS4]]</f>
        <v>14280</v>
      </c>
    </row>
    <row r="343" spans="1:15" x14ac:dyDescent="0.25">
      <c r="A343" s="9" t="s">
        <v>30</v>
      </c>
      <c r="B343" s="17" t="s">
        <v>876</v>
      </c>
      <c r="C343" t="s">
        <v>73</v>
      </c>
      <c r="D343" t="s">
        <v>138</v>
      </c>
      <c r="F343" s="9" t="s">
        <v>820</v>
      </c>
      <c r="G343">
        <v>0</v>
      </c>
      <c r="H343">
        <v>0</v>
      </c>
      <c r="I343" s="34">
        <v>0</v>
      </c>
      <c r="J343">
        <f>+Tabla32[[#This Row],[BALANCE INICIAL]]+Tabla32[[#This Row],[ENTRADAS]]-Tabla32[[#This Row],[SALIDAS]]</f>
        <v>0</v>
      </c>
      <c r="K343" s="2">
        <v>350</v>
      </c>
      <c r="L343" s="2">
        <f>+Tabla32[[#This Row],[BALANCE INICIAL]]*Tabla32[[#This Row],[PRECIO]]</f>
        <v>0</v>
      </c>
      <c r="M343" s="2">
        <f>+Tabla32[[#This Row],[ENTRADAS]]*Tabla32[[#This Row],[PRECIO]]</f>
        <v>0</v>
      </c>
      <c r="N343" s="2">
        <f>+Tabla32[[#This Row],[SALIDAS]]*Tabla32[[#This Row],[PRECIO]]</f>
        <v>0</v>
      </c>
      <c r="O343" s="2">
        <f>+Tabla32[[#This Row],[BALANCE INICIAL2]]+Tabla32[[#This Row],[ENTRADAS3]]-Tabla32[[#This Row],[SALIDAS4]]</f>
        <v>0</v>
      </c>
    </row>
    <row r="344" spans="1:15" x14ac:dyDescent="0.25">
      <c r="A344" s="9" t="s">
        <v>30</v>
      </c>
      <c r="B344" s="17" t="s">
        <v>876</v>
      </c>
      <c r="C344" t="s">
        <v>73</v>
      </c>
      <c r="D344" t="s">
        <v>139</v>
      </c>
      <c r="F344" s="9" t="s">
        <v>820</v>
      </c>
      <c r="G344">
        <v>0</v>
      </c>
      <c r="H344">
        <v>0</v>
      </c>
      <c r="I344" s="34">
        <v>0</v>
      </c>
      <c r="J344">
        <f>+Tabla32[[#This Row],[BALANCE INICIAL]]+Tabla32[[#This Row],[ENTRADAS]]-Tabla32[[#This Row],[SALIDAS]]</f>
        <v>0</v>
      </c>
      <c r="K344" s="2">
        <v>350</v>
      </c>
      <c r="L344" s="2">
        <f>+Tabla32[[#This Row],[BALANCE INICIAL]]*Tabla32[[#This Row],[PRECIO]]</f>
        <v>0</v>
      </c>
      <c r="M344" s="2">
        <f>+Tabla32[[#This Row],[ENTRADAS]]*Tabla32[[#This Row],[PRECIO]]</f>
        <v>0</v>
      </c>
      <c r="N344" s="2">
        <f>+Tabla32[[#This Row],[SALIDAS]]*Tabla32[[#This Row],[PRECIO]]</f>
        <v>0</v>
      </c>
      <c r="O344" s="2">
        <f>+Tabla32[[#This Row],[BALANCE INICIAL2]]+Tabla32[[#This Row],[ENTRADAS3]]-Tabla32[[#This Row],[SALIDAS4]]</f>
        <v>0</v>
      </c>
    </row>
    <row r="345" spans="1:15" ht="15" customHeight="1" x14ac:dyDescent="0.25">
      <c r="A345" s="13" t="s">
        <v>31</v>
      </c>
      <c r="B345" s="37" t="s">
        <v>897</v>
      </c>
      <c r="C345" s="36" t="s">
        <v>75</v>
      </c>
      <c r="D345" t="s">
        <v>234</v>
      </c>
      <c r="F345" s="9" t="s">
        <v>848</v>
      </c>
      <c r="G345">
        <v>24</v>
      </c>
      <c r="H345">
        <v>0</v>
      </c>
      <c r="I345" s="34">
        <v>24</v>
      </c>
      <c r="J345">
        <f>+Tabla32[[#This Row],[BALANCE INICIAL]]+Tabla32[[#This Row],[ENTRADAS]]-Tabla32[[#This Row],[SALIDAS]]</f>
        <v>0</v>
      </c>
      <c r="K345" s="2">
        <v>546</v>
      </c>
      <c r="L345" s="2">
        <f>+Tabla32[[#This Row],[BALANCE INICIAL]]*Tabla32[[#This Row],[PRECIO]]</f>
        <v>13104</v>
      </c>
      <c r="M345" s="2">
        <f>+Tabla32[[#This Row],[ENTRADAS]]*Tabla32[[#This Row],[PRECIO]]</f>
        <v>0</v>
      </c>
      <c r="N345" s="2">
        <f>+Tabla32[[#This Row],[SALIDAS]]*Tabla32[[#This Row],[PRECIO]]</f>
        <v>13104</v>
      </c>
      <c r="O345" s="2">
        <f>+Tabla32[[#This Row],[BALANCE INICIAL2]]+Tabla32[[#This Row],[ENTRADAS3]]-Tabla32[[#This Row],[SALIDAS4]]</f>
        <v>0</v>
      </c>
    </row>
    <row r="346" spans="1:15" x14ac:dyDescent="0.25">
      <c r="A346" s="9" t="s">
        <v>30</v>
      </c>
      <c r="B346" s="17" t="s">
        <v>876</v>
      </c>
      <c r="C346" t="s">
        <v>73</v>
      </c>
      <c r="D346" t="s">
        <v>235</v>
      </c>
      <c r="F346" s="9" t="s">
        <v>849</v>
      </c>
      <c r="G346">
        <v>108</v>
      </c>
      <c r="H346">
        <v>0</v>
      </c>
      <c r="I346" s="34">
        <v>0</v>
      </c>
      <c r="J346">
        <f>+Tabla32[[#This Row],[BALANCE INICIAL]]+Tabla32[[#This Row],[ENTRADAS]]-Tabla32[[#This Row],[SALIDAS]]</f>
        <v>108</v>
      </c>
      <c r="K346" s="2">
        <v>1095</v>
      </c>
      <c r="L346" s="2">
        <f>+Tabla32[[#This Row],[BALANCE INICIAL]]*Tabla32[[#This Row],[PRECIO]]</f>
        <v>118260</v>
      </c>
      <c r="M346" s="2">
        <f>+Tabla32[[#This Row],[ENTRADAS]]*Tabla32[[#This Row],[PRECIO]]</f>
        <v>0</v>
      </c>
      <c r="N346" s="2">
        <f>+Tabla32[[#This Row],[SALIDAS]]*Tabla32[[#This Row],[PRECIO]]</f>
        <v>0</v>
      </c>
      <c r="O346" s="2">
        <f>+Tabla32[[#This Row],[BALANCE INICIAL2]]+Tabla32[[#This Row],[ENTRADAS3]]-Tabla32[[#This Row],[SALIDAS4]]</f>
        <v>118260</v>
      </c>
    </row>
    <row r="347" spans="1:15" ht="16.5" customHeight="1" x14ac:dyDescent="0.25">
      <c r="A347" s="13" t="s">
        <v>31</v>
      </c>
      <c r="B347" s="37" t="s">
        <v>897</v>
      </c>
      <c r="C347" s="36" t="s">
        <v>75</v>
      </c>
      <c r="D347" t="s">
        <v>236</v>
      </c>
      <c r="F347" s="9" t="s">
        <v>848</v>
      </c>
      <c r="G347">
        <v>24</v>
      </c>
      <c r="H347">
        <v>0</v>
      </c>
      <c r="I347" s="34">
        <v>12</v>
      </c>
      <c r="J347">
        <f>+Tabla32[[#This Row],[BALANCE INICIAL]]+Tabla32[[#This Row],[ENTRADAS]]-Tabla32[[#This Row],[SALIDAS]]</f>
        <v>12</v>
      </c>
      <c r="K347" s="2">
        <v>175</v>
      </c>
      <c r="L347" s="2">
        <f>+Tabla32[[#This Row],[BALANCE INICIAL]]*Tabla32[[#This Row],[PRECIO]]</f>
        <v>4200</v>
      </c>
      <c r="M347" s="2">
        <f>+Tabla32[[#This Row],[ENTRADAS]]*Tabla32[[#This Row],[PRECIO]]</f>
        <v>0</v>
      </c>
      <c r="N347" s="2">
        <f>+Tabla32[[#This Row],[SALIDAS]]*Tabla32[[#This Row],[PRECIO]]</f>
        <v>2100</v>
      </c>
      <c r="O347" s="2">
        <f>+Tabla32[[#This Row],[BALANCE INICIAL2]]+Tabla32[[#This Row],[ENTRADAS3]]-Tabla32[[#This Row],[SALIDAS4]]</f>
        <v>2100</v>
      </c>
    </row>
    <row r="348" spans="1:15" x14ac:dyDescent="0.25">
      <c r="A348" s="9" t="s">
        <v>35</v>
      </c>
      <c r="B348" s="17" t="s">
        <v>883</v>
      </c>
      <c r="C348" t="s">
        <v>81</v>
      </c>
      <c r="D348" t="s">
        <v>438</v>
      </c>
      <c r="F348" s="9" t="s">
        <v>820</v>
      </c>
      <c r="G348">
        <v>6</v>
      </c>
      <c r="H348">
        <v>0</v>
      </c>
      <c r="I348" s="34">
        <v>0</v>
      </c>
      <c r="J348">
        <f>+Tabla32[[#This Row],[BALANCE INICIAL]]+Tabla32[[#This Row],[ENTRADAS]]-Tabla32[[#This Row],[SALIDAS]]</f>
        <v>6</v>
      </c>
      <c r="K348" s="2">
        <v>151.86000000000001</v>
      </c>
      <c r="L348" s="2">
        <f>+Tabla32[[#This Row],[BALANCE INICIAL]]*Tabla32[[#This Row],[PRECIO]]</f>
        <v>911.16000000000008</v>
      </c>
      <c r="M348" s="2">
        <f>+Tabla32[[#This Row],[ENTRADAS]]*Tabla32[[#This Row],[PRECIO]]</f>
        <v>0</v>
      </c>
      <c r="N348" s="2">
        <f>+Tabla32[[#This Row],[SALIDAS]]*Tabla32[[#This Row],[PRECIO]]</f>
        <v>0</v>
      </c>
      <c r="O348" s="2">
        <f>+Tabla32[[#This Row],[BALANCE INICIAL2]]+Tabla32[[#This Row],[ENTRADAS3]]-Tabla32[[#This Row],[SALIDAS4]]</f>
        <v>911.16000000000008</v>
      </c>
    </row>
    <row r="349" spans="1:15" ht="17.25" customHeight="1" x14ac:dyDescent="0.25">
      <c r="A349" s="13" t="s">
        <v>31</v>
      </c>
      <c r="B349" s="37" t="s">
        <v>897</v>
      </c>
      <c r="C349" s="36" t="s">
        <v>75</v>
      </c>
      <c r="D349" t="s">
        <v>237</v>
      </c>
      <c r="F349" s="9" t="s">
        <v>837</v>
      </c>
      <c r="G349">
        <v>1</v>
      </c>
      <c r="H349">
        <v>0</v>
      </c>
      <c r="I349" s="34">
        <v>1</v>
      </c>
      <c r="J349">
        <f>+Tabla32[[#This Row],[BALANCE INICIAL]]+Tabla32[[#This Row],[ENTRADAS]]-Tabla32[[#This Row],[SALIDAS]]</f>
        <v>0</v>
      </c>
      <c r="K349" s="2">
        <v>400</v>
      </c>
      <c r="L349" s="2">
        <f>+Tabla32[[#This Row],[BALANCE INICIAL]]*Tabla32[[#This Row],[PRECIO]]</f>
        <v>400</v>
      </c>
      <c r="M349" s="2">
        <f>+Tabla32[[#This Row],[ENTRADAS]]*Tabla32[[#This Row],[PRECIO]]</f>
        <v>0</v>
      </c>
      <c r="N349" s="2">
        <f>+Tabla32[[#This Row],[SALIDAS]]*Tabla32[[#This Row],[PRECIO]]</f>
        <v>400</v>
      </c>
      <c r="O349" s="2">
        <f>+Tabla32[[#This Row],[BALANCE INICIAL2]]+Tabla32[[#This Row],[ENTRADAS3]]-Tabla32[[#This Row],[SALIDAS4]]</f>
        <v>0</v>
      </c>
    </row>
    <row r="350" spans="1:15" x14ac:dyDescent="0.25">
      <c r="A350" s="9" t="s">
        <v>28</v>
      </c>
      <c r="B350" t="s">
        <v>884</v>
      </c>
      <c r="C350" t="s">
        <v>74</v>
      </c>
      <c r="D350" t="s">
        <v>238</v>
      </c>
      <c r="F350" s="9" t="s">
        <v>820</v>
      </c>
      <c r="G350">
        <v>1</v>
      </c>
      <c r="H350">
        <v>0</v>
      </c>
      <c r="I350" s="34">
        <v>0</v>
      </c>
      <c r="J350">
        <f>+Tabla32[[#This Row],[BALANCE INICIAL]]+Tabla32[[#This Row],[ENTRADAS]]-Tabla32[[#This Row],[SALIDAS]]</f>
        <v>1</v>
      </c>
      <c r="K350" s="2">
        <v>1200</v>
      </c>
      <c r="L350" s="2">
        <f>+Tabla32[[#This Row],[BALANCE INICIAL]]*Tabla32[[#This Row],[PRECIO]]</f>
        <v>1200</v>
      </c>
      <c r="M350" s="2">
        <f>+Tabla32[[#This Row],[ENTRADAS]]*Tabla32[[#This Row],[PRECIO]]</f>
        <v>0</v>
      </c>
      <c r="N350" s="2">
        <f>+Tabla32[[#This Row],[SALIDAS]]*Tabla32[[#This Row],[PRECIO]]</f>
        <v>0</v>
      </c>
      <c r="O350" s="2">
        <f>+Tabla32[[#This Row],[BALANCE INICIAL2]]+Tabla32[[#This Row],[ENTRADAS3]]-Tabla32[[#This Row],[SALIDAS4]]</f>
        <v>1200</v>
      </c>
    </row>
    <row r="351" spans="1:15" x14ac:dyDescent="0.25">
      <c r="A351" s="9" t="s">
        <v>29</v>
      </c>
      <c r="B351" t="s">
        <v>878</v>
      </c>
      <c r="C351" t="s">
        <v>102</v>
      </c>
      <c r="D351" t="s">
        <v>507</v>
      </c>
      <c r="F351" s="9" t="s">
        <v>820</v>
      </c>
      <c r="G351">
        <v>0</v>
      </c>
      <c r="H351">
        <v>0</v>
      </c>
      <c r="I351" s="34">
        <v>0</v>
      </c>
      <c r="J351">
        <f>+Tabla32[[#This Row],[BALANCE INICIAL]]+Tabla32[[#This Row],[ENTRADAS]]-Tabla32[[#This Row],[SALIDAS]]</f>
        <v>0</v>
      </c>
      <c r="K351" s="2">
        <v>9</v>
      </c>
      <c r="L351" s="2">
        <f>+Tabla32[[#This Row],[BALANCE INICIAL]]*Tabla32[[#This Row],[PRECIO]]</f>
        <v>0</v>
      </c>
      <c r="M351" s="2">
        <f>+Tabla32[[#This Row],[ENTRADAS]]*Tabla32[[#This Row],[PRECIO]]</f>
        <v>0</v>
      </c>
      <c r="N351" s="2">
        <f>+Tabla32[[#This Row],[SALIDAS]]*Tabla32[[#This Row],[PRECIO]]</f>
        <v>0</v>
      </c>
      <c r="O351" s="2">
        <f>+Tabla32[[#This Row],[BALANCE INICIAL2]]+Tabla32[[#This Row],[ENTRADAS3]]-Tabla32[[#This Row],[SALIDAS4]]</f>
        <v>0</v>
      </c>
    </row>
    <row r="352" spans="1:15" x14ac:dyDescent="0.25">
      <c r="A352" s="9" t="s">
        <v>29</v>
      </c>
      <c r="B352" t="s">
        <v>878</v>
      </c>
      <c r="C352" t="s">
        <v>102</v>
      </c>
      <c r="D352" t="s">
        <v>571</v>
      </c>
      <c r="F352" s="9" t="s">
        <v>869</v>
      </c>
      <c r="G352">
        <v>1</v>
      </c>
      <c r="H352">
        <v>0</v>
      </c>
      <c r="I352" s="34">
        <v>0</v>
      </c>
      <c r="J352">
        <f>+Tabla32[[#This Row],[BALANCE INICIAL]]+Tabla32[[#This Row],[ENTRADAS]]-Tabla32[[#This Row],[SALIDAS]]</f>
        <v>1</v>
      </c>
      <c r="K352" s="2">
        <v>169</v>
      </c>
      <c r="L352" s="2">
        <f>+Tabla32[[#This Row],[BALANCE INICIAL]]*Tabla32[[#This Row],[PRECIO]]</f>
        <v>169</v>
      </c>
      <c r="M352" s="2">
        <f>+Tabla32[[#This Row],[ENTRADAS]]*Tabla32[[#This Row],[PRECIO]]</f>
        <v>0</v>
      </c>
      <c r="N352" s="2">
        <f>+Tabla32[[#This Row],[SALIDAS]]*Tabla32[[#This Row],[PRECIO]]</f>
        <v>0</v>
      </c>
      <c r="O352" s="2">
        <f>+Tabla32[[#This Row],[BALANCE INICIAL2]]+Tabla32[[#This Row],[ENTRADAS3]]-Tabla32[[#This Row],[SALIDAS4]]</f>
        <v>169</v>
      </c>
    </row>
    <row r="353" spans="1:15" x14ac:dyDescent="0.25">
      <c r="A353" s="9" t="s">
        <v>29</v>
      </c>
      <c r="B353" t="s">
        <v>878</v>
      </c>
      <c r="C353" t="s">
        <v>102</v>
      </c>
      <c r="D353" t="s">
        <v>572</v>
      </c>
      <c r="F353" s="9" t="s">
        <v>834</v>
      </c>
      <c r="G353">
        <v>1</v>
      </c>
      <c r="H353">
        <v>0</v>
      </c>
      <c r="I353" s="34">
        <v>0</v>
      </c>
      <c r="J353">
        <f>+Tabla32[[#This Row],[BALANCE INICIAL]]+Tabla32[[#This Row],[ENTRADAS]]-Tabla32[[#This Row],[SALIDAS]]</f>
        <v>1</v>
      </c>
      <c r="K353" s="2">
        <v>159</v>
      </c>
      <c r="L353" s="2">
        <f>+Tabla32[[#This Row],[BALANCE INICIAL]]*Tabla32[[#This Row],[PRECIO]]</f>
        <v>159</v>
      </c>
      <c r="M353" s="2">
        <f>+Tabla32[[#This Row],[ENTRADAS]]*Tabla32[[#This Row],[PRECIO]]</f>
        <v>0</v>
      </c>
      <c r="N353" s="2">
        <f>+Tabla32[[#This Row],[SALIDAS]]*Tabla32[[#This Row],[PRECIO]]</f>
        <v>0</v>
      </c>
      <c r="O353" s="2">
        <f>+Tabla32[[#This Row],[BALANCE INICIAL2]]+Tabla32[[#This Row],[ENTRADAS3]]-Tabla32[[#This Row],[SALIDAS4]]</f>
        <v>159</v>
      </c>
    </row>
    <row r="354" spans="1:15" x14ac:dyDescent="0.25">
      <c r="A354" s="9" t="s">
        <v>29</v>
      </c>
      <c r="B354" t="s">
        <v>878</v>
      </c>
      <c r="C354" t="s">
        <v>102</v>
      </c>
      <c r="D354" t="s">
        <v>604</v>
      </c>
      <c r="F354" s="9" t="s">
        <v>834</v>
      </c>
      <c r="G354">
        <v>10</v>
      </c>
      <c r="H354">
        <v>0</v>
      </c>
      <c r="I354" s="34">
        <v>0</v>
      </c>
      <c r="J354">
        <f>+Tabla32[[#This Row],[BALANCE INICIAL]]+Tabla32[[#This Row],[ENTRADAS]]-Tabla32[[#This Row],[SALIDAS]]</f>
        <v>10</v>
      </c>
      <c r="K354" s="2">
        <v>138.6</v>
      </c>
      <c r="L354" s="2">
        <f>+Tabla32[[#This Row],[BALANCE INICIAL]]*Tabla32[[#This Row],[PRECIO]]</f>
        <v>1386</v>
      </c>
      <c r="M354" s="2">
        <f>+Tabla32[[#This Row],[ENTRADAS]]*Tabla32[[#This Row],[PRECIO]]</f>
        <v>0</v>
      </c>
      <c r="N354" s="2">
        <f>+Tabla32[[#This Row],[SALIDAS]]*Tabla32[[#This Row],[PRECIO]]</f>
        <v>0</v>
      </c>
      <c r="O354" s="2">
        <f>+Tabla32[[#This Row],[BALANCE INICIAL2]]+Tabla32[[#This Row],[ENTRADAS3]]-Tabla32[[#This Row],[SALIDAS4]]</f>
        <v>1386</v>
      </c>
    </row>
    <row r="355" spans="1:15" x14ac:dyDescent="0.25">
      <c r="A355" s="9" t="s">
        <v>29</v>
      </c>
      <c r="B355" t="s">
        <v>878</v>
      </c>
      <c r="C355" t="s">
        <v>102</v>
      </c>
      <c r="D355" t="s">
        <v>574</v>
      </c>
      <c r="F355" s="9" t="s">
        <v>866</v>
      </c>
      <c r="G355">
        <v>15</v>
      </c>
      <c r="H355">
        <v>0</v>
      </c>
      <c r="I355" s="34">
        <v>0</v>
      </c>
      <c r="J355">
        <f>+Tabla32[[#This Row],[BALANCE INICIAL]]+Tabla32[[#This Row],[ENTRADAS]]-Tabla32[[#This Row],[SALIDAS]]</f>
        <v>15</v>
      </c>
      <c r="K355" s="2">
        <v>85</v>
      </c>
      <c r="L355" s="2">
        <f>+Tabla32[[#This Row],[BALANCE INICIAL]]*Tabla32[[#This Row],[PRECIO]]</f>
        <v>1275</v>
      </c>
      <c r="M355" s="2">
        <f>+Tabla32[[#This Row],[ENTRADAS]]*Tabla32[[#This Row],[PRECIO]]</f>
        <v>0</v>
      </c>
      <c r="N355" s="2">
        <f>+Tabla32[[#This Row],[SALIDAS]]*Tabla32[[#This Row],[PRECIO]]</f>
        <v>0</v>
      </c>
      <c r="O355" s="2">
        <f>+Tabla32[[#This Row],[BALANCE INICIAL2]]+Tabla32[[#This Row],[ENTRADAS3]]-Tabla32[[#This Row],[SALIDAS4]]</f>
        <v>1275</v>
      </c>
    </row>
    <row r="356" spans="1:15" x14ac:dyDescent="0.25">
      <c r="A356" s="9" t="s">
        <v>29</v>
      </c>
      <c r="B356" t="s">
        <v>878</v>
      </c>
      <c r="C356" t="s">
        <v>102</v>
      </c>
      <c r="D356" t="s">
        <v>573</v>
      </c>
      <c r="F356" s="9" t="s">
        <v>834</v>
      </c>
      <c r="G356">
        <v>5</v>
      </c>
      <c r="H356">
        <v>0</v>
      </c>
      <c r="I356" s="34">
        <v>0</v>
      </c>
      <c r="J356">
        <f>+Tabla32[[#This Row],[BALANCE INICIAL]]+Tabla32[[#This Row],[ENTRADAS]]-Tabla32[[#This Row],[SALIDAS]]</f>
        <v>5</v>
      </c>
      <c r="K356" s="2">
        <v>150</v>
      </c>
      <c r="L356" s="2">
        <f>+Tabla32[[#This Row],[BALANCE INICIAL]]*Tabla32[[#This Row],[PRECIO]]</f>
        <v>750</v>
      </c>
      <c r="M356" s="2">
        <f>+Tabla32[[#This Row],[ENTRADAS]]*Tabla32[[#This Row],[PRECIO]]</f>
        <v>0</v>
      </c>
      <c r="N356" s="2">
        <f>+Tabla32[[#This Row],[SALIDAS]]*Tabla32[[#This Row],[PRECIO]]</f>
        <v>0</v>
      </c>
      <c r="O356" s="2">
        <f>+Tabla32[[#This Row],[BALANCE INICIAL2]]+Tabla32[[#This Row],[ENTRADAS3]]-Tabla32[[#This Row],[SALIDAS4]]</f>
        <v>750</v>
      </c>
    </row>
    <row r="357" spans="1:15" x14ac:dyDescent="0.25">
      <c r="A357" s="9" t="s">
        <v>29</v>
      </c>
      <c r="B357" t="s">
        <v>878</v>
      </c>
      <c r="C357" t="s">
        <v>102</v>
      </c>
      <c r="D357" t="s">
        <v>576</v>
      </c>
      <c r="F357" s="9" t="s">
        <v>834</v>
      </c>
      <c r="G357">
        <v>16</v>
      </c>
      <c r="H357">
        <v>0</v>
      </c>
      <c r="I357" s="34">
        <v>0</v>
      </c>
      <c r="J357">
        <f>+Tabla32[[#This Row],[BALANCE INICIAL]]+Tabla32[[#This Row],[ENTRADAS]]-Tabla32[[#This Row],[SALIDAS]]</f>
        <v>16</v>
      </c>
      <c r="K357" s="2">
        <v>140</v>
      </c>
      <c r="L357" s="2">
        <f>+Tabla32[[#This Row],[BALANCE INICIAL]]*Tabla32[[#This Row],[PRECIO]]</f>
        <v>2240</v>
      </c>
      <c r="M357" s="2">
        <f>+Tabla32[[#This Row],[ENTRADAS]]*Tabla32[[#This Row],[PRECIO]]</f>
        <v>0</v>
      </c>
      <c r="N357" s="2">
        <f>+Tabla32[[#This Row],[SALIDAS]]*Tabla32[[#This Row],[PRECIO]]</f>
        <v>0</v>
      </c>
      <c r="O357" s="2">
        <f>+Tabla32[[#This Row],[BALANCE INICIAL2]]+Tabla32[[#This Row],[ENTRADAS3]]-Tabla32[[#This Row],[SALIDAS4]]</f>
        <v>2240</v>
      </c>
    </row>
    <row r="358" spans="1:15" x14ac:dyDescent="0.25">
      <c r="A358" s="9" t="s">
        <v>29</v>
      </c>
      <c r="B358" t="s">
        <v>878</v>
      </c>
      <c r="C358" t="s">
        <v>102</v>
      </c>
      <c r="D358" t="s">
        <v>575</v>
      </c>
      <c r="F358" s="9" t="s">
        <v>869</v>
      </c>
      <c r="G358">
        <v>3</v>
      </c>
      <c r="H358">
        <v>0</v>
      </c>
      <c r="I358" s="34">
        <v>0</v>
      </c>
      <c r="J358">
        <f>+Tabla32[[#This Row],[BALANCE INICIAL]]+Tabla32[[#This Row],[ENTRADAS]]-Tabla32[[#This Row],[SALIDAS]]</f>
        <v>3</v>
      </c>
      <c r="K358" s="2">
        <v>85</v>
      </c>
      <c r="L358" s="2">
        <f>+Tabla32[[#This Row],[BALANCE INICIAL]]*Tabla32[[#This Row],[PRECIO]]</f>
        <v>255</v>
      </c>
      <c r="M358" s="2">
        <f>+Tabla32[[#This Row],[ENTRADAS]]*Tabla32[[#This Row],[PRECIO]]</f>
        <v>0</v>
      </c>
      <c r="N358" s="2">
        <f>+Tabla32[[#This Row],[SALIDAS]]*Tabla32[[#This Row],[PRECIO]]</f>
        <v>0</v>
      </c>
      <c r="O358" s="2">
        <f>+Tabla32[[#This Row],[BALANCE INICIAL2]]+Tabla32[[#This Row],[ENTRADAS3]]-Tabla32[[#This Row],[SALIDAS4]]</f>
        <v>255</v>
      </c>
    </row>
    <row r="359" spans="1:15" x14ac:dyDescent="0.25">
      <c r="A359" s="9" t="s">
        <v>29</v>
      </c>
      <c r="B359" t="s">
        <v>878</v>
      </c>
      <c r="C359" t="s">
        <v>102</v>
      </c>
      <c r="D359" t="s">
        <v>577</v>
      </c>
      <c r="F359" s="9" t="s">
        <v>834</v>
      </c>
      <c r="G359">
        <v>6</v>
      </c>
      <c r="H359">
        <v>0</v>
      </c>
      <c r="I359" s="34">
        <v>0</v>
      </c>
      <c r="J359">
        <f>+Tabla32[[#This Row],[BALANCE INICIAL]]+Tabla32[[#This Row],[ENTRADAS]]-Tabla32[[#This Row],[SALIDAS]]</f>
        <v>6</v>
      </c>
      <c r="K359" s="2">
        <v>150</v>
      </c>
      <c r="L359" s="2">
        <f>+Tabla32[[#This Row],[BALANCE INICIAL]]*Tabla32[[#This Row],[PRECIO]]</f>
        <v>900</v>
      </c>
      <c r="M359" s="2">
        <f>+Tabla32[[#This Row],[ENTRADAS]]*Tabla32[[#This Row],[PRECIO]]</f>
        <v>0</v>
      </c>
      <c r="N359" s="2">
        <f>+Tabla32[[#This Row],[SALIDAS]]*Tabla32[[#This Row],[PRECIO]]</f>
        <v>0</v>
      </c>
      <c r="O359" s="2">
        <f>+Tabla32[[#This Row],[BALANCE INICIAL2]]+Tabla32[[#This Row],[ENTRADAS3]]-Tabla32[[#This Row],[SALIDAS4]]</f>
        <v>900</v>
      </c>
    </row>
    <row r="360" spans="1:15" x14ac:dyDescent="0.25">
      <c r="A360" s="9" t="s">
        <v>33</v>
      </c>
      <c r="B360" s="17" t="s">
        <v>879</v>
      </c>
      <c r="C360" t="s">
        <v>106</v>
      </c>
      <c r="D360" t="s">
        <v>705</v>
      </c>
      <c r="F360" s="9" t="s">
        <v>825</v>
      </c>
      <c r="G360">
        <v>2</v>
      </c>
      <c r="H360">
        <v>0</v>
      </c>
      <c r="I360" s="34">
        <v>0</v>
      </c>
      <c r="J360">
        <f>+Tabla32[[#This Row],[BALANCE INICIAL]]+Tabla32[[#This Row],[ENTRADAS]]-Tabla32[[#This Row],[SALIDAS]]</f>
        <v>2</v>
      </c>
      <c r="K360" s="2">
        <v>290</v>
      </c>
      <c r="L360" s="2">
        <f>+Tabla32[[#This Row],[BALANCE INICIAL]]*Tabla32[[#This Row],[PRECIO]]</f>
        <v>580</v>
      </c>
      <c r="M360" s="2">
        <f>+Tabla32[[#This Row],[ENTRADAS]]*Tabla32[[#This Row],[PRECIO]]</f>
        <v>0</v>
      </c>
      <c r="N360" s="2">
        <f>+Tabla32[[#This Row],[SALIDAS]]*Tabla32[[#This Row],[PRECIO]]</f>
        <v>0</v>
      </c>
      <c r="O360" s="2">
        <f>+Tabla32[[#This Row],[BALANCE INICIAL2]]+Tabla32[[#This Row],[ENTRADAS3]]-Tabla32[[#This Row],[SALIDAS4]]</f>
        <v>580</v>
      </c>
    </row>
    <row r="361" spans="1:15" x14ac:dyDescent="0.25">
      <c r="A361" s="9" t="s">
        <v>29</v>
      </c>
      <c r="B361" t="s">
        <v>878</v>
      </c>
      <c r="C361" t="s">
        <v>102</v>
      </c>
      <c r="D361" t="s">
        <v>578</v>
      </c>
      <c r="F361" s="9" t="s">
        <v>834</v>
      </c>
      <c r="G361">
        <v>1</v>
      </c>
      <c r="H361">
        <v>0</v>
      </c>
      <c r="I361" s="34">
        <v>0</v>
      </c>
      <c r="J361">
        <f>+Tabla32[[#This Row],[BALANCE INICIAL]]+Tabla32[[#This Row],[ENTRADAS]]-Tabla32[[#This Row],[SALIDAS]]</f>
        <v>1</v>
      </c>
      <c r="K361" s="2">
        <v>23.73</v>
      </c>
      <c r="L361" s="2">
        <f>+Tabla32[[#This Row],[BALANCE INICIAL]]*Tabla32[[#This Row],[PRECIO]]</f>
        <v>23.73</v>
      </c>
      <c r="M361" s="2">
        <f>+Tabla32[[#This Row],[ENTRADAS]]*Tabla32[[#This Row],[PRECIO]]</f>
        <v>0</v>
      </c>
      <c r="N361" s="2">
        <f>+Tabla32[[#This Row],[SALIDAS]]*Tabla32[[#This Row],[PRECIO]]</f>
        <v>0</v>
      </c>
      <c r="O361" s="2">
        <f>+Tabla32[[#This Row],[BALANCE INICIAL2]]+Tabla32[[#This Row],[ENTRADAS3]]-Tabla32[[#This Row],[SALIDAS4]]</f>
        <v>23.73</v>
      </c>
    </row>
    <row r="362" spans="1:15" x14ac:dyDescent="0.25">
      <c r="A362" s="9" t="s">
        <v>29</v>
      </c>
      <c r="B362" t="s">
        <v>878</v>
      </c>
      <c r="C362" t="s">
        <v>102</v>
      </c>
      <c r="D362" t="s">
        <v>579</v>
      </c>
      <c r="F362" s="9" t="s">
        <v>834</v>
      </c>
      <c r="G362">
        <v>1</v>
      </c>
      <c r="H362">
        <v>0</v>
      </c>
      <c r="I362" s="34">
        <v>0</v>
      </c>
      <c r="J362">
        <f>+Tabla32[[#This Row],[BALANCE INICIAL]]+Tabla32[[#This Row],[ENTRADAS]]-Tabla32[[#This Row],[SALIDAS]]</f>
        <v>1</v>
      </c>
      <c r="K362" s="2">
        <v>169</v>
      </c>
      <c r="L362" s="2">
        <f>+Tabla32[[#This Row],[BALANCE INICIAL]]*Tabla32[[#This Row],[PRECIO]]</f>
        <v>169</v>
      </c>
      <c r="M362" s="2">
        <f>+Tabla32[[#This Row],[ENTRADAS]]*Tabla32[[#This Row],[PRECIO]]</f>
        <v>0</v>
      </c>
      <c r="N362" s="2">
        <f>+Tabla32[[#This Row],[SALIDAS]]*Tabla32[[#This Row],[PRECIO]]</f>
        <v>0</v>
      </c>
      <c r="O362" s="2">
        <f>+Tabla32[[#This Row],[BALANCE INICIAL2]]+Tabla32[[#This Row],[ENTRADAS3]]-Tabla32[[#This Row],[SALIDAS4]]</f>
        <v>169</v>
      </c>
    </row>
    <row r="363" spans="1:15" x14ac:dyDescent="0.25">
      <c r="A363" s="9" t="s">
        <v>29</v>
      </c>
      <c r="B363" t="s">
        <v>878</v>
      </c>
      <c r="C363" t="s">
        <v>102</v>
      </c>
      <c r="D363" t="s">
        <v>580</v>
      </c>
      <c r="F363" s="9" t="s">
        <v>834</v>
      </c>
      <c r="G363">
        <v>1</v>
      </c>
      <c r="H363">
        <v>0</v>
      </c>
      <c r="I363" s="34">
        <v>0</v>
      </c>
      <c r="J363">
        <f>+Tabla32[[#This Row],[BALANCE INICIAL]]+Tabla32[[#This Row],[ENTRADAS]]-Tabla32[[#This Row],[SALIDAS]]</f>
        <v>1</v>
      </c>
      <c r="K363" s="2">
        <v>239</v>
      </c>
      <c r="L363" s="2">
        <f>+Tabla32[[#This Row],[BALANCE INICIAL]]*Tabla32[[#This Row],[PRECIO]]</f>
        <v>239</v>
      </c>
      <c r="M363" s="2">
        <f>+Tabla32[[#This Row],[ENTRADAS]]*Tabla32[[#This Row],[PRECIO]]</f>
        <v>0</v>
      </c>
      <c r="N363" s="2">
        <f>+Tabla32[[#This Row],[SALIDAS]]*Tabla32[[#This Row],[PRECIO]]</f>
        <v>0</v>
      </c>
      <c r="O363" s="2">
        <f>+Tabla32[[#This Row],[BALANCE INICIAL2]]+Tabla32[[#This Row],[ENTRADAS3]]-Tabla32[[#This Row],[SALIDAS4]]</f>
        <v>239</v>
      </c>
    </row>
    <row r="364" spans="1:15" x14ac:dyDescent="0.25">
      <c r="A364" s="9" t="s">
        <v>29</v>
      </c>
      <c r="B364" t="s">
        <v>878</v>
      </c>
      <c r="C364" t="s">
        <v>102</v>
      </c>
      <c r="D364" t="s">
        <v>581</v>
      </c>
      <c r="F364" s="9" t="s">
        <v>834</v>
      </c>
      <c r="G364">
        <v>5</v>
      </c>
      <c r="H364">
        <v>0</v>
      </c>
      <c r="I364" s="34">
        <v>0</v>
      </c>
      <c r="J364">
        <f>+Tabla32[[#This Row],[BALANCE INICIAL]]+Tabla32[[#This Row],[ENTRADAS]]-Tabla32[[#This Row],[SALIDAS]]</f>
        <v>5</v>
      </c>
      <c r="K364" s="2">
        <v>28</v>
      </c>
      <c r="L364" s="2">
        <f>+Tabla32[[#This Row],[BALANCE INICIAL]]*Tabla32[[#This Row],[PRECIO]]</f>
        <v>140</v>
      </c>
      <c r="M364" s="2">
        <f>+Tabla32[[#This Row],[ENTRADAS]]*Tabla32[[#This Row],[PRECIO]]</f>
        <v>0</v>
      </c>
      <c r="N364" s="2">
        <f>+Tabla32[[#This Row],[SALIDAS]]*Tabla32[[#This Row],[PRECIO]]</f>
        <v>0</v>
      </c>
      <c r="O364" s="2">
        <f>+Tabla32[[#This Row],[BALANCE INICIAL2]]+Tabla32[[#This Row],[ENTRADAS3]]-Tabla32[[#This Row],[SALIDAS4]]</f>
        <v>140</v>
      </c>
    </row>
    <row r="365" spans="1:15" x14ac:dyDescent="0.25">
      <c r="A365" s="9" t="s">
        <v>29</v>
      </c>
      <c r="B365" t="s">
        <v>878</v>
      </c>
      <c r="C365" t="s">
        <v>102</v>
      </c>
      <c r="D365" t="s">
        <v>582</v>
      </c>
      <c r="F365" s="9" t="s">
        <v>834</v>
      </c>
      <c r="G365">
        <v>3</v>
      </c>
      <c r="H365">
        <v>0</v>
      </c>
      <c r="I365" s="34">
        <v>0</v>
      </c>
      <c r="J365">
        <f>+Tabla32[[#This Row],[BALANCE INICIAL]]+Tabla32[[#This Row],[ENTRADAS]]-Tabla32[[#This Row],[SALIDAS]]</f>
        <v>3</v>
      </c>
      <c r="K365" s="2">
        <v>88.98</v>
      </c>
      <c r="L365" s="2">
        <f>+Tabla32[[#This Row],[BALANCE INICIAL]]*Tabla32[[#This Row],[PRECIO]]</f>
        <v>266.94</v>
      </c>
      <c r="M365" s="2">
        <f>+Tabla32[[#This Row],[ENTRADAS]]*Tabla32[[#This Row],[PRECIO]]</f>
        <v>0</v>
      </c>
      <c r="N365" s="2">
        <f>+Tabla32[[#This Row],[SALIDAS]]*Tabla32[[#This Row],[PRECIO]]</f>
        <v>0</v>
      </c>
      <c r="O365" s="2">
        <f>+Tabla32[[#This Row],[BALANCE INICIAL2]]+Tabla32[[#This Row],[ENTRADAS3]]-Tabla32[[#This Row],[SALIDAS4]]</f>
        <v>266.94</v>
      </c>
    </row>
    <row r="366" spans="1:15" x14ac:dyDescent="0.25">
      <c r="A366" s="9" t="s">
        <v>29</v>
      </c>
      <c r="B366" t="s">
        <v>878</v>
      </c>
      <c r="C366" t="s">
        <v>102</v>
      </c>
      <c r="D366" t="s">
        <v>583</v>
      </c>
      <c r="F366" s="9" t="s">
        <v>834</v>
      </c>
      <c r="G366">
        <v>4</v>
      </c>
      <c r="H366">
        <v>0</v>
      </c>
      <c r="I366" s="34">
        <v>0</v>
      </c>
      <c r="J366">
        <f>+Tabla32[[#This Row],[BALANCE INICIAL]]+Tabla32[[#This Row],[ENTRADAS]]-Tabla32[[#This Row],[SALIDAS]]</f>
        <v>4</v>
      </c>
      <c r="K366" s="2">
        <v>97</v>
      </c>
      <c r="L366" s="2">
        <f>+Tabla32[[#This Row],[BALANCE INICIAL]]*Tabla32[[#This Row],[PRECIO]]</f>
        <v>388</v>
      </c>
      <c r="M366" s="2">
        <f>+Tabla32[[#This Row],[ENTRADAS]]*Tabla32[[#This Row],[PRECIO]]</f>
        <v>0</v>
      </c>
      <c r="N366" s="2">
        <f>+Tabla32[[#This Row],[SALIDAS]]*Tabla32[[#This Row],[PRECIO]]</f>
        <v>0</v>
      </c>
      <c r="O366" s="2">
        <f>+Tabla32[[#This Row],[BALANCE INICIAL2]]+Tabla32[[#This Row],[ENTRADAS3]]-Tabla32[[#This Row],[SALIDAS4]]</f>
        <v>388</v>
      </c>
    </row>
    <row r="367" spans="1:15" x14ac:dyDescent="0.25">
      <c r="A367" s="9" t="s">
        <v>29</v>
      </c>
      <c r="B367" t="s">
        <v>878</v>
      </c>
      <c r="C367" t="s">
        <v>102</v>
      </c>
      <c r="D367" t="s">
        <v>508</v>
      </c>
      <c r="F367" s="9" t="s">
        <v>908</v>
      </c>
      <c r="G367">
        <v>0</v>
      </c>
      <c r="H367">
        <v>0</v>
      </c>
      <c r="I367" s="34">
        <v>0</v>
      </c>
      <c r="J367">
        <f>+Tabla32[[#This Row],[BALANCE INICIAL]]+Tabla32[[#This Row],[ENTRADAS]]-Tabla32[[#This Row],[SALIDAS]]</f>
        <v>0</v>
      </c>
      <c r="K367" s="2">
        <v>54</v>
      </c>
      <c r="L367" s="2">
        <f>+Tabla32[[#This Row],[BALANCE INICIAL]]*Tabla32[[#This Row],[PRECIO]]</f>
        <v>0</v>
      </c>
      <c r="M367" s="2">
        <f>+Tabla32[[#This Row],[ENTRADAS]]*Tabla32[[#This Row],[PRECIO]]</f>
        <v>0</v>
      </c>
      <c r="N367" s="2">
        <f>+Tabla32[[#This Row],[SALIDAS]]*Tabla32[[#This Row],[PRECIO]]</f>
        <v>0</v>
      </c>
      <c r="O367" s="2">
        <f>+Tabla32[[#This Row],[BALANCE INICIAL2]]+Tabla32[[#This Row],[ENTRADAS3]]-Tabla32[[#This Row],[SALIDAS4]]</f>
        <v>0</v>
      </c>
    </row>
    <row r="368" spans="1:15" x14ac:dyDescent="0.25">
      <c r="A368" s="9" t="s">
        <v>29</v>
      </c>
      <c r="B368" t="s">
        <v>878</v>
      </c>
      <c r="C368" t="s">
        <v>102</v>
      </c>
      <c r="D368" t="s">
        <v>584</v>
      </c>
      <c r="F368" s="9" t="s">
        <v>865</v>
      </c>
      <c r="G368">
        <v>1</v>
      </c>
      <c r="H368">
        <v>0</v>
      </c>
      <c r="I368" s="34">
        <v>0</v>
      </c>
      <c r="J368">
        <f>+Tabla32[[#This Row],[BALANCE INICIAL]]+Tabla32[[#This Row],[ENTRADAS]]-Tabla32[[#This Row],[SALIDAS]]</f>
        <v>1</v>
      </c>
      <c r="K368" s="2">
        <v>650</v>
      </c>
      <c r="L368" s="2">
        <f>+Tabla32[[#This Row],[BALANCE INICIAL]]*Tabla32[[#This Row],[PRECIO]]</f>
        <v>650</v>
      </c>
      <c r="M368" s="2">
        <f>+Tabla32[[#This Row],[ENTRADAS]]*Tabla32[[#This Row],[PRECIO]]</f>
        <v>0</v>
      </c>
      <c r="N368" s="2">
        <f>+Tabla32[[#This Row],[SALIDAS]]*Tabla32[[#This Row],[PRECIO]]</f>
        <v>0</v>
      </c>
      <c r="O368" s="2">
        <f>+Tabla32[[#This Row],[BALANCE INICIAL2]]+Tabla32[[#This Row],[ENTRADAS3]]-Tabla32[[#This Row],[SALIDAS4]]</f>
        <v>650</v>
      </c>
    </row>
    <row r="369" spans="1:15" ht="20.25" customHeight="1" x14ac:dyDescent="0.25">
      <c r="A369" s="13" t="s">
        <v>55</v>
      </c>
      <c r="B369" s="37" t="s">
        <v>905</v>
      </c>
      <c r="C369" s="61" t="s">
        <v>103</v>
      </c>
      <c r="D369" t="s">
        <v>1066</v>
      </c>
      <c r="E369" t="s">
        <v>1060</v>
      </c>
      <c r="F369" s="9" t="s">
        <v>1079</v>
      </c>
      <c r="G369">
        <v>0</v>
      </c>
      <c r="H369">
        <v>10</v>
      </c>
      <c r="I369" s="34">
        <v>10</v>
      </c>
      <c r="J369">
        <f>+Tabla32[[#This Row],[BALANCE INICIAL]]+Tabla32[[#This Row],[ENTRADAS]]-Tabla32[[#This Row],[SALIDAS]]</f>
        <v>0</v>
      </c>
      <c r="K369" s="2">
        <v>230</v>
      </c>
      <c r="L369" s="2">
        <f>+Tabla32[[#This Row],[BALANCE INICIAL]]*Tabla32[[#This Row],[PRECIO]]</f>
        <v>0</v>
      </c>
      <c r="M369" s="2">
        <f>+Tabla32[[#This Row],[ENTRADAS]]*Tabla32[[#This Row],[PRECIO]]</f>
        <v>2300</v>
      </c>
      <c r="N369" s="2">
        <f>+Tabla32[[#This Row],[SALIDAS]]*Tabla32[[#This Row],[PRECIO]]</f>
        <v>2300</v>
      </c>
      <c r="O369" s="2">
        <f>+Tabla32[[#This Row],[BALANCE INICIAL2]]+Tabla32[[#This Row],[ENTRADAS3]]-Tabla32[[#This Row],[SALIDAS4]]</f>
        <v>0</v>
      </c>
    </row>
    <row r="370" spans="1:15" ht="18" customHeight="1" x14ac:dyDescent="0.25">
      <c r="A370" s="13" t="s">
        <v>55</v>
      </c>
      <c r="B370" s="37" t="s">
        <v>905</v>
      </c>
      <c r="C370" s="36" t="s">
        <v>103</v>
      </c>
      <c r="D370" t="s">
        <v>1064</v>
      </c>
      <c r="E370" t="s">
        <v>1060</v>
      </c>
      <c r="F370" s="9" t="s">
        <v>1079</v>
      </c>
      <c r="G370">
        <v>0</v>
      </c>
      <c r="H370">
        <v>4</v>
      </c>
      <c r="I370" s="34">
        <v>4</v>
      </c>
      <c r="J370">
        <f>+Tabla32[[#This Row],[BALANCE INICIAL]]+Tabla32[[#This Row],[ENTRADAS]]-Tabla32[[#This Row],[SALIDAS]]</f>
        <v>0</v>
      </c>
      <c r="K370" s="2">
        <v>230</v>
      </c>
      <c r="L370" s="2">
        <f>+Tabla32[[#This Row],[BALANCE INICIAL]]*Tabla32[[#This Row],[PRECIO]]</f>
        <v>0</v>
      </c>
      <c r="M370" s="2">
        <f>+Tabla32[[#This Row],[ENTRADAS]]*Tabla32[[#This Row],[PRECIO]]</f>
        <v>920</v>
      </c>
      <c r="N370" s="2">
        <f>+Tabla32[[#This Row],[SALIDAS]]*Tabla32[[#This Row],[PRECIO]]</f>
        <v>920</v>
      </c>
      <c r="O370" s="2">
        <f>+Tabla32[[#This Row],[BALANCE INICIAL2]]+Tabla32[[#This Row],[ENTRADAS3]]-Tabla32[[#This Row],[SALIDAS4]]</f>
        <v>0</v>
      </c>
    </row>
    <row r="371" spans="1:15" ht="18.75" customHeight="1" x14ac:dyDescent="0.25">
      <c r="A371" s="13" t="s">
        <v>55</v>
      </c>
      <c r="B371" s="37" t="s">
        <v>905</v>
      </c>
      <c r="C371" s="36" t="s">
        <v>103</v>
      </c>
      <c r="D371" t="s">
        <v>1078</v>
      </c>
      <c r="E371" t="s">
        <v>1060</v>
      </c>
      <c r="F371" s="9" t="s">
        <v>1079</v>
      </c>
      <c r="G371">
        <v>0</v>
      </c>
      <c r="H371">
        <v>4</v>
      </c>
      <c r="I371" s="34">
        <v>4</v>
      </c>
      <c r="J371">
        <f>+Tabla32[[#This Row],[BALANCE INICIAL]]+Tabla32[[#This Row],[ENTRADAS]]-Tabla32[[#This Row],[SALIDAS]]</f>
        <v>0</v>
      </c>
      <c r="K371" s="2">
        <v>300</v>
      </c>
      <c r="L371" s="2">
        <f>+Tabla32[[#This Row],[BALANCE INICIAL]]*Tabla32[[#This Row],[PRECIO]]</f>
        <v>0</v>
      </c>
      <c r="M371" s="2">
        <f>+Tabla32[[#This Row],[ENTRADAS]]*Tabla32[[#This Row],[PRECIO]]</f>
        <v>1200</v>
      </c>
      <c r="N371" s="2">
        <f>+Tabla32[[#This Row],[SALIDAS]]*Tabla32[[#This Row],[PRECIO]]</f>
        <v>1200</v>
      </c>
      <c r="O371" s="2">
        <f>+Tabla32[[#This Row],[BALANCE INICIAL2]]+Tabla32[[#This Row],[ENTRADAS3]]-Tabla32[[#This Row],[SALIDAS4]]</f>
        <v>0</v>
      </c>
    </row>
    <row r="372" spans="1:15" ht="18.75" customHeight="1" x14ac:dyDescent="0.25">
      <c r="A372" s="13" t="s">
        <v>55</v>
      </c>
      <c r="B372" s="37" t="s">
        <v>905</v>
      </c>
      <c r="C372" s="36" t="s">
        <v>103</v>
      </c>
      <c r="D372" t="s">
        <v>1065</v>
      </c>
      <c r="E372" t="s">
        <v>1060</v>
      </c>
      <c r="F372" s="9" t="s">
        <v>1079</v>
      </c>
      <c r="G372">
        <v>0</v>
      </c>
      <c r="H372">
        <v>20</v>
      </c>
      <c r="I372" s="34">
        <v>20</v>
      </c>
      <c r="J372">
        <f>+Tabla32[[#This Row],[BALANCE INICIAL]]+Tabla32[[#This Row],[ENTRADAS]]-Tabla32[[#This Row],[SALIDAS]]</f>
        <v>0</v>
      </c>
      <c r="K372" s="2">
        <v>230</v>
      </c>
      <c r="L372" s="2">
        <f>+Tabla32[[#This Row],[BALANCE INICIAL]]*Tabla32[[#This Row],[PRECIO]]</f>
        <v>0</v>
      </c>
      <c r="M372" s="2">
        <f>+Tabla32[[#This Row],[ENTRADAS]]*Tabla32[[#This Row],[PRECIO]]</f>
        <v>4600</v>
      </c>
      <c r="N372" s="2">
        <f>+Tabla32[[#This Row],[SALIDAS]]*Tabla32[[#This Row],[PRECIO]]</f>
        <v>4600</v>
      </c>
      <c r="O372" s="2">
        <f>+Tabla32[[#This Row],[BALANCE INICIAL2]]+Tabla32[[#This Row],[ENTRADAS3]]-Tabla32[[#This Row],[SALIDAS4]]</f>
        <v>0</v>
      </c>
    </row>
    <row r="373" spans="1:15" ht="17.25" customHeight="1" x14ac:dyDescent="0.25">
      <c r="A373" s="13" t="s">
        <v>55</v>
      </c>
      <c r="B373" s="37" t="s">
        <v>905</v>
      </c>
      <c r="C373" s="36" t="s">
        <v>103</v>
      </c>
      <c r="D373" t="s">
        <v>1067</v>
      </c>
      <c r="E373" t="s">
        <v>1060</v>
      </c>
      <c r="F373" s="9" t="s">
        <v>1079</v>
      </c>
      <c r="G373">
        <v>0</v>
      </c>
      <c r="H373">
        <v>4</v>
      </c>
      <c r="I373" s="34">
        <v>4</v>
      </c>
      <c r="J373">
        <f>+Tabla32[[#This Row],[BALANCE INICIAL]]+Tabla32[[#This Row],[ENTRADAS]]-Tabla32[[#This Row],[SALIDAS]]</f>
        <v>0</v>
      </c>
      <c r="K373" s="2">
        <v>230</v>
      </c>
      <c r="L373" s="2">
        <f>+Tabla32[[#This Row],[BALANCE INICIAL]]*Tabla32[[#This Row],[PRECIO]]</f>
        <v>0</v>
      </c>
      <c r="M373" s="2">
        <f>+Tabla32[[#This Row],[ENTRADAS]]*Tabla32[[#This Row],[PRECIO]]</f>
        <v>920</v>
      </c>
      <c r="N373" s="2">
        <f>+Tabla32[[#This Row],[SALIDAS]]*Tabla32[[#This Row],[PRECIO]]</f>
        <v>920</v>
      </c>
      <c r="O373" s="2">
        <f>+Tabla32[[#This Row],[BALANCE INICIAL2]]+Tabla32[[#This Row],[ENTRADAS3]]-Tabla32[[#This Row],[SALIDAS4]]</f>
        <v>0</v>
      </c>
    </row>
    <row r="374" spans="1:15" x14ac:dyDescent="0.25">
      <c r="A374" s="9" t="s">
        <v>34</v>
      </c>
      <c r="B374" t="s">
        <v>877</v>
      </c>
      <c r="C374" t="s">
        <v>104</v>
      </c>
      <c r="D374" t="s">
        <v>449</v>
      </c>
      <c r="F374" s="9" t="s">
        <v>861</v>
      </c>
      <c r="G374">
        <v>373</v>
      </c>
      <c r="H374">
        <v>0</v>
      </c>
      <c r="I374" s="34">
        <v>0</v>
      </c>
      <c r="J374">
        <f>+Tabla32[[#This Row],[BALANCE INICIAL]]+Tabla32[[#This Row],[ENTRADAS]]-Tabla32[[#This Row],[SALIDAS]]</f>
        <v>373</v>
      </c>
      <c r="K374" s="2">
        <v>949</v>
      </c>
      <c r="L374" s="2">
        <f>+Tabla32[[#This Row],[BALANCE INICIAL]]*Tabla32[[#This Row],[PRECIO]]</f>
        <v>353977</v>
      </c>
      <c r="M374" s="2">
        <f>+Tabla32[[#This Row],[ENTRADAS]]*Tabla32[[#This Row],[PRECIO]]</f>
        <v>0</v>
      </c>
      <c r="N374" s="2">
        <f>+Tabla32[[#This Row],[SALIDAS]]*Tabla32[[#This Row],[PRECIO]]</f>
        <v>0</v>
      </c>
      <c r="O374" s="2">
        <f>+Tabla32[[#This Row],[BALANCE INICIAL2]]+Tabla32[[#This Row],[ENTRADAS3]]-Tabla32[[#This Row],[SALIDAS4]]</f>
        <v>353977</v>
      </c>
    </row>
    <row r="375" spans="1:15" x14ac:dyDescent="0.25">
      <c r="A375" s="9" t="s">
        <v>29</v>
      </c>
      <c r="B375" t="s">
        <v>878</v>
      </c>
      <c r="C375" t="s">
        <v>102</v>
      </c>
      <c r="D375" t="s">
        <v>585</v>
      </c>
      <c r="F375" s="9" t="s">
        <v>865</v>
      </c>
      <c r="G375">
        <v>1</v>
      </c>
      <c r="H375">
        <v>0</v>
      </c>
      <c r="I375" s="34">
        <v>0</v>
      </c>
      <c r="J375">
        <f>+Tabla32[[#This Row],[BALANCE INICIAL]]+Tabla32[[#This Row],[ENTRADAS]]-Tabla32[[#This Row],[SALIDAS]]</f>
        <v>1</v>
      </c>
      <c r="K375" s="2">
        <v>170.5</v>
      </c>
      <c r="L375" s="2">
        <f>+Tabla32[[#This Row],[BALANCE INICIAL]]*Tabla32[[#This Row],[PRECIO]]</f>
        <v>170.5</v>
      </c>
      <c r="M375" s="2">
        <f>+Tabla32[[#This Row],[ENTRADAS]]*Tabla32[[#This Row],[PRECIO]]</f>
        <v>0</v>
      </c>
      <c r="N375" s="2">
        <f>+Tabla32[[#This Row],[SALIDAS]]*Tabla32[[#This Row],[PRECIO]]</f>
        <v>0</v>
      </c>
      <c r="O375" s="2">
        <f>+Tabla32[[#This Row],[BALANCE INICIAL2]]+Tabla32[[#This Row],[ENTRADAS3]]-Tabla32[[#This Row],[SALIDAS4]]</f>
        <v>170.5</v>
      </c>
    </row>
    <row r="376" spans="1:15" x14ac:dyDescent="0.25">
      <c r="A376" s="9" t="s">
        <v>28</v>
      </c>
      <c r="B376" t="s">
        <v>884</v>
      </c>
      <c r="C376" t="s">
        <v>74</v>
      </c>
      <c r="D376" t="s">
        <v>239</v>
      </c>
      <c r="F376" s="9" t="s">
        <v>820</v>
      </c>
      <c r="G376">
        <v>100</v>
      </c>
      <c r="H376">
        <v>0</v>
      </c>
      <c r="I376" s="34">
        <v>0</v>
      </c>
      <c r="J376">
        <f>+Tabla32[[#This Row],[BALANCE INICIAL]]+Tabla32[[#This Row],[ENTRADAS]]-Tabla32[[#This Row],[SALIDAS]]</f>
        <v>100</v>
      </c>
      <c r="K376" s="2">
        <v>10.25</v>
      </c>
      <c r="L376" s="2">
        <f>+Tabla32[[#This Row],[BALANCE INICIAL]]*Tabla32[[#This Row],[PRECIO]]</f>
        <v>1025</v>
      </c>
      <c r="M376" s="2">
        <f>+Tabla32[[#This Row],[ENTRADAS]]*Tabla32[[#This Row],[PRECIO]]</f>
        <v>0</v>
      </c>
      <c r="N376" s="2">
        <f>+Tabla32[[#This Row],[SALIDAS]]*Tabla32[[#This Row],[PRECIO]]</f>
        <v>0</v>
      </c>
      <c r="O376" s="2">
        <f>+Tabla32[[#This Row],[BALANCE INICIAL2]]+Tabla32[[#This Row],[ENTRADAS3]]-Tabla32[[#This Row],[SALIDAS4]]</f>
        <v>1025</v>
      </c>
    </row>
    <row r="377" spans="1:15" x14ac:dyDescent="0.25">
      <c r="A377" s="9" t="s">
        <v>28</v>
      </c>
      <c r="B377" t="s">
        <v>884</v>
      </c>
      <c r="C377" t="s">
        <v>74</v>
      </c>
      <c r="D377" t="s">
        <v>240</v>
      </c>
      <c r="F377" s="9" t="s">
        <v>850</v>
      </c>
      <c r="G377">
        <v>9</v>
      </c>
      <c r="H377">
        <v>0</v>
      </c>
      <c r="I377" s="34">
        <v>0</v>
      </c>
      <c r="J377">
        <f>+Tabla32[[#This Row],[BALANCE INICIAL]]+Tabla32[[#This Row],[ENTRADAS]]-Tabla32[[#This Row],[SALIDAS]]</f>
        <v>9</v>
      </c>
      <c r="K377" s="2">
        <v>170.9</v>
      </c>
      <c r="L377" s="2">
        <f>+Tabla32[[#This Row],[BALANCE INICIAL]]*Tabla32[[#This Row],[PRECIO]]</f>
        <v>1538.1000000000001</v>
      </c>
      <c r="M377" s="2">
        <f>+Tabla32[[#This Row],[ENTRADAS]]*Tabla32[[#This Row],[PRECIO]]</f>
        <v>0</v>
      </c>
      <c r="N377" s="2">
        <f>+Tabla32[[#This Row],[SALIDAS]]*Tabla32[[#This Row],[PRECIO]]</f>
        <v>0</v>
      </c>
      <c r="O377" s="2">
        <f>+Tabla32[[#This Row],[BALANCE INICIAL2]]+Tabla32[[#This Row],[ENTRADAS3]]-Tabla32[[#This Row],[SALIDAS4]]</f>
        <v>1538.1000000000001</v>
      </c>
    </row>
    <row r="378" spans="1:15" x14ac:dyDescent="0.25">
      <c r="A378" s="9" t="s">
        <v>29</v>
      </c>
      <c r="B378" t="s">
        <v>878</v>
      </c>
      <c r="C378" t="s">
        <v>102</v>
      </c>
      <c r="D378" t="s">
        <v>586</v>
      </c>
      <c r="F378" s="9" t="s">
        <v>865</v>
      </c>
      <c r="G378">
        <v>2</v>
      </c>
      <c r="H378">
        <v>0</v>
      </c>
      <c r="I378" s="34">
        <v>0</v>
      </c>
      <c r="J378">
        <f>+Tabla32[[#This Row],[BALANCE INICIAL]]+Tabla32[[#This Row],[ENTRADAS]]-Tabla32[[#This Row],[SALIDAS]]</f>
        <v>2</v>
      </c>
      <c r="K378" s="2">
        <v>45</v>
      </c>
      <c r="L378" s="2">
        <f>+Tabla32[[#This Row],[BALANCE INICIAL]]*Tabla32[[#This Row],[PRECIO]]</f>
        <v>90</v>
      </c>
      <c r="M378" s="2">
        <f>+Tabla32[[#This Row],[ENTRADAS]]*Tabla32[[#This Row],[PRECIO]]</f>
        <v>0</v>
      </c>
      <c r="N378" s="2">
        <f>+Tabla32[[#This Row],[SALIDAS]]*Tabla32[[#This Row],[PRECIO]]</f>
        <v>0</v>
      </c>
      <c r="O378" s="2">
        <f>+Tabla32[[#This Row],[BALANCE INICIAL2]]+Tabla32[[#This Row],[ENTRADAS3]]-Tabla32[[#This Row],[SALIDAS4]]</f>
        <v>90</v>
      </c>
    </row>
    <row r="379" spans="1:15" x14ac:dyDescent="0.25">
      <c r="A379" s="9" t="s">
        <v>60</v>
      </c>
      <c r="B379" s="17" t="s">
        <v>885</v>
      </c>
      <c r="C379" t="s">
        <v>108</v>
      </c>
      <c r="D379" t="s">
        <v>706</v>
      </c>
      <c r="F379" s="9" t="s">
        <v>820</v>
      </c>
      <c r="G379">
        <v>1</v>
      </c>
      <c r="H379">
        <v>0</v>
      </c>
      <c r="I379" s="34">
        <v>0</v>
      </c>
      <c r="J379">
        <f>+Tabla32[[#This Row],[BALANCE INICIAL]]+Tabla32[[#This Row],[ENTRADAS]]-Tabla32[[#This Row],[SALIDAS]]</f>
        <v>1</v>
      </c>
      <c r="K379" s="2">
        <v>8544</v>
      </c>
      <c r="L379" s="2">
        <f>+Tabla32[[#This Row],[BALANCE INICIAL]]*Tabla32[[#This Row],[PRECIO]]</f>
        <v>8544</v>
      </c>
      <c r="M379" s="2">
        <f>+Tabla32[[#This Row],[ENTRADAS]]*Tabla32[[#This Row],[PRECIO]]</f>
        <v>0</v>
      </c>
      <c r="N379" s="2">
        <f>+Tabla32[[#This Row],[SALIDAS]]*Tabla32[[#This Row],[PRECIO]]</f>
        <v>0</v>
      </c>
      <c r="O379" s="2">
        <f>+Tabla32[[#This Row],[BALANCE INICIAL2]]+Tabla32[[#This Row],[ENTRADAS3]]-Tabla32[[#This Row],[SALIDAS4]]</f>
        <v>8544</v>
      </c>
    </row>
    <row r="380" spans="1:15" x14ac:dyDescent="0.25">
      <c r="A380" s="9" t="s">
        <v>24</v>
      </c>
      <c r="B380" s="17" t="s">
        <v>875</v>
      </c>
      <c r="C380" t="s">
        <v>64</v>
      </c>
      <c r="D380" t="s">
        <v>1379</v>
      </c>
      <c r="F380" s="9" t="s">
        <v>820</v>
      </c>
      <c r="G380">
        <v>8</v>
      </c>
      <c r="H380">
        <v>0</v>
      </c>
      <c r="I380" s="34">
        <v>0</v>
      </c>
      <c r="J380">
        <f>+Tabla32[[#This Row],[BALANCE INICIAL]]+Tabla32[[#This Row],[ENTRADAS]]-Tabla32[[#This Row],[SALIDAS]]</f>
        <v>8</v>
      </c>
      <c r="K380" s="2">
        <v>116</v>
      </c>
      <c r="L380" s="2">
        <f>+Tabla32[[#This Row],[BALANCE INICIAL]]*Tabla32[[#This Row],[PRECIO]]</f>
        <v>928</v>
      </c>
      <c r="M380" s="2">
        <f>+Tabla32[[#This Row],[ENTRADAS]]*Tabla32[[#This Row],[PRECIO]]</f>
        <v>0</v>
      </c>
      <c r="N380" s="2">
        <f>+Tabla32[[#This Row],[SALIDAS]]*Tabla32[[#This Row],[PRECIO]]</f>
        <v>0</v>
      </c>
      <c r="O380" s="2">
        <f>+Tabla32[[#This Row],[BALANCE INICIAL2]]+Tabla32[[#This Row],[ENTRADAS3]]-Tabla32[[#This Row],[SALIDAS4]]</f>
        <v>928</v>
      </c>
    </row>
    <row r="381" spans="1:15" x14ac:dyDescent="0.25">
      <c r="A381" s="9" t="s">
        <v>24</v>
      </c>
      <c r="B381" s="17" t="s">
        <v>875</v>
      </c>
      <c r="C381" t="s">
        <v>64</v>
      </c>
      <c r="D381" t="s">
        <v>426</v>
      </c>
      <c r="F381" s="9" t="s">
        <v>820</v>
      </c>
      <c r="G381">
        <v>10</v>
      </c>
      <c r="H381">
        <v>0</v>
      </c>
      <c r="I381" s="34">
        <v>0</v>
      </c>
      <c r="J381">
        <f>+Tabla32[[#This Row],[BALANCE INICIAL]]+Tabla32[[#This Row],[ENTRADAS]]-Tabla32[[#This Row],[SALIDAS]]</f>
        <v>10</v>
      </c>
      <c r="K381" s="2">
        <v>84</v>
      </c>
      <c r="L381" s="2">
        <f>+Tabla32[[#This Row],[BALANCE INICIAL]]*Tabla32[[#This Row],[PRECIO]]</f>
        <v>840</v>
      </c>
      <c r="M381" s="2">
        <f>+Tabla32[[#This Row],[ENTRADAS]]*Tabla32[[#This Row],[PRECIO]]</f>
        <v>0</v>
      </c>
      <c r="N381" s="2">
        <f>+Tabla32[[#This Row],[SALIDAS]]*Tabla32[[#This Row],[PRECIO]]</f>
        <v>0</v>
      </c>
      <c r="O381" s="2">
        <f>+Tabla32[[#This Row],[BALANCE INICIAL2]]+Tabla32[[#This Row],[ENTRADAS3]]-Tabla32[[#This Row],[SALIDAS4]]</f>
        <v>840</v>
      </c>
    </row>
    <row r="382" spans="1:15" x14ac:dyDescent="0.25">
      <c r="A382" s="9" t="s">
        <v>24</v>
      </c>
      <c r="B382" s="17" t="s">
        <v>875</v>
      </c>
      <c r="C382" t="s">
        <v>64</v>
      </c>
      <c r="D382" t="s">
        <v>420</v>
      </c>
      <c r="F382" s="9" t="s">
        <v>820</v>
      </c>
      <c r="G382">
        <v>5</v>
      </c>
      <c r="H382">
        <v>0</v>
      </c>
      <c r="I382" s="34">
        <v>0</v>
      </c>
      <c r="J382">
        <f>+Tabla32[[#This Row],[BALANCE INICIAL]]+Tabla32[[#This Row],[ENTRADAS]]-Tabla32[[#This Row],[SALIDAS]]</f>
        <v>5</v>
      </c>
      <c r="K382" s="2">
        <v>154</v>
      </c>
      <c r="L382" s="2">
        <f>+Tabla32[[#This Row],[BALANCE INICIAL]]*Tabla32[[#This Row],[PRECIO]]</f>
        <v>770</v>
      </c>
      <c r="M382" s="2">
        <f>+Tabla32[[#This Row],[ENTRADAS]]*Tabla32[[#This Row],[PRECIO]]</f>
        <v>0</v>
      </c>
      <c r="N382" s="2">
        <f>+Tabla32[[#This Row],[SALIDAS]]*Tabla32[[#This Row],[PRECIO]]</f>
        <v>0</v>
      </c>
      <c r="O382" s="2">
        <f>+Tabla32[[#This Row],[BALANCE INICIAL2]]+Tabla32[[#This Row],[ENTRADAS3]]-Tabla32[[#This Row],[SALIDAS4]]</f>
        <v>770</v>
      </c>
    </row>
    <row r="383" spans="1:15" x14ac:dyDescent="0.25">
      <c r="A383" s="9" t="s">
        <v>59</v>
      </c>
      <c r="B383" t="s">
        <v>880</v>
      </c>
      <c r="C383" t="s">
        <v>107</v>
      </c>
      <c r="D383" t="s">
        <v>707</v>
      </c>
      <c r="F383" s="9" t="s">
        <v>820</v>
      </c>
      <c r="G383">
        <v>1</v>
      </c>
      <c r="H383">
        <v>0</v>
      </c>
      <c r="I383" s="34">
        <v>0</v>
      </c>
      <c r="J383">
        <f>+Tabla32[[#This Row],[BALANCE INICIAL]]+Tabla32[[#This Row],[ENTRADAS]]-Tabla32[[#This Row],[SALIDAS]]</f>
        <v>1</v>
      </c>
      <c r="K383" s="2">
        <v>1000</v>
      </c>
      <c r="L383" s="2">
        <f>+Tabla32[[#This Row],[BALANCE INICIAL]]*Tabla32[[#This Row],[PRECIO]]</f>
        <v>1000</v>
      </c>
      <c r="M383" s="2">
        <f>+Tabla32[[#This Row],[ENTRADAS]]*Tabla32[[#This Row],[PRECIO]]</f>
        <v>0</v>
      </c>
      <c r="N383" s="2">
        <f>+Tabla32[[#This Row],[SALIDAS]]*Tabla32[[#This Row],[PRECIO]]</f>
        <v>0</v>
      </c>
      <c r="O383" s="2">
        <f>+Tabla32[[#This Row],[BALANCE INICIAL2]]+Tabla32[[#This Row],[ENTRADAS3]]-Tabla32[[#This Row],[SALIDAS4]]</f>
        <v>1000</v>
      </c>
    </row>
    <row r="384" spans="1:15" x14ac:dyDescent="0.25">
      <c r="A384" s="9" t="s">
        <v>29</v>
      </c>
      <c r="B384" t="s">
        <v>878</v>
      </c>
      <c r="C384" t="s">
        <v>102</v>
      </c>
      <c r="D384" t="s">
        <v>587</v>
      </c>
      <c r="F384" s="9" t="s">
        <v>865</v>
      </c>
      <c r="G384">
        <v>1</v>
      </c>
      <c r="H384">
        <v>0</v>
      </c>
      <c r="I384" s="34">
        <v>0</v>
      </c>
      <c r="J384">
        <f>+Tabla32[[#This Row],[BALANCE INICIAL]]+Tabla32[[#This Row],[ENTRADAS]]-Tabla32[[#This Row],[SALIDAS]]</f>
        <v>1</v>
      </c>
      <c r="K384" s="2">
        <v>400</v>
      </c>
      <c r="L384" s="2">
        <f>+Tabla32[[#This Row],[BALANCE INICIAL]]*Tabla32[[#This Row],[PRECIO]]</f>
        <v>400</v>
      </c>
      <c r="M384" s="2">
        <f>+Tabla32[[#This Row],[ENTRADAS]]*Tabla32[[#This Row],[PRECIO]]</f>
        <v>0</v>
      </c>
      <c r="N384" s="2">
        <f>+Tabla32[[#This Row],[SALIDAS]]*Tabla32[[#This Row],[PRECIO]]</f>
        <v>0</v>
      </c>
      <c r="O384" s="2">
        <f>+Tabla32[[#This Row],[BALANCE INICIAL2]]+Tabla32[[#This Row],[ENTRADAS3]]-Tabla32[[#This Row],[SALIDAS4]]</f>
        <v>400</v>
      </c>
    </row>
    <row r="385" spans="1:15" ht="12.75" customHeight="1" x14ac:dyDescent="0.25">
      <c r="A385" s="15" t="s">
        <v>43</v>
      </c>
      <c r="B385" s="17" t="s">
        <v>954</v>
      </c>
      <c r="C385" s="45" t="s">
        <v>89</v>
      </c>
      <c r="D385" t="s">
        <v>972</v>
      </c>
      <c r="F385" s="9" t="s">
        <v>820</v>
      </c>
      <c r="G385">
        <v>200</v>
      </c>
      <c r="H385">
        <v>0</v>
      </c>
      <c r="I385" s="34">
        <v>0</v>
      </c>
      <c r="J385">
        <f>+Tabla32[[#This Row],[BALANCE INICIAL]]+Tabla32[[#This Row],[ENTRADAS]]-Tabla32[[#This Row],[SALIDAS]]</f>
        <v>200</v>
      </c>
      <c r="K385" s="2">
        <v>119</v>
      </c>
      <c r="L385" s="2">
        <f>+Tabla32[[#This Row],[BALANCE INICIAL]]*Tabla32[[#This Row],[PRECIO]]</f>
        <v>23800</v>
      </c>
      <c r="M385" s="2">
        <f>+Tabla32[[#This Row],[ENTRADAS]]*Tabla32[[#This Row],[PRECIO]]</f>
        <v>0</v>
      </c>
      <c r="N385" s="2">
        <f>+Tabla32[[#This Row],[SALIDAS]]*Tabla32[[#This Row],[PRECIO]]</f>
        <v>0</v>
      </c>
      <c r="O385" s="2">
        <f>+Tabla32[[#This Row],[BALANCE INICIAL2]]+Tabla32[[#This Row],[ENTRADAS3]]-Tabla32[[#This Row],[SALIDAS4]]</f>
        <v>23800</v>
      </c>
    </row>
    <row r="386" spans="1:15" ht="18" customHeight="1" x14ac:dyDescent="0.25">
      <c r="A386" s="13" t="s">
        <v>31</v>
      </c>
      <c r="B386" s="37" t="s">
        <v>897</v>
      </c>
      <c r="C386" s="36" t="s">
        <v>75</v>
      </c>
      <c r="D386" t="s">
        <v>241</v>
      </c>
      <c r="F386" s="9" t="s">
        <v>840</v>
      </c>
      <c r="G386">
        <v>239</v>
      </c>
      <c r="H386">
        <v>0</v>
      </c>
      <c r="I386" s="34">
        <v>16</v>
      </c>
      <c r="J386">
        <f>+Tabla32[[#This Row],[BALANCE INICIAL]]+Tabla32[[#This Row],[ENTRADAS]]-Tabla32[[#This Row],[SALIDAS]]</f>
        <v>223</v>
      </c>
      <c r="K386" s="2">
        <v>93</v>
      </c>
      <c r="L386" s="2">
        <f>+Tabla32[[#This Row],[BALANCE INICIAL]]*Tabla32[[#This Row],[PRECIO]]</f>
        <v>22227</v>
      </c>
      <c r="M386" s="2">
        <f>+Tabla32[[#This Row],[ENTRADAS]]*Tabla32[[#This Row],[PRECIO]]</f>
        <v>0</v>
      </c>
      <c r="N386" s="2">
        <f>+Tabla32[[#This Row],[SALIDAS]]*Tabla32[[#This Row],[PRECIO]]</f>
        <v>1488</v>
      </c>
      <c r="O386" s="2">
        <f>+Tabla32[[#This Row],[BALANCE INICIAL2]]+Tabla32[[#This Row],[ENTRADAS3]]-Tabla32[[#This Row],[SALIDAS4]]</f>
        <v>20739</v>
      </c>
    </row>
    <row r="387" spans="1:15" x14ac:dyDescent="0.25">
      <c r="A387" s="9" t="s">
        <v>33</v>
      </c>
      <c r="B387" s="17" t="s">
        <v>879</v>
      </c>
      <c r="C387" t="s">
        <v>106</v>
      </c>
      <c r="D387" t="s">
        <v>708</v>
      </c>
      <c r="F387" s="9" t="s">
        <v>825</v>
      </c>
      <c r="G387">
        <v>9</v>
      </c>
      <c r="H387">
        <v>0</v>
      </c>
      <c r="I387" s="34">
        <v>0</v>
      </c>
      <c r="J387">
        <f>+Tabla32[[#This Row],[BALANCE INICIAL]]+Tabla32[[#This Row],[ENTRADAS]]-Tabla32[[#This Row],[SALIDAS]]</f>
        <v>9</v>
      </c>
      <c r="K387" s="2">
        <v>633.62</v>
      </c>
      <c r="L387" s="2">
        <f>+Tabla32[[#This Row],[BALANCE INICIAL]]*Tabla32[[#This Row],[PRECIO]]</f>
        <v>5702.58</v>
      </c>
      <c r="M387" s="2">
        <f>+Tabla32[[#This Row],[ENTRADAS]]*Tabla32[[#This Row],[PRECIO]]</f>
        <v>0</v>
      </c>
      <c r="N387" s="2">
        <f>+Tabla32[[#This Row],[SALIDAS]]*Tabla32[[#This Row],[PRECIO]]</f>
        <v>0</v>
      </c>
      <c r="O387" s="2">
        <f>+Tabla32[[#This Row],[BALANCE INICIAL2]]+Tabla32[[#This Row],[ENTRADAS3]]-Tabla32[[#This Row],[SALIDAS4]]</f>
        <v>5702.58</v>
      </c>
    </row>
    <row r="388" spans="1:15" ht="17.25" customHeight="1" x14ac:dyDescent="0.25">
      <c r="A388" s="13" t="s">
        <v>31</v>
      </c>
      <c r="B388" s="37" t="s">
        <v>897</v>
      </c>
      <c r="C388" s="36" t="s">
        <v>75</v>
      </c>
      <c r="D388" t="s">
        <v>242</v>
      </c>
      <c r="F388" s="9" t="s">
        <v>825</v>
      </c>
      <c r="G388">
        <v>187</v>
      </c>
      <c r="H388">
        <v>0</v>
      </c>
      <c r="I388" s="34">
        <v>20</v>
      </c>
      <c r="J388">
        <f>+Tabla32[[#This Row],[BALANCE INICIAL]]+Tabla32[[#This Row],[ENTRADAS]]-Tabla32[[#This Row],[SALIDAS]]</f>
        <v>167</v>
      </c>
      <c r="K388" s="2">
        <v>93</v>
      </c>
      <c r="L388" s="2">
        <f>+Tabla32[[#This Row],[BALANCE INICIAL]]*Tabla32[[#This Row],[PRECIO]]</f>
        <v>17391</v>
      </c>
      <c r="M388" s="2">
        <f>+Tabla32[[#This Row],[ENTRADAS]]*Tabla32[[#This Row],[PRECIO]]</f>
        <v>0</v>
      </c>
      <c r="N388" s="2">
        <f>+Tabla32[[#This Row],[SALIDAS]]*Tabla32[[#This Row],[PRECIO]]</f>
        <v>1860</v>
      </c>
      <c r="O388" s="2">
        <f>+Tabla32[[#This Row],[BALANCE INICIAL2]]+Tabla32[[#This Row],[ENTRADAS3]]-Tabla32[[#This Row],[SALIDAS4]]</f>
        <v>15531</v>
      </c>
    </row>
    <row r="389" spans="1:15" ht="14.25" customHeight="1" x14ac:dyDescent="0.25">
      <c r="A389" s="9" t="s">
        <v>33</v>
      </c>
      <c r="B389" s="17" t="s">
        <v>879</v>
      </c>
      <c r="C389" t="s">
        <v>106</v>
      </c>
      <c r="D389" t="s">
        <v>709</v>
      </c>
      <c r="F389" s="9" t="s">
        <v>825</v>
      </c>
      <c r="G389">
        <v>13</v>
      </c>
      <c r="H389">
        <v>0</v>
      </c>
      <c r="I389" s="34">
        <v>0</v>
      </c>
      <c r="J389">
        <f>+Tabla32[[#This Row],[BALANCE INICIAL]]+Tabla32[[#This Row],[ENTRADAS]]-Tabla32[[#This Row],[SALIDAS]]</f>
        <v>13</v>
      </c>
      <c r="K389" s="2">
        <v>615</v>
      </c>
      <c r="L389" s="2">
        <f>+Tabla32[[#This Row],[BALANCE INICIAL]]*Tabla32[[#This Row],[PRECIO]]</f>
        <v>7995</v>
      </c>
      <c r="M389" s="2">
        <f>+Tabla32[[#This Row],[ENTRADAS]]*Tabla32[[#This Row],[PRECIO]]</f>
        <v>0</v>
      </c>
      <c r="N389" s="2">
        <f>+Tabla32[[#This Row],[SALIDAS]]*Tabla32[[#This Row],[PRECIO]]</f>
        <v>0</v>
      </c>
      <c r="O389" s="2">
        <f>+Tabla32[[#This Row],[BALANCE INICIAL2]]+Tabla32[[#This Row],[ENTRADAS3]]-Tabla32[[#This Row],[SALIDAS4]]</f>
        <v>7995</v>
      </c>
    </row>
    <row r="390" spans="1:15" x14ac:dyDescent="0.25">
      <c r="A390" s="9" t="s">
        <v>23</v>
      </c>
      <c r="B390" s="17" t="s">
        <v>881</v>
      </c>
      <c r="C390" t="s">
        <v>882</v>
      </c>
      <c r="D390" t="s">
        <v>945</v>
      </c>
      <c r="F390" s="9" t="s">
        <v>820</v>
      </c>
      <c r="G390">
        <v>70</v>
      </c>
      <c r="H390">
        <v>0</v>
      </c>
      <c r="I390" s="34">
        <v>0</v>
      </c>
      <c r="J390">
        <f>+Tabla32[[#This Row],[BALANCE INICIAL]]+Tabla32[[#This Row],[ENTRADAS]]-Tabla32[[#This Row],[SALIDAS]]</f>
        <v>70</v>
      </c>
      <c r="K390" s="2">
        <v>298</v>
      </c>
      <c r="L390" s="2">
        <f>+Tabla32[[#This Row],[BALANCE INICIAL]]*Tabla32[[#This Row],[PRECIO]]</f>
        <v>20860</v>
      </c>
      <c r="M390" s="2">
        <f>+Tabla32[[#This Row],[ENTRADAS]]*Tabla32[[#This Row],[PRECIO]]</f>
        <v>0</v>
      </c>
      <c r="N390" s="2">
        <f>+Tabla32[[#This Row],[SALIDAS]]*Tabla32[[#This Row],[PRECIO]]</f>
        <v>0</v>
      </c>
      <c r="O390" s="2">
        <f>+Tabla32[[#This Row],[BALANCE INICIAL2]]+Tabla32[[#This Row],[ENTRADAS3]]-Tabla32[[#This Row],[SALIDAS4]]</f>
        <v>20860</v>
      </c>
    </row>
    <row r="391" spans="1:15" x14ac:dyDescent="0.25">
      <c r="A391" s="9" t="s">
        <v>29</v>
      </c>
      <c r="B391" t="s">
        <v>878</v>
      </c>
      <c r="C391" t="s">
        <v>102</v>
      </c>
      <c r="D391" t="s">
        <v>512</v>
      </c>
      <c r="F391" s="9" t="s">
        <v>908</v>
      </c>
      <c r="G391">
        <v>0</v>
      </c>
      <c r="H391">
        <v>0</v>
      </c>
      <c r="I391" s="34">
        <v>0</v>
      </c>
      <c r="J391">
        <f>+Tabla32[[#This Row],[BALANCE INICIAL]]+Tabla32[[#This Row],[ENTRADAS]]-Tabla32[[#This Row],[SALIDAS]]</f>
        <v>0</v>
      </c>
      <c r="K391" s="2">
        <v>180</v>
      </c>
      <c r="L391" s="2">
        <f>+Tabla32[[#This Row],[BALANCE INICIAL]]*Tabla32[[#This Row],[PRECIO]]</f>
        <v>0</v>
      </c>
      <c r="M391" s="2">
        <f>+Tabla32[[#This Row],[ENTRADAS]]*Tabla32[[#This Row],[PRECIO]]</f>
        <v>0</v>
      </c>
      <c r="N391" s="2">
        <f>+Tabla32[[#This Row],[SALIDAS]]*Tabla32[[#This Row],[PRECIO]]</f>
        <v>0</v>
      </c>
      <c r="O391" s="2">
        <f>+Tabla32[[#This Row],[BALANCE INICIAL2]]+Tabla32[[#This Row],[ENTRADAS3]]-Tabla32[[#This Row],[SALIDAS4]]</f>
        <v>0</v>
      </c>
    </row>
    <row r="392" spans="1:15" x14ac:dyDescent="0.25">
      <c r="A392" s="9" t="s">
        <v>59</v>
      </c>
      <c r="B392" t="s">
        <v>880</v>
      </c>
      <c r="C392" t="s">
        <v>107</v>
      </c>
      <c r="D392" t="s">
        <v>710</v>
      </c>
      <c r="F392" s="9" t="s">
        <v>820</v>
      </c>
      <c r="G392">
        <v>7</v>
      </c>
      <c r="H392">
        <v>0</v>
      </c>
      <c r="I392" s="34">
        <v>0</v>
      </c>
      <c r="J392">
        <f>+Tabla32[[#This Row],[BALANCE INICIAL]]+Tabla32[[#This Row],[ENTRADAS]]-Tabla32[[#This Row],[SALIDAS]]</f>
        <v>7</v>
      </c>
      <c r="K392" s="2">
        <v>545</v>
      </c>
      <c r="L392" s="2">
        <f>+Tabla32[[#This Row],[BALANCE INICIAL]]*Tabla32[[#This Row],[PRECIO]]</f>
        <v>3815</v>
      </c>
      <c r="M392" s="2">
        <f>+Tabla32[[#This Row],[ENTRADAS]]*Tabla32[[#This Row],[PRECIO]]</f>
        <v>0</v>
      </c>
      <c r="N392" s="2">
        <f>+Tabla32[[#This Row],[SALIDAS]]*Tabla32[[#This Row],[PRECIO]]</f>
        <v>0</v>
      </c>
      <c r="O392" s="2">
        <f>+Tabla32[[#This Row],[BALANCE INICIAL2]]+Tabla32[[#This Row],[ENTRADAS3]]-Tabla32[[#This Row],[SALIDAS4]]</f>
        <v>3815</v>
      </c>
    </row>
    <row r="393" spans="1:15" x14ac:dyDescent="0.25">
      <c r="A393" s="9" t="s">
        <v>59</v>
      </c>
      <c r="B393" t="s">
        <v>880</v>
      </c>
      <c r="C393" t="s">
        <v>107</v>
      </c>
      <c r="D393" t="s">
        <v>711</v>
      </c>
      <c r="F393" s="9" t="s">
        <v>820</v>
      </c>
      <c r="G393">
        <v>1</v>
      </c>
      <c r="H393">
        <v>0</v>
      </c>
      <c r="I393" s="34">
        <v>0</v>
      </c>
      <c r="J393">
        <f>+Tabla32[[#This Row],[BALANCE INICIAL]]+Tabla32[[#This Row],[ENTRADAS]]-Tabla32[[#This Row],[SALIDAS]]</f>
        <v>1</v>
      </c>
      <c r="K393" s="2">
        <v>775</v>
      </c>
      <c r="L393" s="2">
        <f>+Tabla32[[#This Row],[BALANCE INICIAL]]*Tabla32[[#This Row],[PRECIO]]</f>
        <v>775</v>
      </c>
      <c r="M393" s="2">
        <f>+Tabla32[[#This Row],[ENTRADAS]]*Tabla32[[#This Row],[PRECIO]]</f>
        <v>0</v>
      </c>
      <c r="N393" s="2">
        <f>+Tabla32[[#This Row],[SALIDAS]]*Tabla32[[#This Row],[PRECIO]]</f>
        <v>0</v>
      </c>
      <c r="O393" s="2">
        <f>+Tabla32[[#This Row],[BALANCE INICIAL2]]+Tabla32[[#This Row],[ENTRADAS3]]-Tabla32[[#This Row],[SALIDAS4]]</f>
        <v>775</v>
      </c>
    </row>
    <row r="394" spans="1:15" x14ac:dyDescent="0.25">
      <c r="A394" s="9" t="s">
        <v>26</v>
      </c>
      <c r="B394" t="s">
        <v>887</v>
      </c>
      <c r="C394" t="s">
        <v>70</v>
      </c>
      <c r="D394" t="s">
        <v>245</v>
      </c>
      <c r="F394" s="9" t="s">
        <v>820</v>
      </c>
      <c r="G394">
        <v>1</v>
      </c>
      <c r="H394">
        <v>0</v>
      </c>
      <c r="I394" s="34">
        <v>0</v>
      </c>
      <c r="J394">
        <f>+Tabla32[[#This Row],[BALANCE INICIAL]]+Tabla32[[#This Row],[ENTRADAS]]-Tabla32[[#This Row],[SALIDAS]]</f>
        <v>1</v>
      </c>
      <c r="K394" s="2">
        <v>5800</v>
      </c>
      <c r="L394" s="2">
        <f>+Tabla32[[#This Row],[BALANCE INICIAL]]*Tabla32[[#This Row],[PRECIO]]</f>
        <v>5800</v>
      </c>
      <c r="M394" s="2">
        <f>+Tabla32[[#This Row],[ENTRADAS]]*Tabla32[[#This Row],[PRECIO]]</f>
        <v>0</v>
      </c>
      <c r="N394" s="2">
        <f>+Tabla32[[#This Row],[SALIDAS]]*Tabla32[[#This Row],[PRECIO]]</f>
        <v>0</v>
      </c>
      <c r="O394" s="2">
        <f>+Tabla32[[#This Row],[BALANCE INICIAL2]]+Tabla32[[#This Row],[ENTRADAS3]]-Tabla32[[#This Row],[SALIDAS4]]</f>
        <v>5800</v>
      </c>
    </row>
    <row r="395" spans="1:15" x14ac:dyDescent="0.25">
      <c r="A395" s="9" t="s">
        <v>26</v>
      </c>
      <c r="B395" t="s">
        <v>887</v>
      </c>
      <c r="C395" t="s">
        <v>70</v>
      </c>
      <c r="D395" t="s">
        <v>249</v>
      </c>
      <c r="F395" s="9" t="s">
        <v>820</v>
      </c>
      <c r="G395">
        <v>4</v>
      </c>
      <c r="H395">
        <v>0</v>
      </c>
      <c r="I395" s="34">
        <v>2</v>
      </c>
      <c r="J395">
        <f>+Tabla32[[#This Row],[BALANCE INICIAL]]+Tabla32[[#This Row],[ENTRADAS]]-Tabla32[[#This Row],[SALIDAS]]</f>
        <v>2</v>
      </c>
      <c r="K395" s="2">
        <v>1885</v>
      </c>
      <c r="L395" s="2">
        <f>+Tabla32[[#This Row],[BALANCE INICIAL]]*Tabla32[[#This Row],[PRECIO]]</f>
        <v>7540</v>
      </c>
      <c r="M395" s="2">
        <f>+Tabla32[[#This Row],[ENTRADAS]]*Tabla32[[#This Row],[PRECIO]]</f>
        <v>0</v>
      </c>
      <c r="N395" s="2">
        <f>+Tabla32[[#This Row],[SALIDAS]]*Tabla32[[#This Row],[PRECIO]]</f>
        <v>3770</v>
      </c>
      <c r="O395" s="2">
        <f>+Tabla32[[#This Row],[BALANCE INICIAL2]]+Tabla32[[#This Row],[ENTRADAS3]]-Tabla32[[#This Row],[SALIDAS4]]</f>
        <v>3770</v>
      </c>
    </row>
    <row r="396" spans="1:15" x14ac:dyDescent="0.25">
      <c r="A396" s="9" t="s">
        <v>26</v>
      </c>
      <c r="B396" t="s">
        <v>887</v>
      </c>
      <c r="C396" t="s">
        <v>70</v>
      </c>
      <c r="D396" t="s">
        <v>1134</v>
      </c>
      <c r="F396" s="9" t="s">
        <v>820</v>
      </c>
      <c r="G396">
        <v>1</v>
      </c>
      <c r="H396">
        <v>0</v>
      </c>
      <c r="I396" s="34">
        <v>1</v>
      </c>
      <c r="J396">
        <f>+Tabla32[[#This Row],[BALANCE INICIAL]]+Tabla32[[#This Row],[ENTRADAS]]-Tabla32[[#This Row],[SALIDAS]]</f>
        <v>0</v>
      </c>
      <c r="K396" s="2">
        <v>2150</v>
      </c>
      <c r="L396" s="2">
        <f>+Tabla32[[#This Row],[BALANCE INICIAL]]*Tabla32[[#This Row],[PRECIO]]</f>
        <v>2150</v>
      </c>
      <c r="M396" s="2">
        <f>+Tabla32[[#This Row],[ENTRADAS]]*Tabla32[[#This Row],[PRECIO]]</f>
        <v>0</v>
      </c>
      <c r="N396" s="2">
        <f>+Tabla32[[#This Row],[SALIDAS]]*Tabla32[[#This Row],[PRECIO]]</f>
        <v>2150</v>
      </c>
      <c r="O396" s="2">
        <f>+Tabla32[[#This Row],[BALANCE INICIAL2]]+Tabla32[[#This Row],[ENTRADAS3]]-Tabla32[[#This Row],[SALIDAS4]]</f>
        <v>0</v>
      </c>
    </row>
    <row r="397" spans="1:15" x14ac:dyDescent="0.25">
      <c r="A397" s="9" t="s">
        <v>26</v>
      </c>
      <c r="B397" t="s">
        <v>887</v>
      </c>
      <c r="C397" t="s">
        <v>70</v>
      </c>
      <c r="D397" t="s">
        <v>250</v>
      </c>
      <c r="F397" s="9" t="s">
        <v>820</v>
      </c>
      <c r="G397">
        <v>4</v>
      </c>
      <c r="H397">
        <v>0</v>
      </c>
      <c r="I397" s="34">
        <v>0</v>
      </c>
      <c r="J397">
        <f>+Tabla32[[#This Row],[BALANCE INICIAL]]+Tabla32[[#This Row],[ENTRADAS]]-Tabla32[[#This Row],[SALIDAS]]</f>
        <v>4</v>
      </c>
      <c r="K397" s="2">
        <v>1350</v>
      </c>
      <c r="L397" s="2">
        <f>+Tabla32[[#This Row],[BALANCE INICIAL]]*Tabla32[[#This Row],[PRECIO]]</f>
        <v>5400</v>
      </c>
      <c r="M397" s="2">
        <f>+Tabla32[[#This Row],[ENTRADAS]]*Tabla32[[#This Row],[PRECIO]]</f>
        <v>0</v>
      </c>
      <c r="N397" s="2">
        <f>+Tabla32[[#This Row],[SALIDAS]]*Tabla32[[#This Row],[PRECIO]]</f>
        <v>0</v>
      </c>
      <c r="O397" s="2">
        <f>+Tabla32[[#This Row],[BALANCE INICIAL2]]+Tabla32[[#This Row],[ENTRADAS3]]-Tabla32[[#This Row],[SALIDAS4]]</f>
        <v>5400</v>
      </c>
    </row>
    <row r="398" spans="1:15" x14ac:dyDescent="0.25">
      <c r="A398" s="9" t="s">
        <v>26</v>
      </c>
      <c r="B398" t="s">
        <v>887</v>
      </c>
      <c r="C398" t="s">
        <v>70</v>
      </c>
      <c r="D398" t="s">
        <v>1133</v>
      </c>
      <c r="F398" s="9" t="s">
        <v>820</v>
      </c>
      <c r="G398">
        <v>1</v>
      </c>
      <c r="H398">
        <v>0</v>
      </c>
      <c r="I398" s="34">
        <v>1</v>
      </c>
      <c r="J398">
        <f>+Tabla32[[#This Row],[BALANCE INICIAL]]+Tabla32[[#This Row],[ENTRADAS]]-Tabla32[[#This Row],[SALIDAS]]</f>
        <v>0</v>
      </c>
      <c r="K398" s="2">
        <v>2750</v>
      </c>
      <c r="L398" s="2">
        <f>+Tabla32[[#This Row],[BALANCE INICIAL]]*Tabla32[[#This Row],[PRECIO]]</f>
        <v>2750</v>
      </c>
      <c r="M398" s="2">
        <f>+Tabla32[[#This Row],[ENTRADAS]]*Tabla32[[#This Row],[PRECIO]]</f>
        <v>0</v>
      </c>
      <c r="N398" s="2">
        <f>+Tabla32[[#This Row],[SALIDAS]]*Tabla32[[#This Row],[PRECIO]]</f>
        <v>2750</v>
      </c>
      <c r="O398" s="2">
        <f>+Tabla32[[#This Row],[BALANCE INICIAL2]]+Tabla32[[#This Row],[ENTRADAS3]]-Tabla32[[#This Row],[SALIDAS4]]</f>
        <v>0</v>
      </c>
    </row>
    <row r="399" spans="1:15" ht="13.5" customHeight="1" x14ac:dyDescent="0.25">
      <c r="A399" s="13" t="s">
        <v>26</v>
      </c>
      <c r="B399" s="37" t="s">
        <v>887</v>
      </c>
      <c r="C399" s="36" t="s">
        <v>70</v>
      </c>
      <c r="D399" t="s">
        <v>1040</v>
      </c>
      <c r="E399" t="s">
        <v>1048</v>
      </c>
      <c r="F399" s="9" t="s">
        <v>1047</v>
      </c>
      <c r="G399">
        <v>0</v>
      </c>
      <c r="H399">
        <v>1</v>
      </c>
      <c r="I399" s="34">
        <v>0</v>
      </c>
      <c r="J399">
        <f>+Tabla32[[#This Row],[BALANCE INICIAL]]+Tabla32[[#This Row],[ENTRADAS]]-Tabla32[[#This Row],[SALIDAS]]</f>
        <v>1</v>
      </c>
      <c r="K399" s="2">
        <v>1700</v>
      </c>
      <c r="L399" s="2">
        <f>+Tabla32[[#This Row],[BALANCE INICIAL]]*Tabla32[[#This Row],[PRECIO]]</f>
        <v>0</v>
      </c>
      <c r="M399" s="2">
        <f>+Tabla32[[#This Row],[ENTRADAS]]*Tabla32[[#This Row],[PRECIO]]</f>
        <v>1700</v>
      </c>
      <c r="N399" s="2">
        <f>+Tabla32[[#This Row],[SALIDAS]]*Tabla32[[#This Row],[PRECIO]]</f>
        <v>0</v>
      </c>
      <c r="O399" s="2">
        <f>+Tabla32[[#This Row],[BALANCE INICIAL2]]+Tabla32[[#This Row],[ENTRADAS3]]-Tabla32[[#This Row],[SALIDAS4]]</f>
        <v>1700</v>
      </c>
    </row>
    <row r="400" spans="1:15" x14ac:dyDescent="0.25">
      <c r="A400" s="9" t="s">
        <v>59</v>
      </c>
      <c r="B400" t="s">
        <v>880</v>
      </c>
      <c r="C400" t="s">
        <v>107</v>
      </c>
      <c r="D400" t="s">
        <v>713</v>
      </c>
      <c r="F400" s="9" t="s">
        <v>873</v>
      </c>
      <c r="G400">
        <v>4</v>
      </c>
      <c r="H400">
        <v>0</v>
      </c>
      <c r="I400" s="34">
        <v>0</v>
      </c>
      <c r="J400">
        <f>+Tabla32[[#This Row],[BALANCE INICIAL]]+Tabla32[[#This Row],[ENTRADAS]]-Tabla32[[#This Row],[SALIDAS]]</f>
        <v>4</v>
      </c>
      <c r="K400" s="2">
        <v>539</v>
      </c>
      <c r="L400" s="2">
        <f>+Tabla32[[#This Row],[BALANCE INICIAL]]*Tabla32[[#This Row],[PRECIO]]</f>
        <v>2156</v>
      </c>
      <c r="M400" s="2">
        <f>+Tabla32[[#This Row],[ENTRADAS]]*Tabla32[[#This Row],[PRECIO]]</f>
        <v>0</v>
      </c>
      <c r="N400" s="2">
        <f>+Tabla32[[#This Row],[SALIDAS]]*Tabla32[[#This Row],[PRECIO]]</f>
        <v>0</v>
      </c>
      <c r="O400" s="2">
        <f>+Tabla32[[#This Row],[BALANCE INICIAL2]]+Tabla32[[#This Row],[ENTRADAS3]]-Tabla32[[#This Row],[SALIDAS4]]</f>
        <v>2156</v>
      </c>
    </row>
    <row r="401" spans="1:15" x14ac:dyDescent="0.25">
      <c r="A401" s="9" t="s">
        <v>1159</v>
      </c>
      <c r="B401" s="17" t="s">
        <v>1160</v>
      </c>
      <c r="C401" t="s">
        <v>1161</v>
      </c>
      <c r="D401" t="s">
        <v>435</v>
      </c>
      <c r="F401" s="9" t="s">
        <v>826</v>
      </c>
      <c r="G401">
        <v>1</v>
      </c>
      <c r="H401">
        <v>0</v>
      </c>
      <c r="I401" s="34">
        <v>0</v>
      </c>
      <c r="J401">
        <f>+Tabla32[[#This Row],[BALANCE INICIAL]]+Tabla32[[#This Row],[ENTRADAS]]-Tabla32[[#This Row],[SALIDAS]]</f>
        <v>1</v>
      </c>
      <c r="K401" s="2">
        <v>466.44</v>
      </c>
      <c r="L401" s="2">
        <f>+Tabla32[[#This Row],[BALANCE INICIAL]]*Tabla32[[#This Row],[PRECIO]]</f>
        <v>466.44</v>
      </c>
      <c r="M401" s="2">
        <f>+Tabla32[[#This Row],[ENTRADAS]]*Tabla32[[#This Row],[PRECIO]]</f>
        <v>0</v>
      </c>
      <c r="N401" s="2">
        <f>+Tabla32[[#This Row],[SALIDAS]]*Tabla32[[#This Row],[PRECIO]]</f>
        <v>0</v>
      </c>
      <c r="O401" s="2">
        <f>+Tabla32[[#This Row],[BALANCE INICIAL2]]+Tabla32[[#This Row],[ENTRADAS3]]-Tabla32[[#This Row],[SALIDAS4]]</f>
        <v>466.44</v>
      </c>
    </row>
    <row r="402" spans="1:15" ht="17.25" customHeight="1" x14ac:dyDescent="0.25">
      <c r="A402" s="13" t="s">
        <v>26</v>
      </c>
      <c r="B402" s="37" t="s">
        <v>887</v>
      </c>
      <c r="C402" s="59" t="s">
        <v>70</v>
      </c>
      <c r="D402" t="s">
        <v>1036</v>
      </c>
      <c r="E402" t="s">
        <v>1048</v>
      </c>
      <c r="F402" s="9" t="s">
        <v>1047</v>
      </c>
      <c r="G402">
        <v>0</v>
      </c>
      <c r="H402">
        <v>5</v>
      </c>
      <c r="I402" s="34">
        <v>0</v>
      </c>
      <c r="J402">
        <f>+Tabla32[[#This Row],[BALANCE INICIAL]]+Tabla32[[#This Row],[ENTRADAS]]-Tabla32[[#This Row],[SALIDAS]]</f>
        <v>5</v>
      </c>
      <c r="K402" s="2">
        <v>750</v>
      </c>
      <c r="L402" s="2">
        <f>+Tabla32[[#This Row],[BALANCE INICIAL]]*Tabla32[[#This Row],[PRECIO]]</f>
        <v>0</v>
      </c>
      <c r="M402" s="2">
        <f>+Tabla32[[#This Row],[ENTRADAS]]*Tabla32[[#This Row],[PRECIO]]</f>
        <v>3750</v>
      </c>
      <c r="N402" s="2">
        <f>+Tabla32[[#This Row],[SALIDAS]]*Tabla32[[#This Row],[PRECIO]]</f>
        <v>0</v>
      </c>
      <c r="O402" s="2">
        <f>+Tabla32[[#This Row],[BALANCE INICIAL2]]+Tabla32[[#This Row],[ENTRADAS3]]-Tabla32[[#This Row],[SALIDAS4]]</f>
        <v>3750</v>
      </c>
    </row>
    <row r="403" spans="1:15" ht="15.75" customHeight="1" x14ac:dyDescent="0.25">
      <c r="A403" s="13" t="s">
        <v>26</v>
      </c>
      <c r="B403" s="37" t="s">
        <v>887</v>
      </c>
      <c r="C403" s="59" t="s">
        <v>70</v>
      </c>
      <c r="D403" t="s">
        <v>1037</v>
      </c>
      <c r="E403" t="s">
        <v>1048</v>
      </c>
      <c r="F403" s="9" t="s">
        <v>1047</v>
      </c>
      <c r="G403">
        <v>0</v>
      </c>
      <c r="H403">
        <v>2</v>
      </c>
      <c r="I403" s="34">
        <v>0</v>
      </c>
      <c r="J403">
        <f>+Tabla32[[#This Row],[BALANCE INICIAL]]+Tabla32[[#This Row],[ENTRADAS]]-Tabla32[[#This Row],[SALIDAS]]</f>
        <v>2</v>
      </c>
      <c r="K403" s="2">
        <v>750</v>
      </c>
      <c r="L403" s="2">
        <f>+Tabla32[[#This Row],[BALANCE INICIAL]]*Tabla32[[#This Row],[PRECIO]]</f>
        <v>0</v>
      </c>
      <c r="M403" s="2">
        <f>+Tabla32[[#This Row],[ENTRADAS]]*Tabla32[[#This Row],[PRECIO]]</f>
        <v>1500</v>
      </c>
      <c r="N403" s="2">
        <f>+Tabla32[[#This Row],[SALIDAS]]*Tabla32[[#This Row],[PRECIO]]</f>
        <v>0</v>
      </c>
      <c r="O403" s="2">
        <f>+Tabla32[[#This Row],[BALANCE INICIAL2]]+Tabla32[[#This Row],[ENTRADAS3]]-Tabla32[[#This Row],[SALIDAS4]]</f>
        <v>1500</v>
      </c>
    </row>
    <row r="404" spans="1:15" x14ac:dyDescent="0.25">
      <c r="A404" s="9" t="s">
        <v>26</v>
      </c>
      <c r="B404" t="s">
        <v>887</v>
      </c>
      <c r="C404" t="s">
        <v>70</v>
      </c>
      <c r="D404" t="s">
        <v>246</v>
      </c>
      <c r="F404" s="9" t="s">
        <v>820</v>
      </c>
      <c r="G404">
        <v>1</v>
      </c>
      <c r="H404">
        <v>0</v>
      </c>
      <c r="I404" s="34">
        <v>0</v>
      </c>
      <c r="J404">
        <f>+Tabla32[[#This Row],[BALANCE INICIAL]]+Tabla32[[#This Row],[ENTRADAS]]-Tabla32[[#This Row],[SALIDAS]]</f>
        <v>1</v>
      </c>
      <c r="K404" s="2">
        <v>20300</v>
      </c>
      <c r="L404" s="2">
        <f>+Tabla32[[#This Row],[BALANCE INICIAL]]*Tabla32[[#This Row],[PRECIO]]</f>
        <v>20300</v>
      </c>
      <c r="M404" s="2">
        <f>+Tabla32[[#This Row],[ENTRADAS]]*Tabla32[[#This Row],[PRECIO]]</f>
        <v>0</v>
      </c>
      <c r="N404" s="2">
        <f>+Tabla32[[#This Row],[SALIDAS]]*Tabla32[[#This Row],[PRECIO]]</f>
        <v>0</v>
      </c>
      <c r="O404" s="2">
        <f>+Tabla32[[#This Row],[BALANCE INICIAL2]]+Tabla32[[#This Row],[ENTRADAS3]]-Tabla32[[#This Row],[SALIDAS4]]</f>
        <v>20300</v>
      </c>
    </row>
    <row r="405" spans="1:15" x14ac:dyDescent="0.25">
      <c r="A405" s="9" t="s">
        <v>52</v>
      </c>
      <c r="B405" t="s">
        <v>891</v>
      </c>
      <c r="C405" t="s">
        <v>100</v>
      </c>
      <c r="D405" t="s">
        <v>391</v>
      </c>
      <c r="F405" s="9" t="s">
        <v>820</v>
      </c>
      <c r="G405">
        <v>1</v>
      </c>
      <c r="H405">
        <v>0</v>
      </c>
      <c r="I405" s="34">
        <v>0</v>
      </c>
      <c r="J405">
        <f>+Tabla32[[#This Row],[BALANCE INICIAL]]+Tabla32[[#This Row],[ENTRADAS]]-Tabla32[[#This Row],[SALIDAS]]</f>
        <v>1</v>
      </c>
      <c r="K405" s="2">
        <v>3000</v>
      </c>
      <c r="L405" s="2">
        <f>+Tabla32[[#This Row],[BALANCE INICIAL]]*Tabla32[[#This Row],[PRECIO]]</f>
        <v>3000</v>
      </c>
      <c r="M405" s="2">
        <f>+Tabla32[[#This Row],[ENTRADAS]]*Tabla32[[#This Row],[PRECIO]]</f>
        <v>0</v>
      </c>
      <c r="N405" s="2">
        <f>+Tabla32[[#This Row],[SALIDAS]]*Tabla32[[#This Row],[PRECIO]]</f>
        <v>0</v>
      </c>
      <c r="O405" s="2">
        <f>+Tabla32[[#This Row],[BALANCE INICIAL2]]+Tabla32[[#This Row],[ENTRADAS3]]-Tabla32[[#This Row],[SALIDAS4]]</f>
        <v>3000</v>
      </c>
    </row>
    <row r="406" spans="1:15" ht="15" customHeight="1" x14ac:dyDescent="0.25">
      <c r="A406" s="9" t="s">
        <v>28</v>
      </c>
      <c r="B406" t="s">
        <v>884</v>
      </c>
      <c r="C406" t="s">
        <v>74</v>
      </c>
      <c r="D406" t="s">
        <v>244</v>
      </c>
      <c r="F406" s="9" t="s">
        <v>834</v>
      </c>
      <c r="G406">
        <v>24</v>
      </c>
      <c r="H406">
        <v>0</v>
      </c>
      <c r="I406" s="34">
        <v>0</v>
      </c>
      <c r="J406">
        <f>+Tabla32[[#This Row],[BALANCE INICIAL]]+Tabla32[[#This Row],[ENTRADAS]]-Tabla32[[#This Row],[SALIDAS]]</f>
        <v>24</v>
      </c>
      <c r="K406" s="2">
        <v>38</v>
      </c>
      <c r="L406" s="2">
        <f>+Tabla32[[#This Row],[BALANCE INICIAL]]*Tabla32[[#This Row],[PRECIO]]</f>
        <v>912</v>
      </c>
      <c r="M406" s="2">
        <f>+Tabla32[[#This Row],[ENTRADAS]]*Tabla32[[#This Row],[PRECIO]]</f>
        <v>0</v>
      </c>
      <c r="N406" s="2">
        <f>+Tabla32[[#This Row],[SALIDAS]]*Tabla32[[#This Row],[PRECIO]]</f>
        <v>0</v>
      </c>
      <c r="O406" s="2">
        <f>+Tabla32[[#This Row],[BALANCE INICIAL2]]+Tabla32[[#This Row],[ENTRADAS3]]-Tabla32[[#This Row],[SALIDAS4]]</f>
        <v>912</v>
      </c>
    </row>
    <row r="407" spans="1:15" ht="15.75" customHeight="1" x14ac:dyDescent="0.25">
      <c r="A407" s="9" t="s">
        <v>34</v>
      </c>
      <c r="B407" s="17" t="s">
        <v>877</v>
      </c>
      <c r="C407" t="s">
        <v>80</v>
      </c>
      <c r="D407" t="s">
        <v>434</v>
      </c>
      <c r="F407" s="9" t="s">
        <v>820</v>
      </c>
      <c r="G407">
        <v>30</v>
      </c>
      <c r="H407">
        <v>0</v>
      </c>
      <c r="I407" s="34">
        <v>0</v>
      </c>
      <c r="J407">
        <f>+Tabla32[[#This Row],[BALANCE INICIAL]]+Tabla32[[#This Row],[ENTRADAS]]-Tabla32[[#This Row],[SALIDAS]]</f>
        <v>30</v>
      </c>
      <c r="K407" s="2">
        <v>80.930000000000007</v>
      </c>
      <c r="L407" s="2">
        <f>+Tabla32[[#This Row],[BALANCE INICIAL]]*Tabla32[[#This Row],[PRECIO]]</f>
        <v>2427.9</v>
      </c>
      <c r="M407" s="2">
        <f>+Tabla32[[#This Row],[ENTRADAS]]*Tabla32[[#This Row],[PRECIO]]</f>
        <v>0</v>
      </c>
      <c r="N407" s="2">
        <f>+Tabla32[[#This Row],[SALIDAS]]*Tabla32[[#This Row],[PRECIO]]</f>
        <v>0</v>
      </c>
      <c r="O407" s="2">
        <f>+Tabla32[[#This Row],[BALANCE INICIAL2]]+Tabla32[[#This Row],[ENTRADAS3]]-Tabla32[[#This Row],[SALIDAS4]]</f>
        <v>2427.9</v>
      </c>
    </row>
    <row r="408" spans="1:15" x14ac:dyDescent="0.25">
      <c r="A408" s="9" t="s">
        <v>51</v>
      </c>
      <c r="B408" t="s">
        <v>901</v>
      </c>
      <c r="C408" t="s">
        <v>67</v>
      </c>
      <c r="D408" t="s">
        <v>390</v>
      </c>
      <c r="F408" s="9" t="s">
        <v>820</v>
      </c>
      <c r="G408">
        <v>1</v>
      </c>
      <c r="H408">
        <v>0</v>
      </c>
      <c r="I408" s="34">
        <v>0</v>
      </c>
      <c r="J408">
        <f>+Tabla32[[#This Row],[BALANCE INICIAL]]+Tabla32[[#This Row],[ENTRADAS]]-Tabla32[[#This Row],[SALIDAS]]</f>
        <v>1</v>
      </c>
      <c r="K408" s="2">
        <v>1400</v>
      </c>
      <c r="L408" s="2">
        <f>+Tabla32[[#This Row],[BALANCE INICIAL]]*Tabla32[[#This Row],[PRECIO]]</f>
        <v>1400</v>
      </c>
      <c r="M408" s="2">
        <f>+Tabla32[[#This Row],[ENTRADAS]]*Tabla32[[#This Row],[PRECIO]]</f>
        <v>0</v>
      </c>
      <c r="N408" s="2">
        <f>+Tabla32[[#This Row],[SALIDAS]]*Tabla32[[#This Row],[PRECIO]]</f>
        <v>0</v>
      </c>
      <c r="O408" s="2">
        <f>+Tabla32[[#This Row],[BALANCE INICIAL2]]+Tabla32[[#This Row],[ENTRADAS3]]-Tabla32[[#This Row],[SALIDAS4]]</f>
        <v>1400</v>
      </c>
    </row>
    <row r="409" spans="1:15" x14ac:dyDescent="0.25">
      <c r="A409" s="9" t="s">
        <v>34</v>
      </c>
      <c r="B409" t="s">
        <v>877</v>
      </c>
      <c r="C409" t="s">
        <v>104</v>
      </c>
      <c r="D409" t="s">
        <v>470</v>
      </c>
      <c r="F409" s="9" t="s">
        <v>820</v>
      </c>
      <c r="G409">
        <v>23</v>
      </c>
      <c r="H409">
        <v>0</v>
      </c>
      <c r="I409" s="34">
        <v>0</v>
      </c>
      <c r="J409">
        <f>+Tabla32[[#This Row],[BALANCE INICIAL]]+Tabla32[[#This Row],[ENTRADAS]]-Tabla32[[#This Row],[SALIDAS]]</f>
        <v>23</v>
      </c>
      <c r="K409" s="2">
        <v>142.38</v>
      </c>
      <c r="L409" s="2">
        <f>+Tabla32[[#This Row],[BALANCE INICIAL]]*Tabla32[[#This Row],[PRECIO]]</f>
        <v>3274.74</v>
      </c>
      <c r="M409" s="2">
        <f>+Tabla32[[#This Row],[ENTRADAS]]*Tabla32[[#This Row],[PRECIO]]</f>
        <v>0</v>
      </c>
      <c r="N409" s="2">
        <f>+Tabla32[[#This Row],[SALIDAS]]*Tabla32[[#This Row],[PRECIO]]</f>
        <v>0</v>
      </c>
      <c r="O409" s="2">
        <f>+Tabla32[[#This Row],[BALANCE INICIAL2]]+Tabla32[[#This Row],[ENTRADAS3]]-Tabla32[[#This Row],[SALIDAS4]]</f>
        <v>3274.74</v>
      </c>
    </row>
    <row r="410" spans="1:15" x14ac:dyDescent="0.25">
      <c r="A410" s="9" t="s">
        <v>33</v>
      </c>
      <c r="B410" s="17" t="s">
        <v>879</v>
      </c>
      <c r="C410" t="s">
        <v>106</v>
      </c>
      <c r="D410" t="s">
        <v>716</v>
      </c>
      <c r="F410" s="9" t="s">
        <v>825</v>
      </c>
      <c r="G410">
        <v>7</v>
      </c>
      <c r="H410">
        <v>0</v>
      </c>
      <c r="I410" s="34">
        <v>0</v>
      </c>
      <c r="J410">
        <f>+Tabla32[[#This Row],[BALANCE INICIAL]]+Tabla32[[#This Row],[ENTRADAS]]-Tabla32[[#This Row],[SALIDAS]]</f>
        <v>7</v>
      </c>
      <c r="K410" s="2">
        <v>1650</v>
      </c>
      <c r="L410" s="2">
        <f>+Tabla32[[#This Row],[BALANCE INICIAL]]*Tabla32[[#This Row],[PRECIO]]</f>
        <v>11550</v>
      </c>
      <c r="M410" s="2">
        <f>+Tabla32[[#This Row],[ENTRADAS]]*Tabla32[[#This Row],[PRECIO]]</f>
        <v>0</v>
      </c>
      <c r="N410" s="2">
        <f>+Tabla32[[#This Row],[SALIDAS]]*Tabla32[[#This Row],[PRECIO]]</f>
        <v>0</v>
      </c>
      <c r="O410" s="2">
        <f>+Tabla32[[#This Row],[BALANCE INICIAL2]]+Tabla32[[#This Row],[ENTRADAS3]]-Tabla32[[#This Row],[SALIDAS4]]</f>
        <v>11550</v>
      </c>
    </row>
    <row r="411" spans="1:15" x14ac:dyDescent="0.25">
      <c r="A411" s="9" t="s">
        <v>33</v>
      </c>
      <c r="B411" s="17" t="s">
        <v>879</v>
      </c>
      <c r="C411" t="s">
        <v>106</v>
      </c>
      <c r="D411" t="s">
        <v>717</v>
      </c>
      <c r="F411" s="9" t="s">
        <v>825</v>
      </c>
      <c r="G411">
        <v>12</v>
      </c>
      <c r="H411">
        <v>0</v>
      </c>
      <c r="I411" s="34">
        <v>0</v>
      </c>
      <c r="J411">
        <f>+Tabla32[[#This Row],[BALANCE INICIAL]]+Tabla32[[#This Row],[ENTRADAS]]-Tabla32[[#This Row],[SALIDAS]]</f>
        <v>12</v>
      </c>
      <c r="K411" s="2">
        <v>600</v>
      </c>
      <c r="L411" s="2">
        <f>+Tabla32[[#This Row],[BALANCE INICIAL]]*Tabla32[[#This Row],[PRECIO]]</f>
        <v>7200</v>
      </c>
      <c r="M411" s="2">
        <f>+Tabla32[[#This Row],[ENTRADAS]]*Tabla32[[#This Row],[PRECIO]]</f>
        <v>0</v>
      </c>
      <c r="N411" s="2">
        <f>+Tabla32[[#This Row],[SALIDAS]]*Tabla32[[#This Row],[PRECIO]]</f>
        <v>0</v>
      </c>
      <c r="O411" s="2">
        <f>+Tabla32[[#This Row],[BALANCE INICIAL2]]+Tabla32[[#This Row],[ENTRADAS3]]-Tabla32[[#This Row],[SALIDAS4]]</f>
        <v>7200</v>
      </c>
    </row>
    <row r="412" spans="1:15" x14ac:dyDescent="0.25">
      <c r="A412" s="9" t="s">
        <v>24</v>
      </c>
      <c r="B412" s="17" t="s">
        <v>875</v>
      </c>
      <c r="C412" t="s">
        <v>64</v>
      </c>
      <c r="D412" t="s">
        <v>114</v>
      </c>
      <c r="F412" s="9" t="s">
        <v>820</v>
      </c>
      <c r="G412">
        <v>19</v>
      </c>
      <c r="H412">
        <v>0</v>
      </c>
      <c r="I412" s="34">
        <v>0</v>
      </c>
      <c r="J412">
        <f>+Tabla32[[#This Row],[BALANCE INICIAL]]+Tabla32[[#This Row],[ENTRADAS]]-Tabla32[[#This Row],[SALIDAS]]</f>
        <v>19</v>
      </c>
      <c r="K412" s="2">
        <v>1400</v>
      </c>
      <c r="L412" s="2">
        <f>+Tabla32[[#This Row],[BALANCE INICIAL]]*Tabla32[[#This Row],[PRECIO]]</f>
        <v>26600</v>
      </c>
      <c r="M412" s="2">
        <f>+Tabla32[[#This Row],[ENTRADAS]]*Tabla32[[#This Row],[PRECIO]]</f>
        <v>0</v>
      </c>
      <c r="N412" s="2">
        <f>+Tabla32[[#This Row],[SALIDAS]]*Tabla32[[#This Row],[PRECIO]]</f>
        <v>0</v>
      </c>
      <c r="O412" s="2">
        <f>+Tabla32[[#This Row],[BALANCE INICIAL2]]+Tabla32[[#This Row],[ENTRADAS3]]-Tabla32[[#This Row],[SALIDAS4]]</f>
        <v>26600</v>
      </c>
    </row>
    <row r="413" spans="1:15" x14ac:dyDescent="0.25">
      <c r="A413" s="9" t="s">
        <v>24</v>
      </c>
      <c r="B413" s="17" t="s">
        <v>875</v>
      </c>
      <c r="C413" t="s">
        <v>64</v>
      </c>
      <c r="D413" t="s">
        <v>115</v>
      </c>
      <c r="F413" s="9" t="s">
        <v>820</v>
      </c>
      <c r="G413">
        <v>4</v>
      </c>
      <c r="H413">
        <v>0</v>
      </c>
      <c r="I413" s="34">
        <v>0</v>
      </c>
      <c r="J413">
        <f>+Tabla32[[#This Row],[BALANCE INICIAL]]+Tabla32[[#This Row],[ENTRADAS]]-Tabla32[[#This Row],[SALIDAS]]</f>
        <v>4</v>
      </c>
      <c r="K413" s="2">
        <v>4139</v>
      </c>
      <c r="L413" s="2">
        <f>+Tabla32[[#This Row],[BALANCE INICIAL]]*Tabla32[[#This Row],[PRECIO]]</f>
        <v>16556</v>
      </c>
      <c r="M413" s="2">
        <f>+Tabla32[[#This Row],[ENTRADAS]]*Tabla32[[#This Row],[PRECIO]]</f>
        <v>0</v>
      </c>
      <c r="N413" s="2">
        <f>+Tabla32[[#This Row],[SALIDAS]]*Tabla32[[#This Row],[PRECIO]]</f>
        <v>0</v>
      </c>
      <c r="O413" s="2">
        <f>+Tabla32[[#This Row],[BALANCE INICIAL2]]+Tabla32[[#This Row],[ENTRADAS3]]-Tabla32[[#This Row],[SALIDAS4]]</f>
        <v>16556</v>
      </c>
    </row>
    <row r="414" spans="1:15" x14ac:dyDescent="0.25">
      <c r="A414" s="9" t="s">
        <v>28</v>
      </c>
      <c r="B414" t="s">
        <v>884</v>
      </c>
      <c r="C414" t="s">
        <v>74</v>
      </c>
      <c r="D414" t="s">
        <v>1096</v>
      </c>
      <c r="F414" s="9" t="s">
        <v>839</v>
      </c>
      <c r="G414">
        <v>59</v>
      </c>
      <c r="H414">
        <v>0</v>
      </c>
      <c r="I414" s="34">
        <v>26</v>
      </c>
      <c r="J414">
        <f>+Tabla32[[#This Row],[BALANCE INICIAL]]+Tabla32[[#This Row],[ENTRADAS]]-Tabla32[[#This Row],[SALIDAS]]</f>
        <v>33</v>
      </c>
      <c r="K414" s="2"/>
      <c r="L414" s="2">
        <f>+Tabla32[[#This Row],[BALANCE INICIAL]]*Tabla32[[#This Row],[PRECIO]]</f>
        <v>0</v>
      </c>
      <c r="M414" s="2">
        <f>+Tabla32[[#This Row],[ENTRADAS]]*Tabla32[[#This Row],[PRECIO]]</f>
        <v>0</v>
      </c>
      <c r="N414" s="2">
        <f>+Tabla32[[#This Row],[SALIDAS]]*Tabla32[[#This Row],[PRECIO]]</f>
        <v>0</v>
      </c>
      <c r="O414" s="2">
        <f>+Tabla32[[#This Row],[BALANCE INICIAL2]]+Tabla32[[#This Row],[ENTRADAS3]]-Tabla32[[#This Row],[SALIDAS4]]</f>
        <v>0</v>
      </c>
    </row>
    <row r="415" spans="1:15" x14ac:dyDescent="0.25">
      <c r="A415" s="9" t="s">
        <v>28</v>
      </c>
      <c r="B415" t="s">
        <v>884</v>
      </c>
      <c r="C415" t="s">
        <v>74</v>
      </c>
      <c r="D415" t="s">
        <v>480</v>
      </c>
      <c r="F415" s="9" t="s">
        <v>820</v>
      </c>
      <c r="G415">
        <v>20</v>
      </c>
      <c r="H415">
        <v>0</v>
      </c>
      <c r="I415" s="34">
        <v>0</v>
      </c>
      <c r="J415">
        <f>+Tabla32[[#This Row],[BALANCE INICIAL]]+Tabla32[[#This Row],[ENTRADAS]]-Tabla32[[#This Row],[SALIDAS]]</f>
        <v>20</v>
      </c>
      <c r="K415" s="2">
        <v>23729.33</v>
      </c>
      <c r="L415" s="2">
        <f>+Tabla32[[#This Row],[BALANCE INICIAL]]*Tabla32[[#This Row],[PRECIO]]</f>
        <v>474586.60000000003</v>
      </c>
      <c r="M415" s="2">
        <f>+Tabla32[[#This Row],[ENTRADAS]]*Tabla32[[#This Row],[PRECIO]]</f>
        <v>0</v>
      </c>
      <c r="N415" s="2">
        <f>+Tabla32[[#This Row],[SALIDAS]]*Tabla32[[#This Row],[PRECIO]]</f>
        <v>0</v>
      </c>
      <c r="O415" s="2">
        <f>+Tabla32[[#This Row],[BALANCE INICIAL2]]+Tabla32[[#This Row],[ENTRADAS3]]-Tabla32[[#This Row],[SALIDAS4]]</f>
        <v>474586.60000000003</v>
      </c>
    </row>
    <row r="416" spans="1:15" x14ac:dyDescent="0.25">
      <c r="A416" s="9" t="s">
        <v>28</v>
      </c>
      <c r="B416" t="s">
        <v>884</v>
      </c>
      <c r="C416" t="s">
        <v>74</v>
      </c>
      <c r="D416" t="s">
        <v>481</v>
      </c>
      <c r="F416" s="9" t="s">
        <v>820</v>
      </c>
      <c r="G416">
        <v>0</v>
      </c>
      <c r="H416">
        <v>0</v>
      </c>
      <c r="I416" s="34">
        <v>0</v>
      </c>
      <c r="J416">
        <f>+Tabla32[[#This Row],[BALANCE INICIAL]]+Tabla32[[#This Row],[ENTRADAS]]-Tabla32[[#This Row],[SALIDAS]]</f>
        <v>0</v>
      </c>
      <c r="K416" s="2">
        <v>18271.189999999999</v>
      </c>
      <c r="L416" s="2">
        <f>+Tabla32[[#This Row],[BALANCE INICIAL]]*Tabla32[[#This Row],[PRECIO]]</f>
        <v>0</v>
      </c>
      <c r="M416" s="2">
        <f>+Tabla32[[#This Row],[ENTRADAS]]*Tabla32[[#This Row],[PRECIO]]</f>
        <v>0</v>
      </c>
      <c r="N416" s="2">
        <f>+Tabla32[[#This Row],[SALIDAS]]*Tabla32[[#This Row],[PRECIO]]</f>
        <v>0</v>
      </c>
      <c r="O416" s="2">
        <f>+Tabla32[[#This Row],[BALANCE INICIAL2]]+Tabla32[[#This Row],[ENTRADAS3]]-Tabla32[[#This Row],[SALIDAS4]]</f>
        <v>0</v>
      </c>
    </row>
    <row r="417" spans="1:15" x14ac:dyDescent="0.25">
      <c r="A417" s="9" t="s">
        <v>29</v>
      </c>
      <c r="B417" t="s">
        <v>878</v>
      </c>
      <c r="C417" t="s">
        <v>102</v>
      </c>
      <c r="D417" t="s">
        <v>506</v>
      </c>
      <c r="F417" s="9" t="s">
        <v>820</v>
      </c>
      <c r="G417">
        <v>0</v>
      </c>
      <c r="H417">
        <v>0</v>
      </c>
      <c r="I417" s="34">
        <v>0</v>
      </c>
      <c r="J417">
        <f>+Tabla32[[#This Row],[BALANCE INICIAL]]+Tabla32[[#This Row],[ENTRADAS]]-Tabla32[[#This Row],[SALIDAS]]</f>
        <v>0</v>
      </c>
      <c r="K417" s="2">
        <v>175</v>
      </c>
      <c r="L417" s="2">
        <f>+Tabla32[[#This Row],[BALANCE INICIAL]]*Tabla32[[#This Row],[PRECIO]]</f>
        <v>0</v>
      </c>
      <c r="M417" s="2">
        <f>+Tabla32[[#This Row],[ENTRADAS]]*Tabla32[[#This Row],[PRECIO]]</f>
        <v>0</v>
      </c>
      <c r="N417" s="2">
        <f>+Tabla32[[#This Row],[SALIDAS]]*Tabla32[[#This Row],[PRECIO]]</f>
        <v>0</v>
      </c>
      <c r="O417" s="2">
        <f>+Tabla32[[#This Row],[BALANCE INICIAL2]]+Tabla32[[#This Row],[ENTRADAS3]]-Tabla32[[#This Row],[SALIDAS4]]</f>
        <v>0</v>
      </c>
    </row>
    <row r="418" spans="1:15" x14ac:dyDescent="0.25">
      <c r="A418" s="9" t="s">
        <v>29</v>
      </c>
      <c r="B418" t="s">
        <v>878</v>
      </c>
      <c r="C418" t="s">
        <v>102</v>
      </c>
      <c r="D418" t="s">
        <v>509</v>
      </c>
      <c r="F418" s="9" t="s">
        <v>820</v>
      </c>
      <c r="G418">
        <v>0</v>
      </c>
      <c r="H418">
        <v>0</v>
      </c>
      <c r="I418" s="34">
        <v>0</v>
      </c>
      <c r="J418">
        <f>+Tabla32[[#This Row],[BALANCE INICIAL]]+Tabla32[[#This Row],[ENTRADAS]]-Tabla32[[#This Row],[SALIDAS]]</f>
        <v>0</v>
      </c>
      <c r="K418" s="2">
        <v>85</v>
      </c>
      <c r="L418" s="2">
        <f>+Tabla32[[#This Row],[BALANCE INICIAL]]*Tabla32[[#This Row],[PRECIO]]</f>
        <v>0</v>
      </c>
      <c r="M418" s="2">
        <f>+Tabla32[[#This Row],[ENTRADAS]]*Tabla32[[#This Row],[PRECIO]]</f>
        <v>0</v>
      </c>
      <c r="N418" s="2">
        <f>+Tabla32[[#This Row],[SALIDAS]]*Tabla32[[#This Row],[PRECIO]]</f>
        <v>0</v>
      </c>
      <c r="O418" s="2">
        <f>+Tabla32[[#This Row],[BALANCE INICIAL2]]+Tabla32[[#This Row],[ENTRADAS3]]-Tabla32[[#This Row],[SALIDAS4]]</f>
        <v>0</v>
      </c>
    </row>
    <row r="419" spans="1:15" x14ac:dyDescent="0.25">
      <c r="A419" s="9" t="s">
        <v>29</v>
      </c>
      <c r="B419" t="s">
        <v>878</v>
      </c>
      <c r="C419" t="s">
        <v>102</v>
      </c>
      <c r="D419" t="s">
        <v>510</v>
      </c>
      <c r="F419" s="9" t="s">
        <v>820</v>
      </c>
      <c r="G419">
        <v>0</v>
      </c>
      <c r="H419">
        <v>0</v>
      </c>
      <c r="I419" s="34">
        <v>0</v>
      </c>
      <c r="J419">
        <f>+Tabla32[[#This Row],[BALANCE INICIAL]]+Tabla32[[#This Row],[ENTRADAS]]-Tabla32[[#This Row],[SALIDAS]]</f>
        <v>0</v>
      </c>
      <c r="K419" s="2">
        <v>91</v>
      </c>
      <c r="L419" s="2">
        <f>+Tabla32[[#This Row],[BALANCE INICIAL]]*Tabla32[[#This Row],[PRECIO]]</f>
        <v>0</v>
      </c>
      <c r="M419" s="2">
        <f>+Tabla32[[#This Row],[ENTRADAS]]*Tabla32[[#This Row],[PRECIO]]</f>
        <v>0</v>
      </c>
      <c r="N419" s="2">
        <f>+Tabla32[[#This Row],[SALIDAS]]*Tabla32[[#This Row],[PRECIO]]</f>
        <v>0</v>
      </c>
      <c r="O419" s="2">
        <f>+Tabla32[[#This Row],[BALANCE INICIAL2]]+Tabla32[[#This Row],[ENTRADAS3]]-Tabla32[[#This Row],[SALIDAS4]]</f>
        <v>0</v>
      </c>
    </row>
    <row r="420" spans="1:15" ht="14.25" customHeight="1" x14ac:dyDescent="0.25">
      <c r="A420" s="9" t="s">
        <v>24</v>
      </c>
      <c r="B420" s="17" t="s">
        <v>875</v>
      </c>
      <c r="C420" t="s">
        <v>64</v>
      </c>
      <c r="D420" t="s">
        <v>117</v>
      </c>
      <c r="F420" s="9" t="s">
        <v>820</v>
      </c>
      <c r="G420">
        <v>2</v>
      </c>
      <c r="H420">
        <v>0</v>
      </c>
      <c r="I420" s="34">
        <v>0</v>
      </c>
      <c r="J420">
        <f>+Tabla32[[#This Row],[BALANCE INICIAL]]+Tabla32[[#This Row],[ENTRADAS]]-Tabla32[[#This Row],[SALIDAS]]</f>
        <v>2</v>
      </c>
      <c r="K420" s="2">
        <v>3676.5</v>
      </c>
      <c r="L420" s="2">
        <f>+Tabla32[[#This Row],[BALANCE INICIAL]]*Tabla32[[#This Row],[PRECIO]]</f>
        <v>7353</v>
      </c>
      <c r="M420" s="2">
        <f>+Tabla32[[#This Row],[ENTRADAS]]*Tabla32[[#This Row],[PRECIO]]</f>
        <v>0</v>
      </c>
      <c r="N420" s="2">
        <f>+Tabla32[[#This Row],[SALIDAS]]*Tabla32[[#This Row],[PRECIO]]</f>
        <v>0</v>
      </c>
      <c r="O420" s="2">
        <f>+Tabla32[[#This Row],[BALANCE INICIAL2]]+Tabla32[[#This Row],[ENTRADAS3]]-Tabla32[[#This Row],[SALIDAS4]]</f>
        <v>7353</v>
      </c>
    </row>
    <row r="421" spans="1:15" ht="12.75" customHeight="1" x14ac:dyDescent="0.25">
      <c r="A421" s="9" t="s">
        <v>29</v>
      </c>
      <c r="B421" t="s">
        <v>878</v>
      </c>
      <c r="C421" t="s">
        <v>102</v>
      </c>
      <c r="D421" t="s">
        <v>588</v>
      </c>
      <c r="F421" s="9" t="s">
        <v>834</v>
      </c>
      <c r="G421">
        <v>27</v>
      </c>
      <c r="H421">
        <v>0</v>
      </c>
      <c r="I421" s="34">
        <v>0</v>
      </c>
      <c r="J421">
        <f>+Tabla32[[#This Row],[BALANCE INICIAL]]+Tabla32[[#This Row],[ENTRADAS]]-Tabla32[[#This Row],[SALIDAS]]</f>
        <v>27</v>
      </c>
      <c r="K421" s="2">
        <v>290.5</v>
      </c>
      <c r="L421" s="2">
        <f>+Tabla32[[#This Row],[BALANCE INICIAL]]*Tabla32[[#This Row],[PRECIO]]</f>
        <v>7843.5</v>
      </c>
      <c r="M421" s="2">
        <f>+Tabla32[[#This Row],[ENTRADAS]]*Tabla32[[#This Row],[PRECIO]]</f>
        <v>0</v>
      </c>
      <c r="N421" s="2">
        <f>+Tabla32[[#This Row],[SALIDAS]]*Tabla32[[#This Row],[PRECIO]]</f>
        <v>0</v>
      </c>
      <c r="O421" s="2">
        <f>+Tabla32[[#This Row],[BALANCE INICIAL2]]+Tabla32[[#This Row],[ENTRADAS3]]-Tabla32[[#This Row],[SALIDAS4]]</f>
        <v>7843.5</v>
      </c>
    </row>
    <row r="422" spans="1:15" ht="16.5" customHeight="1" x14ac:dyDescent="0.25">
      <c r="A422" s="9" t="s">
        <v>28</v>
      </c>
      <c r="B422" t="s">
        <v>884</v>
      </c>
      <c r="C422" t="s">
        <v>74</v>
      </c>
      <c r="D422" t="s">
        <v>252</v>
      </c>
      <c r="F422" s="9" t="s">
        <v>820</v>
      </c>
      <c r="G422">
        <v>27</v>
      </c>
      <c r="H422">
        <v>0</v>
      </c>
      <c r="I422" s="34">
        <v>0</v>
      </c>
      <c r="J422">
        <f>+Tabla32[[#This Row],[BALANCE INICIAL]]+Tabla32[[#This Row],[ENTRADAS]]-Tabla32[[#This Row],[SALIDAS]]</f>
        <v>27</v>
      </c>
      <c r="K422" s="2">
        <v>220</v>
      </c>
      <c r="L422" s="2">
        <f>+Tabla32[[#This Row],[BALANCE INICIAL]]*Tabla32[[#This Row],[PRECIO]]</f>
        <v>5940</v>
      </c>
      <c r="M422" s="2">
        <f>+Tabla32[[#This Row],[ENTRADAS]]*Tabla32[[#This Row],[PRECIO]]</f>
        <v>0</v>
      </c>
      <c r="N422" s="2">
        <f>+Tabla32[[#This Row],[SALIDAS]]*Tabla32[[#This Row],[PRECIO]]</f>
        <v>0</v>
      </c>
      <c r="O422" s="2">
        <f>+Tabla32[[#This Row],[BALANCE INICIAL2]]+Tabla32[[#This Row],[ENTRADAS3]]-Tabla32[[#This Row],[SALIDAS4]]</f>
        <v>5940</v>
      </c>
    </row>
    <row r="423" spans="1:15" ht="18" customHeight="1" x14ac:dyDescent="0.25">
      <c r="A423" s="9" t="s">
        <v>28</v>
      </c>
      <c r="B423" t="s">
        <v>884</v>
      </c>
      <c r="C423" t="s">
        <v>74</v>
      </c>
      <c r="D423" t="s">
        <v>1097</v>
      </c>
      <c r="F423" s="9" t="s">
        <v>820</v>
      </c>
      <c r="G423">
        <v>132</v>
      </c>
      <c r="H423">
        <v>0</v>
      </c>
      <c r="I423" s="34">
        <v>10</v>
      </c>
      <c r="J423">
        <f>+Tabla32[[#This Row],[BALANCE INICIAL]]+Tabla32[[#This Row],[ENTRADAS]]-Tabla32[[#This Row],[SALIDAS]]</f>
        <v>122</v>
      </c>
      <c r="K423" s="2">
        <v>32.119999999999997</v>
      </c>
      <c r="L423" s="2">
        <f>+Tabla32[[#This Row],[BALANCE INICIAL]]*Tabla32[[#This Row],[PRECIO]]</f>
        <v>4239.8399999999992</v>
      </c>
      <c r="M423" s="2">
        <f>+Tabla32[[#This Row],[ENTRADAS]]*Tabla32[[#This Row],[PRECIO]]</f>
        <v>0</v>
      </c>
      <c r="N423" s="2">
        <f>+Tabla32[[#This Row],[SALIDAS]]*Tabla32[[#This Row],[PRECIO]]</f>
        <v>321.2</v>
      </c>
      <c r="O423" s="2">
        <f>+Tabla32[[#This Row],[BALANCE INICIAL2]]+Tabla32[[#This Row],[ENTRADAS3]]-Tabla32[[#This Row],[SALIDAS4]]</f>
        <v>3918.6399999999994</v>
      </c>
    </row>
    <row r="424" spans="1:15" ht="16.5" customHeight="1" x14ac:dyDescent="0.25">
      <c r="A424" s="9" t="s">
        <v>28</v>
      </c>
      <c r="B424" t="s">
        <v>884</v>
      </c>
      <c r="C424" t="s">
        <v>74</v>
      </c>
      <c r="D424" t="s">
        <v>1098</v>
      </c>
      <c r="F424" s="9" t="s">
        <v>820</v>
      </c>
      <c r="G424">
        <v>101</v>
      </c>
      <c r="H424">
        <v>0</v>
      </c>
      <c r="I424" s="34">
        <v>21</v>
      </c>
      <c r="J424">
        <f>+Tabla32[[#This Row],[BALANCE INICIAL]]+Tabla32[[#This Row],[ENTRADAS]]-Tabla32[[#This Row],[SALIDAS]]</f>
        <v>80</v>
      </c>
      <c r="K424" s="2">
        <v>19</v>
      </c>
      <c r="L424" s="2">
        <f>+Tabla32[[#This Row],[BALANCE INICIAL]]*Tabla32[[#This Row],[PRECIO]]</f>
        <v>1919</v>
      </c>
      <c r="M424" s="2">
        <f>+Tabla32[[#This Row],[ENTRADAS]]*Tabla32[[#This Row],[PRECIO]]</f>
        <v>0</v>
      </c>
      <c r="N424" s="2">
        <f>+Tabla32[[#This Row],[SALIDAS]]*Tabla32[[#This Row],[PRECIO]]</f>
        <v>399</v>
      </c>
      <c r="O424" s="2">
        <f>+Tabla32[[#This Row],[BALANCE INICIAL2]]+Tabla32[[#This Row],[ENTRADAS3]]-Tabla32[[#This Row],[SALIDAS4]]</f>
        <v>1520</v>
      </c>
    </row>
    <row r="425" spans="1:15" ht="18.75" customHeight="1" x14ac:dyDescent="0.25">
      <c r="A425" s="9" t="s">
        <v>34</v>
      </c>
      <c r="B425" t="s">
        <v>877</v>
      </c>
      <c r="C425" t="s">
        <v>104</v>
      </c>
      <c r="D425" t="s">
        <v>255</v>
      </c>
      <c r="F425" s="9" t="s">
        <v>820</v>
      </c>
      <c r="G425">
        <v>83</v>
      </c>
      <c r="H425">
        <v>0</v>
      </c>
      <c r="I425" s="34">
        <v>0</v>
      </c>
      <c r="J425">
        <f>+Tabla32[[#This Row],[BALANCE INICIAL]]+Tabla32[[#This Row],[ENTRADAS]]-Tabla32[[#This Row],[SALIDAS]]</f>
        <v>83</v>
      </c>
      <c r="K425" s="2">
        <v>245</v>
      </c>
      <c r="L425" s="2">
        <f>+Tabla32[[#This Row],[BALANCE INICIAL]]*Tabla32[[#This Row],[PRECIO]]</f>
        <v>20335</v>
      </c>
      <c r="M425" s="2">
        <f>+Tabla32[[#This Row],[ENTRADAS]]*Tabla32[[#This Row],[PRECIO]]</f>
        <v>0</v>
      </c>
      <c r="N425" s="2">
        <f>+Tabla32[[#This Row],[SALIDAS]]*Tabla32[[#This Row],[PRECIO]]</f>
        <v>0</v>
      </c>
      <c r="O425" s="2">
        <f>+Tabla32[[#This Row],[BALANCE INICIAL2]]+Tabla32[[#This Row],[ENTRADAS3]]-Tabla32[[#This Row],[SALIDAS4]]</f>
        <v>20335</v>
      </c>
    </row>
    <row r="426" spans="1:15" ht="18" customHeight="1" x14ac:dyDescent="0.25">
      <c r="A426" s="9" t="s">
        <v>29</v>
      </c>
      <c r="B426" t="s">
        <v>878</v>
      </c>
      <c r="C426" t="s">
        <v>102</v>
      </c>
      <c r="D426" t="s">
        <v>589</v>
      </c>
      <c r="F426" s="9" t="s">
        <v>870</v>
      </c>
      <c r="G426">
        <v>1</v>
      </c>
      <c r="H426">
        <v>0</v>
      </c>
      <c r="I426" s="34">
        <v>0</v>
      </c>
      <c r="J426">
        <f>+Tabla32[[#This Row],[BALANCE INICIAL]]+Tabla32[[#This Row],[ENTRADAS]]-Tabla32[[#This Row],[SALIDAS]]</f>
        <v>1</v>
      </c>
      <c r="K426" s="2">
        <v>455</v>
      </c>
      <c r="L426" s="2">
        <f>+Tabla32[[#This Row],[BALANCE INICIAL]]*Tabla32[[#This Row],[PRECIO]]</f>
        <v>455</v>
      </c>
      <c r="M426" s="2">
        <f>+Tabla32[[#This Row],[ENTRADAS]]*Tabla32[[#This Row],[PRECIO]]</f>
        <v>0</v>
      </c>
      <c r="N426" s="2">
        <f>+Tabla32[[#This Row],[SALIDAS]]*Tabla32[[#This Row],[PRECIO]]</f>
        <v>0</v>
      </c>
      <c r="O426" s="2">
        <f>+Tabla32[[#This Row],[BALANCE INICIAL2]]+Tabla32[[#This Row],[ENTRADAS3]]-Tabla32[[#This Row],[SALIDAS4]]</f>
        <v>455</v>
      </c>
    </row>
    <row r="427" spans="1:15" ht="15.75" customHeight="1" x14ac:dyDescent="0.25">
      <c r="A427" s="9" t="s">
        <v>29</v>
      </c>
      <c r="B427" t="s">
        <v>878</v>
      </c>
      <c r="C427" t="s">
        <v>102</v>
      </c>
      <c r="D427" t="s">
        <v>590</v>
      </c>
      <c r="F427" s="9" t="s">
        <v>870</v>
      </c>
      <c r="G427">
        <v>1</v>
      </c>
      <c r="H427">
        <v>0</v>
      </c>
      <c r="I427" s="34">
        <v>0</v>
      </c>
      <c r="J427">
        <f>+Tabla32[[#This Row],[BALANCE INICIAL]]+Tabla32[[#This Row],[ENTRADAS]]-Tabla32[[#This Row],[SALIDAS]]</f>
        <v>1</v>
      </c>
      <c r="K427" s="2">
        <v>1299</v>
      </c>
      <c r="L427" s="2">
        <f>+Tabla32[[#This Row],[BALANCE INICIAL]]*Tabla32[[#This Row],[PRECIO]]</f>
        <v>1299</v>
      </c>
      <c r="M427" s="2">
        <f>+Tabla32[[#This Row],[ENTRADAS]]*Tabla32[[#This Row],[PRECIO]]</f>
        <v>0</v>
      </c>
      <c r="N427" s="2">
        <f>+Tabla32[[#This Row],[SALIDAS]]*Tabla32[[#This Row],[PRECIO]]</f>
        <v>0</v>
      </c>
      <c r="O427" s="2">
        <f>+Tabla32[[#This Row],[BALANCE INICIAL2]]+Tabla32[[#This Row],[ENTRADAS3]]-Tabla32[[#This Row],[SALIDAS4]]</f>
        <v>1299</v>
      </c>
    </row>
    <row r="428" spans="1:15" ht="16.5" customHeight="1" x14ac:dyDescent="0.25">
      <c r="A428" s="9" t="s">
        <v>29</v>
      </c>
      <c r="B428" t="s">
        <v>878</v>
      </c>
      <c r="C428" t="s">
        <v>102</v>
      </c>
      <c r="D428" t="s">
        <v>511</v>
      </c>
      <c r="F428" s="9" t="s">
        <v>908</v>
      </c>
      <c r="G428">
        <v>0</v>
      </c>
      <c r="H428">
        <v>0</v>
      </c>
      <c r="I428" s="34">
        <v>0</v>
      </c>
      <c r="J428">
        <f>+Tabla32[[#This Row],[BALANCE INICIAL]]+Tabla32[[#This Row],[ENTRADAS]]-Tabla32[[#This Row],[SALIDAS]]</f>
        <v>0</v>
      </c>
      <c r="K428" s="2">
        <v>108</v>
      </c>
      <c r="L428" s="2">
        <f>+Tabla32[[#This Row],[BALANCE INICIAL]]*Tabla32[[#This Row],[PRECIO]]</f>
        <v>0</v>
      </c>
      <c r="M428" s="2">
        <f>+Tabla32[[#This Row],[ENTRADAS]]*Tabla32[[#This Row],[PRECIO]]</f>
        <v>0</v>
      </c>
      <c r="N428" s="2">
        <f>+Tabla32[[#This Row],[SALIDAS]]*Tabla32[[#This Row],[PRECIO]]</f>
        <v>0</v>
      </c>
      <c r="O428" s="2">
        <f>+Tabla32[[#This Row],[BALANCE INICIAL2]]+Tabla32[[#This Row],[ENTRADAS3]]-Tabla32[[#This Row],[SALIDAS4]]</f>
        <v>0</v>
      </c>
    </row>
    <row r="429" spans="1:15" ht="15" customHeight="1" x14ac:dyDescent="0.25">
      <c r="A429" s="13" t="s">
        <v>31</v>
      </c>
      <c r="B429" s="37" t="s">
        <v>897</v>
      </c>
      <c r="C429" s="36" t="s">
        <v>75</v>
      </c>
      <c r="D429" t="s">
        <v>256</v>
      </c>
      <c r="F429" s="9" t="s">
        <v>825</v>
      </c>
      <c r="G429">
        <v>153</v>
      </c>
      <c r="H429">
        <v>0</v>
      </c>
      <c r="I429" s="34">
        <v>0</v>
      </c>
      <c r="J429">
        <f>+Tabla32[[#This Row],[BALANCE INICIAL]]+Tabla32[[#This Row],[ENTRADAS]]-Tabla32[[#This Row],[SALIDAS]]</f>
        <v>153</v>
      </c>
      <c r="K429" s="2">
        <v>188.24</v>
      </c>
      <c r="L429" s="2">
        <f>+Tabla32[[#This Row],[BALANCE INICIAL]]*Tabla32[[#This Row],[PRECIO]]</f>
        <v>28800.720000000001</v>
      </c>
      <c r="M429" s="2">
        <f>+Tabla32[[#This Row],[ENTRADAS]]*Tabla32[[#This Row],[PRECIO]]</f>
        <v>0</v>
      </c>
      <c r="N429" s="2">
        <f>+Tabla32[[#This Row],[SALIDAS]]*Tabla32[[#This Row],[PRECIO]]</f>
        <v>0</v>
      </c>
      <c r="O429" s="2">
        <f>+Tabla32[[#This Row],[BALANCE INICIAL2]]+Tabla32[[#This Row],[ENTRADAS3]]-Tabla32[[#This Row],[SALIDAS4]]</f>
        <v>28800.720000000001</v>
      </c>
    </row>
    <row r="430" spans="1:15" ht="16.5" customHeight="1" x14ac:dyDescent="0.25">
      <c r="A430" s="13" t="s">
        <v>31</v>
      </c>
      <c r="B430" s="37" t="s">
        <v>897</v>
      </c>
      <c r="C430" s="36" t="s">
        <v>75</v>
      </c>
      <c r="D430" t="s">
        <v>257</v>
      </c>
      <c r="F430" s="9" t="s">
        <v>820</v>
      </c>
      <c r="G430">
        <v>60</v>
      </c>
      <c r="H430">
        <v>0</v>
      </c>
      <c r="I430" s="34">
        <v>0</v>
      </c>
      <c r="J430">
        <f>+Tabla32[[#This Row],[BALANCE INICIAL]]+Tabla32[[#This Row],[ENTRADAS]]-Tabla32[[#This Row],[SALIDAS]]</f>
        <v>60</v>
      </c>
      <c r="K430" s="2">
        <v>95.8</v>
      </c>
      <c r="L430" s="2">
        <f>+Tabla32[[#This Row],[BALANCE INICIAL]]*Tabla32[[#This Row],[PRECIO]]</f>
        <v>5748</v>
      </c>
      <c r="M430" s="2">
        <f>+Tabla32[[#This Row],[ENTRADAS]]*Tabla32[[#This Row],[PRECIO]]</f>
        <v>0</v>
      </c>
      <c r="N430" s="2">
        <f>+Tabla32[[#This Row],[SALIDAS]]*Tabla32[[#This Row],[PRECIO]]</f>
        <v>0</v>
      </c>
      <c r="O430" s="2">
        <f>+Tabla32[[#This Row],[BALANCE INICIAL2]]+Tabla32[[#This Row],[ENTRADAS3]]-Tabla32[[#This Row],[SALIDAS4]]</f>
        <v>5748</v>
      </c>
    </row>
    <row r="431" spans="1:15" ht="16.5" customHeight="1" x14ac:dyDescent="0.25">
      <c r="A431" s="13" t="s">
        <v>33</v>
      </c>
      <c r="B431" s="37" t="s">
        <v>879</v>
      </c>
      <c r="C431" s="36" t="s">
        <v>78</v>
      </c>
      <c r="D431" t="s">
        <v>1044</v>
      </c>
      <c r="E431" t="s">
        <v>1048</v>
      </c>
      <c r="F431" s="9" t="s">
        <v>820</v>
      </c>
      <c r="G431">
        <v>0</v>
      </c>
      <c r="H431">
        <v>2</v>
      </c>
      <c r="I431" s="34">
        <v>0</v>
      </c>
      <c r="J431">
        <f>+Tabla32[[#This Row],[BALANCE INICIAL]]+Tabla32[[#This Row],[ENTRADAS]]-Tabla32[[#This Row],[SALIDAS]]</f>
        <v>2</v>
      </c>
      <c r="K431" s="2">
        <v>300</v>
      </c>
      <c r="L431" s="2">
        <f>+Tabla32[[#This Row],[BALANCE INICIAL]]*Tabla32[[#This Row],[PRECIO]]</f>
        <v>0</v>
      </c>
      <c r="M431" s="2">
        <f>+Tabla32[[#This Row],[ENTRADAS]]*Tabla32[[#This Row],[PRECIO]]</f>
        <v>600</v>
      </c>
      <c r="N431" s="2">
        <f>+Tabla32[[#This Row],[SALIDAS]]*Tabla32[[#This Row],[PRECIO]]</f>
        <v>0</v>
      </c>
      <c r="O431" s="2">
        <f>+Tabla32[[#This Row],[BALANCE INICIAL2]]+Tabla32[[#This Row],[ENTRADAS3]]-Tabla32[[#This Row],[SALIDAS4]]</f>
        <v>600</v>
      </c>
    </row>
    <row r="432" spans="1:15" ht="14.25" customHeight="1" x14ac:dyDescent="0.25">
      <c r="A432" s="9" t="s">
        <v>23</v>
      </c>
      <c r="B432" s="17" t="s">
        <v>881</v>
      </c>
      <c r="C432" t="s">
        <v>882</v>
      </c>
      <c r="D432" t="s">
        <v>397</v>
      </c>
      <c r="F432" s="9" t="s">
        <v>820</v>
      </c>
      <c r="G432">
        <v>20</v>
      </c>
      <c r="H432">
        <v>0</v>
      </c>
      <c r="I432" s="34">
        <v>0</v>
      </c>
      <c r="J432">
        <f>+Tabla32[[#This Row],[BALANCE INICIAL]]+Tabla32[[#This Row],[ENTRADAS]]-Tabla32[[#This Row],[SALIDAS]]</f>
        <v>20</v>
      </c>
      <c r="K432" s="2">
        <v>487.05</v>
      </c>
      <c r="L432" s="2">
        <f>+Tabla32[[#This Row],[BALANCE INICIAL]]*Tabla32[[#This Row],[PRECIO]]</f>
        <v>9741</v>
      </c>
      <c r="M432" s="2">
        <f>+Tabla32[[#This Row],[ENTRADAS]]*Tabla32[[#This Row],[PRECIO]]</f>
        <v>0</v>
      </c>
      <c r="N432" s="2">
        <f>+Tabla32[[#This Row],[SALIDAS]]*Tabla32[[#This Row],[PRECIO]]</f>
        <v>0</v>
      </c>
      <c r="O432" s="2">
        <f>+Tabla32[[#This Row],[BALANCE INICIAL2]]+Tabla32[[#This Row],[ENTRADAS3]]-Tabla32[[#This Row],[SALIDAS4]]</f>
        <v>9741</v>
      </c>
    </row>
    <row r="433" spans="1:15" ht="16.5" customHeight="1" x14ac:dyDescent="0.25">
      <c r="A433" s="9" t="s">
        <v>26</v>
      </c>
      <c r="B433" t="s">
        <v>887</v>
      </c>
      <c r="C433" t="s">
        <v>70</v>
      </c>
      <c r="D433" t="s">
        <v>258</v>
      </c>
      <c r="F433" s="9" t="s">
        <v>820</v>
      </c>
      <c r="G433">
        <v>2</v>
      </c>
      <c r="H433">
        <v>0</v>
      </c>
      <c r="I433" s="34">
        <v>0</v>
      </c>
      <c r="J433">
        <f>+Tabla32[[#This Row],[BALANCE INICIAL]]+Tabla32[[#This Row],[ENTRADAS]]-Tabla32[[#This Row],[SALIDAS]]</f>
        <v>2</v>
      </c>
      <c r="K433" s="2">
        <v>953.39</v>
      </c>
      <c r="L433" s="2">
        <f>+Tabla32[[#This Row],[BALANCE INICIAL]]*Tabla32[[#This Row],[PRECIO]]</f>
        <v>1906.78</v>
      </c>
      <c r="M433" s="2">
        <f>+Tabla32[[#This Row],[ENTRADAS]]*Tabla32[[#This Row],[PRECIO]]</f>
        <v>0</v>
      </c>
      <c r="N433" s="2">
        <f>+Tabla32[[#This Row],[SALIDAS]]*Tabla32[[#This Row],[PRECIO]]</f>
        <v>0</v>
      </c>
      <c r="O433" s="2">
        <f>+Tabla32[[#This Row],[BALANCE INICIAL2]]+Tabla32[[#This Row],[ENTRADAS3]]-Tabla32[[#This Row],[SALIDAS4]]</f>
        <v>1906.78</v>
      </c>
    </row>
    <row r="434" spans="1:15" ht="14.25" customHeight="1" x14ac:dyDescent="0.25">
      <c r="A434" s="9" t="s">
        <v>26</v>
      </c>
      <c r="B434" t="s">
        <v>887</v>
      </c>
      <c r="C434" t="s">
        <v>70</v>
      </c>
      <c r="D434" t="s">
        <v>259</v>
      </c>
      <c r="F434" s="9" t="s">
        <v>820</v>
      </c>
      <c r="G434">
        <v>7</v>
      </c>
      <c r="H434">
        <v>0</v>
      </c>
      <c r="I434" s="34">
        <v>0</v>
      </c>
      <c r="J434">
        <f>+Tabla32[[#This Row],[BALANCE INICIAL]]+Tabla32[[#This Row],[ENTRADAS]]-Tabla32[[#This Row],[SALIDAS]]</f>
        <v>7</v>
      </c>
      <c r="K434" s="2">
        <v>569.91999999999996</v>
      </c>
      <c r="L434" s="2">
        <f>+Tabla32[[#This Row],[BALANCE INICIAL]]*Tabla32[[#This Row],[PRECIO]]</f>
        <v>3989.4399999999996</v>
      </c>
      <c r="M434" s="2">
        <f>+Tabla32[[#This Row],[ENTRADAS]]*Tabla32[[#This Row],[PRECIO]]</f>
        <v>0</v>
      </c>
      <c r="N434" s="2">
        <f>+Tabla32[[#This Row],[SALIDAS]]*Tabla32[[#This Row],[PRECIO]]</f>
        <v>0</v>
      </c>
      <c r="O434" s="2">
        <f>+Tabla32[[#This Row],[BALANCE INICIAL2]]+Tabla32[[#This Row],[ENTRADAS3]]-Tabla32[[#This Row],[SALIDAS4]]</f>
        <v>3989.4399999999996</v>
      </c>
    </row>
    <row r="435" spans="1:15" ht="15.75" customHeight="1" x14ac:dyDescent="0.25">
      <c r="A435" s="9" t="s">
        <v>23</v>
      </c>
      <c r="B435" s="17" t="s">
        <v>881</v>
      </c>
      <c r="C435" t="s">
        <v>882</v>
      </c>
      <c r="D435" t="s">
        <v>415</v>
      </c>
      <c r="F435" s="9" t="s">
        <v>820</v>
      </c>
      <c r="G435">
        <v>11</v>
      </c>
      <c r="H435">
        <v>0</v>
      </c>
      <c r="I435" s="34">
        <v>1</v>
      </c>
      <c r="J435">
        <f>+Tabla32[[#This Row],[BALANCE INICIAL]]+Tabla32[[#This Row],[ENTRADAS]]-Tabla32[[#This Row],[SALIDAS]]</f>
        <v>10</v>
      </c>
      <c r="K435" s="2">
        <v>324.33999999999997</v>
      </c>
      <c r="L435" s="2">
        <f>+Tabla32[[#This Row],[BALANCE INICIAL]]*Tabla32[[#This Row],[PRECIO]]</f>
        <v>3567.74</v>
      </c>
      <c r="M435" s="2">
        <f>+Tabla32[[#This Row],[ENTRADAS]]*Tabla32[[#This Row],[PRECIO]]</f>
        <v>0</v>
      </c>
      <c r="N435" s="2">
        <f>+Tabla32[[#This Row],[SALIDAS]]*Tabla32[[#This Row],[PRECIO]]</f>
        <v>324.33999999999997</v>
      </c>
      <c r="O435" s="2">
        <f>+Tabla32[[#This Row],[BALANCE INICIAL2]]+Tabla32[[#This Row],[ENTRADAS3]]-Tabla32[[#This Row],[SALIDAS4]]</f>
        <v>3243.3999999999996</v>
      </c>
    </row>
    <row r="436" spans="1:15" ht="13.5" customHeight="1" x14ac:dyDescent="0.25">
      <c r="A436" s="9" t="s">
        <v>23</v>
      </c>
      <c r="B436" s="17" t="s">
        <v>881</v>
      </c>
      <c r="C436" t="s">
        <v>882</v>
      </c>
      <c r="D436" t="s">
        <v>396</v>
      </c>
      <c r="F436" s="9" t="s">
        <v>820</v>
      </c>
      <c r="G436">
        <v>1</v>
      </c>
      <c r="H436">
        <v>0</v>
      </c>
      <c r="I436" s="34">
        <v>0</v>
      </c>
      <c r="J436">
        <f>+Tabla32[[#This Row],[BALANCE INICIAL]]+Tabla32[[#This Row],[ENTRADAS]]-Tabla32[[#This Row],[SALIDAS]]</f>
        <v>1</v>
      </c>
      <c r="K436" s="2">
        <v>466.44</v>
      </c>
      <c r="L436" s="2">
        <f>+Tabla32[[#This Row],[BALANCE INICIAL]]*Tabla32[[#This Row],[PRECIO]]</f>
        <v>466.44</v>
      </c>
      <c r="M436" s="2">
        <f>+Tabla32[[#This Row],[ENTRADAS]]*Tabla32[[#This Row],[PRECIO]]</f>
        <v>0</v>
      </c>
      <c r="N436" s="2">
        <f>+Tabla32[[#This Row],[SALIDAS]]*Tabla32[[#This Row],[PRECIO]]</f>
        <v>0</v>
      </c>
      <c r="O436" s="2">
        <f>+Tabla32[[#This Row],[BALANCE INICIAL2]]+Tabla32[[#This Row],[ENTRADAS3]]-Tabla32[[#This Row],[SALIDAS4]]</f>
        <v>466.44</v>
      </c>
    </row>
    <row r="437" spans="1:15" ht="18.75" customHeight="1" x14ac:dyDescent="0.25">
      <c r="A437" s="9" t="s">
        <v>23</v>
      </c>
      <c r="B437" s="17" t="s">
        <v>881</v>
      </c>
      <c r="C437" t="s">
        <v>882</v>
      </c>
      <c r="D437" t="s">
        <v>1086</v>
      </c>
      <c r="F437" s="9" t="s">
        <v>820</v>
      </c>
      <c r="G437">
        <v>34</v>
      </c>
      <c r="H437">
        <v>0</v>
      </c>
      <c r="I437" s="34">
        <v>3</v>
      </c>
      <c r="J437">
        <f>+Tabla32[[#This Row],[BALANCE INICIAL]]+Tabla32[[#This Row],[ENTRADAS]]-Tabla32[[#This Row],[SALIDAS]]</f>
        <v>31</v>
      </c>
      <c r="K437" s="2">
        <v>2576.27</v>
      </c>
      <c r="L437" s="2">
        <f>+Tabla32[[#This Row],[BALANCE INICIAL]]*Tabla32[[#This Row],[PRECIO]]</f>
        <v>87593.18</v>
      </c>
      <c r="M437" s="2">
        <f>+Tabla32[[#This Row],[ENTRADAS]]*Tabla32[[#This Row],[PRECIO]]</f>
        <v>0</v>
      </c>
      <c r="N437" s="2">
        <f>+Tabla32[[#This Row],[SALIDAS]]*Tabla32[[#This Row],[PRECIO]]</f>
        <v>7728.8099999999995</v>
      </c>
      <c r="O437" s="2">
        <f>+Tabla32[[#This Row],[BALANCE INICIAL2]]+Tabla32[[#This Row],[ENTRADAS3]]-Tabla32[[#This Row],[SALIDAS4]]</f>
        <v>79864.37</v>
      </c>
    </row>
    <row r="438" spans="1:15" x14ac:dyDescent="0.25">
      <c r="A438" s="9" t="s">
        <v>23</v>
      </c>
      <c r="B438" s="17" t="s">
        <v>881</v>
      </c>
      <c r="C438" t="s">
        <v>882</v>
      </c>
      <c r="D438" t="s">
        <v>414</v>
      </c>
      <c r="F438" s="9" t="s">
        <v>820</v>
      </c>
      <c r="G438">
        <v>13</v>
      </c>
      <c r="H438">
        <v>0</v>
      </c>
      <c r="I438" s="34">
        <v>6</v>
      </c>
      <c r="J438">
        <f>+Tabla32[[#This Row],[BALANCE INICIAL]]+Tabla32[[#This Row],[ENTRADAS]]-Tabla32[[#This Row],[SALIDAS]]</f>
        <v>7</v>
      </c>
      <c r="K438" s="2">
        <v>791.86</v>
      </c>
      <c r="L438" s="2">
        <f>+Tabla32[[#This Row],[BALANCE INICIAL]]*Tabla32[[#This Row],[PRECIO]]</f>
        <v>10294.18</v>
      </c>
      <c r="M438" s="2">
        <f>+Tabla32[[#This Row],[ENTRADAS]]*Tabla32[[#This Row],[PRECIO]]</f>
        <v>0</v>
      </c>
      <c r="N438" s="2">
        <f>+Tabla32[[#This Row],[SALIDAS]]*Tabla32[[#This Row],[PRECIO]]</f>
        <v>4751.16</v>
      </c>
      <c r="O438" s="2">
        <f>+Tabla32[[#This Row],[BALANCE INICIAL2]]+Tabla32[[#This Row],[ENTRADAS3]]-Tabla32[[#This Row],[SALIDAS4]]</f>
        <v>5543.02</v>
      </c>
    </row>
    <row r="439" spans="1:15" x14ac:dyDescent="0.25">
      <c r="A439" s="9" t="s">
        <v>29</v>
      </c>
      <c r="B439" t="s">
        <v>878</v>
      </c>
      <c r="C439" t="s">
        <v>102</v>
      </c>
      <c r="D439" t="s">
        <v>514</v>
      </c>
      <c r="F439" s="9" t="s">
        <v>908</v>
      </c>
      <c r="G439">
        <v>0</v>
      </c>
      <c r="H439">
        <v>0</v>
      </c>
      <c r="I439" s="34">
        <v>0</v>
      </c>
      <c r="J439">
        <f>+Tabla32[[#This Row],[BALANCE INICIAL]]+Tabla32[[#This Row],[ENTRADAS]]-Tabla32[[#This Row],[SALIDAS]]</f>
        <v>0</v>
      </c>
      <c r="K439" s="2">
        <v>180</v>
      </c>
      <c r="L439" s="2">
        <f>+Tabla32[[#This Row],[BALANCE INICIAL]]*Tabla32[[#This Row],[PRECIO]]</f>
        <v>0</v>
      </c>
      <c r="M439" s="2">
        <f>+Tabla32[[#This Row],[ENTRADAS]]*Tabla32[[#This Row],[PRECIO]]</f>
        <v>0</v>
      </c>
      <c r="N439" s="2">
        <f>+Tabla32[[#This Row],[SALIDAS]]*Tabla32[[#This Row],[PRECIO]]</f>
        <v>0</v>
      </c>
      <c r="O439" s="2">
        <f>+Tabla32[[#This Row],[BALANCE INICIAL2]]+Tabla32[[#This Row],[ENTRADAS3]]-Tabla32[[#This Row],[SALIDAS4]]</f>
        <v>0</v>
      </c>
    </row>
    <row r="440" spans="1:15" x14ac:dyDescent="0.25">
      <c r="A440" s="9" t="s">
        <v>29</v>
      </c>
      <c r="B440" t="s">
        <v>878</v>
      </c>
      <c r="C440" t="s">
        <v>102</v>
      </c>
      <c r="D440" t="s">
        <v>591</v>
      </c>
      <c r="F440" s="9" t="s">
        <v>869</v>
      </c>
      <c r="G440">
        <v>1</v>
      </c>
      <c r="H440">
        <v>0</v>
      </c>
      <c r="I440" s="34">
        <v>0</v>
      </c>
      <c r="J440">
        <f>+Tabla32[[#This Row],[BALANCE INICIAL]]+Tabla32[[#This Row],[ENTRADAS]]-Tabla32[[#This Row],[SALIDAS]]</f>
        <v>1</v>
      </c>
      <c r="K440" s="2">
        <v>950</v>
      </c>
      <c r="L440" s="2">
        <f>+Tabla32[[#This Row],[BALANCE INICIAL]]*Tabla32[[#This Row],[PRECIO]]</f>
        <v>950</v>
      </c>
      <c r="M440" s="2">
        <f>+Tabla32[[#This Row],[ENTRADAS]]*Tabla32[[#This Row],[PRECIO]]</f>
        <v>0</v>
      </c>
      <c r="N440" s="2">
        <f>+Tabla32[[#This Row],[SALIDAS]]*Tabla32[[#This Row],[PRECIO]]</f>
        <v>0</v>
      </c>
      <c r="O440" s="2">
        <f>+Tabla32[[#This Row],[BALANCE INICIAL2]]+Tabla32[[#This Row],[ENTRADAS3]]-Tabla32[[#This Row],[SALIDAS4]]</f>
        <v>950</v>
      </c>
    </row>
    <row r="441" spans="1:15" x14ac:dyDescent="0.25">
      <c r="A441" s="9" t="s">
        <v>29</v>
      </c>
      <c r="B441" t="s">
        <v>878</v>
      </c>
      <c r="C441" t="s">
        <v>102</v>
      </c>
      <c r="D441" t="s">
        <v>516</v>
      </c>
      <c r="F441" s="9" t="s">
        <v>908</v>
      </c>
      <c r="G441">
        <v>0</v>
      </c>
      <c r="H441">
        <v>0</v>
      </c>
      <c r="I441" s="34">
        <v>0</v>
      </c>
      <c r="J441">
        <f>+Tabla32[[#This Row],[BALANCE INICIAL]]+Tabla32[[#This Row],[ENTRADAS]]-Tabla32[[#This Row],[SALIDAS]]</f>
        <v>0</v>
      </c>
      <c r="K441" s="2">
        <v>115</v>
      </c>
      <c r="L441" s="2">
        <f>+Tabla32[[#This Row],[BALANCE INICIAL]]*Tabla32[[#This Row],[PRECIO]]</f>
        <v>0</v>
      </c>
      <c r="M441" s="2">
        <f>+Tabla32[[#This Row],[ENTRADAS]]*Tabla32[[#This Row],[PRECIO]]</f>
        <v>0</v>
      </c>
      <c r="N441" s="2">
        <f>+Tabla32[[#This Row],[SALIDAS]]*Tabla32[[#This Row],[PRECIO]]</f>
        <v>0</v>
      </c>
      <c r="O441" s="2">
        <f>+Tabla32[[#This Row],[BALANCE INICIAL2]]+Tabla32[[#This Row],[ENTRADAS3]]-Tabla32[[#This Row],[SALIDAS4]]</f>
        <v>0</v>
      </c>
    </row>
    <row r="442" spans="1:15" x14ac:dyDescent="0.25">
      <c r="A442" s="9" t="s">
        <v>29</v>
      </c>
      <c r="B442" t="s">
        <v>878</v>
      </c>
      <c r="C442" t="s">
        <v>102</v>
      </c>
      <c r="D442" t="s">
        <v>592</v>
      </c>
      <c r="F442" s="9" t="s">
        <v>834</v>
      </c>
      <c r="G442">
        <v>2</v>
      </c>
      <c r="H442">
        <v>0</v>
      </c>
      <c r="I442" s="34">
        <v>0</v>
      </c>
      <c r="J442">
        <f>+Tabla32[[#This Row],[BALANCE INICIAL]]+Tabla32[[#This Row],[ENTRADAS]]-Tabla32[[#This Row],[SALIDAS]]</f>
        <v>2</v>
      </c>
      <c r="K442" s="2">
        <v>198</v>
      </c>
      <c r="L442" s="2">
        <f>+Tabla32[[#This Row],[BALANCE INICIAL]]*Tabla32[[#This Row],[PRECIO]]</f>
        <v>396</v>
      </c>
      <c r="M442" s="2">
        <f>+Tabla32[[#This Row],[ENTRADAS]]*Tabla32[[#This Row],[PRECIO]]</f>
        <v>0</v>
      </c>
      <c r="N442" s="2">
        <f>+Tabla32[[#This Row],[SALIDAS]]*Tabla32[[#This Row],[PRECIO]]</f>
        <v>0</v>
      </c>
      <c r="O442" s="2">
        <f>+Tabla32[[#This Row],[BALANCE INICIAL2]]+Tabla32[[#This Row],[ENTRADAS3]]-Tabla32[[#This Row],[SALIDAS4]]</f>
        <v>396</v>
      </c>
    </row>
    <row r="443" spans="1:15" x14ac:dyDescent="0.25">
      <c r="A443" s="9" t="s">
        <v>29</v>
      </c>
      <c r="B443" t="s">
        <v>878</v>
      </c>
      <c r="C443" t="s">
        <v>102</v>
      </c>
      <c r="D443" t="s">
        <v>593</v>
      </c>
      <c r="F443" s="9" t="s">
        <v>834</v>
      </c>
      <c r="G443">
        <v>3</v>
      </c>
      <c r="H443">
        <v>0</v>
      </c>
      <c r="I443" s="34">
        <v>0</v>
      </c>
      <c r="J443">
        <f>+Tabla32[[#This Row],[BALANCE INICIAL]]+Tabla32[[#This Row],[ENTRADAS]]-Tabla32[[#This Row],[SALIDAS]]</f>
        <v>3</v>
      </c>
      <c r="K443" s="2">
        <v>258</v>
      </c>
      <c r="L443" s="2">
        <f>+Tabla32[[#This Row],[BALANCE INICIAL]]*Tabla32[[#This Row],[PRECIO]]</f>
        <v>774</v>
      </c>
      <c r="M443" s="2">
        <f>+Tabla32[[#This Row],[ENTRADAS]]*Tabla32[[#This Row],[PRECIO]]</f>
        <v>0</v>
      </c>
      <c r="N443" s="2">
        <f>+Tabla32[[#This Row],[SALIDAS]]*Tabla32[[#This Row],[PRECIO]]</f>
        <v>0</v>
      </c>
      <c r="O443" s="2">
        <f>+Tabla32[[#This Row],[BALANCE INICIAL2]]+Tabla32[[#This Row],[ENTRADAS3]]-Tabla32[[#This Row],[SALIDAS4]]</f>
        <v>774</v>
      </c>
    </row>
    <row r="444" spans="1:15" ht="16.5" customHeight="1" x14ac:dyDescent="0.25">
      <c r="A444" s="13" t="s">
        <v>31</v>
      </c>
      <c r="B444" s="37" t="s">
        <v>897</v>
      </c>
      <c r="C444" s="36" t="s">
        <v>75</v>
      </c>
      <c r="D444" t="s">
        <v>718</v>
      </c>
      <c r="F444" s="9" t="s">
        <v>820</v>
      </c>
      <c r="G444">
        <v>4</v>
      </c>
      <c r="H444">
        <v>0</v>
      </c>
      <c r="I444" s="34">
        <v>0</v>
      </c>
      <c r="J444">
        <f>+Tabla32[[#This Row],[BALANCE INICIAL]]+Tabla32[[#This Row],[ENTRADAS]]-Tabla32[[#This Row],[SALIDAS]]</f>
        <v>4</v>
      </c>
      <c r="K444" s="2">
        <v>85</v>
      </c>
      <c r="L444" s="2">
        <f>+Tabla32[[#This Row],[BALANCE INICIAL]]*Tabla32[[#This Row],[PRECIO]]</f>
        <v>340</v>
      </c>
      <c r="M444" s="2">
        <f>+Tabla32[[#This Row],[ENTRADAS]]*Tabla32[[#This Row],[PRECIO]]</f>
        <v>0</v>
      </c>
      <c r="N444" s="2">
        <f>+Tabla32[[#This Row],[SALIDAS]]*Tabla32[[#This Row],[PRECIO]]</f>
        <v>0</v>
      </c>
      <c r="O444" s="2">
        <f>+Tabla32[[#This Row],[BALANCE INICIAL2]]+Tabla32[[#This Row],[ENTRADAS3]]-Tabla32[[#This Row],[SALIDAS4]]</f>
        <v>340</v>
      </c>
    </row>
    <row r="445" spans="1:15" x14ac:dyDescent="0.25">
      <c r="A445" s="9" t="s">
        <v>34</v>
      </c>
      <c r="B445" t="s">
        <v>877</v>
      </c>
      <c r="C445" t="s">
        <v>104</v>
      </c>
      <c r="D445" t="s">
        <v>1014</v>
      </c>
      <c r="E445" t="s">
        <v>1015</v>
      </c>
      <c r="F445" s="9" t="s">
        <v>821</v>
      </c>
      <c r="G445">
        <v>0</v>
      </c>
      <c r="H445">
        <v>6</v>
      </c>
      <c r="I445" s="34">
        <v>6</v>
      </c>
      <c r="J445">
        <f>+Tabla32[[#This Row],[BALANCE INICIAL]]+Tabla32[[#This Row],[ENTRADAS]]-Tabla32[[#This Row],[SALIDAS]]</f>
        <v>0</v>
      </c>
      <c r="K445" s="2">
        <v>9193</v>
      </c>
      <c r="L445" s="2">
        <f>+Tabla32[[#This Row],[BALANCE INICIAL]]*Tabla32[[#This Row],[PRECIO]]</f>
        <v>0</v>
      </c>
      <c r="M445" s="2">
        <f>+Tabla32[[#This Row],[ENTRADAS]]*Tabla32[[#This Row],[PRECIO]]</f>
        <v>55158</v>
      </c>
      <c r="N445" s="2">
        <f>+Tabla32[[#This Row],[SALIDAS]]*Tabla32[[#This Row],[PRECIO]]</f>
        <v>55158</v>
      </c>
      <c r="O445" s="2">
        <f>+Tabla32[[#This Row],[BALANCE INICIAL2]]+Tabla32[[#This Row],[ENTRADAS3]]-Tabla32[[#This Row],[SALIDAS4]]</f>
        <v>0</v>
      </c>
    </row>
    <row r="446" spans="1:15" x14ac:dyDescent="0.25">
      <c r="A446" s="9" t="s">
        <v>43</v>
      </c>
      <c r="B446" s="17" t="s">
        <v>879</v>
      </c>
      <c r="C446" t="s">
        <v>96</v>
      </c>
      <c r="D446" t="s">
        <v>379</v>
      </c>
      <c r="F446" s="9" t="s">
        <v>825</v>
      </c>
      <c r="G446">
        <v>168</v>
      </c>
      <c r="H446">
        <v>0</v>
      </c>
      <c r="I446" s="34">
        <v>8</v>
      </c>
      <c r="J446">
        <f>+Tabla32[[#This Row],[BALANCE INICIAL]]+Tabla32[[#This Row],[ENTRADAS]]-Tabla32[[#This Row],[SALIDAS]]</f>
        <v>160</v>
      </c>
      <c r="K446" s="2">
        <v>370</v>
      </c>
      <c r="L446" s="2">
        <f>+Tabla32[[#This Row],[BALANCE INICIAL]]*Tabla32[[#This Row],[PRECIO]]</f>
        <v>62160</v>
      </c>
      <c r="M446" s="2">
        <f>+Tabla32[[#This Row],[ENTRADAS]]*Tabla32[[#This Row],[PRECIO]]</f>
        <v>0</v>
      </c>
      <c r="N446" s="2">
        <f>+Tabla32[[#This Row],[SALIDAS]]*Tabla32[[#This Row],[PRECIO]]</f>
        <v>2960</v>
      </c>
      <c r="O446" s="2">
        <f>+Tabla32[[#This Row],[BALANCE INICIAL2]]+Tabla32[[#This Row],[ENTRADAS3]]-Tabla32[[#This Row],[SALIDAS4]]</f>
        <v>59200</v>
      </c>
    </row>
    <row r="447" spans="1:15" x14ac:dyDescent="0.25">
      <c r="A447" s="9" t="s">
        <v>29</v>
      </c>
      <c r="B447" t="s">
        <v>878</v>
      </c>
      <c r="C447" t="s">
        <v>102</v>
      </c>
      <c r="D447" t="s">
        <v>594</v>
      </c>
      <c r="F447" s="9" t="s">
        <v>869</v>
      </c>
      <c r="G447">
        <v>0</v>
      </c>
      <c r="H447">
        <v>0</v>
      </c>
      <c r="I447" s="34">
        <v>0</v>
      </c>
      <c r="J447">
        <f>+Tabla32[[#This Row],[BALANCE INICIAL]]+Tabla32[[#This Row],[ENTRADAS]]-Tabla32[[#This Row],[SALIDAS]]</f>
        <v>0</v>
      </c>
      <c r="K447" s="2">
        <v>261.01</v>
      </c>
      <c r="L447" s="2">
        <f>+Tabla32[[#This Row],[BALANCE INICIAL]]*Tabla32[[#This Row],[PRECIO]]</f>
        <v>0</v>
      </c>
      <c r="M447" s="2">
        <f>+Tabla32[[#This Row],[ENTRADAS]]*Tabla32[[#This Row],[PRECIO]]</f>
        <v>0</v>
      </c>
      <c r="N447" s="2">
        <f>+Tabla32[[#This Row],[SALIDAS]]*Tabla32[[#This Row],[PRECIO]]</f>
        <v>0</v>
      </c>
      <c r="O447" s="2">
        <f>+Tabla32[[#This Row],[BALANCE INICIAL2]]+Tabla32[[#This Row],[ENTRADAS3]]-Tabla32[[#This Row],[SALIDAS4]]</f>
        <v>0</v>
      </c>
    </row>
    <row r="448" spans="1:15" x14ac:dyDescent="0.25">
      <c r="A448" s="9" t="s">
        <v>48</v>
      </c>
      <c r="B448" t="s">
        <v>886</v>
      </c>
      <c r="C448" t="s">
        <v>95</v>
      </c>
      <c r="D448" t="s">
        <v>719</v>
      </c>
      <c r="F448" s="9" t="s">
        <v>842</v>
      </c>
      <c r="G448">
        <v>2</v>
      </c>
      <c r="H448">
        <v>0</v>
      </c>
      <c r="I448" s="34">
        <v>0</v>
      </c>
      <c r="J448">
        <f>+Tabla32[[#This Row],[BALANCE INICIAL]]+Tabla32[[#This Row],[ENTRADAS]]-Tabla32[[#This Row],[SALIDAS]]</f>
        <v>2</v>
      </c>
      <c r="K448" s="2">
        <v>3399</v>
      </c>
      <c r="L448" s="2">
        <f>+Tabla32[[#This Row],[BALANCE INICIAL]]*Tabla32[[#This Row],[PRECIO]]</f>
        <v>6798</v>
      </c>
      <c r="M448" s="2">
        <f>+Tabla32[[#This Row],[ENTRADAS]]*Tabla32[[#This Row],[PRECIO]]</f>
        <v>0</v>
      </c>
      <c r="N448" s="2">
        <f>+Tabla32[[#This Row],[SALIDAS]]*Tabla32[[#This Row],[PRECIO]]</f>
        <v>0</v>
      </c>
      <c r="O448" s="2">
        <f>+Tabla32[[#This Row],[BALANCE INICIAL2]]+Tabla32[[#This Row],[ENTRADAS3]]-Tabla32[[#This Row],[SALIDAS4]]</f>
        <v>6798</v>
      </c>
    </row>
    <row r="449" spans="1:15" x14ac:dyDescent="0.25">
      <c r="A449" s="9" t="s">
        <v>28</v>
      </c>
      <c r="B449" t="s">
        <v>884</v>
      </c>
      <c r="C449" t="s">
        <v>74</v>
      </c>
      <c r="D449" t="s">
        <v>261</v>
      </c>
      <c r="F449" s="9" t="s">
        <v>842</v>
      </c>
      <c r="G449">
        <v>3</v>
      </c>
      <c r="H449">
        <v>0</v>
      </c>
      <c r="I449" s="34">
        <v>3</v>
      </c>
      <c r="J449">
        <f>+Tabla32[[#This Row],[BALANCE INICIAL]]+Tabla32[[#This Row],[ENTRADAS]]-Tabla32[[#This Row],[SALIDAS]]</f>
        <v>0</v>
      </c>
      <c r="K449" s="2">
        <v>20.92</v>
      </c>
      <c r="L449" s="2">
        <f>+Tabla32[[#This Row],[BALANCE INICIAL]]*Tabla32[[#This Row],[PRECIO]]</f>
        <v>62.760000000000005</v>
      </c>
      <c r="M449" s="2">
        <f>+Tabla32[[#This Row],[ENTRADAS]]*Tabla32[[#This Row],[PRECIO]]</f>
        <v>0</v>
      </c>
      <c r="N449" s="2">
        <f>+Tabla32[[#This Row],[SALIDAS]]*Tabla32[[#This Row],[PRECIO]]</f>
        <v>62.760000000000005</v>
      </c>
      <c r="O449" s="2">
        <f>+Tabla32[[#This Row],[BALANCE INICIAL2]]+Tabla32[[#This Row],[ENTRADAS3]]-Tabla32[[#This Row],[SALIDAS4]]</f>
        <v>0</v>
      </c>
    </row>
    <row r="450" spans="1:15" x14ac:dyDescent="0.25">
      <c r="A450" s="9" t="s">
        <v>28</v>
      </c>
      <c r="B450" t="s">
        <v>884</v>
      </c>
      <c r="C450" t="s">
        <v>74</v>
      </c>
      <c r="D450" t="s">
        <v>262</v>
      </c>
      <c r="F450" s="9" t="s">
        <v>842</v>
      </c>
      <c r="G450">
        <v>11</v>
      </c>
      <c r="H450">
        <v>0</v>
      </c>
      <c r="I450" s="34">
        <v>0</v>
      </c>
      <c r="J450">
        <f>+Tabla32[[#This Row],[BALANCE INICIAL]]+Tabla32[[#This Row],[ENTRADAS]]-Tabla32[[#This Row],[SALIDAS]]</f>
        <v>11</v>
      </c>
      <c r="K450" s="2">
        <v>20.92</v>
      </c>
      <c r="L450" s="2">
        <f>+Tabla32[[#This Row],[BALANCE INICIAL]]*Tabla32[[#This Row],[PRECIO]]</f>
        <v>230.12</v>
      </c>
      <c r="M450" s="2">
        <f>+Tabla32[[#This Row],[ENTRADAS]]*Tabla32[[#This Row],[PRECIO]]</f>
        <v>0</v>
      </c>
      <c r="N450" s="2">
        <f>+Tabla32[[#This Row],[SALIDAS]]*Tabla32[[#This Row],[PRECIO]]</f>
        <v>0</v>
      </c>
      <c r="O450" s="2">
        <f>+Tabla32[[#This Row],[BALANCE INICIAL2]]+Tabla32[[#This Row],[ENTRADAS3]]-Tabla32[[#This Row],[SALIDAS4]]</f>
        <v>230.12</v>
      </c>
    </row>
    <row r="451" spans="1:15" x14ac:dyDescent="0.25">
      <c r="A451" s="9" t="s">
        <v>28</v>
      </c>
      <c r="B451" t="s">
        <v>884</v>
      </c>
      <c r="C451" t="s">
        <v>74</v>
      </c>
      <c r="D451" t="s">
        <v>263</v>
      </c>
      <c r="F451" s="9" t="s">
        <v>842</v>
      </c>
      <c r="G451">
        <v>44</v>
      </c>
      <c r="H451">
        <v>0</v>
      </c>
      <c r="I451" s="34">
        <v>0</v>
      </c>
      <c r="J451">
        <f>+Tabla32[[#This Row],[BALANCE INICIAL]]+Tabla32[[#This Row],[ENTRADAS]]-Tabla32[[#This Row],[SALIDAS]]</f>
        <v>44</v>
      </c>
      <c r="K451" s="2">
        <v>134.4</v>
      </c>
      <c r="L451" s="2">
        <f>+Tabla32[[#This Row],[BALANCE INICIAL]]*Tabla32[[#This Row],[PRECIO]]</f>
        <v>5913.6</v>
      </c>
      <c r="M451" s="2">
        <f>+Tabla32[[#This Row],[ENTRADAS]]*Tabla32[[#This Row],[PRECIO]]</f>
        <v>0</v>
      </c>
      <c r="N451" s="2">
        <f>+Tabla32[[#This Row],[SALIDAS]]*Tabla32[[#This Row],[PRECIO]]</f>
        <v>0</v>
      </c>
      <c r="O451" s="2">
        <f>+Tabla32[[#This Row],[BALANCE INICIAL2]]+Tabla32[[#This Row],[ENTRADAS3]]-Tabla32[[#This Row],[SALIDAS4]]</f>
        <v>5913.6</v>
      </c>
    </row>
    <row r="452" spans="1:15" x14ac:dyDescent="0.25">
      <c r="A452" s="9" t="s">
        <v>28</v>
      </c>
      <c r="B452" t="s">
        <v>884</v>
      </c>
      <c r="C452" t="s">
        <v>74</v>
      </c>
      <c r="D452" t="s">
        <v>264</v>
      </c>
      <c r="F452" s="9" t="s">
        <v>842</v>
      </c>
      <c r="G452">
        <v>203</v>
      </c>
      <c r="H452">
        <v>0</v>
      </c>
      <c r="I452" s="34">
        <v>15</v>
      </c>
      <c r="J452">
        <f>+Tabla32[[#This Row],[BALANCE INICIAL]]+Tabla32[[#This Row],[ENTRADAS]]-Tabla32[[#This Row],[SALIDAS]]</f>
        <v>188</v>
      </c>
      <c r="K452" s="2">
        <v>134.4</v>
      </c>
      <c r="L452" s="2">
        <f>+Tabla32[[#This Row],[BALANCE INICIAL]]*Tabla32[[#This Row],[PRECIO]]</f>
        <v>27283.200000000001</v>
      </c>
      <c r="M452" s="2">
        <f>+Tabla32[[#This Row],[ENTRADAS]]*Tabla32[[#This Row],[PRECIO]]</f>
        <v>0</v>
      </c>
      <c r="N452" s="2">
        <f>+Tabla32[[#This Row],[SALIDAS]]*Tabla32[[#This Row],[PRECIO]]</f>
        <v>2016</v>
      </c>
      <c r="O452" s="2">
        <f>+Tabla32[[#This Row],[BALANCE INICIAL2]]+Tabla32[[#This Row],[ENTRADAS3]]-Tabla32[[#This Row],[SALIDAS4]]</f>
        <v>25267.200000000001</v>
      </c>
    </row>
    <row r="453" spans="1:15" x14ac:dyDescent="0.25">
      <c r="A453" s="9" t="s">
        <v>28</v>
      </c>
      <c r="B453" t="s">
        <v>884</v>
      </c>
      <c r="C453" t="s">
        <v>74</v>
      </c>
      <c r="D453" t="s">
        <v>265</v>
      </c>
      <c r="F453" s="9" t="s">
        <v>842</v>
      </c>
      <c r="G453">
        <v>118</v>
      </c>
      <c r="H453">
        <v>0</v>
      </c>
      <c r="I453" s="34">
        <v>0</v>
      </c>
      <c r="J453">
        <f>+Tabla32[[#This Row],[BALANCE INICIAL]]+Tabla32[[#This Row],[ENTRADAS]]-Tabla32[[#This Row],[SALIDAS]]</f>
        <v>118</v>
      </c>
      <c r="K453" s="2">
        <v>134.4</v>
      </c>
      <c r="L453" s="2">
        <f>+Tabla32[[#This Row],[BALANCE INICIAL]]*Tabla32[[#This Row],[PRECIO]]</f>
        <v>15859.2</v>
      </c>
      <c r="M453" s="2">
        <f>+Tabla32[[#This Row],[ENTRADAS]]*Tabla32[[#This Row],[PRECIO]]</f>
        <v>0</v>
      </c>
      <c r="N453" s="2">
        <f>+Tabla32[[#This Row],[SALIDAS]]*Tabla32[[#This Row],[PRECIO]]</f>
        <v>0</v>
      </c>
      <c r="O453" s="2">
        <f>+Tabla32[[#This Row],[BALANCE INICIAL2]]+Tabla32[[#This Row],[ENTRADAS3]]-Tabla32[[#This Row],[SALIDAS4]]</f>
        <v>15859.2</v>
      </c>
    </row>
    <row r="454" spans="1:15" x14ac:dyDescent="0.25">
      <c r="A454" s="9" t="s">
        <v>29</v>
      </c>
      <c r="B454" t="s">
        <v>878</v>
      </c>
      <c r="C454" t="s">
        <v>102</v>
      </c>
      <c r="D454" t="s">
        <v>595</v>
      </c>
      <c r="F454" s="9" t="s">
        <v>869</v>
      </c>
      <c r="G454">
        <v>1</v>
      </c>
      <c r="H454">
        <v>0</v>
      </c>
      <c r="I454" s="34">
        <v>0</v>
      </c>
      <c r="J454">
        <f>+Tabla32[[#This Row],[BALANCE INICIAL]]+Tabla32[[#This Row],[ENTRADAS]]-Tabla32[[#This Row],[SALIDAS]]</f>
        <v>1</v>
      </c>
      <c r="K454" s="2">
        <v>250</v>
      </c>
      <c r="L454" s="2">
        <f>+Tabla32[[#This Row],[BALANCE INICIAL]]*Tabla32[[#This Row],[PRECIO]]</f>
        <v>250</v>
      </c>
      <c r="M454" s="2">
        <f>+Tabla32[[#This Row],[ENTRADAS]]*Tabla32[[#This Row],[PRECIO]]</f>
        <v>0</v>
      </c>
      <c r="N454" s="2">
        <f>+Tabla32[[#This Row],[SALIDAS]]*Tabla32[[#This Row],[PRECIO]]</f>
        <v>0</v>
      </c>
      <c r="O454" s="2">
        <f>+Tabla32[[#This Row],[BALANCE INICIAL2]]+Tabla32[[#This Row],[ENTRADAS3]]-Tabla32[[#This Row],[SALIDAS4]]</f>
        <v>250</v>
      </c>
    </row>
    <row r="455" spans="1:15" x14ac:dyDescent="0.25">
      <c r="A455" s="9" t="s">
        <v>59</v>
      </c>
      <c r="B455" t="s">
        <v>880</v>
      </c>
      <c r="C455" t="s">
        <v>107</v>
      </c>
      <c r="D455" t="s">
        <v>721</v>
      </c>
      <c r="F455" s="9" t="s">
        <v>820</v>
      </c>
      <c r="G455">
        <v>2</v>
      </c>
      <c r="H455">
        <v>0</v>
      </c>
      <c r="I455" s="34">
        <v>0</v>
      </c>
      <c r="J455">
        <f>+Tabla32[[#This Row],[BALANCE INICIAL]]+Tabla32[[#This Row],[ENTRADAS]]-Tabla32[[#This Row],[SALIDAS]]</f>
        <v>2</v>
      </c>
      <c r="K455" s="2">
        <v>1398</v>
      </c>
      <c r="L455" s="2">
        <f>+Tabla32[[#This Row],[BALANCE INICIAL]]*Tabla32[[#This Row],[PRECIO]]</f>
        <v>2796</v>
      </c>
      <c r="M455" s="2">
        <f>+Tabla32[[#This Row],[ENTRADAS]]*Tabla32[[#This Row],[PRECIO]]</f>
        <v>0</v>
      </c>
      <c r="N455" s="2">
        <f>+Tabla32[[#This Row],[SALIDAS]]*Tabla32[[#This Row],[PRECIO]]</f>
        <v>0</v>
      </c>
      <c r="O455" s="2">
        <f>+Tabla32[[#This Row],[BALANCE INICIAL2]]+Tabla32[[#This Row],[ENTRADAS3]]-Tabla32[[#This Row],[SALIDAS4]]</f>
        <v>2796</v>
      </c>
    </row>
    <row r="456" spans="1:15" x14ac:dyDescent="0.25">
      <c r="A456" s="9" t="s">
        <v>29</v>
      </c>
      <c r="B456" t="s">
        <v>878</v>
      </c>
      <c r="C456" t="s">
        <v>102</v>
      </c>
      <c r="D456" t="s">
        <v>596</v>
      </c>
      <c r="F456" s="9" t="s">
        <v>834</v>
      </c>
      <c r="G456">
        <v>10</v>
      </c>
      <c r="H456">
        <v>0</v>
      </c>
      <c r="I456" s="34">
        <v>0</v>
      </c>
      <c r="J456">
        <f>+Tabla32[[#This Row],[BALANCE INICIAL]]+Tabla32[[#This Row],[ENTRADAS]]-Tabla32[[#This Row],[SALIDAS]]</f>
        <v>10</v>
      </c>
      <c r="K456" s="2">
        <v>94.92</v>
      </c>
      <c r="L456" s="2">
        <f>+Tabla32[[#This Row],[BALANCE INICIAL]]*Tabla32[[#This Row],[PRECIO]]</f>
        <v>949.2</v>
      </c>
      <c r="M456" s="2">
        <f>+Tabla32[[#This Row],[ENTRADAS]]*Tabla32[[#This Row],[PRECIO]]</f>
        <v>0</v>
      </c>
      <c r="N456" s="2">
        <f>+Tabla32[[#This Row],[SALIDAS]]*Tabla32[[#This Row],[PRECIO]]</f>
        <v>0</v>
      </c>
      <c r="O456" s="2">
        <f>+Tabla32[[#This Row],[BALANCE INICIAL2]]+Tabla32[[#This Row],[ENTRADAS3]]-Tabla32[[#This Row],[SALIDAS4]]</f>
        <v>949.2</v>
      </c>
    </row>
    <row r="457" spans="1:15" x14ac:dyDescent="0.25">
      <c r="A457" s="42" t="s">
        <v>30</v>
      </c>
      <c r="B457" t="s">
        <v>876</v>
      </c>
      <c r="C457" t="s">
        <v>73</v>
      </c>
      <c r="D457" t="s">
        <v>722</v>
      </c>
      <c r="F457" s="9" t="s">
        <v>820</v>
      </c>
      <c r="G457">
        <v>4</v>
      </c>
      <c r="H457">
        <v>0</v>
      </c>
      <c r="I457" s="34">
        <v>0</v>
      </c>
      <c r="J457">
        <f>+Tabla32[[#This Row],[BALANCE INICIAL]]+Tabla32[[#This Row],[ENTRADAS]]-Tabla32[[#This Row],[SALIDAS]]</f>
        <v>4</v>
      </c>
      <c r="K457" s="2">
        <v>699</v>
      </c>
      <c r="L457" s="2">
        <f>+Tabla32[[#This Row],[BALANCE INICIAL]]*Tabla32[[#This Row],[PRECIO]]</f>
        <v>2796</v>
      </c>
      <c r="M457" s="2">
        <f>+Tabla32[[#This Row],[ENTRADAS]]*Tabla32[[#This Row],[PRECIO]]</f>
        <v>0</v>
      </c>
      <c r="N457" s="2">
        <f>+Tabla32[[#This Row],[SALIDAS]]*Tabla32[[#This Row],[PRECIO]]</f>
        <v>0</v>
      </c>
      <c r="O457" s="2">
        <f>+Tabla32[[#This Row],[BALANCE INICIAL2]]+Tabla32[[#This Row],[ENTRADAS3]]-Tabla32[[#This Row],[SALIDAS4]]</f>
        <v>2796</v>
      </c>
    </row>
    <row r="458" spans="1:15" x14ac:dyDescent="0.25">
      <c r="A458" s="42" t="s">
        <v>30</v>
      </c>
      <c r="B458" t="s">
        <v>876</v>
      </c>
      <c r="C458" t="s">
        <v>73</v>
      </c>
      <c r="D458" t="s">
        <v>723</v>
      </c>
      <c r="F458" s="9" t="s">
        <v>820</v>
      </c>
      <c r="G458">
        <v>1</v>
      </c>
      <c r="H458">
        <v>0</v>
      </c>
      <c r="I458" s="34">
        <v>0</v>
      </c>
      <c r="J458">
        <f>+Tabla32[[#This Row],[BALANCE INICIAL]]+Tabla32[[#This Row],[ENTRADAS]]-Tabla32[[#This Row],[SALIDAS]]</f>
        <v>1</v>
      </c>
      <c r="K458" s="2">
        <v>450</v>
      </c>
      <c r="L458" s="2">
        <f>+Tabla32[[#This Row],[BALANCE INICIAL]]*Tabla32[[#This Row],[PRECIO]]</f>
        <v>450</v>
      </c>
      <c r="M458" s="2">
        <f>+Tabla32[[#This Row],[ENTRADAS]]*Tabla32[[#This Row],[PRECIO]]</f>
        <v>0</v>
      </c>
      <c r="N458" s="2">
        <f>+Tabla32[[#This Row],[SALIDAS]]*Tabla32[[#This Row],[PRECIO]]</f>
        <v>0</v>
      </c>
      <c r="O458" s="2">
        <f>+Tabla32[[#This Row],[BALANCE INICIAL2]]+Tabla32[[#This Row],[ENTRADAS3]]-Tabla32[[#This Row],[SALIDAS4]]</f>
        <v>450</v>
      </c>
    </row>
    <row r="459" spans="1:15" x14ac:dyDescent="0.25">
      <c r="A459" s="9" t="s">
        <v>33</v>
      </c>
      <c r="B459" s="17" t="s">
        <v>879</v>
      </c>
      <c r="C459" t="s">
        <v>78</v>
      </c>
      <c r="D459" t="s">
        <v>471</v>
      </c>
      <c r="F459" s="9" t="s">
        <v>820</v>
      </c>
      <c r="G459">
        <v>2</v>
      </c>
      <c r="H459">
        <v>0</v>
      </c>
      <c r="I459" s="34">
        <v>0</v>
      </c>
      <c r="J459">
        <f>+Tabla32[[#This Row],[BALANCE INICIAL]]+Tabla32[[#This Row],[ENTRADAS]]-Tabla32[[#This Row],[SALIDAS]]</f>
        <v>2</v>
      </c>
      <c r="K459" s="2">
        <v>1383.05</v>
      </c>
      <c r="L459" s="2">
        <f>+Tabla32[[#This Row],[BALANCE INICIAL]]*Tabla32[[#This Row],[PRECIO]]</f>
        <v>2766.1</v>
      </c>
      <c r="M459" s="2">
        <f>+Tabla32[[#This Row],[ENTRADAS]]*Tabla32[[#This Row],[PRECIO]]</f>
        <v>0</v>
      </c>
      <c r="N459" s="2">
        <f>+Tabla32[[#This Row],[SALIDAS]]*Tabla32[[#This Row],[PRECIO]]</f>
        <v>0</v>
      </c>
      <c r="O459" s="2">
        <f>+Tabla32[[#This Row],[BALANCE INICIAL2]]+Tabla32[[#This Row],[ENTRADAS3]]-Tabla32[[#This Row],[SALIDAS4]]</f>
        <v>2766.1</v>
      </c>
    </row>
    <row r="460" spans="1:15" x14ac:dyDescent="0.25">
      <c r="A460" s="9" t="s">
        <v>29</v>
      </c>
      <c r="B460" t="s">
        <v>878</v>
      </c>
      <c r="C460" t="s">
        <v>102</v>
      </c>
      <c r="D460" t="s">
        <v>597</v>
      </c>
      <c r="F460" s="9" t="s">
        <v>825</v>
      </c>
      <c r="G460">
        <v>9</v>
      </c>
      <c r="H460">
        <v>0</v>
      </c>
      <c r="I460" s="34">
        <v>0</v>
      </c>
      <c r="J460">
        <f>+Tabla32[[#This Row],[BALANCE INICIAL]]+Tabla32[[#This Row],[ENTRADAS]]-Tabla32[[#This Row],[SALIDAS]]</f>
        <v>9</v>
      </c>
      <c r="K460" s="2">
        <v>364</v>
      </c>
      <c r="L460" s="2">
        <f>+Tabla32[[#This Row],[BALANCE INICIAL]]*Tabla32[[#This Row],[PRECIO]]</f>
        <v>3276</v>
      </c>
      <c r="M460" s="2">
        <f>+Tabla32[[#This Row],[ENTRADAS]]*Tabla32[[#This Row],[PRECIO]]</f>
        <v>0</v>
      </c>
      <c r="N460" s="2">
        <f>+Tabla32[[#This Row],[SALIDAS]]*Tabla32[[#This Row],[PRECIO]]</f>
        <v>0</v>
      </c>
      <c r="O460" s="2">
        <f>+Tabla32[[#This Row],[BALANCE INICIAL2]]+Tabla32[[#This Row],[ENTRADAS3]]-Tabla32[[#This Row],[SALIDAS4]]</f>
        <v>3276</v>
      </c>
    </row>
    <row r="461" spans="1:15" x14ac:dyDescent="0.25">
      <c r="A461" s="9" t="s">
        <v>29</v>
      </c>
      <c r="B461" t="s">
        <v>878</v>
      </c>
      <c r="C461" t="s">
        <v>102</v>
      </c>
      <c r="D461" t="s">
        <v>515</v>
      </c>
      <c r="F461" s="9" t="s">
        <v>908</v>
      </c>
      <c r="G461">
        <v>0</v>
      </c>
      <c r="H461">
        <v>0</v>
      </c>
      <c r="I461" s="34">
        <v>0</v>
      </c>
      <c r="J461">
        <f>+Tabla32[[#This Row],[BALANCE INICIAL]]+Tabla32[[#This Row],[ENTRADAS]]-Tabla32[[#This Row],[SALIDAS]]</f>
        <v>0</v>
      </c>
      <c r="K461" s="2">
        <v>103</v>
      </c>
      <c r="L461" s="2">
        <f>+Tabla32[[#This Row],[BALANCE INICIAL]]*Tabla32[[#This Row],[PRECIO]]</f>
        <v>0</v>
      </c>
      <c r="M461" s="2">
        <f>+Tabla32[[#This Row],[ENTRADAS]]*Tabla32[[#This Row],[PRECIO]]</f>
        <v>0</v>
      </c>
      <c r="N461" s="2">
        <f>+Tabla32[[#This Row],[SALIDAS]]*Tabla32[[#This Row],[PRECIO]]</f>
        <v>0</v>
      </c>
      <c r="O461" s="2">
        <f>+Tabla32[[#This Row],[BALANCE INICIAL2]]+Tabla32[[#This Row],[ENTRADAS3]]-Tabla32[[#This Row],[SALIDAS4]]</f>
        <v>0</v>
      </c>
    </row>
    <row r="462" spans="1:15" x14ac:dyDescent="0.25">
      <c r="A462" s="9" t="s">
        <v>29</v>
      </c>
      <c r="B462" t="s">
        <v>878</v>
      </c>
      <c r="C462" t="s">
        <v>102</v>
      </c>
      <c r="D462" t="s">
        <v>599</v>
      </c>
      <c r="F462" s="9" t="s">
        <v>869</v>
      </c>
      <c r="G462">
        <v>0</v>
      </c>
      <c r="H462">
        <v>0</v>
      </c>
      <c r="I462" s="34">
        <v>0</v>
      </c>
      <c r="J462">
        <f>+Tabla32[[#This Row],[BALANCE INICIAL]]+Tabla32[[#This Row],[ENTRADAS]]-Tabla32[[#This Row],[SALIDAS]]</f>
        <v>0</v>
      </c>
      <c r="K462" s="2">
        <v>311</v>
      </c>
      <c r="L462" s="2">
        <f>+Tabla32[[#This Row],[BALANCE INICIAL]]*Tabla32[[#This Row],[PRECIO]]</f>
        <v>0</v>
      </c>
      <c r="M462" s="2">
        <f>+Tabla32[[#This Row],[ENTRADAS]]*Tabla32[[#This Row],[PRECIO]]</f>
        <v>0</v>
      </c>
      <c r="N462" s="2">
        <f>+Tabla32[[#This Row],[SALIDAS]]*Tabla32[[#This Row],[PRECIO]]</f>
        <v>0</v>
      </c>
      <c r="O462" s="2">
        <f>+Tabla32[[#This Row],[BALANCE INICIAL2]]+Tabla32[[#This Row],[ENTRADAS3]]-Tabla32[[#This Row],[SALIDAS4]]</f>
        <v>0</v>
      </c>
    </row>
    <row r="463" spans="1:15" x14ac:dyDescent="0.25">
      <c r="A463" s="9" t="s">
        <v>29</v>
      </c>
      <c r="B463" t="s">
        <v>878</v>
      </c>
      <c r="C463" t="s">
        <v>102</v>
      </c>
      <c r="D463" t="s">
        <v>598</v>
      </c>
      <c r="F463" s="9" t="s">
        <v>869</v>
      </c>
      <c r="G463">
        <v>2</v>
      </c>
      <c r="H463">
        <v>0</v>
      </c>
      <c r="I463" s="34">
        <v>0</v>
      </c>
      <c r="J463">
        <f>+Tabla32[[#This Row],[BALANCE INICIAL]]+Tabla32[[#This Row],[ENTRADAS]]-Tabla32[[#This Row],[SALIDAS]]</f>
        <v>2</v>
      </c>
      <c r="K463" s="2">
        <v>310</v>
      </c>
      <c r="L463" s="2">
        <f>+Tabla32[[#This Row],[BALANCE INICIAL]]*Tabla32[[#This Row],[PRECIO]]</f>
        <v>620</v>
      </c>
      <c r="M463" s="2">
        <f>+Tabla32[[#This Row],[ENTRADAS]]*Tabla32[[#This Row],[PRECIO]]</f>
        <v>0</v>
      </c>
      <c r="N463" s="2">
        <f>+Tabla32[[#This Row],[SALIDAS]]*Tabla32[[#This Row],[PRECIO]]</f>
        <v>0</v>
      </c>
      <c r="O463" s="2">
        <f>+Tabla32[[#This Row],[BALANCE INICIAL2]]+Tabla32[[#This Row],[ENTRADAS3]]-Tabla32[[#This Row],[SALIDAS4]]</f>
        <v>620</v>
      </c>
    </row>
    <row r="464" spans="1:15" x14ac:dyDescent="0.25">
      <c r="A464" s="9" t="s">
        <v>59</v>
      </c>
      <c r="B464" t="s">
        <v>880</v>
      </c>
      <c r="C464" t="s">
        <v>107</v>
      </c>
      <c r="D464" t="s">
        <v>724</v>
      </c>
      <c r="F464" s="9" t="s">
        <v>820</v>
      </c>
      <c r="G464">
        <v>7</v>
      </c>
      <c r="H464">
        <v>0</v>
      </c>
      <c r="I464" s="34">
        <v>0</v>
      </c>
      <c r="J464">
        <f>+Tabla32[[#This Row],[BALANCE INICIAL]]+Tabla32[[#This Row],[ENTRADAS]]-Tabla32[[#This Row],[SALIDAS]]</f>
        <v>7</v>
      </c>
      <c r="K464" s="2">
        <v>1906.78</v>
      </c>
      <c r="L464" s="2">
        <f>+Tabla32[[#This Row],[BALANCE INICIAL]]*Tabla32[[#This Row],[PRECIO]]</f>
        <v>13347.46</v>
      </c>
      <c r="M464" s="2">
        <f>+Tabla32[[#This Row],[ENTRADAS]]*Tabla32[[#This Row],[PRECIO]]</f>
        <v>0</v>
      </c>
      <c r="N464" s="2">
        <f>+Tabla32[[#This Row],[SALIDAS]]*Tabla32[[#This Row],[PRECIO]]</f>
        <v>0</v>
      </c>
      <c r="O464" s="2">
        <f>+Tabla32[[#This Row],[BALANCE INICIAL2]]+Tabla32[[#This Row],[ENTRADAS3]]-Tabla32[[#This Row],[SALIDAS4]]</f>
        <v>13347.46</v>
      </c>
    </row>
    <row r="465" spans="1:15" x14ac:dyDescent="0.25">
      <c r="A465" s="9" t="s">
        <v>59</v>
      </c>
      <c r="B465" t="s">
        <v>880</v>
      </c>
      <c r="C465" t="s">
        <v>107</v>
      </c>
      <c r="D465" t="s">
        <v>725</v>
      </c>
      <c r="F465" s="9" t="s">
        <v>820</v>
      </c>
      <c r="G465">
        <v>1</v>
      </c>
      <c r="H465">
        <v>0</v>
      </c>
      <c r="I465" s="34">
        <v>0</v>
      </c>
      <c r="J465">
        <f>+Tabla32[[#This Row],[BALANCE INICIAL]]+Tabla32[[#This Row],[ENTRADAS]]-Tabla32[[#This Row],[SALIDAS]]</f>
        <v>1</v>
      </c>
      <c r="K465" s="2">
        <v>949</v>
      </c>
      <c r="L465" s="2">
        <f>+Tabla32[[#This Row],[BALANCE INICIAL]]*Tabla32[[#This Row],[PRECIO]]</f>
        <v>949</v>
      </c>
      <c r="M465" s="2">
        <f>+Tabla32[[#This Row],[ENTRADAS]]*Tabla32[[#This Row],[PRECIO]]</f>
        <v>0</v>
      </c>
      <c r="N465" s="2">
        <f>+Tabla32[[#This Row],[SALIDAS]]*Tabla32[[#This Row],[PRECIO]]</f>
        <v>0</v>
      </c>
      <c r="O465" s="2">
        <f>+Tabla32[[#This Row],[BALANCE INICIAL2]]+Tabla32[[#This Row],[ENTRADAS3]]-Tabla32[[#This Row],[SALIDAS4]]</f>
        <v>949</v>
      </c>
    </row>
    <row r="466" spans="1:15" x14ac:dyDescent="0.25">
      <c r="A466" s="9" t="s">
        <v>28</v>
      </c>
      <c r="B466" t="s">
        <v>884</v>
      </c>
      <c r="C466" t="s">
        <v>74</v>
      </c>
      <c r="D466" t="s">
        <v>266</v>
      </c>
      <c r="F466" s="9" t="s">
        <v>820</v>
      </c>
      <c r="G466">
        <v>360</v>
      </c>
      <c r="H466">
        <v>0</v>
      </c>
      <c r="I466" s="34">
        <v>0</v>
      </c>
      <c r="J466">
        <f>+Tabla32[[#This Row],[BALANCE INICIAL]]+Tabla32[[#This Row],[ENTRADAS]]-Tabla32[[#This Row],[SALIDAS]]</f>
        <v>360</v>
      </c>
      <c r="K466" s="2">
        <v>26</v>
      </c>
      <c r="L466" s="2">
        <f>+Tabla32[[#This Row],[BALANCE INICIAL]]*Tabla32[[#This Row],[PRECIO]]</f>
        <v>9360</v>
      </c>
      <c r="M466" s="2">
        <f>+Tabla32[[#This Row],[ENTRADAS]]*Tabla32[[#This Row],[PRECIO]]</f>
        <v>0</v>
      </c>
      <c r="N466" s="2">
        <f>+Tabla32[[#This Row],[SALIDAS]]*Tabla32[[#This Row],[PRECIO]]</f>
        <v>0</v>
      </c>
      <c r="O466" s="2">
        <f>+Tabla32[[#This Row],[BALANCE INICIAL2]]+Tabla32[[#This Row],[ENTRADAS3]]-Tabla32[[#This Row],[SALIDAS4]]</f>
        <v>9360</v>
      </c>
    </row>
    <row r="467" spans="1:15" x14ac:dyDescent="0.25">
      <c r="A467" s="9" t="s">
        <v>23</v>
      </c>
      <c r="B467" s="17" t="s">
        <v>881</v>
      </c>
      <c r="C467" t="s">
        <v>882</v>
      </c>
      <c r="D467" t="s">
        <v>428</v>
      </c>
      <c r="F467" s="9" t="s">
        <v>820</v>
      </c>
      <c r="G467">
        <v>20</v>
      </c>
      <c r="H467">
        <v>0</v>
      </c>
      <c r="I467" s="34">
        <v>0</v>
      </c>
      <c r="J467">
        <f>+Tabla32[[#This Row],[BALANCE INICIAL]]+Tabla32[[#This Row],[ENTRADAS]]-Tabla32[[#This Row],[SALIDAS]]</f>
        <v>20</v>
      </c>
      <c r="K467" s="2">
        <v>86.78</v>
      </c>
      <c r="L467" s="2">
        <f>+Tabla32[[#This Row],[BALANCE INICIAL]]*Tabla32[[#This Row],[PRECIO]]</f>
        <v>1735.6</v>
      </c>
      <c r="M467" s="2">
        <f>+Tabla32[[#This Row],[ENTRADAS]]*Tabla32[[#This Row],[PRECIO]]</f>
        <v>0</v>
      </c>
      <c r="N467" s="2">
        <f>+Tabla32[[#This Row],[SALIDAS]]*Tabla32[[#This Row],[PRECIO]]</f>
        <v>0</v>
      </c>
      <c r="O467" s="2">
        <f>+Tabla32[[#This Row],[BALANCE INICIAL2]]+Tabla32[[#This Row],[ENTRADAS3]]-Tabla32[[#This Row],[SALIDAS4]]</f>
        <v>1735.6</v>
      </c>
    </row>
    <row r="468" spans="1:15" x14ac:dyDescent="0.25">
      <c r="A468" s="9" t="s">
        <v>59</v>
      </c>
      <c r="B468" t="s">
        <v>880</v>
      </c>
      <c r="C468" t="s">
        <v>107</v>
      </c>
      <c r="D468" t="s">
        <v>726</v>
      </c>
      <c r="F468" s="9" t="s">
        <v>820</v>
      </c>
      <c r="G468">
        <v>3</v>
      </c>
      <c r="H468">
        <v>0</v>
      </c>
      <c r="I468" s="34">
        <v>0</v>
      </c>
      <c r="J468">
        <f>+Tabla32[[#This Row],[BALANCE INICIAL]]+Tabla32[[#This Row],[ENTRADAS]]-Tabla32[[#This Row],[SALIDAS]]</f>
        <v>3</v>
      </c>
      <c r="K468" s="2">
        <v>2000</v>
      </c>
      <c r="L468" s="2">
        <f>+Tabla32[[#This Row],[BALANCE INICIAL]]*Tabla32[[#This Row],[PRECIO]]</f>
        <v>6000</v>
      </c>
      <c r="M468" s="2">
        <f>+Tabla32[[#This Row],[ENTRADAS]]*Tabla32[[#This Row],[PRECIO]]</f>
        <v>0</v>
      </c>
      <c r="N468" s="2">
        <f>+Tabla32[[#This Row],[SALIDAS]]*Tabla32[[#This Row],[PRECIO]]</f>
        <v>0</v>
      </c>
      <c r="O468" s="2">
        <f>+Tabla32[[#This Row],[BALANCE INICIAL2]]+Tabla32[[#This Row],[ENTRADAS3]]-Tabla32[[#This Row],[SALIDAS4]]</f>
        <v>6000</v>
      </c>
    </row>
    <row r="469" spans="1:15" x14ac:dyDescent="0.25">
      <c r="A469" s="9" t="s">
        <v>59</v>
      </c>
      <c r="B469" t="s">
        <v>880</v>
      </c>
      <c r="C469" t="s">
        <v>107</v>
      </c>
      <c r="D469" t="s">
        <v>727</v>
      </c>
      <c r="F469" s="9" t="s">
        <v>820</v>
      </c>
      <c r="G469">
        <v>4</v>
      </c>
      <c r="H469">
        <v>0</v>
      </c>
      <c r="I469" s="34">
        <v>0</v>
      </c>
      <c r="J469">
        <f>+Tabla32[[#This Row],[BALANCE INICIAL]]+Tabla32[[#This Row],[ENTRADAS]]-Tabla32[[#This Row],[SALIDAS]]</f>
        <v>4</v>
      </c>
      <c r="K469" s="2">
        <v>275</v>
      </c>
      <c r="L469" s="2">
        <f>+Tabla32[[#This Row],[BALANCE INICIAL]]*Tabla32[[#This Row],[PRECIO]]</f>
        <v>1100</v>
      </c>
      <c r="M469" s="2">
        <f>+Tabla32[[#This Row],[ENTRADAS]]*Tabla32[[#This Row],[PRECIO]]</f>
        <v>0</v>
      </c>
      <c r="N469" s="2">
        <f>+Tabla32[[#This Row],[SALIDAS]]*Tabla32[[#This Row],[PRECIO]]</f>
        <v>0</v>
      </c>
      <c r="O469" s="2">
        <f>+Tabla32[[#This Row],[BALANCE INICIAL2]]+Tabla32[[#This Row],[ENTRADAS3]]-Tabla32[[#This Row],[SALIDAS4]]</f>
        <v>1100</v>
      </c>
    </row>
    <row r="470" spans="1:15" x14ac:dyDescent="0.25">
      <c r="A470" s="9" t="s">
        <v>59</v>
      </c>
      <c r="B470" t="s">
        <v>880</v>
      </c>
      <c r="C470" t="s">
        <v>107</v>
      </c>
      <c r="D470" t="s">
        <v>728</v>
      </c>
      <c r="F470" s="9" t="s">
        <v>820</v>
      </c>
      <c r="G470">
        <v>3</v>
      </c>
      <c r="H470">
        <v>0</v>
      </c>
      <c r="I470" s="34">
        <v>0</v>
      </c>
      <c r="J470">
        <f>+Tabla32[[#This Row],[BALANCE INICIAL]]+Tabla32[[#This Row],[ENTRADAS]]-Tabla32[[#This Row],[SALIDAS]]</f>
        <v>3</v>
      </c>
      <c r="K470" s="2">
        <v>850</v>
      </c>
      <c r="L470" s="2">
        <f>+Tabla32[[#This Row],[BALANCE INICIAL]]*Tabla32[[#This Row],[PRECIO]]</f>
        <v>2550</v>
      </c>
      <c r="M470" s="2">
        <f>+Tabla32[[#This Row],[ENTRADAS]]*Tabla32[[#This Row],[PRECIO]]</f>
        <v>0</v>
      </c>
      <c r="N470" s="2">
        <f>+Tabla32[[#This Row],[SALIDAS]]*Tabla32[[#This Row],[PRECIO]]</f>
        <v>0</v>
      </c>
      <c r="O470" s="2">
        <f>+Tabla32[[#This Row],[BALANCE INICIAL2]]+Tabla32[[#This Row],[ENTRADAS3]]-Tabla32[[#This Row],[SALIDAS4]]</f>
        <v>2550</v>
      </c>
    </row>
    <row r="471" spans="1:15" x14ac:dyDescent="0.25">
      <c r="A471" s="9" t="s">
        <v>59</v>
      </c>
      <c r="B471" t="s">
        <v>880</v>
      </c>
      <c r="C471" t="s">
        <v>107</v>
      </c>
      <c r="D471" t="s">
        <v>729</v>
      </c>
      <c r="F471" s="9" t="s">
        <v>820</v>
      </c>
      <c r="G471">
        <v>1</v>
      </c>
      <c r="H471">
        <v>0</v>
      </c>
      <c r="I471" s="34">
        <v>0</v>
      </c>
      <c r="J471">
        <f>+Tabla32[[#This Row],[BALANCE INICIAL]]+Tabla32[[#This Row],[ENTRADAS]]-Tabla32[[#This Row],[SALIDAS]]</f>
        <v>1</v>
      </c>
      <c r="K471" s="2">
        <v>700</v>
      </c>
      <c r="L471" s="2">
        <f>+Tabla32[[#This Row],[BALANCE INICIAL]]*Tabla32[[#This Row],[PRECIO]]</f>
        <v>700</v>
      </c>
      <c r="M471" s="2">
        <f>+Tabla32[[#This Row],[ENTRADAS]]*Tabla32[[#This Row],[PRECIO]]</f>
        <v>0</v>
      </c>
      <c r="N471" s="2">
        <f>+Tabla32[[#This Row],[SALIDAS]]*Tabla32[[#This Row],[PRECIO]]</f>
        <v>0</v>
      </c>
      <c r="O471" s="2">
        <f>+Tabla32[[#This Row],[BALANCE INICIAL2]]+Tabla32[[#This Row],[ENTRADAS3]]-Tabla32[[#This Row],[SALIDAS4]]</f>
        <v>700</v>
      </c>
    </row>
    <row r="472" spans="1:15" x14ac:dyDescent="0.25">
      <c r="A472" s="9" t="s">
        <v>59</v>
      </c>
      <c r="B472" t="s">
        <v>880</v>
      </c>
      <c r="C472" t="s">
        <v>107</v>
      </c>
      <c r="D472" t="s">
        <v>730</v>
      </c>
      <c r="F472" s="9" t="s">
        <v>820</v>
      </c>
      <c r="G472">
        <v>6</v>
      </c>
      <c r="H472">
        <v>0</v>
      </c>
      <c r="I472" s="34">
        <v>0</v>
      </c>
      <c r="J472">
        <f>+Tabla32[[#This Row],[BALANCE INICIAL]]+Tabla32[[#This Row],[ENTRADAS]]-Tabla32[[#This Row],[SALIDAS]]</f>
        <v>6</v>
      </c>
      <c r="K472" s="2">
        <v>450</v>
      </c>
      <c r="L472" s="2">
        <f>+Tabla32[[#This Row],[BALANCE INICIAL]]*Tabla32[[#This Row],[PRECIO]]</f>
        <v>2700</v>
      </c>
      <c r="M472" s="2">
        <f>+Tabla32[[#This Row],[ENTRADAS]]*Tabla32[[#This Row],[PRECIO]]</f>
        <v>0</v>
      </c>
      <c r="N472" s="2">
        <f>+Tabla32[[#This Row],[SALIDAS]]*Tabla32[[#This Row],[PRECIO]]</f>
        <v>0</v>
      </c>
      <c r="O472" s="2">
        <f>+Tabla32[[#This Row],[BALANCE INICIAL2]]+Tabla32[[#This Row],[ENTRADAS3]]-Tabla32[[#This Row],[SALIDAS4]]</f>
        <v>2700</v>
      </c>
    </row>
    <row r="473" spans="1:15" x14ac:dyDescent="0.25">
      <c r="A473" s="9" t="s">
        <v>59</v>
      </c>
      <c r="B473" t="s">
        <v>880</v>
      </c>
      <c r="C473" t="s">
        <v>107</v>
      </c>
      <c r="D473" t="s">
        <v>731</v>
      </c>
      <c r="F473" s="9" t="s">
        <v>820</v>
      </c>
      <c r="G473">
        <v>9</v>
      </c>
      <c r="H473">
        <v>0</v>
      </c>
      <c r="I473" s="34">
        <v>0</v>
      </c>
      <c r="J473">
        <f>+Tabla32[[#This Row],[BALANCE INICIAL]]+Tabla32[[#This Row],[ENTRADAS]]-Tabla32[[#This Row],[SALIDAS]]</f>
        <v>9</v>
      </c>
      <c r="K473" s="2">
        <v>800</v>
      </c>
      <c r="L473" s="2">
        <f>+Tabla32[[#This Row],[BALANCE INICIAL]]*Tabla32[[#This Row],[PRECIO]]</f>
        <v>7200</v>
      </c>
      <c r="M473" s="2">
        <f>+Tabla32[[#This Row],[ENTRADAS]]*Tabla32[[#This Row],[PRECIO]]</f>
        <v>0</v>
      </c>
      <c r="N473" s="2">
        <f>+Tabla32[[#This Row],[SALIDAS]]*Tabla32[[#This Row],[PRECIO]]</f>
        <v>0</v>
      </c>
      <c r="O473" s="2">
        <f>+Tabla32[[#This Row],[BALANCE INICIAL2]]+Tabla32[[#This Row],[ENTRADAS3]]-Tabla32[[#This Row],[SALIDAS4]]</f>
        <v>7200</v>
      </c>
    </row>
    <row r="474" spans="1:15" x14ac:dyDescent="0.25">
      <c r="A474" s="9" t="s">
        <v>59</v>
      </c>
      <c r="B474" t="s">
        <v>880</v>
      </c>
      <c r="C474" t="s">
        <v>107</v>
      </c>
      <c r="D474" t="s">
        <v>732</v>
      </c>
      <c r="F474" s="9" t="s">
        <v>834</v>
      </c>
      <c r="G474">
        <v>2</v>
      </c>
      <c r="H474">
        <v>0</v>
      </c>
      <c r="I474" s="34">
        <v>0</v>
      </c>
      <c r="J474">
        <f>+Tabla32[[#This Row],[BALANCE INICIAL]]+Tabla32[[#This Row],[ENTRADAS]]-Tabla32[[#This Row],[SALIDAS]]</f>
        <v>2</v>
      </c>
      <c r="K474" s="2">
        <v>750</v>
      </c>
      <c r="L474" s="2">
        <f>+Tabla32[[#This Row],[BALANCE INICIAL]]*Tabla32[[#This Row],[PRECIO]]</f>
        <v>1500</v>
      </c>
      <c r="M474" s="2">
        <f>+Tabla32[[#This Row],[ENTRADAS]]*Tabla32[[#This Row],[PRECIO]]</f>
        <v>0</v>
      </c>
      <c r="N474" s="2">
        <f>+Tabla32[[#This Row],[SALIDAS]]*Tabla32[[#This Row],[PRECIO]]</f>
        <v>0</v>
      </c>
      <c r="O474" s="2">
        <f>+Tabla32[[#This Row],[BALANCE INICIAL2]]+Tabla32[[#This Row],[ENTRADAS3]]-Tabla32[[#This Row],[SALIDAS4]]</f>
        <v>1500</v>
      </c>
    </row>
    <row r="475" spans="1:15" x14ac:dyDescent="0.25">
      <c r="A475" s="9" t="s">
        <v>59</v>
      </c>
      <c r="B475" t="s">
        <v>880</v>
      </c>
      <c r="C475" t="s">
        <v>107</v>
      </c>
      <c r="D475" t="s">
        <v>733</v>
      </c>
      <c r="F475" s="9" t="s">
        <v>820</v>
      </c>
      <c r="G475">
        <v>11</v>
      </c>
      <c r="H475">
        <v>0</v>
      </c>
      <c r="I475" s="34">
        <v>0</v>
      </c>
      <c r="J475">
        <f>+Tabla32[[#This Row],[BALANCE INICIAL]]+Tabla32[[#This Row],[ENTRADAS]]-Tabla32[[#This Row],[SALIDAS]]</f>
        <v>11</v>
      </c>
      <c r="K475" s="2">
        <v>850</v>
      </c>
      <c r="L475" s="2">
        <f>+Tabla32[[#This Row],[BALANCE INICIAL]]*Tabla32[[#This Row],[PRECIO]]</f>
        <v>9350</v>
      </c>
      <c r="M475" s="2">
        <f>+Tabla32[[#This Row],[ENTRADAS]]*Tabla32[[#This Row],[PRECIO]]</f>
        <v>0</v>
      </c>
      <c r="N475" s="2">
        <f>+Tabla32[[#This Row],[SALIDAS]]*Tabla32[[#This Row],[PRECIO]]</f>
        <v>0</v>
      </c>
      <c r="O475" s="2">
        <f>+Tabla32[[#This Row],[BALANCE INICIAL2]]+Tabla32[[#This Row],[ENTRADAS3]]-Tabla32[[#This Row],[SALIDAS4]]</f>
        <v>9350</v>
      </c>
    </row>
    <row r="476" spans="1:15" x14ac:dyDescent="0.25">
      <c r="A476" s="9" t="s">
        <v>59</v>
      </c>
      <c r="B476" t="s">
        <v>880</v>
      </c>
      <c r="C476" t="s">
        <v>107</v>
      </c>
      <c r="D476" t="s">
        <v>734</v>
      </c>
      <c r="F476" s="9" t="s">
        <v>820</v>
      </c>
      <c r="G476">
        <v>2</v>
      </c>
      <c r="H476">
        <v>0</v>
      </c>
      <c r="I476" s="34">
        <v>0</v>
      </c>
      <c r="J476">
        <f>+Tabla32[[#This Row],[BALANCE INICIAL]]+Tabla32[[#This Row],[ENTRADAS]]-Tabla32[[#This Row],[SALIDAS]]</f>
        <v>2</v>
      </c>
      <c r="K476" s="2">
        <v>1050</v>
      </c>
      <c r="L476" s="2">
        <f>+Tabla32[[#This Row],[BALANCE INICIAL]]*Tabla32[[#This Row],[PRECIO]]</f>
        <v>2100</v>
      </c>
      <c r="M476" s="2">
        <f>+Tabla32[[#This Row],[ENTRADAS]]*Tabla32[[#This Row],[PRECIO]]</f>
        <v>0</v>
      </c>
      <c r="N476" s="2">
        <f>+Tabla32[[#This Row],[SALIDAS]]*Tabla32[[#This Row],[PRECIO]]</f>
        <v>0</v>
      </c>
      <c r="O476" s="2">
        <f>+Tabla32[[#This Row],[BALANCE INICIAL2]]+Tabla32[[#This Row],[ENTRADAS3]]-Tabla32[[#This Row],[SALIDAS4]]</f>
        <v>2100</v>
      </c>
    </row>
    <row r="477" spans="1:15" x14ac:dyDescent="0.25">
      <c r="A477" s="9" t="s">
        <v>59</v>
      </c>
      <c r="B477" t="s">
        <v>880</v>
      </c>
      <c r="C477" t="s">
        <v>107</v>
      </c>
      <c r="D477" t="s">
        <v>735</v>
      </c>
      <c r="F477" s="9" t="s">
        <v>820</v>
      </c>
      <c r="G477">
        <v>1</v>
      </c>
      <c r="H477">
        <v>0</v>
      </c>
      <c r="I477" s="34">
        <v>0</v>
      </c>
      <c r="J477">
        <f>+Tabla32[[#This Row],[BALANCE INICIAL]]+Tabla32[[#This Row],[ENTRADAS]]-Tabla32[[#This Row],[SALIDAS]]</f>
        <v>1</v>
      </c>
      <c r="K477" s="2">
        <v>1250</v>
      </c>
      <c r="L477" s="2">
        <f>+Tabla32[[#This Row],[BALANCE INICIAL]]*Tabla32[[#This Row],[PRECIO]]</f>
        <v>1250</v>
      </c>
      <c r="M477" s="2">
        <f>+Tabla32[[#This Row],[ENTRADAS]]*Tabla32[[#This Row],[PRECIO]]</f>
        <v>0</v>
      </c>
      <c r="N477" s="2">
        <f>+Tabla32[[#This Row],[SALIDAS]]*Tabla32[[#This Row],[PRECIO]]</f>
        <v>0</v>
      </c>
      <c r="O477" s="2">
        <f>+Tabla32[[#This Row],[BALANCE INICIAL2]]+Tabla32[[#This Row],[ENTRADAS3]]-Tabla32[[#This Row],[SALIDAS4]]</f>
        <v>1250</v>
      </c>
    </row>
    <row r="478" spans="1:15" x14ac:dyDescent="0.25">
      <c r="A478" s="9" t="s">
        <v>59</v>
      </c>
      <c r="B478" t="s">
        <v>880</v>
      </c>
      <c r="C478" t="s">
        <v>107</v>
      </c>
      <c r="D478" t="s">
        <v>736</v>
      </c>
      <c r="F478" s="9" t="s">
        <v>820</v>
      </c>
      <c r="G478">
        <v>23</v>
      </c>
      <c r="H478">
        <v>0</v>
      </c>
      <c r="I478" s="34">
        <v>0</v>
      </c>
      <c r="J478">
        <f>+Tabla32[[#This Row],[BALANCE INICIAL]]+Tabla32[[#This Row],[ENTRADAS]]-Tabla32[[#This Row],[SALIDAS]]</f>
        <v>23</v>
      </c>
      <c r="K478" s="2">
        <v>950.3</v>
      </c>
      <c r="L478" s="2">
        <f>+Tabla32[[#This Row],[BALANCE INICIAL]]*Tabla32[[#This Row],[PRECIO]]</f>
        <v>21856.899999999998</v>
      </c>
      <c r="M478" s="2">
        <f>+Tabla32[[#This Row],[ENTRADAS]]*Tabla32[[#This Row],[PRECIO]]</f>
        <v>0</v>
      </c>
      <c r="N478" s="2">
        <f>+Tabla32[[#This Row],[SALIDAS]]*Tabla32[[#This Row],[PRECIO]]</f>
        <v>0</v>
      </c>
      <c r="O478" s="2">
        <f>+Tabla32[[#This Row],[BALANCE INICIAL2]]+Tabla32[[#This Row],[ENTRADAS3]]-Tabla32[[#This Row],[SALIDAS4]]</f>
        <v>21856.899999999998</v>
      </c>
    </row>
    <row r="479" spans="1:15" x14ac:dyDescent="0.25">
      <c r="A479" s="9" t="s">
        <v>59</v>
      </c>
      <c r="B479" t="s">
        <v>880</v>
      </c>
      <c r="C479" t="s">
        <v>107</v>
      </c>
      <c r="D479" t="s">
        <v>737</v>
      </c>
      <c r="F479" s="9" t="s">
        <v>820</v>
      </c>
      <c r="G479">
        <v>5</v>
      </c>
      <c r="H479">
        <v>0</v>
      </c>
      <c r="I479" s="34">
        <v>0</v>
      </c>
      <c r="J479">
        <f>+Tabla32[[#This Row],[BALANCE INICIAL]]+Tabla32[[#This Row],[ENTRADAS]]-Tabla32[[#This Row],[SALIDAS]]</f>
        <v>5</v>
      </c>
      <c r="K479" s="2">
        <v>650.5</v>
      </c>
      <c r="L479" s="2">
        <f>+Tabla32[[#This Row],[BALANCE INICIAL]]*Tabla32[[#This Row],[PRECIO]]</f>
        <v>3252.5</v>
      </c>
      <c r="M479" s="2">
        <f>+Tabla32[[#This Row],[ENTRADAS]]*Tabla32[[#This Row],[PRECIO]]</f>
        <v>0</v>
      </c>
      <c r="N479" s="2">
        <f>+Tabla32[[#This Row],[SALIDAS]]*Tabla32[[#This Row],[PRECIO]]</f>
        <v>0</v>
      </c>
      <c r="O479" s="2">
        <f>+Tabla32[[#This Row],[BALANCE INICIAL2]]+Tabla32[[#This Row],[ENTRADAS3]]-Tabla32[[#This Row],[SALIDAS4]]</f>
        <v>3252.5</v>
      </c>
    </row>
    <row r="480" spans="1:15" x14ac:dyDescent="0.25">
      <c r="A480" s="9" t="s">
        <v>59</v>
      </c>
      <c r="B480" t="s">
        <v>880</v>
      </c>
      <c r="C480" t="s">
        <v>107</v>
      </c>
      <c r="D480" t="s">
        <v>738</v>
      </c>
      <c r="F480" s="9" t="s">
        <v>820</v>
      </c>
      <c r="G480">
        <v>8</v>
      </c>
      <c r="H480">
        <v>0</v>
      </c>
      <c r="I480" s="34">
        <v>0</v>
      </c>
      <c r="J480">
        <f>+Tabla32[[#This Row],[BALANCE INICIAL]]+Tabla32[[#This Row],[ENTRADAS]]-Tabla32[[#This Row],[SALIDAS]]</f>
        <v>8</v>
      </c>
      <c r="K480" s="2">
        <v>1350</v>
      </c>
      <c r="L480" s="2">
        <f>+Tabla32[[#This Row],[BALANCE INICIAL]]*Tabla32[[#This Row],[PRECIO]]</f>
        <v>10800</v>
      </c>
      <c r="M480" s="2">
        <f>+Tabla32[[#This Row],[ENTRADAS]]*Tabla32[[#This Row],[PRECIO]]</f>
        <v>0</v>
      </c>
      <c r="N480" s="2">
        <f>+Tabla32[[#This Row],[SALIDAS]]*Tabla32[[#This Row],[PRECIO]]</f>
        <v>0</v>
      </c>
      <c r="O480" s="2">
        <f>+Tabla32[[#This Row],[BALANCE INICIAL2]]+Tabla32[[#This Row],[ENTRADAS3]]-Tabla32[[#This Row],[SALIDAS4]]</f>
        <v>10800</v>
      </c>
    </row>
    <row r="481" spans="1:15" x14ac:dyDescent="0.25">
      <c r="A481" s="9" t="s">
        <v>59</v>
      </c>
      <c r="B481" t="s">
        <v>880</v>
      </c>
      <c r="C481" t="s">
        <v>107</v>
      </c>
      <c r="D481" t="s">
        <v>739</v>
      </c>
      <c r="F481" s="9" t="s">
        <v>820</v>
      </c>
      <c r="G481">
        <v>1</v>
      </c>
      <c r="H481">
        <v>0</v>
      </c>
      <c r="I481" s="34">
        <v>0</v>
      </c>
      <c r="J481">
        <f>+Tabla32[[#This Row],[BALANCE INICIAL]]+Tabla32[[#This Row],[ENTRADAS]]-Tabla32[[#This Row],[SALIDAS]]</f>
        <v>1</v>
      </c>
      <c r="K481" s="2">
        <v>540</v>
      </c>
      <c r="L481" s="2">
        <f>+Tabla32[[#This Row],[BALANCE INICIAL]]*Tabla32[[#This Row],[PRECIO]]</f>
        <v>540</v>
      </c>
      <c r="M481" s="2">
        <f>+Tabla32[[#This Row],[ENTRADAS]]*Tabla32[[#This Row],[PRECIO]]</f>
        <v>0</v>
      </c>
      <c r="N481" s="2">
        <f>+Tabla32[[#This Row],[SALIDAS]]*Tabla32[[#This Row],[PRECIO]]</f>
        <v>0</v>
      </c>
      <c r="O481" s="2">
        <f>+Tabla32[[#This Row],[BALANCE INICIAL2]]+Tabla32[[#This Row],[ENTRADAS3]]-Tabla32[[#This Row],[SALIDAS4]]</f>
        <v>540</v>
      </c>
    </row>
    <row r="482" spans="1:15" x14ac:dyDescent="0.25">
      <c r="A482" s="9" t="s">
        <v>59</v>
      </c>
      <c r="B482" t="s">
        <v>880</v>
      </c>
      <c r="C482" t="s">
        <v>107</v>
      </c>
      <c r="D482" t="s">
        <v>740</v>
      </c>
      <c r="F482" s="9" t="s">
        <v>820</v>
      </c>
      <c r="G482">
        <v>4</v>
      </c>
      <c r="H482">
        <v>0</v>
      </c>
      <c r="I482" s="34">
        <v>0</v>
      </c>
      <c r="J482">
        <f>+Tabla32[[#This Row],[BALANCE INICIAL]]+Tabla32[[#This Row],[ENTRADAS]]-Tabla32[[#This Row],[SALIDAS]]</f>
        <v>4</v>
      </c>
      <c r="K482" s="2">
        <v>650</v>
      </c>
      <c r="L482" s="2">
        <f>+Tabla32[[#This Row],[BALANCE INICIAL]]*Tabla32[[#This Row],[PRECIO]]</f>
        <v>2600</v>
      </c>
      <c r="M482" s="2">
        <f>+Tabla32[[#This Row],[ENTRADAS]]*Tabla32[[#This Row],[PRECIO]]</f>
        <v>0</v>
      </c>
      <c r="N482" s="2">
        <f>+Tabla32[[#This Row],[SALIDAS]]*Tabla32[[#This Row],[PRECIO]]</f>
        <v>0</v>
      </c>
      <c r="O482" s="2">
        <f>+Tabla32[[#This Row],[BALANCE INICIAL2]]+Tabla32[[#This Row],[ENTRADAS3]]-Tabla32[[#This Row],[SALIDAS4]]</f>
        <v>2600</v>
      </c>
    </row>
    <row r="483" spans="1:15" x14ac:dyDescent="0.25">
      <c r="A483" s="9" t="s">
        <v>59</v>
      </c>
      <c r="B483" t="s">
        <v>880</v>
      </c>
      <c r="C483" t="s">
        <v>107</v>
      </c>
      <c r="D483" t="s">
        <v>741</v>
      </c>
      <c r="F483" s="9" t="s">
        <v>820</v>
      </c>
      <c r="G483">
        <v>1</v>
      </c>
      <c r="H483">
        <v>0</v>
      </c>
      <c r="I483" s="34">
        <v>0</v>
      </c>
      <c r="J483">
        <f>+Tabla32[[#This Row],[BALANCE INICIAL]]+Tabla32[[#This Row],[ENTRADAS]]-Tabla32[[#This Row],[SALIDAS]]</f>
        <v>1</v>
      </c>
      <c r="K483" s="2">
        <v>750</v>
      </c>
      <c r="L483" s="2">
        <f>+Tabla32[[#This Row],[BALANCE INICIAL]]*Tabla32[[#This Row],[PRECIO]]</f>
        <v>750</v>
      </c>
      <c r="M483" s="2">
        <f>+Tabla32[[#This Row],[ENTRADAS]]*Tabla32[[#This Row],[PRECIO]]</f>
        <v>0</v>
      </c>
      <c r="N483" s="2">
        <f>+Tabla32[[#This Row],[SALIDAS]]*Tabla32[[#This Row],[PRECIO]]</f>
        <v>0</v>
      </c>
      <c r="O483" s="2">
        <f>+Tabla32[[#This Row],[BALANCE INICIAL2]]+Tabla32[[#This Row],[ENTRADAS3]]-Tabla32[[#This Row],[SALIDAS4]]</f>
        <v>750</v>
      </c>
    </row>
    <row r="484" spans="1:15" x14ac:dyDescent="0.25">
      <c r="A484" s="9" t="s">
        <v>59</v>
      </c>
      <c r="B484" t="s">
        <v>880</v>
      </c>
      <c r="C484" t="s">
        <v>107</v>
      </c>
      <c r="D484" t="s">
        <v>742</v>
      </c>
      <c r="F484" s="9" t="s">
        <v>820</v>
      </c>
      <c r="G484">
        <v>7</v>
      </c>
      <c r="H484">
        <v>0</v>
      </c>
      <c r="I484" s="34">
        <v>2</v>
      </c>
      <c r="J484">
        <f>+Tabla32[[#This Row],[BALANCE INICIAL]]+Tabla32[[#This Row],[ENTRADAS]]-Tabla32[[#This Row],[SALIDAS]]</f>
        <v>5</v>
      </c>
      <c r="K484" s="2">
        <v>600</v>
      </c>
      <c r="L484" s="2">
        <f>+Tabla32[[#This Row],[BALANCE INICIAL]]*Tabla32[[#This Row],[PRECIO]]</f>
        <v>4200</v>
      </c>
      <c r="M484" s="2">
        <f>+Tabla32[[#This Row],[ENTRADAS]]*Tabla32[[#This Row],[PRECIO]]</f>
        <v>0</v>
      </c>
      <c r="N484" s="2">
        <f>+Tabla32[[#This Row],[SALIDAS]]*Tabla32[[#This Row],[PRECIO]]</f>
        <v>1200</v>
      </c>
      <c r="O484" s="2">
        <f>+Tabla32[[#This Row],[BALANCE INICIAL2]]+Tabla32[[#This Row],[ENTRADAS3]]-Tabla32[[#This Row],[SALIDAS4]]</f>
        <v>3000</v>
      </c>
    </row>
    <row r="485" spans="1:15" x14ac:dyDescent="0.25">
      <c r="A485" s="9" t="s">
        <v>59</v>
      </c>
      <c r="B485" t="s">
        <v>880</v>
      </c>
      <c r="C485" t="s">
        <v>107</v>
      </c>
      <c r="D485" t="s">
        <v>743</v>
      </c>
      <c r="F485" s="9" t="s">
        <v>820</v>
      </c>
      <c r="G485">
        <v>1</v>
      </c>
      <c r="H485">
        <v>0</v>
      </c>
      <c r="I485" s="34">
        <v>0</v>
      </c>
      <c r="J485">
        <f>+Tabla32[[#This Row],[BALANCE INICIAL]]+Tabla32[[#This Row],[ENTRADAS]]-Tabla32[[#This Row],[SALIDAS]]</f>
        <v>1</v>
      </c>
      <c r="K485" s="2">
        <v>450</v>
      </c>
      <c r="L485" s="2">
        <f>+Tabla32[[#This Row],[BALANCE INICIAL]]*Tabla32[[#This Row],[PRECIO]]</f>
        <v>450</v>
      </c>
      <c r="M485" s="2">
        <f>+Tabla32[[#This Row],[ENTRADAS]]*Tabla32[[#This Row],[PRECIO]]</f>
        <v>0</v>
      </c>
      <c r="N485" s="2">
        <f>+Tabla32[[#This Row],[SALIDAS]]*Tabla32[[#This Row],[PRECIO]]</f>
        <v>0</v>
      </c>
      <c r="O485" s="2">
        <f>+Tabla32[[#This Row],[BALANCE INICIAL2]]+Tabla32[[#This Row],[ENTRADAS3]]-Tabla32[[#This Row],[SALIDAS4]]</f>
        <v>450</v>
      </c>
    </row>
    <row r="486" spans="1:15" x14ac:dyDescent="0.25">
      <c r="A486" s="9" t="s">
        <v>59</v>
      </c>
      <c r="B486" t="s">
        <v>880</v>
      </c>
      <c r="C486" t="s">
        <v>107</v>
      </c>
      <c r="D486" t="s">
        <v>744</v>
      </c>
      <c r="F486" s="9" t="s">
        <v>820</v>
      </c>
      <c r="G486">
        <v>5</v>
      </c>
      <c r="H486">
        <v>0</v>
      </c>
      <c r="I486" s="34">
        <v>0</v>
      </c>
      <c r="J486">
        <f>+Tabla32[[#This Row],[BALANCE INICIAL]]+Tabla32[[#This Row],[ENTRADAS]]-Tabla32[[#This Row],[SALIDAS]]</f>
        <v>5</v>
      </c>
      <c r="K486" s="2">
        <v>400</v>
      </c>
      <c r="L486" s="2">
        <f>+Tabla32[[#This Row],[BALANCE INICIAL]]*Tabla32[[#This Row],[PRECIO]]</f>
        <v>2000</v>
      </c>
      <c r="M486" s="2">
        <f>+Tabla32[[#This Row],[ENTRADAS]]*Tabla32[[#This Row],[PRECIO]]</f>
        <v>0</v>
      </c>
      <c r="N486" s="2">
        <f>+Tabla32[[#This Row],[SALIDAS]]*Tabla32[[#This Row],[PRECIO]]</f>
        <v>0</v>
      </c>
      <c r="O486" s="2">
        <f>+Tabla32[[#This Row],[BALANCE INICIAL2]]+Tabla32[[#This Row],[ENTRADAS3]]-Tabla32[[#This Row],[SALIDAS4]]</f>
        <v>2000</v>
      </c>
    </row>
    <row r="487" spans="1:15" x14ac:dyDescent="0.25">
      <c r="A487" s="9" t="s">
        <v>59</v>
      </c>
      <c r="B487" t="s">
        <v>880</v>
      </c>
      <c r="C487" t="s">
        <v>107</v>
      </c>
      <c r="D487" t="s">
        <v>745</v>
      </c>
      <c r="F487" s="9" t="s">
        <v>820</v>
      </c>
      <c r="G487">
        <v>6</v>
      </c>
      <c r="H487">
        <v>0</v>
      </c>
      <c r="I487" s="34">
        <v>0</v>
      </c>
      <c r="J487">
        <f>+Tabla32[[#This Row],[BALANCE INICIAL]]+Tabla32[[#This Row],[ENTRADAS]]-Tabla32[[#This Row],[SALIDAS]]</f>
        <v>6</v>
      </c>
      <c r="K487" s="2">
        <v>575</v>
      </c>
      <c r="L487" s="2">
        <f>+Tabla32[[#This Row],[BALANCE INICIAL]]*Tabla32[[#This Row],[PRECIO]]</f>
        <v>3450</v>
      </c>
      <c r="M487" s="2">
        <f>+Tabla32[[#This Row],[ENTRADAS]]*Tabla32[[#This Row],[PRECIO]]</f>
        <v>0</v>
      </c>
      <c r="N487" s="2">
        <f>+Tabla32[[#This Row],[SALIDAS]]*Tabla32[[#This Row],[PRECIO]]</f>
        <v>0</v>
      </c>
      <c r="O487" s="2">
        <f>+Tabla32[[#This Row],[BALANCE INICIAL2]]+Tabla32[[#This Row],[ENTRADAS3]]-Tabla32[[#This Row],[SALIDAS4]]</f>
        <v>3450</v>
      </c>
    </row>
    <row r="488" spans="1:15" x14ac:dyDescent="0.25">
      <c r="A488" s="9" t="s">
        <v>59</v>
      </c>
      <c r="B488" t="s">
        <v>880</v>
      </c>
      <c r="C488" t="s">
        <v>107</v>
      </c>
      <c r="D488" t="s">
        <v>746</v>
      </c>
      <c r="F488" s="9" t="s">
        <v>820</v>
      </c>
      <c r="G488">
        <v>5</v>
      </c>
      <c r="H488">
        <v>0</v>
      </c>
      <c r="I488" s="34">
        <v>0</v>
      </c>
      <c r="J488">
        <f>+Tabla32[[#This Row],[BALANCE INICIAL]]+Tabla32[[#This Row],[ENTRADAS]]-Tabla32[[#This Row],[SALIDAS]]</f>
        <v>5</v>
      </c>
      <c r="K488" s="2">
        <v>495</v>
      </c>
      <c r="L488" s="2">
        <f>+Tabla32[[#This Row],[BALANCE INICIAL]]*Tabla32[[#This Row],[PRECIO]]</f>
        <v>2475</v>
      </c>
      <c r="M488" s="2">
        <f>+Tabla32[[#This Row],[ENTRADAS]]*Tabla32[[#This Row],[PRECIO]]</f>
        <v>0</v>
      </c>
      <c r="N488" s="2">
        <f>+Tabla32[[#This Row],[SALIDAS]]*Tabla32[[#This Row],[PRECIO]]</f>
        <v>0</v>
      </c>
      <c r="O488" s="2">
        <f>+Tabla32[[#This Row],[BALANCE INICIAL2]]+Tabla32[[#This Row],[ENTRADAS3]]-Tabla32[[#This Row],[SALIDAS4]]</f>
        <v>2475</v>
      </c>
    </row>
    <row r="489" spans="1:15" x14ac:dyDescent="0.25">
      <c r="A489" s="9" t="s">
        <v>59</v>
      </c>
      <c r="B489" t="s">
        <v>880</v>
      </c>
      <c r="C489" t="s">
        <v>107</v>
      </c>
      <c r="D489" t="s">
        <v>747</v>
      </c>
      <c r="F489" s="9" t="s">
        <v>820</v>
      </c>
      <c r="G489">
        <v>6</v>
      </c>
      <c r="H489">
        <v>0</v>
      </c>
      <c r="I489" s="34">
        <v>0</v>
      </c>
      <c r="J489">
        <f>+Tabla32[[#This Row],[BALANCE INICIAL]]+Tabla32[[#This Row],[ENTRADAS]]-Tabla32[[#This Row],[SALIDAS]]</f>
        <v>6</v>
      </c>
      <c r="K489" s="2">
        <v>450</v>
      </c>
      <c r="L489" s="2">
        <f>+Tabla32[[#This Row],[BALANCE INICIAL]]*Tabla32[[#This Row],[PRECIO]]</f>
        <v>2700</v>
      </c>
      <c r="M489" s="2">
        <f>+Tabla32[[#This Row],[ENTRADAS]]*Tabla32[[#This Row],[PRECIO]]</f>
        <v>0</v>
      </c>
      <c r="N489" s="2">
        <f>+Tabla32[[#This Row],[SALIDAS]]*Tabla32[[#This Row],[PRECIO]]</f>
        <v>0</v>
      </c>
      <c r="O489" s="2">
        <f>+Tabla32[[#This Row],[BALANCE INICIAL2]]+Tabla32[[#This Row],[ENTRADAS3]]-Tabla32[[#This Row],[SALIDAS4]]</f>
        <v>2700</v>
      </c>
    </row>
    <row r="490" spans="1:15" x14ac:dyDescent="0.25">
      <c r="A490" s="9" t="s">
        <v>59</v>
      </c>
      <c r="B490" t="s">
        <v>880</v>
      </c>
      <c r="C490" t="s">
        <v>107</v>
      </c>
      <c r="D490" t="s">
        <v>748</v>
      </c>
      <c r="F490" s="9" t="s">
        <v>820</v>
      </c>
      <c r="G490">
        <v>2</v>
      </c>
      <c r="H490">
        <v>0</v>
      </c>
      <c r="I490" s="34">
        <v>0</v>
      </c>
      <c r="J490">
        <f>+Tabla32[[#This Row],[BALANCE INICIAL]]+Tabla32[[#This Row],[ENTRADAS]]-Tabla32[[#This Row],[SALIDAS]]</f>
        <v>2</v>
      </c>
      <c r="K490" s="2">
        <v>2144</v>
      </c>
      <c r="L490" s="2">
        <f>+Tabla32[[#This Row],[BALANCE INICIAL]]*Tabla32[[#This Row],[PRECIO]]</f>
        <v>4288</v>
      </c>
      <c r="M490" s="2">
        <f>+Tabla32[[#This Row],[ENTRADAS]]*Tabla32[[#This Row],[PRECIO]]</f>
        <v>0</v>
      </c>
      <c r="N490" s="2">
        <f>+Tabla32[[#This Row],[SALIDAS]]*Tabla32[[#This Row],[PRECIO]]</f>
        <v>0</v>
      </c>
      <c r="O490" s="2">
        <f>+Tabla32[[#This Row],[BALANCE INICIAL2]]+Tabla32[[#This Row],[ENTRADAS3]]-Tabla32[[#This Row],[SALIDAS4]]</f>
        <v>4288</v>
      </c>
    </row>
    <row r="491" spans="1:15" x14ac:dyDescent="0.25">
      <c r="A491" s="9" t="s">
        <v>59</v>
      </c>
      <c r="B491" t="s">
        <v>880</v>
      </c>
      <c r="C491" t="s">
        <v>107</v>
      </c>
      <c r="D491" t="s">
        <v>749</v>
      </c>
      <c r="F491" s="9" t="s">
        <v>820</v>
      </c>
      <c r="G491">
        <v>21</v>
      </c>
      <c r="H491">
        <v>0</v>
      </c>
      <c r="I491" s="34">
        <v>0</v>
      </c>
      <c r="J491">
        <f>+Tabla32[[#This Row],[BALANCE INICIAL]]+Tabla32[[#This Row],[ENTRADAS]]-Tabla32[[#This Row],[SALIDAS]]</f>
        <v>21</v>
      </c>
      <c r="K491" s="2">
        <v>190</v>
      </c>
      <c r="L491" s="2">
        <f>+Tabla32[[#This Row],[BALANCE INICIAL]]*Tabla32[[#This Row],[PRECIO]]</f>
        <v>3990</v>
      </c>
      <c r="M491" s="2">
        <f>+Tabla32[[#This Row],[ENTRADAS]]*Tabla32[[#This Row],[PRECIO]]</f>
        <v>0</v>
      </c>
      <c r="N491" s="2">
        <f>+Tabla32[[#This Row],[SALIDAS]]*Tabla32[[#This Row],[PRECIO]]</f>
        <v>0</v>
      </c>
      <c r="O491" s="2">
        <f>+Tabla32[[#This Row],[BALANCE INICIAL2]]+Tabla32[[#This Row],[ENTRADAS3]]-Tabla32[[#This Row],[SALIDAS4]]</f>
        <v>3990</v>
      </c>
    </row>
    <row r="492" spans="1:15" x14ac:dyDescent="0.25">
      <c r="A492" s="9" t="s">
        <v>59</v>
      </c>
      <c r="B492" t="s">
        <v>880</v>
      </c>
      <c r="C492" t="s">
        <v>107</v>
      </c>
      <c r="D492" t="s">
        <v>750</v>
      </c>
      <c r="F492" s="9" t="s">
        <v>820</v>
      </c>
      <c r="G492">
        <v>3</v>
      </c>
      <c r="H492">
        <v>0</v>
      </c>
      <c r="I492" s="34">
        <v>0</v>
      </c>
      <c r="J492">
        <f>+Tabla32[[#This Row],[BALANCE INICIAL]]+Tabla32[[#This Row],[ENTRADAS]]-Tabla32[[#This Row],[SALIDAS]]</f>
        <v>3</v>
      </c>
      <c r="K492" s="2">
        <v>350</v>
      </c>
      <c r="L492" s="2">
        <f>+Tabla32[[#This Row],[BALANCE INICIAL]]*Tabla32[[#This Row],[PRECIO]]</f>
        <v>1050</v>
      </c>
      <c r="M492" s="2">
        <f>+Tabla32[[#This Row],[ENTRADAS]]*Tabla32[[#This Row],[PRECIO]]</f>
        <v>0</v>
      </c>
      <c r="N492" s="2">
        <f>+Tabla32[[#This Row],[SALIDAS]]*Tabla32[[#This Row],[PRECIO]]</f>
        <v>0</v>
      </c>
      <c r="O492" s="2">
        <f>+Tabla32[[#This Row],[BALANCE INICIAL2]]+Tabla32[[#This Row],[ENTRADAS3]]-Tabla32[[#This Row],[SALIDAS4]]</f>
        <v>1050</v>
      </c>
    </row>
    <row r="493" spans="1:15" x14ac:dyDescent="0.25">
      <c r="A493" s="9" t="s">
        <v>26</v>
      </c>
      <c r="B493" t="s">
        <v>887</v>
      </c>
      <c r="C493" t="s">
        <v>70</v>
      </c>
      <c r="D493" t="s">
        <v>251</v>
      </c>
      <c r="F493" s="9" t="s">
        <v>820</v>
      </c>
      <c r="G493">
        <v>4</v>
      </c>
      <c r="H493">
        <v>0</v>
      </c>
      <c r="I493" s="34">
        <v>0</v>
      </c>
      <c r="J493">
        <f>+Tabla32[[#This Row],[BALANCE INICIAL]]+Tabla32[[#This Row],[ENTRADAS]]-Tabla32[[#This Row],[SALIDAS]]</f>
        <v>4</v>
      </c>
      <c r="K493" s="2">
        <v>1450</v>
      </c>
      <c r="L493" s="2">
        <f>+Tabla32[[#This Row],[BALANCE INICIAL]]*Tabla32[[#This Row],[PRECIO]]</f>
        <v>5800</v>
      </c>
      <c r="M493" s="2">
        <f>+Tabla32[[#This Row],[ENTRADAS]]*Tabla32[[#This Row],[PRECIO]]</f>
        <v>0</v>
      </c>
      <c r="N493" s="2">
        <f>+Tabla32[[#This Row],[SALIDAS]]*Tabla32[[#This Row],[PRECIO]]</f>
        <v>0</v>
      </c>
      <c r="O493" s="2">
        <f>+Tabla32[[#This Row],[BALANCE INICIAL2]]+Tabla32[[#This Row],[ENTRADAS3]]-Tabla32[[#This Row],[SALIDAS4]]</f>
        <v>5800</v>
      </c>
    </row>
    <row r="494" spans="1:15" ht="15.75" customHeight="1" x14ac:dyDescent="0.25">
      <c r="A494" s="13" t="s">
        <v>26</v>
      </c>
      <c r="B494" s="37" t="s">
        <v>887</v>
      </c>
      <c r="C494" s="36" t="s">
        <v>70</v>
      </c>
      <c r="D494" t="s">
        <v>1041</v>
      </c>
      <c r="E494" t="s">
        <v>1048</v>
      </c>
      <c r="F494" s="9" t="s">
        <v>820</v>
      </c>
      <c r="G494">
        <v>0</v>
      </c>
      <c r="H494">
        <v>4</v>
      </c>
      <c r="I494" s="34">
        <v>0</v>
      </c>
      <c r="J494">
        <f>+Tabla32[[#This Row],[BALANCE INICIAL]]+Tabla32[[#This Row],[ENTRADAS]]-Tabla32[[#This Row],[SALIDAS]]</f>
        <v>4</v>
      </c>
      <c r="K494" s="2">
        <v>1550</v>
      </c>
      <c r="L494" s="2">
        <f>+Tabla32[[#This Row],[BALANCE INICIAL]]*Tabla32[[#This Row],[PRECIO]]</f>
        <v>0</v>
      </c>
      <c r="M494" s="2">
        <f>+Tabla32[[#This Row],[ENTRADAS]]*Tabla32[[#This Row],[PRECIO]]</f>
        <v>6200</v>
      </c>
      <c r="N494" s="2">
        <f>+Tabla32[[#This Row],[SALIDAS]]*Tabla32[[#This Row],[PRECIO]]</f>
        <v>0</v>
      </c>
      <c r="O494" s="2">
        <f>+Tabla32[[#This Row],[BALANCE INICIAL2]]+Tabla32[[#This Row],[ENTRADAS3]]-Tabla32[[#This Row],[SALIDAS4]]</f>
        <v>6200</v>
      </c>
    </row>
    <row r="495" spans="1:15" ht="17.25" customHeight="1" x14ac:dyDescent="0.25">
      <c r="A495" s="13" t="s">
        <v>26</v>
      </c>
      <c r="B495" s="37" t="s">
        <v>887</v>
      </c>
      <c r="C495" s="36" t="s">
        <v>70</v>
      </c>
      <c r="D495" t="s">
        <v>1042</v>
      </c>
      <c r="E495" t="s">
        <v>1048</v>
      </c>
      <c r="F495" s="9" t="s">
        <v>820</v>
      </c>
      <c r="G495">
        <v>0</v>
      </c>
      <c r="H495">
        <v>1</v>
      </c>
      <c r="I495" s="34">
        <v>0</v>
      </c>
      <c r="J495">
        <f>+Tabla32[[#This Row],[BALANCE INICIAL]]+Tabla32[[#This Row],[ENTRADAS]]-Tabla32[[#This Row],[SALIDAS]]</f>
        <v>1</v>
      </c>
      <c r="K495" s="2">
        <v>1600</v>
      </c>
      <c r="L495" s="2">
        <f>+Tabla32[[#This Row],[BALANCE INICIAL]]*Tabla32[[#This Row],[PRECIO]]</f>
        <v>0</v>
      </c>
      <c r="M495" s="2">
        <f>+Tabla32[[#This Row],[ENTRADAS]]*Tabla32[[#This Row],[PRECIO]]</f>
        <v>1600</v>
      </c>
      <c r="N495" s="2">
        <f>+Tabla32[[#This Row],[SALIDAS]]*Tabla32[[#This Row],[PRECIO]]</f>
        <v>0</v>
      </c>
      <c r="O495" s="2">
        <f>+Tabla32[[#This Row],[BALANCE INICIAL2]]+Tabla32[[#This Row],[ENTRADAS3]]-Tabla32[[#This Row],[SALIDAS4]]</f>
        <v>1600</v>
      </c>
    </row>
    <row r="496" spans="1:15" x14ac:dyDescent="0.25">
      <c r="A496" s="9" t="s">
        <v>59</v>
      </c>
      <c r="B496" t="s">
        <v>880</v>
      </c>
      <c r="C496" t="s">
        <v>107</v>
      </c>
      <c r="D496" t="s">
        <v>751</v>
      </c>
      <c r="F496" s="9" t="s">
        <v>820</v>
      </c>
      <c r="G496">
        <v>23</v>
      </c>
      <c r="H496">
        <v>0</v>
      </c>
      <c r="I496" s="34">
        <v>0</v>
      </c>
      <c r="J496">
        <f>+Tabla32[[#This Row],[BALANCE INICIAL]]+Tabla32[[#This Row],[ENTRADAS]]-Tabla32[[#This Row],[SALIDAS]]</f>
        <v>23</v>
      </c>
      <c r="K496" s="2">
        <v>75</v>
      </c>
      <c r="L496" s="2">
        <f>+Tabla32[[#This Row],[BALANCE INICIAL]]*Tabla32[[#This Row],[PRECIO]]</f>
        <v>1725</v>
      </c>
      <c r="M496" s="2">
        <f>+Tabla32[[#This Row],[ENTRADAS]]*Tabla32[[#This Row],[PRECIO]]</f>
        <v>0</v>
      </c>
      <c r="N496" s="2">
        <f>+Tabla32[[#This Row],[SALIDAS]]*Tabla32[[#This Row],[PRECIO]]</f>
        <v>0</v>
      </c>
      <c r="O496" s="2">
        <f>+Tabla32[[#This Row],[BALANCE INICIAL2]]+Tabla32[[#This Row],[ENTRADAS3]]-Tabla32[[#This Row],[SALIDAS4]]</f>
        <v>1725</v>
      </c>
    </row>
    <row r="497" spans="1:15" x14ac:dyDescent="0.25">
      <c r="A497" s="9" t="s">
        <v>29</v>
      </c>
      <c r="B497" t="s">
        <v>878</v>
      </c>
      <c r="C497" t="s">
        <v>102</v>
      </c>
      <c r="D497" t="s">
        <v>600</v>
      </c>
      <c r="F497" s="9" t="s">
        <v>834</v>
      </c>
      <c r="G497">
        <v>2</v>
      </c>
      <c r="H497">
        <v>0</v>
      </c>
      <c r="I497" s="34">
        <v>0</v>
      </c>
      <c r="J497">
        <f>+Tabla32[[#This Row],[BALANCE INICIAL]]+Tabla32[[#This Row],[ENTRADAS]]-Tabla32[[#This Row],[SALIDAS]]</f>
        <v>2</v>
      </c>
      <c r="K497" s="2">
        <v>40.5</v>
      </c>
      <c r="L497" s="2">
        <f>+Tabla32[[#This Row],[BALANCE INICIAL]]*Tabla32[[#This Row],[PRECIO]]</f>
        <v>81</v>
      </c>
      <c r="M497" s="2">
        <f>+Tabla32[[#This Row],[ENTRADAS]]*Tabla32[[#This Row],[PRECIO]]</f>
        <v>0</v>
      </c>
      <c r="N497" s="2">
        <f>+Tabla32[[#This Row],[SALIDAS]]*Tabla32[[#This Row],[PRECIO]]</f>
        <v>0</v>
      </c>
      <c r="O497" s="2">
        <f>+Tabla32[[#This Row],[BALANCE INICIAL2]]+Tabla32[[#This Row],[ENTRADAS3]]-Tabla32[[#This Row],[SALIDAS4]]</f>
        <v>81</v>
      </c>
    </row>
    <row r="498" spans="1:15" ht="15" customHeight="1" x14ac:dyDescent="0.25">
      <c r="A498" s="9" t="s">
        <v>23</v>
      </c>
      <c r="B498" s="17" t="s">
        <v>881</v>
      </c>
      <c r="C498" t="s">
        <v>882</v>
      </c>
      <c r="D498" t="s">
        <v>429</v>
      </c>
      <c r="F498" s="9" t="s">
        <v>820</v>
      </c>
      <c r="G498">
        <v>31</v>
      </c>
      <c r="H498">
        <v>0</v>
      </c>
      <c r="I498" s="34">
        <v>1</v>
      </c>
      <c r="J498">
        <f>+Tabla32[[#This Row],[BALANCE INICIAL]]+Tabla32[[#This Row],[ENTRADAS]]-Tabla32[[#This Row],[SALIDAS]]</f>
        <v>30</v>
      </c>
      <c r="K498" s="2">
        <v>336.04</v>
      </c>
      <c r="L498" s="2">
        <f>+Tabla32[[#This Row],[BALANCE INICIAL]]*Tabla32[[#This Row],[PRECIO]]</f>
        <v>10417.24</v>
      </c>
      <c r="M498" s="2">
        <f>+Tabla32[[#This Row],[ENTRADAS]]*Tabla32[[#This Row],[PRECIO]]</f>
        <v>0</v>
      </c>
      <c r="N498" s="2">
        <f>+Tabla32[[#This Row],[SALIDAS]]*Tabla32[[#This Row],[PRECIO]]</f>
        <v>336.04</v>
      </c>
      <c r="O498" s="2">
        <f>+Tabla32[[#This Row],[BALANCE INICIAL2]]+Tabla32[[#This Row],[ENTRADAS3]]-Tabla32[[#This Row],[SALIDAS4]]</f>
        <v>10081.199999999999</v>
      </c>
    </row>
    <row r="499" spans="1:15" ht="13.5" customHeight="1" x14ac:dyDescent="0.25">
      <c r="A499" s="9" t="s">
        <v>1145</v>
      </c>
      <c r="B499" t="s">
        <v>885</v>
      </c>
      <c r="C499" t="s">
        <v>1146</v>
      </c>
      <c r="D499" t="s">
        <v>483</v>
      </c>
      <c r="F499" s="9" t="s">
        <v>820</v>
      </c>
      <c r="G499">
        <v>2</v>
      </c>
      <c r="H499">
        <v>0</v>
      </c>
      <c r="I499" s="34">
        <v>0</v>
      </c>
      <c r="J499">
        <f>+Tabla32[[#This Row],[BALANCE INICIAL]]+Tabla32[[#This Row],[ENTRADAS]]-Tabla32[[#This Row],[SALIDAS]]</f>
        <v>2</v>
      </c>
      <c r="K499" s="2">
        <v>25000</v>
      </c>
      <c r="L499" s="2">
        <f>+Tabla32[[#This Row],[BALANCE INICIAL]]*Tabla32[[#This Row],[PRECIO]]</f>
        <v>50000</v>
      </c>
      <c r="M499" s="2">
        <f>+Tabla32[[#This Row],[ENTRADAS]]*Tabla32[[#This Row],[PRECIO]]</f>
        <v>0</v>
      </c>
      <c r="N499" s="2">
        <f>+Tabla32[[#This Row],[SALIDAS]]*Tabla32[[#This Row],[PRECIO]]</f>
        <v>0</v>
      </c>
      <c r="O499" s="2">
        <f>+Tabla32[[#This Row],[BALANCE INICIAL2]]+Tabla32[[#This Row],[ENTRADAS3]]-Tabla32[[#This Row],[SALIDAS4]]</f>
        <v>50000</v>
      </c>
    </row>
    <row r="500" spans="1:15" x14ac:dyDescent="0.25">
      <c r="A500" s="9" t="s">
        <v>29</v>
      </c>
      <c r="B500" t="s">
        <v>878</v>
      </c>
      <c r="C500" t="s">
        <v>102</v>
      </c>
      <c r="D500" t="s">
        <v>513</v>
      </c>
      <c r="F500" s="9" t="s">
        <v>908</v>
      </c>
      <c r="G500">
        <v>0</v>
      </c>
      <c r="H500">
        <v>0</v>
      </c>
      <c r="I500" s="34">
        <v>0</v>
      </c>
      <c r="J500">
        <f>+Tabla32[[#This Row],[BALANCE INICIAL]]+Tabla32[[#This Row],[ENTRADAS]]-Tabla32[[#This Row],[SALIDAS]]</f>
        <v>0</v>
      </c>
      <c r="K500" s="2">
        <v>12</v>
      </c>
      <c r="L500" s="2">
        <f>+Tabla32[[#This Row],[BALANCE INICIAL]]*Tabla32[[#This Row],[PRECIO]]</f>
        <v>0</v>
      </c>
      <c r="M500" s="2">
        <f>+Tabla32[[#This Row],[ENTRADAS]]*Tabla32[[#This Row],[PRECIO]]</f>
        <v>0</v>
      </c>
      <c r="N500" s="2">
        <f>+Tabla32[[#This Row],[SALIDAS]]*Tabla32[[#This Row],[PRECIO]]</f>
        <v>0</v>
      </c>
      <c r="O500" s="2">
        <f>+Tabla32[[#This Row],[BALANCE INICIAL2]]+Tabla32[[#This Row],[ENTRADAS3]]-Tabla32[[#This Row],[SALIDAS4]]</f>
        <v>0</v>
      </c>
    </row>
    <row r="501" spans="1:15" ht="19.5" customHeight="1" x14ac:dyDescent="0.25">
      <c r="A501" s="35" t="s">
        <v>49</v>
      </c>
      <c r="B501" s="17" t="s">
        <v>899</v>
      </c>
      <c r="C501" s="36" t="s">
        <v>1010</v>
      </c>
      <c r="D501" t="s">
        <v>1011</v>
      </c>
      <c r="E501" t="s">
        <v>1012</v>
      </c>
      <c r="F501" s="9" t="s">
        <v>820</v>
      </c>
      <c r="G501">
        <v>0</v>
      </c>
      <c r="H501">
        <v>4</v>
      </c>
      <c r="I501" s="34">
        <v>0</v>
      </c>
      <c r="J501">
        <f>+Tabla32[[#This Row],[BALANCE INICIAL]]+Tabla32[[#This Row],[ENTRADAS]]-Tabla32[[#This Row],[SALIDAS]]</f>
        <v>4</v>
      </c>
      <c r="K501" s="2">
        <v>4341</v>
      </c>
      <c r="L501" s="2">
        <f>+Tabla32[[#This Row],[BALANCE INICIAL]]*Tabla32[[#This Row],[PRECIO]]</f>
        <v>0</v>
      </c>
      <c r="M501" s="2">
        <f>+Tabla32[[#This Row],[ENTRADAS]]*Tabla32[[#This Row],[PRECIO]]</f>
        <v>17364</v>
      </c>
      <c r="N501" s="2">
        <f>+Tabla32[[#This Row],[SALIDAS]]*Tabla32[[#This Row],[PRECIO]]</f>
        <v>0</v>
      </c>
      <c r="O501" s="2">
        <f>+Tabla32[[#This Row],[BALANCE INICIAL2]]+Tabla32[[#This Row],[ENTRADAS3]]-Tabla32[[#This Row],[SALIDAS4]]</f>
        <v>17364</v>
      </c>
    </row>
    <row r="502" spans="1:15" ht="17.25" customHeight="1" x14ac:dyDescent="0.25">
      <c r="A502" s="35" t="s">
        <v>49</v>
      </c>
      <c r="B502" s="17" t="s">
        <v>899</v>
      </c>
      <c r="C502" s="36" t="s">
        <v>1010</v>
      </c>
      <c r="D502" t="s">
        <v>388</v>
      </c>
      <c r="F502" s="9" t="s">
        <v>820</v>
      </c>
      <c r="G502">
        <v>4</v>
      </c>
      <c r="H502">
        <v>0</v>
      </c>
      <c r="I502" s="34">
        <v>0</v>
      </c>
      <c r="J502">
        <f>+Tabla32[[#This Row],[BALANCE INICIAL]]+Tabla32[[#This Row],[ENTRADAS]]-Tabla32[[#This Row],[SALIDAS]]</f>
        <v>4</v>
      </c>
      <c r="K502" s="2">
        <v>6750</v>
      </c>
      <c r="L502" s="2">
        <f>+Tabla32[[#This Row],[BALANCE INICIAL]]*Tabla32[[#This Row],[PRECIO]]</f>
        <v>27000</v>
      </c>
      <c r="M502" s="2">
        <f>+Tabla32[[#This Row],[ENTRADAS]]*Tabla32[[#This Row],[PRECIO]]</f>
        <v>0</v>
      </c>
      <c r="N502" s="2">
        <f>+Tabla32[[#This Row],[SALIDAS]]*Tabla32[[#This Row],[PRECIO]]</f>
        <v>0</v>
      </c>
      <c r="O502" s="2">
        <f>+Tabla32[[#This Row],[BALANCE INICIAL2]]+Tabla32[[#This Row],[ENTRADAS3]]-Tabla32[[#This Row],[SALIDAS4]]</f>
        <v>27000</v>
      </c>
    </row>
    <row r="503" spans="1:15" ht="17.25" customHeight="1" x14ac:dyDescent="0.25">
      <c r="A503" s="35" t="s">
        <v>49</v>
      </c>
      <c r="B503" s="17" t="s">
        <v>899</v>
      </c>
      <c r="C503" s="36" t="s">
        <v>1010</v>
      </c>
      <c r="D503" t="s">
        <v>389</v>
      </c>
      <c r="F503" s="9" t="s">
        <v>820</v>
      </c>
      <c r="G503">
        <v>6</v>
      </c>
      <c r="H503">
        <v>0</v>
      </c>
      <c r="I503" s="34">
        <v>0</v>
      </c>
      <c r="J503">
        <f>+Tabla32[[#This Row],[BALANCE INICIAL]]+Tabla32[[#This Row],[ENTRADAS]]-Tabla32[[#This Row],[SALIDAS]]</f>
        <v>6</v>
      </c>
      <c r="K503" s="2">
        <v>8430</v>
      </c>
      <c r="L503" s="2">
        <f>+Tabla32[[#This Row],[BALANCE INICIAL]]*Tabla32[[#This Row],[PRECIO]]</f>
        <v>50580</v>
      </c>
      <c r="M503" s="2">
        <f>+Tabla32[[#This Row],[ENTRADAS]]*Tabla32[[#This Row],[PRECIO]]</f>
        <v>0</v>
      </c>
      <c r="N503" s="2">
        <f>+Tabla32[[#This Row],[SALIDAS]]*Tabla32[[#This Row],[PRECIO]]</f>
        <v>0</v>
      </c>
      <c r="O503" s="2">
        <f>+Tabla32[[#This Row],[BALANCE INICIAL2]]+Tabla32[[#This Row],[ENTRADAS3]]-Tabla32[[#This Row],[SALIDAS4]]</f>
        <v>50580</v>
      </c>
    </row>
    <row r="504" spans="1:15" ht="17.25" customHeight="1" x14ac:dyDescent="0.25">
      <c r="A504" s="35" t="s">
        <v>49</v>
      </c>
      <c r="B504" s="17" t="s">
        <v>899</v>
      </c>
      <c r="C504" s="36" t="s">
        <v>1010</v>
      </c>
      <c r="D504" t="s">
        <v>387</v>
      </c>
      <c r="F504" s="9" t="s">
        <v>820</v>
      </c>
      <c r="G504">
        <v>2</v>
      </c>
      <c r="H504">
        <v>0</v>
      </c>
      <c r="I504" s="34">
        <v>0</v>
      </c>
      <c r="J504">
        <f>+Tabla32[[#This Row],[BALANCE INICIAL]]+Tabla32[[#This Row],[ENTRADAS]]-Tabla32[[#This Row],[SALIDAS]]</f>
        <v>2</v>
      </c>
      <c r="K504" s="2">
        <v>9157</v>
      </c>
      <c r="L504" s="2">
        <f>+Tabla32[[#This Row],[BALANCE INICIAL]]*Tabla32[[#This Row],[PRECIO]]</f>
        <v>18314</v>
      </c>
      <c r="M504" s="2">
        <f>+Tabla32[[#This Row],[ENTRADAS]]*Tabla32[[#This Row],[PRECIO]]</f>
        <v>0</v>
      </c>
      <c r="N504" s="2">
        <f>+Tabla32[[#This Row],[SALIDAS]]*Tabla32[[#This Row],[PRECIO]]</f>
        <v>0</v>
      </c>
      <c r="O504" s="2">
        <f>+Tabla32[[#This Row],[BALANCE INICIAL2]]+Tabla32[[#This Row],[ENTRADAS3]]-Tabla32[[#This Row],[SALIDAS4]]</f>
        <v>18314</v>
      </c>
    </row>
    <row r="505" spans="1:15" x14ac:dyDescent="0.25">
      <c r="A505" s="9" t="s">
        <v>41</v>
      </c>
      <c r="B505" t="s">
        <v>890</v>
      </c>
      <c r="C505" t="s">
        <v>87</v>
      </c>
      <c r="D505" t="s">
        <v>267</v>
      </c>
      <c r="F505" s="9" t="s">
        <v>820</v>
      </c>
      <c r="G505">
        <v>88</v>
      </c>
      <c r="H505">
        <v>0</v>
      </c>
      <c r="I505" s="34">
        <v>0</v>
      </c>
      <c r="J505">
        <f>+Tabla32[[#This Row],[BALANCE INICIAL]]+Tabla32[[#This Row],[ENTRADAS]]-Tabla32[[#This Row],[SALIDAS]]</f>
        <v>88</v>
      </c>
      <c r="K505" s="2">
        <v>218</v>
      </c>
      <c r="L505" s="2">
        <f>+Tabla32[[#This Row],[BALANCE INICIAL]]*Tabla32[[#This Row],[PRECIO]]</f>
        <v>19184</v>
      </c>
      <c r="M505" s="2">
        <f>+Tabla32[[#This Row],[ENTRADAS]]*Tabla32[[#This Row],[PRECIO]]</f>
        <v>0</v>
      </c>
      <c r="N505" s="2">
        <f>+Tabla32[[#This Row],[SALIDAS]]*Tabla32[[#This Row],[PRECIO]]</f>
        <v>0</v>
      </c>
      <c r="O505" s="2">
        <f>+Tabla32[[#This Row],[BALANCE INICIAL2]]+Tabla32[[#This Row],[ENTRADAS3]]-Tabla32[[#This Row],[SALIDAS4]]</f>
        <v>19184</v>
      </c>
    </row>
    <row r="506" spans="1:15" x14ac:dyDescent="0.25">
      <c r="A506" s="9" t="s">
        <v>29</v>
      </c>
      <c r="B506" t="s">
        <v>878</v>
      </c>
      <c r="C506" t="s">
        <v>102</v>
      </c>
      <c r="D506" t="s">
        <v>601</v>
      </c>
      <c r="F506" s="9" t="s">
        <v>870</v>
      </c>
      <c r="G506">
        <v>2</v>
      </c>
      <c r="H506">
        <v>0</v>
      </c>
      <c r="I506" s="34">
        <v>0</v>
      </c>
      <c r="J506">
        <f>+Tabla32[[#This Row],[BALANCE INICIAL]]+Tabla32[[#This Row],[ENTRADAS]]-Tabla32[[#This Row],[SALIDAS]]</f>
        <v>2</v>
      </c>
      <c r="K506" s="2">
        <v>780</v>
      </c>
      <c r="L506" s="2">
        <f>+Tabla32[[#This Row],[BALANCE INICIAL]]*Tabla32[[#This Row],[PRECIO]]</f>
        <v>1560</v>
      </c>
      <c r="M506" s="2">
        <f>+Tabla32[[#This Row],[ENTRADAS]]*Tabla32[[#This Row],[PRECIO]]</f>
        <v>0</v>
      </c>
      <c r="N506" s="2">
        <f>+Tabla32[[#This Row],[SALIDAS]]*Tabla32[[#This Row],[PRECIO]]</f>
        <v>0</v>
      </c>
      <c r="O506" s="2">
        <f>+Tabla32[[#This Row],[BALANCE INICIAL2]]+Tabla32[[#This Row],[ENTRADAS3]]-Tabla32[[#This Row],[SALIDAS4]]</f>
        <v>1560</v>
      </c>
    </row>
    <row r="507" spans="1:15" x14ac:dyDescent="0.25">
      <c r="A507" s="9" t="s">
        <v>29</v>
      </c>
      <c r="B507" t="s">
        <v>878</v>
      </c>
      <c r="C507" t="s">
        <v>102</v>
      </c>
      <c r="D507" t="s">
        <v>533</v>
      </c>
      <c r="F507" s="9" t="s">
        <v>908</v>
      </c>
      <c r="G507">
        <v>0</v>
      </c>
      <c r="H507">
        <v>0</v>
      </c>
      <c r="I507" s="34">
        <v>0</v>
      </c>
      <c r="J507">
        <f>+Tabla32[[#This Row],[BALANCE INICIAL]]+Tabla32[[#This Row],[ENTRADAS]]-Tabla32[[#This Row],[SALIDAS]]</f>
        <v>0</v>
      </c>
      <c r="K507" s="2">
        <v>100</v>
      </c>
      <c r="L507" s="2">
        <f>+Tabla32[[#This Row],[BALANCE INICIAL]]*Tabla32[[#This Row],[PRECIO]]</f>
        <v>0</v>
      </c>
      <c r="M507" s="2">
        <f>+Tabla32[[#This Row],[ENTRADAS]]*Tabla32[[#This Row],[PRECIO]]</f>
        <v>0</v>
      </c>
      <c r="N507" s="2">
        <f>+Tabla32[[#This Row],[SALIDAS]]*Tabla32[[#This Row],[PRECIO]]</f>
        <v>0</v>
      </c>
      <c r="O507" s="2">
        <f>+Tabla32[[#This Row],[BALANCE INICIAL2]]+Tabla32[[#This Row],[ENTRADAS3]]-Tabla32[[#This Row],[SALIDAS4]]</f>
        <v>0</v>
      </c>
    </row>
    <row r="508" spans="1:15" x14ac:dyDescent="0.25">
      <c r="A508" s="9" t="s">
        <v>59</v>
      </c>
      <c r="B508" t="s">
        <v>880</v>
      </c>
      <c r="C508" t="s">
        <v>107</v>
      </c>
      <c r="D508" t="s">
        <v>752</v>
      </c>
      <c r="F508" s="9" t="s">
        <v>820</v>
      </c>
      <c r="G508">
        <v>7</v>
      </c>
      <c r="H508">
        <v>0</v>
      </c>
      <c r="I508" s="34">
        <v>0</v>
      </c>
      <c r="J508">
        <f>+Tabla32[[#This Row],[BALANCE INICIAL]]+Tabla32[[#This Row],[ENTRADAS]]-Tabla32[[#This Row],[SALIDAS]]</f>
        <v>7</v>
      </c>
      <c r="K508" s="2">
        <v>1350</v>
      </c>
      <c r="L508" s="2">
        <f>+Tabla32[[#This Row],[BALANCE INICIAL]]*Tabla32[[#This Row],[PRECIO]]</f>
        <v>9450</v>
      </c>
      <c r="M508" s="2">
        <f>+Tabla32[[#This Row],[ENTRADAS]]*Tabla32[[#This Row],[PRECIO]]</f>
        <v>0</v>
      </c>
      <c r="N508" s="2">
        <f>+Tabla32[[#This Row],[SALIDAS]]*Tabla32[[#This Row],[PRECIO]]</f>
        <v>0</v>
      </c>
      <c r="O508" s="2">
        <f>+Tabla32[[#This Row],[BALANCE INICIAL2]]+Tabla32[[#This Row],[ENTRADAS3]]-Tabla32[[#This Row],[SALIDAS4]]</f>
        <v>9450</v>
      </c>
    </row>
    <row r="509" spans="1:15" x14ac:dyDescent="0.25">
      <c r="A509" s="9" t="s">
        <v>59</v>
      </c>
      <c r="B509" t="s">
        <v>880</v>
      </c>
      <c r="C509" t="s">
        <v>107</v>
      </c>
      <c r="D509" t="s">
        <v>753</v>
      </c>
      <c r="F509" s="9" t="s">
        <v>820</v>
      </c>
      <c r="G509">
        <v>10</v>
      </c>
      <c r="H509">
        <v>0</v>
      </c>
      <c r="I509" s="34">
        <v>0</v>
      </c>
      <c r="J509">
        <f>+Tabla32[[#This Row],[BALANCE INICIAL]]+Tabla32[[#This Row],[ENTRADAS]]-Tabla32[[#This Row],[SALIDAS]]</f>
        <v>10</v>
      </c>
      <c r="K509" s="2">
        <v>1450</v>
      </c>
      <c r="L509" s="2">
        <f>+Tabla32[[#This Row],[BALANCE INICIAL]]*Tabla32[[#This Row],[PRECIO]]</f>
        <v>14500</v>
      </c>
      <c r="M509" s="2">
        <f>+Tabla32[[#This Row],[ENTRADAS]]*Tabla32[[#This Row],[PRECIO]]</f>
        <v>0</v>
      </c>
      <c r="N509" s="2">
        <f>+Tabla32[[#This Row],[SALIDAS]]*Tabla32[[#This Row],[PRECIO]]</f>
        <v>0</v>
      </c>
      <c r="O509" s="2">
        <f>+Tabla32[[#This Row],[BALANCE INICIAL2]]+Tabla32[[#This Row],[ENTRADAS3]]-Tabla32[[#This Row],[SALIDAS4]]</f>
        <v>14500</v>
      </c>
    </row>
    <row r="510" spans="1:15" x14ac:dyDescent="0.25">
      <c r="A510" s="9" t="s">
        <v>28</v>
      </c>
      <c r="B510" t="s">
        <v>884</v>
      </c>
      <c r="C510" t="s">
        <v>74</v>
      </c>
      <c r="D510" t="s">
        <v>162</v>
      </c>
      <c r="F510" s="9" t="s">
        <v>820</v>
      </c>
      <c r="G510">
        <v>11</v>
      </c>
      <c r="H510">
        <v>0</v>
      </c>
      <c r="I510" s="34">
        <v>1</v>
      </c>
      <c r="J510">
        <f>+Tabla32[[#This Row],[BALANCE INICIAL]]+Tabla32[[#This Row],[ENTRADAS]]-Tabla32[[#This Row],[SALIDAS]]</f>
        <v>10</v>
      </c>
      <c r="K510" s="2">
        <v>466.1</v>
      </c>
      <c r="L510" s="2">
        <f>+Tabla32[[#This Row],[BALANCE INICIAL]]*Tabla32[[#This Row],[PRECIO]]</f>
        <v>5127.1000000000004</v>
      </c>
      <c r="M510" s="2">
        <f>+Tabla32[[#This Row],[ENTRADAS]]*Tabla32[[#This Row],[PRECIO]]</f>
        <v>0</v>
      </c>
      <c r="N510" s="2">
        <f>+Tabla32[[#This Row],[SALIDAS]]*Tabla32[[#This Row],[PRECIO]]</f>
        <v>466.1</v>
      </c>
      <c r="O510" s="2">
        <f>+Tabla32[[#This Row],[BALANCE INICIAL2]]+Tabla32[[#This Row],[ENTRADAS3]]-Tabla32[[#This Row],[SALIDAS4]]</f>
        <v>4661</v>
      </c>
    </row>
    <row r="511" spans="1:15" x14ac:dyDescent="0.25">
      <c r="A511" s="9" t="s">
        <v>23</v>
      </c>
      <c r="B511" s="17" t="s">
        <v>881</v>
      </c>
      <c r="C511" t="s">
        <v>882</v>
      </c>
      <c r="D511" t="s">
        <v>943</v>
      </c>
      <c r="F511" s="9" t="s">
        <v>820</v>
      </c>
      <c r="G511">
        <v>3</v>
      </c>
      <c r="H511">
        <v>0</v>
      </c>
      <c r="I511" s="34">
        <v>0</v>
      </c>
      <c r="J511">
        <f>+Tabla32[[#This Row],[BALANCE INICIAL]]+Tabla32[[#This Row],[ENTRADAS]]-Tabla32[[#This Row],[SALIDAS]]</f>
        <v>3</v>
      </c>
      <c r="K511" s="2">
        <v>236</v>
      </c>
      <c r="L511" s="2">
        <f>+Tabla32[[#This Row],[BALANCE INICIAL]]*Tabla32[[#This Row],[PRECIO]]</f>
        <v>708</v>
      </c>
      <c r="M511" s="2">
        <f>+Tabla32[[#This Row],[ENTRADAS]]*Tabla32[[#This Row],[PRECIO]]</f>
        <v>0</v>
      </c>
      <c r="N511" s="2">
        <f>+Tabla32[[#This Row],[SALIDAS]]*Tabla32[[#This Row],[PRECIO]]</f>
        <v>0</v>
      </c>
      <c r="O511" s="2">
        <f>+Tabla32[[#This Row],[BALANCE INICIAL2]]+Tabla32[[#This Row],[ENTRADAS3]]-Tabla32[[#This Row],[SALIDAS4]]</f>
        <v>708</v>
      </c>
    </row>
    <row r="512" spans="1:15" x14ac:dyDescent="0.25">
      <c r="A512" s="9" t="s">
        <v>29</v>
      </c>
      <c r="B512" t="s">
        <v>878</v>
      </c>
      <c r="C512" t="s">
        <v>102</v>
      </c>
      <c r="D512" t="s">
        <v>517</v>
      </c>
      <c r="F512" s="9" t="s">
        <v>908</v>
      </c>
      <c r="G512">
        <v>0</v>
      </c>
      <c r="H512">
        <v>0</v>
      </c>
      <c r="I512" s="34">
        <v>0</v>
      </c>
      <c r="J512">
        <f>+Tabla32[[#This Row],[BALANCE INICIAL]]+Tabla32[[#This Row],[ENTRADAS]]-Tabla32[[#This Row],[SALIDAS]]</f>
        <v>0</v>
      </c>
      <c r="K512" s="2">
        <v>227</v>
      </c>
      <c r="L512" s="2">
        <f>+Tabla32[[#This Row],[BALANCE INICIAL]]*Tabla32[[#This Row],[PRECIO]]</f>
        <v>0</v>
      </c>
      <c r="M512" s="2">
        <f>+Tabla32[[#This Row],[ENTRADAS]]*Tabla32[[#This Row],[PRECIO]]</f>
        <v>0</v>
      </c>
      <c r="N512" s="2">
        <f>+Tabla32[[#This Row],[SALIDAS]]*Tabla32[[#This Row],[PRECIO]]</f>
        <v>0</v>
      </c>
      <c r="O512" s="2">
        <f>+Tabla32[[#This Row],[BALANCE INICIAL2]]+Tabla32[[#This Row],[ENTRADAS3]]-Tabla32[[#This Row],[SALIDAS4]]</f>
        <v>0</v>
      </c>
    </row>
    <row r="513" spans="1:15" x14ac:dyDescent="0.25">
      <c r="A513" s="9" t="s">
        <v>42</v>
      </c>
      <c r="B513" s="44">
        <v>1206010001</v>
      </c>
      <c r="C513" t="s">
        <v>88</v>
      </c>
      <c r="D513" t="s">
        <v>270</v>
      </c>
      <c r="F513" s="9" t="s">
        <v>820</v>
      </c>
      <c r="G513">
        <v>4</v>
      </c>
      <c r="H513">
        <v>0</v>
      </c>
      <c r="I513" s="34">
        <v>0</v>
      </c>
      <c r="J513">
        <f>+Tabla32[[#This Row],[BALANCE INICIAL]]+Tabla32[[#This Row],[ENTRADAS]]-Tabla32[[#This Row],[SALIDAS]]</f>
        <v>4</v>
      </c>
      <c r="K513" s="2">
        <v>45</v>
      </c>
      <c r="L513" s="2">
        <f>+Tabla32[[#This Row],[BALANCE INICIAL]]*Tabla32[[#This Row],[PRECIO]]</f>
        <v>180</v>
      </c>
      <c r="M513" s="2">
        <f>+Tabla32[[#This Row],[ENTRADAS]]*Tabla32[[#This Row],[PRECIO]]</f>
        <v>0</v>
      </c>
      <c r="N513" s="2">
        <f>+Tabla32[[#This Row],[SALIDAS]]*Tabla32[[#This Row],[PRECIO]]</f>
        <v>0</v>
      </c>
      <c r="O513" s="2">
        <f>+Tabla32[[#This Row],[BALANCE INICIAL2]]+Tabla32[[#This Row],[ENTRADAS3]]-Tabla32[[#This Row],[SALIDAS4]]</f>
        <v>180</v>
      </c>
    </row>
    <row r="514" spans="1:15" x14ac:dyDescent="0.25">
      <c r="A514" s="9" t="s">
        <v>42</v>
      </c>
      <c r="B514" s="44">
        <v>1206010001</v>
      </c>
      <c r="C514" t="s">
        <v>88</v>
      </c>
      <c r="D514" t="s">
        <v>269</v>
      </c>
      <c r="F514" s="9" t="s">
        <v>820</v>
      </c>
      <c r="G514">
        <v>3</v>
      </c>
      <c r="H514">
        <v>0</v>
      </c>
      <c r="I514" s="34">
        <v>0</v>
      </c>
      <c r="J514">
        <f>+Tabla32[[#This Row],[BALANCE INICIAL]]+Tabla32[[#This Row],[ENTRADAS]]-Tabla32[[#This Row],[SALIDAS]]</f>
        <v>3</v>
      </c>
      <c r="K514" s="2">
        <v>45</v>
      </c>
      <c r="L514" s="2">
        <f>+Tabla32[[#This Row],[BALANCE INICIAL]]*Tabla32[[#This Row],[PRECIO]]</f>
        <v>135</v>
      </c>
      <c r="M514" s="2">
        <f>+Tabla32[[#This Row],[ENTRADAS]]*Tabla32[[#This Row],[PRECIO]]</f>
        <v>0</v>
      </c>
      <c r="N514" s="2">
        <f>+Tabla32[[#This Row],[SALIDAS]]*Tabla32[[#This Row],[PRECIO]]</f>
        <v>0</v>
      </c>
      <c r="O514" s="2">
        <f>+Tabla32[[#This Row],[BALANCE INICIAL2]]+Tabla32[[#This Row],[ENTRADAS3]]-Tabla32[[#This Row],[SALIDAS4]]</f>
        <v>135</v>
      </c>
    </row>
    <row r="515" spans="1:15" x14ac:dyDescent="0.25">
      <c r="A515" s="9" t="s">
        <v>33</v>
      </c>
      <c r="B515" s="17" t="s">
        <v>879</v>
      </c>
      <c r="C515" t="s">
        <v>106</v>
      </c>
      <c r="D515" t="s">
        <v>754</v>
      </c>
      <c r="F515" s="9" t="s">
        <v>865</v>
      </c>
      <c r="G515">
        <v>5</v>
      </c>
      <c r="H515">
        <v>0</v>
      </c>
      <c r="I515" s="34">
        <v>0</v>
      </c>
      <c r="J515">
        <f>+Tabla32[[#This Row],[BALANCE INICIAL]]+Tabla32[[#This Row],[ENTRADAS]]-Tabla32[[#This Row],[SALIDAS]]</f>
        <v>5</v>
      </c>
      <c r="K515" s="2">
        <v>950</v>
      </c>
      <c r="L515" s="2">
        <f>+Tabla32[[#This Row],[BALANCE INICIAL]]*Tabla32[[#This Row],[PRECIO]]</f>
        <v>4750</v>
      </c>
      <c r="M515" s="2">
        <f>+Tabla32[[#This Row],[ENTRADAS]]*Tabla32[[#This Row],[PRECIO]]</f>
        <v>0</v>
      </c>
      <c r="N515" s="2">
        <f>+Tabla32[[#This Row],[SALIDAS]]*Tabla32[[#This Row],[PRECIO]]</f>
        <v>0</v>
      </c>
      <c r="O515" s="2">
        <f>+Tabla32[[#This Row],[BALANCE INICIAL2]]+Tabla32[[#This Row],[ENTRADAS3]]-Tabla32[[#This Row],[SALIDAS4]]</f>
        <v>4750</v>
      </c>
    </row>
    <row r="516" spans="1:15" x14ac:dyDescent="0.25">
      <c r="A516" s="9" t="s">
        <v>40</v>
      </c>
      <c r="B516" t="s">
        <v>900</v>
      </c>
      <c r="C516" t="s">
        <v>86</v>
      </c>
      <c r="D516" t="s">
        <v>990</v>
      </c>
      <c r="F516" s="9" t="s">
        <v>820</v>
      </c>
      <c r="G516">
        <v>70</v>
      </c>
      <c r="H516">
        <v>0</v>
      </c>
      <c r="I516" s="34">
        <v>0</v>
      </c>
      <c r="J516">
        <f>+Tabla32[[#This Row],[BALANCE INICIAL]]+Tabla32[[#This Row],[ENTRADAS]]-Tabla32[[#This Row],[SALIDAS]]</f>
        <v>70</v>
      </c>
      <c r="K516" s="2">
        <v>81.63</v>
      </c>
      <c r="L516" s="2">
        <f>+Tabla32[[#This Row],[BALANCE INICIAL]]*Tabla32[[#This Row],[PRECIO]]</f>
        <v>5714.0999999999995</v>
      </c>
      <c r="M516" s="2">
        <f>+Tabla32[[#This Row],[ENTRADAS]]*Tabla32[[#This Row],[PRECIO]]</f>
        <v>0</v>
      </c>
      <c r="N516" s="2">
        <f>+Tabla32[[#This Row],[SALIDAS]]*Tabla32[[#This Row],[PRECIO]]</f>
        <v>0</v>
      </c>
      <c r="O516" s="2">
        <f>+Tabla32[[#This Row],[BALANCE INICIAL2]]+Tabla32[[#This Row],[ENTRADAS3]]-Tabla32[[#This Row],[SALIDAS4]]</f>
        <v>5714.0999999999995</v>
      </c>
    </row>
    <row r="517" spans="1:15" x14ac:dyDescent="0.25">
      <c r="A517" s="9" t="s">
        <v>59</v>
      </c>
      <c r="B517" t="s">
        <v>880</v>
      </c>
      <c r="C517" t="s">
        <v>107</v>
      </c>
      <c r="D517" t="s">
        <v>756</v>
      </c>
      <c r="F517" s="9" t="s">
        <v>820</v>
      </c>
      <c r="G517">
        <v>4</v>
      </c>
      <c r="H517">
        <v>0</v>
      </c>
      <c r="I517" s="34">
        <v>0</v>
      </c>
      <c r="J517">
        <f>+Tabla32[[#This Row],[BALANCE INICIAL]]+Tabla32[[#This Row],[ENTRADAS]]-Tabla32[[#This Row],[SALIDAS]]</f>
        <v>4</v>
      </c>
      <c r="K517" s="2">
        <v>260</v>
      </c>
      <c r="L517" s="2">
        <f>+Tabla32[[#This Row],[BALANCE INICIAL]]*Tabla32[[#This Row],[PRECIO]]</f>
        <v>1040</v>
      </c>
      <c r="M517" s="2">
        <f>+Tabla32[[#This Row],[ENTRADAS]]*Tabla32[[#This Row],[PRECIO]]</f>
        <v>0</v>
      </c>
      <c r="N517" s="2">
        <f>+Tabla32[[#This Row],[SALIDAS]]*Tabla32[[#This Row],[PRECIO]]</f>
        <v>0</v>
      </c>
      <c r="O517" s="2">
        <f>+Tabla32[[#This Row],[BALANCE INICIAL2]]+Tabla32[[#This Row],[ENTRADAS3]]-Tabla32[[#This Row],[SALIDAS4]]</f>
        <v>1040</v>
      </c>
    </row>
    <row r="518" spans="1:15" x14ac:dyDescent="0.25">
      <c r="A518" s="9" t="s">
        <v>40</v>
      </c>
      <c r="B518" t="s">
        <v>900</v>
      </c>
      <c r="C518" t="s">
        <v>86</v>
      </c>
      <c r="D518" t="s">
        <v>271</v>
      </c>
      <c r="F518" s="9" t="s">
        <v>820</v>
      </c>
      <c r="G518">
        <v>8</v>
      </c>
      <c r="H518">
        <v>0</v>
      </c>
      <c r="I518" s="34">
        <v>0</v>
      </c>
      <c r="J518">
        <f>+Tabla32[[#This Row],[BALANCE INICIAL]]+Tabla32[[#This Row],[ENTRADAS]]-Tabla32[[#This Row],[SALIDAS]]</f>
        <v>8</v>
      </c>
      <c r="K518" s="2">
        <v>34.5</v>
      </c>
      <c r="L518" s="2">
        <f>+Tabla32[[#This Row],[BALANCE INICIAL]]*Tabla32[[#This Row],[PRECIO]]</f>
        <v>276</v>
      </c>
      <c r="M518" s="2">
        <f>+Tabla32[[#This Row],[ENTRADAS]]*Tabla32[[#This Row],[PRECIO]]</f>
        <v>0</v>
      </c>
      <c r="N518" s="2">
        <f>+Tabla32[[#This Row],[SALIDAS]]*Tabla32[[#This Row],[PRECIO]]</f>
        <v>0</v>
      </c>
      <c r="O518" s="2">
        <f>+Tabla32[[#This Row],[BALANCE INICIAL2]]+Tabla32[[#This Row],[ENTRADAS3]]-Tabla32[[#This Row],[SALIDAS4]]</f>
        <v>276</v>
      </c>
    </row>
    <row r="519" spans="1:15" x14ac:dyDescent="0.25">
      <c r="A519" s="9" t="s">
        <v>29</v>
      </c>
      <c r="B519" t="s">
        <v>878</v>
      </c>
      <c r="C519" t="s">
        <v>102</v>
      </c>
      <c r="D519" t="s">
        <v>602</v>
      </c>
      <c r="F519" s="9" t="s">
        <v>834</v>
      </c>
      <c r="G519">
        <v>2</v>
      </c>
      <c r="H519">
        <v>0</v>
      </c>
      <c r="I519" s="34">
        <v>0</v>
      </c>
      <c r="J519">
        <f>+Tabla32[[#This Row],[BALANCE INICIAL]]+Tabla32[[#This Row],[ENTRADAS]]-Tabla32[[#This Row],[SALIDAS]]</f>
        <v>2</v>
      </c>
      <c r="K519" s="2">
        <v>270</v>
      </c>
      <c r="L519" s="2">
        <f>+Tabla32[[#This Row],[BALANCE INICIAL]]*Tabla32[[#This Row],[PRECIO]]</f>
        <v>540</v>
      </c>
      <c r="M519" s="2">
        <f>+Tabla32[[#This Row],[ENTRADAS]]*Tabla32[[#This Row],[PRECIO]]</f>
        <v>0</v>
      </c>
      <c r="N519" s="2">
        <f>+Tabla32[[#This Row],[SALIDAS]]*Tabla32[[#This Row],[PRECIO]]</f>
        <v>0</v>
      </c>
      <c r="O519" s="2">
        <f>+Tabla32[[#This Row],[BALANCE INICIAL2]]+Tabla32[[#This Row],[ENTRADAS3]]-Tabla32[[#This Row],[SALIDAS4]]</f>
        <v>540</v>
      </c>
    </row>
    <row r="520" spans="1:15" x14ac:dyDescent="0.25">
      <c r="A520" s="9" t="s">
        <v>30</v>
      </c>
      <c r="B520" s="17" t="s">
        <v>876</v>
      </c>
      <c r="C520" t="s">
        <v>73</v>
      </c>
      <c r="D520" t="s">
        <v>145</v>
      </c>
      <c r="F520" s="9" t="s">
        <v>820</v>
      </c>
      <c r="G520">
        <v>0</v>
      </c>
      <c r="H520">
        <v>0</v>
      </c>
      <c r="I520" s="34">
        <v>0</v>
      </c>
      <c r="J520">
        <f>+Tabla32[[#This Row],[BALANCE INICIAL]]+Tabla32[[#This Row],[ENTRADAS]]-Tabla32[[#This Row],[SALIDAS]]</f>
        <v>0</v>
      </c>
      <c r="K520" s="2">
        <v>900</v>
      </c>
      <c r="L520" s="2">
        <f>+Tabla32[[#This Row],[BALANCE INICIAL]]*Tabla32[[#This Row],[PRECIO]]</f>
        <v>0</v>
      </c>
      <c r="M520" s="2">
        <f>+Tabla32[[#This Row],[ENTRADAS]]*Tabla32[[#This Row],[PRECIO]]</f>
        <v>0</v>
      </c>
      <c r="N520" s="2">
        <f>+Tabla32[[#This Row],[SALIDAS]]*Tabla32[[#This Row],[PRECIO]]</f>
        <v>0</v>
      </c>
      <c r="O520" s="2">
        <f>+Tabla32[[#This Row],[BALANCE INICIAL2]]+Tabla32[[#This Row],[ENTRADAS3]]-Tabla32[[#This Row],[SALIDAS4]]</f>
        <v>0</v>
      </c>
    </row>
    <row r="521" spans="1:15" x14ac:dyDescent="0.25">
      <c r="A521" s="9" t="s">
        <v>30</v>
      </c>
      <c r="B521" s="17" t="s">
        <v>876</v>
      </c>
      <c r="C521" t="s">
        <v>73</v>
      </c>
      <c r="D521" t="s">
        <v>151</v>
      </c>
      <c r="F521" s="9" t="s">
        <v>820</v>
      </c>
      <c r="G521">
        <v>0</v>
      </c>
      <c r="H521">
        <v>0</v>
      </c>
      <c r="I521" s="34">
        <v>0</v>
      </c>
      <c r="J521">
        <f>+Tabla32[[#This Row],[BALANCE INICIAL]]+Tabla32[[#This Row],[ENTRADAS]]-Tabla32[[#This Row],[SALIDAS]]</f>
        <v>0</v>
      </c>
      <c r="K521" s="2">
        <v>1500</v>
      </c>
      <c r="L521" s="2">
        <f>+Tabla32[[#This Row],[BALANCE INICIAL]]*Tabla32[[#This Row],[PRECIO]]</f>
        <v>0</v>
      </c>
      <c r="M521" s="2">
        <f>+Tabla32[[#This Row],[ENTRADAS]]*Tabla32[[#This Row],[PRECIO]]</f>
        <v>0</v>
      </c>
      <c r="N521" s="2">
        <f>+Tabla32[[#This Row],[SALIDAS]]*Tabla32[[#This Row],[PRECIO]]</f>
        <v>0</v>
      </c>
      <c r="O521" s="2">
        <f>+Tabla32[[#This Row],[BALANCE INICIAL2]]+Tabla32[[#This Row],[ENTRADAS3]]-Tabla32[[#This Row],[SALIDAS4]]</f>
        <v>0</v>
      </c>
    </row>
    <row r="522" spans="1:15" x14ac:dyDescent="0.25">
      <c r="A522" s="9" t="s">
        <v>30</v>
      </c>
      <c r="B522" s="17" t="s">
        <v>876</v>
      </c>
      <c r="C522" t="s">
        <v>73</v>
      </c>
      <c r="D522" t="s">
        <v>148</v>
      </c>
      <c r="F522" s="9" t="s">
        <v>820</v>
      </c>
      <c r="G522">
        <v>0</v>
      </c>
      <c r="H522">
        <v>0</v>
      </c>
      <c r="I522" s="34">
        <v>0</v>
      </c>
      <c r="J522">
        <f>+Tabla32[[#This Row],[BALANCE INICIAL]]+Tabla32[[#This Row],[ENTRADAS]]-Tabla32[[#This Row],[SALIDAS]]</f>
        <v>0</v>
      </c>
      <c r="K522" s="2">
        <v>1500</v>
      </c>
      <c r="L522" s="2">
        <f>+Tabla32[[#This Row],[BALANCE INICIAL]]*Tabla32[[#This Row],[PRECIO]]</f>
        <v>0</v>
      </c>
      <c r="M522" s="2">
        <f>+Tabla32[[#This Row],[ENTRADAS]]*Tabla32[[#This Row],[PRECIO]]</f>
        <v>0</v>
      </c>
      <c r="N522" s="2">
        <f>+Tabla32[[#This Row],[SALIDAS]]*Tabla32[[#This Row],[PRECIO]]</f>
        <v>0</v>
      </c>
      <c r="O522" s="2">
        <f>+Tabla32[[#This Row],[BALANCE INICIAL2]]+Tabla32[[#This Row],[ENTRADAS3]]-Tabla32[[#This Row],[SALIDAS4]]</f>
        <v>0</v>
      </c>
    </row>
    <row r="523" spans="1:15" x14ac:dyDescent="0.25">
      <c r="A523" s="9" t="s">
        <v>59</v>
      </c>
      <c r="B523" t="s">
        <v>880</v>
      </c>
      <c r="C523" t="s">
        <v>107</v>
      </c>
      <c r="D523" t="s">
        <v>757</v>
      </c>
      <c r="F523" s="9" t="s">
        <v>820</v>
      </c>
      <c r="G523">
        <v>1</v>
      </c>
      <c r="H523">
        <v>0</v>
      </c>
      <c r="I523" s="34">
        <v>0</v>
      </c>
      <c r="J523">
        <f>+Tabla32[[#This Row],[BALANCE INICIAL]]+Tabla32[[#This Row],[ENTRADAS]]-Tabla32[[#This Row],[SALIDAS]]</f>
        <v>1</v>
      </c>
      <c r="K523" s="2">
        <v>1980</v>
      </c>
      <c r="L523" s="2">
        <f>+Tabla32[[#This Row],[BALANCE INICIAL]]*Tabla32[[#This Row],[PRECIO]]</f>
        <v>1980</v>
      </c>
      <c r="M523" s="2">
        <f>+Tabla32[[#This Row],[ENTRADAS]]*Tabla32[[#This Row],[PRECIO]]</f>
        <v>0</v>
      </c>
      <c r="N523" s="2">
        <f>+Tabla32[[#This Row],[SALIDAS]]*Tabla32[[#This Row],[PRECIO]]</f>
        <v>0</v>
      </c>
      <c r="O523" s="2">
        <f>+Tabla32[[#This Row],[BALANCE INICIAL2]]+Tabla32[[#This Row],[ENTRADAS3]]-Tabla32[[#This Row],[SALIDAS4]]</f>
        <v>1980</v>
      </c>
    </row>
    <row r="524" spans="1:15" x14ac:dyDescent="0.25">
      <c r="A524" s="9" t="s">
        <v>41</v>
      </c>
      <c r="B524" t="s">
        <v>890</v>
      </c>
      <c r="C524" t="s">
        <v>87</v>
      </c>
      <c r="D524" t="s">
        <v>1083</v>
      </c>
      <c r="F524" s="9" t="s">
        <v>854</v>
      </c>
      <c r="G524">
        <v>867</v>
      </c>
      <c r="H524">
        <v>0</v>
      </c>
      <c r="I524" s="34">
        <v>54</v>
      </c>
      <c r="J524">
        <f>+Tabla32[[#This Row],[BALANCE INICIAL]]+Tabla32[[#This Row],[ENTRADAS]]-Tabla32[[#This Row],[SALIDAS]]</f>
        <v>813</v>
      </c>
      <c r="K524" s="2">
        <v>593</v>
      </c>
      <c r="L524" s="2">
        <f>+Tabla32[[#This Row],[BALANCE INICIAL]]*Tabla32[[#This Row],[PRECIO]]</f>
        <v>514131</v>
      </c>
      <c r="M524" s="2">
        <f>+Tabla32[[#This Row],[ENTRADAS]]*Tabla32[[#This Row],[PRECIO]]</f>
        <v>0</v>
      </c>
      <c r="N524" s="2">
        <f>+Tabla32[[#This Row],[SALIDAS]]*Tabla32[[#This Row],[PRECIO]]</f>
        <v>32022</v>
      </c>
      <c r="O524" s="2">
        <f>+Tabla32[[#This Row],[BALANCE INICIAL2]]+Tabla32[[#This Row],[ENTRADAS3]]-Tabla32[[#This Row],[SALIDAS4]]</f>
        <v>482109</v>
      </c>
    </row>
    <row r="525" spans="1:15" x14ac:dyDescent="0.25">
      <c r="A525" s="9" t="s">
        <v>41</v>
      </c>
      <c r="B525" t="s">
        <v>890</v>
      </c>
      <c r="C525" t="s">
        <v>87</v>
      </c>
      <c r="D525" t="s">
        <v>1004</v>
      </c>
      <c r="F525" s="9" t="s">
        <v>988</v>
      </c>
      <c r="G525">
        <v>353</v>
      </c>
      <c r="H525">
        <v>0</v>
      </c>
      <c r="I525" s="34">
        <v>131</v>
      </c>
      <c r="J525">
        <f>+Tabla32[[#This Row],[BALANCE INICIAL]]+Tabla32[[#This Row],[ENTRADAS]]-Tabla32[[#This Row],[SALIDAS]]</f>
        <v>222</v>
      </c>
      <c r="K525" s="2">
        <v>174.7</v>
      </c>
      <c r="L525" s="2">
        <f>+Tabla32[[#This Row],[BALANCE INICIAL]]*Tabla32[[#This Row],[PRECIO]]</f>
        <v>61669.1</v>
      </c>
      <c r="M525" s="2">
        <f>+Tabla32[[#This Row],[ENTRADAS]]*Tabla32[[#This Row],[PRECIO]]</f>
        <v>0</v>
      </c>
      <c r="N525" s="2">
        <f>+Tabla32[[#This Row],[SALIDAS]]*Tabla32[[#This Row],[PRECIO]]</f>
        <v>22885.699999999997</v>
      </c>
      <c r="O525" s="2">
        <f>+Tabla32[[#This Row],[BALANCE INICIAL2]]+Tabla32[[#This Row],[ENTRADAS3]]-Tabla32[[#This Row],[SALIDAS4]]</f>
        <v>38783.4</v>
      </c>
    </row>
    <row r="526" spans="1:15" x14ac:dyDescent="0.25">
      <c r="A526" s="9" t="s">
        <v>41</v>
      </c>
      <c r="B526" t="s">
        <v>890</v>
      </c>
      <c r="C526" t="s">
        <v>87</v>
      </c>
      <c r="D526" t="s">
        <v>1005</v>
      </c>
      <c r="F526" s="9" t="s">
        <v>988</v>
      </c>
      <c r="G526">
        <v>495</v>
      </c>
      <c r="H526">
        <v>0</v>
      </c>
      <c r="I526" s="34">
        <v>16</v>
      </c>
      <c r="J526">
        <f>+Tabla32[[#This Row],[BALANCE INICIAL]]+Tabla32[[#This Row],[ENTRADAS]]-Tabla32[[#This Row],[SALIDAS]]</f>
        <v>479</v>
      </c>
      <c r="K526" s="2">
        <v>345</v>
      </c>
      <c r="L526" s="2">
        <f>+Tabla32[[#This Row],[BALANCE INICIAL]]*Tabla32[[#This Row],[PRECIO]]</f>
        <v>170775</v>
      </c>
      <c r="M526" s="2">
        <f>+Tabla32[[#This Row],[ENTRADAS]]*Tabla32[[#This Row],[PRECIO]]</f>
        <v>0</v>
      </c>
      <c r="N526" s="2">
        <f>+Tabla32[[#This Row],[SALIDAS]]*Tabla32[[#This Row],[PRECIO]]</f>
        <v>5520</v>
      </c>
      <c r="O526" s="2">
        <f>+Tabla32[[#This Row],[BALANCE INICIAL2]]+Tabla32[[#This Row],[ENTRADAS3]]-Tabla32[[#This Row],[SALIDAS4]]</f>
        <v>165255</v>
      </c>
    </row>
    <row r="527" spans="1:15" x14ac:dyDescent="0.25">
      <c r="A527" s="9" t="s">
        <v>41</v>
      </c>
      <c r="B527" s="17" t="s">
        <v>890</v>
      </c>
      <c r="C527" t="s">
        <v>87</v>
      </c>
      <c r="D527" t="s">
        <v>980</v>
      </c>
      <c r="E527" t="s">
        <v>984</v>
      </c>
      <c r="F527" s="9" t="s">
        <v>988</v>
      </c>
      <c r="G527">
        <v>200</v>
      </c>
      <c r="H527">
        <v>0</v>
      </c>
      <c r="I527" s="34">
        <v>0</v>
      </c>
      <c r="J527">
        <f>+Tabla32[[#This Row],[BALANCE INICIAL]]+Tabla32[[#This Row],[ENTRADAS]]-Tabla32[[#This Row],[SALIDAS]]</f>
        <v>200</v>
      </c>
      <c r="K527" s="2">
        <v>160</v>
      </c>
      <c r="L527" s="2">
        <f>+Tabla32[[#This Row],[BALANCE INICIAL]]*Tabla32[[#This Row],[PRECIO]]</f>
        <v>32000</v>
      </c>
      <c r="M527" s="2">
        <f>+Tabla32[[#This Row],[ENTRADAS]]*Tabla32[[#This Row],[PRECIO]]</f>
        <v>0</v>
      </c>
      <c r="N527" s="2">
        <f>+Tabla32[[#This Row],[SALIDAS]]*Tabla32[[#This Row],[PRECIO]]</f>
        <v>0</v>
      </c>
      <c r="O527" s="2">
        <f>+Tabla32[[#This Row],[BALANCE INICIAL2]]+Tabla32[[#This Row],[ENTRADAS3]]-Tabla32[[#This Row],[SALIDAS4]]</f>
        <v>32000</v>
      </c>
    </row>
    <row r="528" spans="1:15" x14ac:dyDescent="0.25">
      <c r="A528" s="9" t="s">
        <v>41</v>
      </c>
      <c r="B528" t="s">
        <v>890</v>
      </c>
      <c r="C528" t="s">
        <v>87</v>
      </c>
      <c r="D528" t="s">
        <v>275</v>
      </c>
      <c r="F528" s="9" t="s">
        <v>850</v>
      </c>
      <c r="G528">
        <v>11</v>
      </c>
      <c r="H528">
        <v>0</v>
      </c>
      <c r="I528" s="34">
        <v>0</v>
      </c>
      <c r="J528">
        <f>+Tabla32[[#This Row],[BALANCE INICIAL]]+Tabla32[[#This Row],[ENTRADAS]]-Tabla32[[#This Row],[SALIDAS]]</f>
        <v>11</v>
      </c>
      <c r="K528" s="2">
        <v>125</v>
      </c>
      <c r="L528" s="2">
        <f>+Tabla32[[#This Row],[BALANCE INICIAL]]*Tabla32[[#This Row],[PRECIO]]</f>
        <v>1375</v>
      </c>
      <c r="M528" s="2">
        <f>+Tabla32[[#This Row],[ENTRADAS]]*Tabla32[[#This Row],[PRECIO]]</f>
        <v>0</v>
      </c>
      <c r="N528" s="2">
        <f>+Tabla32[[#This Row],[SALIDAS]]*Tabla32[[#This Row],[PRECIO]]</f>
        <v>0</v>
      </c>
      <c r="O528" s="2">
        <f>+Tabla32[[#This Row],[BALANCE INICIAL2]]+Tabla32[[#This Row],[ENTRADAS3]]-Tabla32[[#This Row],[SALIDAS4]]</f>
        <v>1375</v>
      </c>
    </row>
    <row r="529" spans="1:15" x14ac:dyDescent="0.25">
      <c r="A529" s="9" t="s">
        <v>59</v>
      </c>
      <c r="B529" t="s">
        <v>880</v>
      </c>
      <c r="C529" t="s">
        <v>107</v>
      </c>
      <c r="D529" t="s">
        <v>758</v>
      </c>
      <c r="F529" s="9" t="s">
        <v>820</v>
      </c>
      <c r="G529">
        <v>38</v>
      </c>
      <c r="H529">
        <v>0</v>
      </c>
      <c r="I529" s="34">
        <v>0</v>
      </c>
      <c r="J529">
        <f>+Tabla32[[#This Row],[BALANCE INICIAL]]+Tabla32[[#This Row],[ENTRADAS]]-Tabla32[[#This Row],[SALIDAS]]</f>
        <v>38</v>
      </c>
      <c r="K529" s="2">
        <v>250</v>
      </c>
      <c r="L529" s="2">
        <f>+Tabla32[[#This Row],[BALANCE INICIAL]]*Tabla32[[#This Row],[PRECIO]]</f>
        <v>9500</v>
      </c>
      <c r="M529" s="2">
        <f>+Tabla32[[#This Row],[ENTRADAS]]*Tabla32[[#This Row],[PRECIO]]</f>
        <v>0</v>
      </c>
      <c r="N529" s="2">
        <f>+Tabla32[[#This Row],[SALIDAS]]*Tabla32[[#This Row],[PRECIO]]</f>
        <v>0</v>
      </c>
      <c r="O529" s="2">
        <f>+Tabla32[[#This Row],[BALANCE INICIAL2]]+Tabla32[[#This Row],[ENTRADAS3]]-Tabla32[[#This Row],[SALIDAS4]]</f>
        <v>9500</v>
      </c>
    </row>
    <row r="530" spans="1:15" x14ac:dyDescent="0.25">
      <c r="A530" s="9" t="s">
        <v>59</v>
      </c>
      <c r="B530" t="s">
        <v>880</v>
      </c>
      <c r="C530" t="s">
        <v>107</v>
      </c>
      <c r="D530" t="s">
        <v>759</v>
      </c>
      <c r="F530" s="9" t="s">
        <v>820</v>
      </c>
      <c r="G530">
        <v>3</v>
      </c>
      <c r="H530">
        <v>0</v>
      </c>
      <c r="I530" s="34">
        <v>0</v>
      </c>
      <c r="J530">
        <f>+Tabla32[[#This Row],[BALANCE INICIAL]]+Tabla32[[#This Row],[ENTRADAS]]-Tabla32[[#This Row],[SALIDAS]]</f>
        <v>3</v>
      </c>
      <c r="K530" s="2">
        <v>750</v>
      </c>
      <c r="L530" s="2">
        <f>+Tabla32[[#This Row],[BALANCE INICIAL]]*Tabla32[[#This Row],[PRECIO]]</f>
        <v>2250</v>
      </c>
      <c r="M530" s="2">
        <f>+Tabla32[[#This Row],[ENTRADAS]]*Tabla32[[#This Row],[PRECIO]]</f>
        <v>0</v>
      </c>
      <c r="N530" s="2">
        <f>+Tabla32[[#This Row],[SALIDAS]]*Tabla32[[#This Row],[PRECIO]]</f>
        <v>0</v>
      </c>
      <c r="O530" s="2">
        <f>+Tabla32[[#This Row],[BALANCE INICIAL2]]+Tabla32[[#This Row],[ENTRADAS3]]-Tabla32[[#This Row],[SALIDAS4]]</f>
        <v>2250</v>
      </c>
    </row>
    <row r="531" spans="1:15" x14ac:dyDescent="0.25">
      <c r="A531" s="9" t="s">
        <v>41</v>
      </c>
      <c r="B531" t="s">
        <v>890</v>
      </c>
      <c r="C531" t="s">
        <v>87</v>
      </c>
      <c r="D531" t="s">
        <v>1003</v>
      </c>
      <c r="F531" s="9" t="s">
        <v>854</v>
      </c>
      <c r="G531">
        <v>510</v>
      </c>
      <c r="H531">
        <v>0</v>
      </c>
      <c r="I531" s="34">
        <v>59</v>
      </c>
      <c r="J531">
        <f>+Tabla32[[#This Row],[BALANCE INICIAL]]+Tabla32[[#This Row],[ENTRADAS]]-Tabla32[[#This Row],[SALIDAS]]</f>
        <v>451</v>
      </c>
      <c r="K531" s="2">
        <v>630</v>
      </c>
      <c r="L531" s="2">
        <f>+Tabla32[[#This Row],[BALANCE INICIAL]]*Tabla32[[#This Row],[PRECIO]]</f>
        <v>321300</v>
      </c>
      <c r="M531" s="2">
        <f>+Tabla32[[#This Row],[ENTRADAS]]*Tabla32[[#This Row],[PRECIO]]</f>
        <v>0</v>
      </c>
      <c r="N531" s="2">
        <f>+Tabla32[[#This Row],[SALIDAS]]*Tabla32[[#This Row],[PRECIO]]</f>
        <v>37170</v>
      </c>
      <c r="O531" s="2">
        <f>+Tabla32[[#This Row],[BALANCE INICIAL2]]+Tabla32[[#This Row],[ENTRADAS3]]-Tabla32[[#This Row],[SALIDAS4]]</f>
        <v>284130</v>
      </c>
    </row>
    <row r="532" spans="1:15" x14ac:dyDescent="0.25">
      <c r="A532" s="9" t="s">
        <v>29</v>
      </c>
      <c r="B532" t="s">
        <v>878</v>
      </c>
      <c r="C532" t="s">
        <v>102</v>
      </c>
      <c r="D532" t="s">
        <v>603</v>
      </c>
      <c r="F532" s="9" t="s">
        <v>869</v>
      </c>
      <c r="G532">
        <v>2</v>
      </c>
      <c r="H532">
        <v>0</v>
      </c>
      <c r="I532" s="34">
        <v>0</v>
      </c>
      <c r="J532">
        <f>+Tabla32[[#This Row],[BALANCE INICIAL]]+Tabla32[[#This Row],[ENTRADAS]]-Tabla32[[#This Row],[SALIDAS]]</f>
        <v>2</v>
      </c>
      <c r="K532" s="2">
        <v>314</v>
      </c>
      <c r="L532" s="2">
        <f>+Tabla32[[#This Row],[BALANCE INICIAL]]*Tabla32[[#This Row],[PRECIO]]</f>
        <v>628</v>
      </c>
      <c r="M532" s="2">
        <f>+Tabla32[[#This Row],[ENTRADAS]]*Tabla32[[#This Row],[PRECIO]]</f>
        <v>0</v>
      </c>
      <c r="N532" s="2">
        <f>+Tabla32[[#This Row],[SALIDAS]]*Tabla32[[#This Row],[PRECIO]]</f>
        <v>0</v>
      </c>
      <c r="O532" s="2">
        <f>+Tabla32[[#This Row],[BALANCE INICIAL2]]+Tabla32[[#This Row],[ENTRADAS3]]-Tabla32[[#This Row],[SALIDAS4]]</f>
        <v>628</v>
      </c>
    </row>
    <row r="533" spans="1:15" x14ac:dyDescent="0.25">
      <c r="A533" s="9" t="s">
        <v>34</v>
      </c>
      <c r="B533" t="s">
        <v>877</v>
      </c>
      <c r="C533" t="s">
        <v>104</v>
      </c>
      <c r="D533" t="s">
        <v>944</v>
      </c>
      <c r="F533" s="9" t="s">
        <v>820</v>
      </c>
      <c r="G533">
        <v>1</v>
      </c>
      <c r="H533">
        <v>0</v>
      </c>
      <c r="I533" s="34">
        <v>0</v>
      </c>
      <c r="J533">
        <f>+Tabla32[[#This Row],[BALANCE INICIAL]]+Tabla32[[#This Row],[ENTRADAS]]-Tabla32[[#This Row],[SALIDAS]]</f>
        <v>1</v>
      </c>
      <c r="K533" s="2">
        <v>140</v>
      </c>
      <c r="L533" s="2">
        <f>+Tabla32[[#This Row],[BALANCE INICIAL]]*Tabla32[[#This Row],[PRECIO]]</f>
        <v>140</v>
      </c>
      <c r="M533" s="2">
        <f>+Tabla32[[#This Row],[ENTRADAS]]*Tabla32[[#This Row],[PRECIO]]</f>
        <v>0</v>
      </c>
      <c r="N533" s="2">
        <f>+Tabla32[[#This Row],[SALIDAS]]*Tabla32[[#This Row],[PRECIO]]</f>
        <v>0</v>
      </c>
      <c r="O533" s="2">
        <f>+Tabla32[[#This Row],[BALANCE INICIAL2]]+Tabla32[[#This Row],[ENTRADAS3]]-Tabla32[[#This Row],[SALIDAS4]]</f>
        <v>140</v>
      </c>
    </row>
    <row r="534" spans="1:15" x14ac:dyDescent="0.25">
      <c r="A534" s="9" t="s">
        <v>30</v>
      </c>
      <c r="B534" s="17" t="s">
        <v>876</v>
      </c>
      <c r="C534" t="s">
        <v>73</v>
      </c>
      <c r="D534" t="s">
        <v>140</v>
      </c>
      <c r="F534" s="9" t="s">
        <v>820</v>
      </c>
      <c r="G534">
        <v>0</v>
      </c>
      <c r="H534">
        <v>0</v>
      </c>
      <c r="I534" s="34">
        <v>0</v>
      </c>
      <c r="J534">
        <f>+Tabla32[[#This Row],[BALANCE INICIAL]]+Tabla32[[#This Row],[ENTRADAS]]-Tabla32[[#This Row],[SALIDAS]]</f>
        <v>0</v>
      </c>
      <c r="K534" s="2">
        <v>400</v>
      </c>
      <c r="L534" s="2">
        <f>+Tabla32[[#This Row],[BALANCE INICIAL]]*Tabla32[[#This Row],[PRECIO]]</f>
        <v>0</v>
      </c>
      <c r="M534" s="2">
        <f>+Tabla32[[#This Row],[ENTRADAS]]*Tabla32[[#This Row],[PRECIO]]</f>
        <v>0</v>
      </c>
      <c r="N534" s="2">
        <f>+Tabla32[[#This Row],[SALIDAS]]*Tabla32[[#This Row],[PRECIO]]</f>
        <v>0</v>
      </c>
      <c r="O534" s="2">
        <f>+Tabla32[[#This Row],[BALANCE INICIAL2]]+Tabla32[[#This Row],[ENTRADAS3]]-Tabla32[[#This Row],[SALIDAS4]]</f>
        <v>0</v>
      </c>
    </row>
    <row r="535" spans="1:15" x14ac:dyDescent="0.25">
      <c r="A535" s="9" t="s">
        <v>30</v>
      </c>
      <c r="B535" s="17" t="s">
        <v>876</v>
      </c>
      <c r="C535" t="s">
        <v>73</v>
      </c>
      <c r="D535" t="s">
        <v>144</v>
      </c>
      <c r="F535" s="9" t="s">
        <v>820</v>
      </c>
      <c r="G535">
        <v>0</v>
      </c>
      <c r="H535">
        <v>0</v>
      </c>
      <c r="I535" s="34">
        <v>0</v>
      </c>
      <c r="J535">
        <f>+Tabla32[[#This Row],[BALANCE INICIAL]]+Tabla32[[#This Row],[ENTRADAS]]-Tabla32[[#This Row],[SALIDAS]]</f>
        <v>0</v>
      </c>
      <c r="K535" s="2">
        <v>2400</v>
      </c>
      <c r="L535" s="2">
        <f>+Tabla32[[#This Row],[BALANCE INICIAL]]*Tabla32[[#This Row],[PRECIO]]</f>
        <v>0</v>
      </c>
      <c r="M535" s="2">
        <f>+Tabla32[[#This Row],[ENTRADAS]]*Tabla32[[#This Row],[PRECIO]]</f>
        <v>0</v>
      </c>
      <c r="N535" s="2">
        <f>+Tabla32[[#This Row],[SALIDAS]]*Tabla32[[#This Row],[PRECIO]]</f>
        <v>0</v>
      </c>
      <c r="O535" s="2">
        <f>+Tabla32[[#This Row],[BALANCE INICIAL2]]+Tabla32[[#This Row],[ENTRADAS3]]-Tabla32[[#This Row],[SALIDAS4]]</f>
        <v>0</v>
      </c>
    </row>
    <row r="536" spans="1:15" ht="15" customHeight="1" x14ac:dyDescent="0.25">
      <c r="A536" s="15" t="s">
        <v>43</v>
      </c>
      <c r="B536" s="17" t="s">
        <v>954</v>
      </c>
      <c r="C536" s="45" t="s">
        <v>89</v>
      </c>
      <c r="D536" t="s">
        <v>959</v>
      </c>
      <c r="F536" s="9" t="s">
        <v>820</v>
      </c>
      <c r="G536">
        <v>10</v>
      </c>
      <c r="H536">
        <v>0</v>
      </c>
      <c r="I536" s="34">
        <v>0</v>
      </c>
      <c r="J536">
        <f>+Tabla32[[#This Row],[BALANCE INICIAL]]+Tabla32[[#This Row],[ENTRADAS]]-Tabla32[[#This Row],[SALIDAS]]</f>
        <v>10</v>
      </c>
      <c r="K536" s="2">
        <v>70</v>
      </c>
      <c r="L536" s="2">
        <f>+Tabla32[[#This Row],[BALANCE INICIAL]]*Tabla32[[#This Row],[PRECIO]]</f>
        <v>700</v>
      </c>
      <c r="M536" s="2">
        <f>+Tabla32[[#This Row],[ENTRADAS]]*Tabla32[[#This Row],[PRECIO]]</f>
        <v>0</v>
      </c>
      <c r="N536" s="2">
        <f>+Tabla32[[#This Row],[SALIDAS]]*Tabla32[[#This Row],[PRECIO]]</f>
        <v>0</v>
      </c>
      <c r="O536" s="2">
        <f>+Tabla32[[#This Row],[BALANCE INICIAL2]]+Tabla32[[#This Row],[ENTRADAS3]]-Tabla32[[#This Row],[SALIDAS4]]</f>
        <v>700</v>
      </c>
    </row>
    <row r="537" spans="1:15" x14ac:dyDescent="0.25">
      <c r="A537" s="9" t="s">
        <v>25</v>
      </c>
      <c r="B537" t="s">
        <v>901</v>
      </c>
      <c r="C537" t="s">
        <v>67</v>
      </c>
      <c r="D537" t="s">
        <v>279</v>
      </c>
      <c r="F537" s="9" t="s">
        <v>820</v>
      </c>
      <c r="G537">
        <v>6</v>
      </c>
      <c r="H537">
        <v>0</v>
      </c>
      <c r="I537" s="34">
        <v>0</v>
      </c>
      <c r="J537">
        <f>+Tabla32[[#This Row],[BALANCE INICIAL]]+Tabla32[[#This Row],[ENTRADAS]]-Tabla32[[#This Row],[SALIDAS]]</f>
        <v>6</v>
      </c>
      <c r="K537" s="2">
        <v>789.19</v>
      </c>
      <c r="L537" s="2">
        <f>+Tabla32[[#This Row],[BALANCE INICIAL]]*Tabla32[[#This Row],[PRECIO]]</f>
        <v>4735.1400000000003</v>
      </c>
      <c r="M537" s="2">
        <f>+Tabla32[[#This Row],[ENTRADAS]]*Tabla32[[#This Row],[PRECIO]]</f>
        <v>0</v>
      </c>
      <c r="N537" s="2">
        <f>+Tabla32[[#This Row],[SALIDAS]]*Tabla32[[#This Row],[PRECIO]]</f>
        <v>0</v>
      </c>
      <c r="O537" s="2">
        <f>+Tabla32[[#This Row],[BALANCE INICIAL2]]+Tabla32[[#This Row],[ENTRADAS3]]-Tabla32[[#This Row],[SALIDAS4]]</f>
        <v>4735.1400000000003</v>
      </c>
    </row>
    <row r="538" spans="1:15" x14ac:dyDescent="0.25">
      <c r="A538" s="9" t="s">
        <v>25</v>
      </c>
      <c r="B538" t="s">
        <v>901</v>
      </c>
      <c r="C538" t="s">
        <v>67</v>
      </c>
      <c r="D538" t="s">
        <v>280</v>
      </c>
      <c r="F538" s="9" t="s">
        <v>820</v>
      </c>
      <c r="G538">
        <v>2</v>
      </c>
      <c r="H538">
        <v>0</v>
      </c>
      <c r="I538" s="34">
        <v>0</v>
      </c>
      <c r="J538">
        <f>+Tabla32[[#This Row],[BALANCE INICIAL]]+Tabla32[[#This Row],[ENTRADAS]]-Tabla32[[#This Row],[SALIDAS]]</f>
        <v>2</v>
      </c>
      <c r="K538" s="2">
        <v>847.46</v>
      </c>
      <c r="L538" s="2">
        <f>+Tabla32[[#This Row],[BALANCE INICIAL]]*Tabla32[[#This Row],[PRECIO]]</f>
        <v>1694.92</v>
      </c>
      <c r="M538" s="2">
        <f>+Tabla32[[#This Row],[ENTRADAS]]*Tabla32[[#This Row],[PRECIO]]</f>
        <v>0</v>
      </c>
      <c r="N538" s="2">
        <f>+Tabla32[[#This Row],[SALIDAS]]*Tabla32[[#This Row],[PRECIO]]</f>
        <v>0</v>
      </c>
      <c r="O538" s="2">
        <f>+Tabla32[[#This Row],[BALANCE INICIAL2]]+Tabla32[[#This Row],[ENTRADAS3]]-Tabla32[[#This Row],[SALIDAS4]]</f>
        <v>1694.92</v>
      </c>
    </row>
    <row r="539" spans="1:15" x14ac:dyDescent="0.25">
      <c r="A539" s="9" t="s">
        <v>23</v>
      </c>
      <c r="B539" s="17" t="s">
        <v>881</v>
      </c>
      <c r="C539" t="s">
        <v>882</v>
      </c>
      <c r="D539" t="s">
        <v>411</v>
      </c>
      <c r="F539" s="9" t="s">
        <v>820</v>
      </c>
      <c r="G539">
        <v>12</v>
      </c>
      <c r="H539">
        <v>0</v>
      </c>
      <c r="I539" s="34">
        <v>0</v>
      </c>
      <c r="J539">
        <f>+Tabla32[[#This Row],[BALANCE INICIAL]]+Tabla32[[#This Row],[ENTRADAS]]-Tabla32[[#This Row],[SALIDAS]]</f>
        <v>12</v>
      </c>
      <c r="K539" s="2">
        <v>178.98</v>
      </c>
      <c r="L539" s="2">
        <f>+Tabla32[[#This Row],[BALANCE INICIAL]]*Tabla32[[#This Row],[PRECIO]]</f>
        <v>2147.7599999999998</v>
      </c>
      <c r="M539" s="2">
        <f>+Tabla32[[#This Row],[ENTRADAS]]*Tabla32[[#This Row],[PRECIO]]</f>
        <v>0</v>
      </c>
      <c r="N539" s="2">
        <f>+Tabla32[[#This Row],[SALIDAS]]*Tabla32[[#This Row],[PRECIO]]</f>
        <v>0</v>
      </c>
      <c r="O539" s="2">
        <f>+Tabla32[[#This Row],[BALANCE INICIAL2]]+Tabla32[[#This Row],[ENTRADAS3]]-Tabla32[[#This Row],[SALIDAS4]]</f>
        <v>2147.7599999999998</v>
      </c>
    </row>
    <row r="540" spans="1:15" ht="14.25" customHeight="1" x14ac:dyDescent="0.25">
      <c r="A540" s="9" t="s">
        <v>29</v>
      </c>
      <c r="B540" t="s">
        <v>878</v>
      </c>
      <c r="C540" t="s">
        <v>102</v>
      </c>
      <c r="D540" t="s">
        <v>606</v>
      </c>
      <c r="F540" s="9" t="s">
        <v>834</v>
      </c>
      <c r="G540">
        <v>4</v>
      </c>
      <c r="H540">
        <v>0</v>
      </c>
      <c r="I540" s="34">
        <v>0</v>
      </c>
      <c r="J540">
        <f>+Tabla32[[#This Row],[BALANCE INICIAL]]+Tabla32[[#This Row],[ENTRADAS]]-Tabla32[[#This Row],[SALIDAS]]</f>
        <v>4</v>
      </c>
      <c r="K540" s="2">
        <v>38</v>
      </c>
      <c r="L540" s="2">
        <f>+Tabla32[[#This Row],[BALANCE INICIAL]]*Tabla32[[#This Row],[PRECIO]]</f>
        <v>152</v>
      </c>
      <c r="M540" s="2">
        <f>+Tabla32[[#This Row],[ENTRADAS]]*Tabla32[[#This Row],[PRECIO]]</f>
        <v>0</v>
      </c>
      <c r="N540" s="2">
        <f>+Tabla32[[#This Row],[SALIDAS]]*Tabla32[[#This Row],[PRECIO]]</f>
        <v>0</v>
      </c>
      <c r="O540" s="2">
        <f>+Tabla32[[#This Row],[BALANCE INICIAL2]]+Tabla32[[#This Row],[ENTRADAS3]]-Tabla32[[#This Row],[SALIDAS4]]</f>
        <v>152</v>
      </c>
    </row>
    <row r="541" spans="1:15" x14ac:dyDescent="0.25">
      <c r="A541" s="9" t="s">
        <v>29</v>
      </c>
      <c r="B541" t="s">
        <v>878</v>
      </c>
      <c r="C541" t="s">
        <v>102</v>
      </c>
      <c r="D541" t="s">
        <v>607</v>
      </c>
      <c r="F541" s="9" t="s">
        <v>834</v>
      </c>
      <c r="G541">
        <v>1</v>
      </c>
      <c r="H541">
        <v>0</v>
      </c>
      <c r="I541" s="34">
        <v>0</v>
      </c>
      <c r="J541">
        <f>+Tabla32[[#This Row],[BALANCE INICIAL]]+Tabla32[[#This Row],[ENTRADAS]]-Tabla32[[#This Row],[SALIDAS]]</f>
        <v>1</v>
      </c>
      <c r="K541" s="2">
        <v>56</v>
      </c>
      <c r="L541" s="2">
        <f>+Tabla32[[#This Row],[BALANCE INICIAL]]*Tabla32[[#This Row],[PRECIO]]</f>
        <v>56</v>
      </c>
      <c r="M541" s="2">
        <f>+Tabla32[[#This Row],[ENTRADAS]]*Tabla32[[#This Row],[PRECIO]]</f>
        <v>0</v>
      </c>
      <c r="N541" s="2">
        <f>+Tabla32[[#This Row],[SALIDAS]]*Tabla32[[#This Row],[PRECIO]]</f>
        <v>0</v>
      </c>
      <c r="O541" s="2">
        <f>+Tabla32[[#This Row],[BALANCE INICIAL2]]+Tabla32[[#This Row],[ENTRADAS3]]-Tabla32[[#This Row],[SALIDAS4]]</f>
        <v>56</v>
      </c>
    </row>
    <row r="542" spans="1:15" x14ac:dyDescent="0.25">
      <c r="A542" s="9" t="s">
        <v>29</v>
      </c>
      <c r="B542" t="s">
        <v>878</v>
      </c>
      <c r="C542" t="s">
        <v>102</v>
      </c>
      <c r="D542" t="s">
        <v>608</v>
      </c>
      <c r="F542" s="9" t="s">
        <v>869</v>
      </c>
      <c r="G542">
        <v>1</v>
      </c>
      <c r="H542">
        <v>0</v>
      </c>
      <c r="I542" s="34">
        <v>0</v>
      </c>
      <c r="J542">
        <f>+Tabla32[[#This Row],[BALANCE INICIAL]]+Tabla32[[#This Row],[ENTRADAS]]-Tabla32[[#This Row],[SALIDAS]]</f>
        <v>1</v>
      </c>
      <c r="K542" s="2">
        <v>33</v>
      </c>
      <c r="L542" s="2">
        <f>+Tabla32[[#This Row],[BALANCE INICIAL]]*Tabla32[[#This Row],[PRECIO]]</f>
        <v>33</v>
      </c>
      <c r="M542" s="2">
        <f>+Tabla32[[#This Row],[ENTRADAS]]*Tabla32[[#This Row],[PRECIO]]</f>
        <v>0</v>
      </c>
      <c r="N542" s="2">
        <f>+Tabla32[[#This Row],[SALIDAS]]*Tabla32[[#This Row],[PRECIO]]</f>
        <v>0</v>
      </c>
      <c r="O542" s="2">
        <f>+Tabla32[[#This Row],[BALANCE INICIAL2]]+Tabla32[[#This Row],[ENTRADAS3]]-Tabla32[[#This Row],[SALIDAS4]]</f>
        <v>33</v>
      </c>
    </row>
    <row r="543" spans="1:15" x14ac:dyDescent="0.25">
      <c r="A543" s="9" t="s">
        <v>29</v>
      </c>
      <c r="B543" t="s">
        <v>878</v>
      </c>
      <c r="C543" t="s">
        <v>102</v>
      </c>
      <c r="D543" t="s">
        <v>609</v>
      </c>
      <c r="F543" s="9" t="s">
        <v>834</v>
      </c>
      <c r="G543">
        <v>1</v>
      </c>
      <c r="H543">
        <v>0</v>
      </c>
      <c r="I543" s="34">
        <v>0</v>
      </c>
      <c r="J543">
        <f>+Tabla32[[#This Row],[BALANCE INICIAL]]+Tabla32[[#This Row],[ENTRADAS]]-Tabla32[[#This Row],[SALIDAS]]</f>
        <v>1</v>
      </c>
      <c r="K543" s="2">
        <v>138.94999999999999</v>
      </c>
      <c r="L543" s="2">
        <f>+Tabla32[[#This Row],[BALANCE INICIAL]]*Tabla32[[#This Row],[PRECIO]]</f>
        <v>138.94999999999999</v>
      </c>
      <c r="M543" s="2">
        <f>+Tabla32[[#This Row],[ENTRADAS]]*Tabla32[[#This Row],[PRECIO]]</f>
        <v>0</v>
      </c>
      <c r="N543" s="2">
        <f>+Tabla32[[#This Row],[SALIDAS]]*Tabla32[[#This Row],[PRECIO]]</f>
        <v>0</v>
      </c>
      <c r="O543" s="2">
        <f>+Tabla32[[#This Row],[BALANCE INICIAL2]]+Tabla32[[#This Row],[ENTRADAS3]]-Tabla32[[#This Row],[SALIDAS4]]</f>
        <v>138.94999999999999</v>
      </c>
    </row>
    <row r="544" spans="1:15" x14ac:dyDescent="0.25">
      <c r="A544" s="9" t="s">
        <v>29</v>
      </c>
      <c r="B544" t="s">
        <v>878</v>
      </c>
      <c r="C544" t="s">
        <v>102</v>
      </c>
      <c r="D544" t="s">
        <v>755</v>
      </c>
      <c r="F544" s="9" t="s">
        <v>834</v>
      </c>
      <c r="G544">
        <v>0</v>
      </c>
      <c r="H544">
        <v>0</v>
      </c>
      <c r="I544" s="34">
        <v>0</v>
      </c>
      <c r="J544">
        <f>+Tabla32[[#This Row],[BALANCE INICIAL]]+Tabla32[[#This Row],[ENTRADAS]]-Tabla32[[#This Row],[SALIDAS]]</f>
        <v>0</v>
      </c>
      <c r="K544" s="2">
        <v>74.989999999999995</v>
      </c>
      <c r="L544" s="2">
        <f>+Tabla32[[#This Row],[BALANCE INICIAL]]*Tabla32[[#This Row],[PRECIO]]</f>
        <v>0</v>
      </c>
      <c r="M544" s="2">
        <f>+Tabla32[[#This Row],[ENTRADAS]]*Tabla32[[#This Row],[PRECIO]]</f>
        <v>0</v>
      </c>
      <c r="N544" s="2">
        <f>+Tabla32[[#This Row],[SALIDAS]]*Tabla32[[#This Row],[PRECIO]]</f>
        <v>0</v>
      </c>
      <c r="O544" s="2">
        <f>+Tabla32[[#This Row],[BALANCE INICIAL2]]+Tabla32[[#This Row],[ENTRADAS3]]-Tabla32[[#This Row],[SALIDAS4]]</f>
        <v>0</v>
      </c>
    </row>
    <row r="545" spans="1:15" x14ac:dyDescent="0.25">
      <c r="A545" s="9" t="s">
        <v>43</v>
      </c>
      <c r="B545" s="17" t="s">
        <v>879</v>
      </c>
      <c r="C545" t="s">
        <v>89</v>
      </c>
      <c r="D545" t="s">
        <v>282</v>
      </c>
      <c r="F545" s="9" t="s">
        <v>820</v>
      </c>
      <c r="G545">
        <v>500</v>
      </c>
      <c r="H545">
        <v>0</v>
      </c>
      <c r="I545" s="34">
        <v>0</v>
      </c>
      <c r="J545">
        <f>+Tabla32[[#This Row],[BALANCE INICIAL]]+Tabla32[[#This Row],[ENTRADAS]]-Tabla32[[#This Row],[SALIDAS]]</f>
        <v>500</v>
      </c>
      <c r="K545" s="2">
        <v>20</v>
      </c>
      <c r="L545" s="2">
        <f>+Tabla32[[#This Row],[BALANCE INICIAL]]*Tabla32[[#This Row],[PRECIO]]</f>
        <v>10000</v>
      </c>
      <c r="M545" s="2">
        <f>+Tabla32[[#This Row],[ENTRADAS]]*Tabla32[[#This Row],[PRECIO]]</f>
        <v>0</v>
      </c>
      <c r="N545" s="2">
        <f>+Tabla32[[#This Row],[SALIDAS]]*Tabla32[[#This Row],[PRECIO]]</f>
        <v>0</v>
      </c>
      <c r="O545" s="2">
        <f>+Tabla32[[#This Row],[BALANCE INICIAL2]]+Tabla32[[#This Row],[ENTRADAS3]]-Tabla32[[#This Row],[SALIDAS4]]</f>
        <v>10000</v>
      </c>
    </row>
    <row r="546" spans="1:15" x14ac:dyDescent="0.25">
      <c r="A546" s="9" t="s">
        <v>24</v>
      </c>
      <c r="B546" s="17" t="s">
        <v>875</v>
      </c>
      <c r="C546" t="s">
        <v>64</v>
      </c>
      <c r="D546" t="s">
        <v>942</v>
      </c>
      <c r="F546" s="9" t="s">
        <v>820</v>
      </c>
      <c r="G546">
        <v>60</v>
      </c>
      <c r="H546">
        <v>0</v>
      </c>
      <c r="I546" s="34">
        <v>0</v>
      </c>
      <c r="J546">
        <f>+Tabla32[[#This Row],[BALANCE INICIAL]]+Tabla32[[#This Row],[ENTRADAS]]-Tabla32[[#This Row],[SALIDAS]]</f>
        <v>60</v>
      </c>
      <c r="K546" s="2">
        <v>64</v>
      </c>
      <c r="L546" s="2">
        <f>+Tabla32[[#This Row],[BALANCE INICIAL]]*Tabla32[[#This Row],[PRECIO]]</f>
        <v>3840</v>
      </c>
      <c r="M546" s="2">
        <f>+Tabla32[[#This Row],[ENTRADAS]]*Tabla32[[#This Row],[PRECIO]]</f>
        <v>0</v>
      </c>
      <c r="N546" s="2">
        <f>+Tabla32[[#This Row],[SALIDAS]]*Tabla32[[#This Row],[PRECIO]]</f>
        <v>0</v>
      </c>
      <c r="O546" s="2">
        <f>+Tabla32[[#This Row],[BALANCE INICIAL2]]+Tabla32[[#This Row],[ENTRADAS3]]-Tabla32[[#This Row],[SALIDAS4]]</f>
        <v>3840</v>
      </c>
    </row>
    <row r="547" spans="1:15" x14ac:dyDescent="0.25">
      <c r="A547" s="9" t="s">
        <v>24</v>
      </c>
      <c r="B547" s="17" t="s">
        <v>875</v>
      </c>
      <c r="C547" t="s">
        <v>64</v>
      </c>
      <c r="D547" t="s">
        <v>941</v>
      </c>
      <c r="F547" s="9" t="s">
        <v>820</v>
      </c>
      <c r="G547">
        <v>3</v>
      </c>
      <c r="H547">
        <v>0</v>
      </c>
      <c r="I547" s="34">
        <v>0</v>
      </c>
      <c r="J547">
        <f>+Tabla32[[#This Row],[BALANCE INICIAL]]+Tabla32[[#This Row],[ENTRADAS]]-Tabla32[[#This Row],[SALIDAS]]</f>
        <v>3</v>
      </c>
      <c r="K547" s="2">
        <v>755</v>
      </c>
      <c r="L547" s="2">
        <f>+Tabla32[[#This Row],[BALANCE INICIAL]]*Tabla32[[#This Row],[PRECIO]]</f>
        <v>2265</v>
      </c>
      <c r="M547" s="2">
        <f>+Tabla32[[#This Row],[ENTRADAS]]*Tabla32[[#This Row],[PRECIO]]</f>
        <v>0</v>
      </c>
      <c r="N547" s="2">
        <f>+Tabla32[[#This Row],[SALIDAS]]*Tabla32[[#This Row],[PRECIO]]</f>
        <v>0</v>
      </c>
      <c r="O547" s="2">
        <f>+Tabla32[[#This Row],[BALANCE INICIAL2]]+Tabla32[[#This Row],[ENTRADAS3]]-Tabla32[[#This Row],[SALIDAS4]]</f>
        <v>2265</v>
      </c>
    </row>
    <row r="548" spans="1:15" x14ac:dyDescent="0.25">
      <c r="A548" s="9" t="s">
        <v>29</v>
      </c>
      <c r="B548" t="s">
        <v>878</v>
      </c>
      <c r="C548" t="s">
        <v>102</v>
      </c>
      <c r="D548" t="s">
        <v>519</v>
      </c>
      <c r="F548" s="9" t="s">
        <v>908</v>
      </c>
      <c r="G548">
        <v>0</v>
      </c>
      <c r="H548">
        <v>0</v>
      </c>
      <c r="I548" s="34">
        <v>0</v>
      </c>
      <c r="J548">
        <f>+Tabla32[[#This Row],[BALANCE INICIAL]]+Tabla32[[#This Row],[ENTRADAS]]-Tabla32[[#This Row],[SALIDAS]]</f>
        <v>0</v>
      </c>
      <c r="K548" s="2">
        <v>206</v>
      </c>
      <c r="L548" s="2">
        <f>+Tabla32[[#This Row],[BALANCE INICIAL]]*Tabla32[[#This Row],[PRECIO]]</f>
        <v>0</v>
      </c>
      <c r="M548" s="2">
        <f>+Tabla32[[#This Row],[ENTRADAS]]*Tabla32[[#This Row],[PRECIO]]</f>
        <v>0</v>
      </c>
      <c r="N548" s="2">
        <f>+Tabla32[[#This Row],[SALIDAS]]*Tabla32[[#This Row],[PRECIO]]</f>
        <v>0</v>
      </c>
      <c r="O548" s="2">
        <f>+Tabla32[[#This Row],[BALANCE INICIAL2]]+Tabla32[[#This Row],[ENTRADAS3]]-Tabla32[[#This Row],[SALIDAS4]]</f>
        <v>0</v>
      </c>
    </row>
    <row r="549" spans="1:15" x14ac:dyDescent="0.25">
      <c r="A549" s="9" t="s">
        <v>28</v>
      </c>
      <c r="B549" t="s">
        <v>884</v>
      </c>
      <c r="C549" t="s">
        <v>74</v>
      </c>
      <c r="D549" t="s">
        <v>284</v>
      </c>
      <c r="F549" s="9" t="s">
        <v>839</v>
      </c>
      <c r="G549">
        <v>5</v>
      </c>
      <c r="H549">
        <v>0</v>
      </c>
      <c r="I549" s="34">
        <v>0</v>
      </c>
      <c r="J549">
        <f>+Tabla32[[#This Row],[BALANCE INICIAL]]+Tabla32[[#This Row],[ENTRADAS]]-Tabla32[[#This Row],[SALIDAS]]</f>
        <v>5</v>
      </c>
      <c r="K549" s="2">
        <v>327.12</v>
      </c>
      <c r="L549" s="2">
        <f>+Tabla32[[#This Row],[BALANCE INICIAL]]*Tabla32[[#This Row],[PRECIO]]</f>
        <v>1635.6</v>
      </c>
      <c r="M549" s="2">
        <f>+Tabla32[[#This Row],[ENTRADAS]]*Tabla32[[#This Row],[PRECIO]]</f>
        <v>0</v>
      </c>
      <c r="N549" s="2">
        <f>+Tabla32[[#This Row],[SALIDAS]]*Tabla32[[#This Row],[PRECIO]]</f>
        <v>0</v>
      </c>
      <c r="O549" s="2">
        <f>+Tabla32[[#This Row],[BALANCE INICIAL2]]+Tabla32[[#This Row],[ENTRADAS3]]-Tabla32[[#This Row],[SALIDAS4]]</f>
        <v>1635.6</v>
      </c>
    </row>
    <row r="550" spans="1:15" x14ac:dyDescent="0.25">
      <c r="A550" s="9" t="s">
        <v>29</v>
      </c>
      <c r="B550" t="s">
        <v>878</v>
      </c>
      <c r="C550" t="s">
        <v>102</v>
      </c>
      <c r="D550" t="s">
        <v>610</v>
      </c>
      <c r="F550" s="9" t="s">
        <v>869</v>
      </c>
      <c r="G550">
        <v>4</v>
      </c>
      <c r="H550">
        <v>0</v>
      </c>
      <c r="I550" s="34">
        <v>0</v>
      </c>
      <c r="J550">
        <f>+Tabla32[[#This Row],[BALANCE INICIAL]]+Tabla32[[#This Row],[ENTRADAS]]-Tabla32[[#This Row],[SALIDAS]]</f>
        <v>4</v>
      </c>
      <c r="K550" s="2">
        <v>195.76</v>
      </c>
      <c r="L550" s="2">
        <f>+Tabla32[[#This Row],[BALANCE INICIAL]]*Tabla32[[#This Row],[PRECIO]]</f>
        <v>783.04</v>
      </c>
      <c r="M550" s="2">
        <f>+Tabla32[[#This Row],[ENTRADAS]]*Tabla32[[#This Row],[PRECIO]]</f>
        <v>0</v>
      </c>
      <c r="N550" s="2">
        <f>+Tabla32[[#This Row],[SALIDAS]]*Tabla32[[#This Row],[PRECIO]]</f>
        <v>0</v>
      </c>
      <c r="O550" s="2">
        <f>+Tabla32[[#This Row],[BALANCE INICIAL2]]+Tabla32[[#This Row],[ENTRADAS3]]-Tabla32[[#This Row],[SALIDAS4]]</f>
        <v>783.04</v>
      </c>
    </row>
    <row r="551" spans="1:15" x14ac:dyDescent="0.25">
      <c r="A551" s="9" t="s">
        <v>23</v>
      </c>
      <c r="B551" s="17" t="s">
        <v>881</v>
      </c>
      <c r="C551" t="s">
        <v>882</v>
      </c>
      <c r="D551" t="s">
        <v>286</v>
      </c>
      <c r="F551" s="9" t="s">
        <v>820</v>
      </c>
      <c r="G551">
        <v>1</v>
      </c>
      <c r="H551">
        <v>0</v>
      </c>
      <c r="I551" s="34">
        <v>0</v>
      </c>
      <c r="J551">
        <f>+Tabla32[[#This Row],[BALANCE INICIAL]]+Tabla32[[#This Row],[ENTRADAS]]-Tabla32[[#This Row],[SALIDAS]]</f>
        <v>1</v>
      </c>
      <c r="K551" s="2">
        <v>1175</v>
      </c>
      <c r="L551" s="2">
        <f>+Tabla32[[#This Row],[BALANCE INICIAL]]*Tabla32[[#This Row],[PRECIO]]</f>
        <v>1175</v>
      </c>
      <c r="M551" s="2">
        <f>+Tabla32[[#This Row],[ENTRADAS]]*Tabla32[[#This Row],[PRECIO]]</f>
        <v>0</v>
      </c>
      <c r="N551" s="2">
        <f>+Tabla32[[#This Row],[SALIDAS]]*Tabla32[[#This Row],[PRECIO]]</f>
        <v>0</v>
      </c>
      <c r="O551" s="2">
        <f>+Tabla32[[#This Row],[BALANCE INICIAL2]]+Tabla32[[#This Row],[ENTRADAS3]]-Tabla32[[#This Row],[SALIDAS4]]</f>
        <v>1175</v>
      </c>
    </row>
    <row r="552" spans="1:15" x14ac:dyDescent="0.25">
      <c r="A552" s="9" t="s">
        <v>28</v>
      </c>
      <c r="B552" t="s">
        <v>884</v>
      </c>
      <c r="C552" t="s">
        <v>74</v>
      </c>
      <c r="D552" t="s">
        <v>1050</v>
      </c>
      <c r="F552" s="9" t="s">
        <v>820</v>
      </c>
      <c r="G552">
        <v>18</v>
      </c>
      <c r="H552">
        <v>0</v>
      </c>
      <c r="I552" s="34">
        <v>1</v>
      </c>
      <c r="J552">
        <f>+Tabla32[[#This Row],[BALANCE INICIAL]]+Tabla32[[#This Row],[ENTRADAS]]-Tabla32[[#This Row],[SALIDAS]]</f>
        <v>17</v>
      </c>
      <c r="K552" s="2">
        <v>108</v>
      </c>
      <c r="L552" s="2">
        <f>+Tabla32[[#This Row],[BALANCE INICIAL]]*Tabla32[[#This Row],[PRECIO]]</f>
        <v>1944</v>
      </c>
      <c r="M552" s="2">
        <f>+Tabla32[[#This Row],[ENTRADAS]]*Tabla32[[#This Row],[PRECIO]]</f>
        <v>0</v>
      </c>
      <c r="N552" s="2">
        <f>+Tabla32[[#This Row],[SALIDAS]]*Tabla32[[#This Row],[PRECIO]]</f>
        <v>108</v>
      </c>
      <c r="O552" s="2">
        <f>+Tabla32[[#This Row],[BALANCE INICIAL2]]+Tabla32[[#This Row],[ENTRADAS3]]-Tabla32[[#This Row],[SALIDAS4]]</f>
        <v>1836</v>
      </c>
    </row>
    <row r="553" spans="1:15" x14ac:dyDescent="0.25">
      <c r="A553" s="9" t="s">
        <v>28</v>
      </c>
      <c r="B553" t="s">
        <v>884</v>
      </c>
      <c r="C553" t="s">
        <v>74</v>
      </c>
      <c r="D553" t="s">
        <v>1051</v>
      </c>
      <c r="F553" s="9" t="s">
        <v>820</v>
      </c>
      <c r="G553">
        <v>5</v>
      </c>
      <c r="H553">
        <v>0</v>
      </c>
      <c r="I553" s="34">
        <v>1</v>
      </c>
      <c r="J553">
        <f>+Tabla32[[#This Row],[BALANCE INICIAL]]+Tabla32[[#This Row],[ENTRADAS]]-Tabla32[[#This Row],[SALIDAS]]</f>
        <v>4</v>
      </c>
      <c r="K553" s="2">
        <v>255.93</v>
      </c>
      <c r="L553" s="2">
        <f>+Tabla32[[#This Row],[BALANCE INICIAL]]*Tabla32[[#This Row],[PRECIO]]</f>
        <v>1279.6500000000001</v>
      </c>
      <c r="M553" s="2">
        <f>+Tabla32[[#This Row],[ENTRADAS]]*Tabla32[[#This Row],[PRECIO]]</f>
        <v>0</v>
      </c>
      <c r="N553" s="2">
        <f>+Tabla32[[#This Row],[SALIDAS]]*Tabla32[[#This Row],[PRECIO]]</f>
        <v>255.93</v>
      </c>
      <c r="O553" s="2">
        <f>+Tabla32[[#This Row],[BALANCE INICIAL2]]+Tabla32[[#This Row],[ENTRADAS3]]-Tabla32[[#This Row],[SALIDAS4]]</f>
        <v>1023.72</v>
      </c>
    </row>
    <row r="554" spans="1:15" x14ac:dyDescent="0.25">
      <c r="A554" s="9" t="s">
        <v>29</v>
      </c>
      <c r="B554" t="s">
        <v>878</v>
      </c>
      <c r="C554" t="s">
        <v>102</v>
      </c>
      <c r="D554" t="s">
        <v>611</v>
      </c>
      <c r="F554" s="9" t="s">
        <v>865</v>
      </c>
      <c r="G554">
        <v>5</v>
      </c>
      <c r="H554">
        <v>0</v>
      </c>
      <c r="I554" s="34">
        <v>0</v>
      </c>
      <c r="J554">
        <f>+Tabla32[[#This Row],[BALANCE INICIAL]]+Tabla32[[#This Row],[ENTRADAS]]-Tabla32[[#This Row],[SALIDAS]]</f>
        <v>5</v>
      </c>
      <c r="K554" s="2">
        <v>900</v>
      </c>
      <c r="L554" s="2">
        <f>+Tabla32[[#This Row],[BALANCE INICIAL]]*Tabla32[[#This Row],[PRECIO]]</f>
        <v>4500</v>
      </c>
      <c r="M554" s="2">
        <f>+Tabla32[[#This Row],[ENTRADAS]]*Tabla32[[#This Row],[PRECIO]]</f>
        <v>0</v>
      </c>
      <c r="N554" s="2">
        <f>+Tabla32[[#This Row],[SALIDAS]]*Tabla32[[#This Row],[PRECIO]]</f>
        <v>0</v>
      </c>
      <c r="O554" s="2">
        <f>+Tabla32[[#This Row],[BALANCE INICIAL2]]+Tabla32[[#This Row],[ENTRADAS3]]-Tabla32[[#This Row],[SALIDAS4]]</f>
        <v>4500</v>
      </c>
    </row>
    <row r="555" spans="1:15" x14ac:dyDescent="0.25">
      <c r="A555" s="9" t="s">
        <v>29</v>
      </c>
      <c r="B555" t="s">
        <v>878</v>
      </c>
      <c r="C555" t="s">
        <v>102</v>
      </c>
      <c r="D555" t="s">
        <v>612</v>
      </c>
      <c r="F555" s="9" t="s">
        <v>865</v>
      </c>
      <c r="G555">
        <v>3</v>
      </c>
      <c r="H555">
        <v>0</v>
      </c>
      <c r="I555" s="34">
        <v>0</v>
      </c>
      <c r="J555">
        <f>+Tabla32[[#This Row],[BALANCE INICIAL]]+Tabla32[[#This Row],[ENTRADAS]]-Tabla32[[#This Row],[SALIDAS]]</f>
        <v>3</v>
      </c>
      <c r="K555" s="2">
        <v>840</v>
      </c>
      <c r="L555" s="2">
        <f>+Tabla32[[#This Row],[BALANCE INICIAL]]*Tabla32[[#This Row],[PRECIO]]</f>
        <v>2520</v>
      </c>
      <c r="M555" s="2">
        <f>+Tabla32[[#This Row],[ENTRADAS]]*Tabla32[[#This Row],[PRECIO]]</f>
        <v>0</v>
      </c>
      <c r="N555" s="2">
        <f>+Tabla32[[#This Row],[SALIDAS]]*Tabla32[[#This Row],[PRECIO]]</f>
        <v>0</v>
      </c>
      <c r="O555" s="2">
        <f>+Tabla32[[#This Row],[BALANCE INICIAL2]]+Tabla32[[#This Row],[ENTRADAS3]]-Tabla32[[#This Row],[SALIDAS4]]</f>
        <v>2520</v>
      </c>
    </row>
    <row r="556" spans="1:15" x14ac:dyDescent="0.25">
      <c r="A556" s="9" t="s">
        <v>29</v>
      </c>
      <c r="B556" t="s">
        <v>878</v>
      </c>
      <c r="C556" t="s">
        <v>102</v>
      </c>
      <c r="D556" t="s">
        <v>613</v>
      </c>
      <c r="F556" s="9" t="s">
        <v>865</v>
      </c>
      <c r="G556">
        <v>2</v>
      </c>
      <c r="H556">
        <v>0</v>
      </c>
      <c r="I556" s="34">
        <v>0</v>
      </c>
      <c r="J556">
        <f>+Tabla32[[#This Row],[BALANCE INICIAL]]+Tabla32[[#This Row],[ENTRADAS]]-Tabla32[[#This Row],[SALIDAS]]</f>
        <v>2</v>
      </c>
      <c r="K556" s="2">
        <v>840</v>
      </c>
      <c r="L556" s="2">
        <f>+Tabla32[[#This Row],[BALANCE INICIAL]]*Tabla32[[#This Row],[PRECIO]]</f>
        <v>1680</v>
      </c>
      <c r="M556" s="2">
        <f>+Tabla32[[#This Row],[ENTRADAS]]*Tabla32[[#This Row],[PRECIO]]</f>
        <v>0</v>
      </c>
      <c r="N556" s="2">
        <f>+Tabla32[[#This Row],[SALIDAS]]*Tabla32[[#This Row],[PRECIO]]</f>
        <v>0</v>
      </c>
      <c r="O556" s="2">
        <f>+Tabla32[[#This Row],[BALANCE INICIAL2]]+Tabla32[[#This Row],[ENTRADAS3]]-Tabla32[[#This Row],[SALIDAS4]]</f>
        <v>1680</v>
      </c>
    </row>
    <row r="557" spans="1:15" x14ac:dyDescent="0.25">
      <c r="A557" s="9" t="s">
        <v>29</v>
      </c>
      <c r="B557" t="s">
        <v>878</v>
      </c>
      <c r="C557" t="s">
        <v>102</v>
      </c>
      <c r="D557" t="s">
        <v>614</v>
      </c>
      <c r="F557" s="9" t="s">
        <v>865</v>
      </c>
      <c r="G557">
        <v>5</v>
      </c>
      <c r="H557">
        <v>0</v>
      </c>
      <c r="I557" s="34">
        <v>0</v>
      </c>
      <c r="J557">
        <f>+Tabla32[[#This Row],[BALANCE INICIAL]]+Tabla32[[#This Row],[ENTRADAS]]-Tabla32[[#This Row],[SALIDAS]]</f>
        <v>5</v>
      </c>
      <c r="K557" s="2">
        <v>855</v>
      </c>
      <c r="L557" s="2">
        <f>+Tabla32[[#This Row],[BALANCE INICIAL]]*Tabla32[[#This Row],[PRECIO]]</f>
        <v>4275</v>
      </c>
      <c r="M557" s="2">
        <f>+Tabla32[[#This Row],[ENTRADAS]]*Tabla32[[#This Row],[PRECIO]]</f>
        <v>0</v>
      </c>
      <c r="N557" s="2">
        <f>+Tabla32[[#This Row],[SALIDAS]]*Tabla32[[#This Row],[PRECIO]]</f>
        <v>0</v>
      </c>
      <c r="O557" s="2">
        <f>+Tabla32[[#This Row],[BALANCE INICIAL2]]+Tabla32[[#This Row],[ENTRADAS3]]-Tabla32[[#This Row],[SALIDAS4]]</f>
        <v>4275</v>
      </c>
    </row>
    <row r="558" spans="1:15" x14ac:dyDescent="0.25">
      <c r="A558" s="9" t="s">
        <v>29</v>
      </c>
      <c r="B558" t="s">
        <v>878</v>
      </c>
      <c r="C558" t="s">
        <v>102</v>
      </c>
      <c r="D558" t="s">
        <v>615</v>
      </c>
      <c r="F558" s="9" t="s">
        <v>865</v>
      </c>
      <c r="G558">
        <v>5</v>
      </c>
      <c r="H558">
        <v>0</v>
      </c>
      <c r="I558" s="34">
        <v>0</v>
      </c>
      <c r="J558">
        <f>+Tabla32[[#This Row],[BALANCE INICIAL]]+Tabla32[[#This Row],[ENTRADAS]]-Tabla32[[#This Row],[SALIDAS]]</f>
        <v>5</v>
      </c>
      <c r="K558" s="2">
        <v>840</v>
      </c>
      <c r="L558" s="2">
        <f>+Tabla32[[#This Row],[BALANCE INICIAL]]*Tabla32[[#This Row],[PRECIO]]</f>
        <v>4200</v>
      </c>
      <c r="M558" s="2">
        <f>+Tabla32[[#This Row],[ENTRADAS]]*Tabla32[[#This Row],[PRECIO]]</f>
        <v>0</v>
      </c>
      <c r="N558" s="2">
        <f>+Tabla32[[#This Row],[SALIDAS]]*Tabla32[[#This Row],[PRECIO]]</f>
        <v>0</v>
      </c>
      <c r="O558" s="2">
        <f>+Tabla32[[#This Row],[BALANCE INICIAL2]]+Tabla32[[#This Row],[ENTRADAS3]]-Tabla32[[#This Row],[SALIDAS4]]</f>
        <v>4200</v>
      </c>
    </row>
    <row r="559" spans="1:15" ht="15" customHeight="1" x14ac:dyDescent="0.25">
      <c r="A559" s="15" t="s">
        <v>43</v>
      </c>
      <c r="B559" s="17" t="s">
        <v>954</v>
      </c>
      <c r="C559" s="45" t="s">
        <v>89</v>
      </c>
      <c r="D559" t="s">
        <v>968</v>
      </c>
      <c r="F559" s="9" t="s">
        <v>820</v>
      </c>
      <c r="G559">
        <v>25</v>
      </c>
      <c r="H559">
        <v>0</v>
      </c>
      <c r="I559" s="34">
        <v>0</v>
      </c>
      <c r="J559">
        <f>+Tabla32[[#This Row],[BALANCE INICIAL]]+Tabla32[[#This Row],[ENTRADAS]]-Tabla32[[#This Row],[SALIDAS]]</f>
        <v>25</v>
      </c>
      <c r="K559" s="2">
        <v>81.2</v>
      </c>
      <c r="L559" s="2">
        <f>+Tabla32[[#This Row],[BALANCE INICIAL]]*Tabla32[[#This Row],[PRECIO]]</f>
        <v>2030</v>
      </c>
      <c r="M559" s="2">
        <f>+Tabla32[[#This Row],[ENTRADAS]]*Tabla32[[#This Row],[PRECIO]]</f>
        <v>0</v>
      </c>
      <c r="N559" s="2">
        <f>+Tabla32[[#This Row],[SALIDAS]]*Tabla32[[#This Row],[PRECIO]]</f>
        <v>0</v>
      </c>
      <c r="O559" s="2">
        <f>+Tabla32[[#This Row],[BALANCE INICIAL2]]+Tabla32[[#This Row],[ENTRADAS3]]-Tabla32[[#This Row],[SALIDAS4]]</f>
        <v>2030</v>
      </c>
    </row>
    <row r="560" spans="1:15" x14ac:dyDescent="0.25">
      <c r="A560" s="9" t="s">
        <v>23</v>
      </c>
      <c r="B560" s="17" t="s">
        <v>881</v>
      </c>
      <c r="C560" t="s">
        <v>882</v>
      </c>
      <c r="D560" t="s">
        <v>409</v>
      </c>
      <c r="F560" s="9" t="s">
        <v>820</v>
      </c>
      <c r="G560">
        <v>1</v>
      </c>
      <c r="H560">
        <v>0</v>
      </c>
      <c r="I560" s="34">
        <v>0</v>
      </c>
      <c r="J560">
        <f>+Tabla32[[#This Row],[BALANCE INICIAL]]+Tabla32[[#This Row],[ENTRADAS]]-Tabla32[[#This Row],[SALIDAS]]</f>
        <v>1</v>
      </c>
      <c r="K560" s="2">
        <v>113.9</v>
      </c>
      <c r="L560" s="2">
        <f>+Tabla32[[#This Row],[BALANCE INICIAL]]*Tabla32[[#This Row],[PRECIO]]</f>
        <v>113.9</v>
      </c>
      <c r="M560" s="2">
        <f>+Tabla32[[#This Row],[ENTRADAS]]*Tabla32[[#This Row],[PRECIO]]</f>
        <v>0</v>
      </c>
      <c r="N560" s="2">
        <f>+Tabla32[[#This Row],[SALIDAS]]*Tabla32[[#This Row],[PRECIO]]</f>
        <v>0</v>
      </c>
      <c r="O560" s="2">
        <f>+Tabla32[[#This Row],[BALANCE INICIAL2]]+Tabla32[[#This Row],[ENTRADAS3]]-Tabla32[[#This Row],[SALIDAS4]]</f>
        <v>113.9</v>
      </c>
    </row>
    <row r="561" spans="1:15" x14ac:dyDescent="0.25">
      <c r="A561" s="9" t="s">
        <v>25</v>
      </c>
      <c r="B561" t="s">
        <v>901</v>
      </c>
      <c r="C561" t="s">
        <v>67</v>
      </c>
      <c r="D561" t="s">
        <v>288</v>
      </c>
      <c r="F561" s="9" t="s">
        <v>820</v>
      </c>
      <c r="G561">
        <v>41</v>
      </c>
      <c r="H561">
        <v>0</v>
      </c>
      <c r="I561" s="34">
        <v>0</v>
      </c>
      <c r="J561">
        <f>+Tabla32[[#This Row],[BALANCE INICIAL]]+Tabla32[[#This Row],[ENTRADAS]]-Tabla32[[#This Row],[SALIDAS]]</f>
        <v>41</v>
      </c>
      <c r="K561" s="2">
        <v>392</v>
      </c>
      <c r="L561" s="2">
        <f>+Tabla32[[#This Row],[BALANCE INICIAL]]*Tabla32[[#This Row],[PRECIO]]</f>
        <v>16072</v>
      </c>
      <c r="M561" s="2">
        <f>+Tabla32[[#This Row],[ENTRADAS]]*Tabla32[[#This Row],[PRECIO]]</f>
        <v>0</v>
      </c>
      <c r="N561" s="2">
        <f>+Tabla32[[#This Row],[SALIDAS]]*Tabla32[[#This Row],[PRECIO]]</f>
        <v>0</v>
      </c>
      <c r="O561" s="2">
        <f>+Tabla32[[#This Row],[BALANCE INICIAL2]]+Tabla32[[#This Row],[ENTRADAS3]]-Tabla32[[#This Row],[SALIDAS4]]</f>
        <v>16072</v>
      </c>
    </row>
    <row r="562" spans="1:15" x14ac:dyDescent="0.25">
      <c r="A562" s="9" t="s">
        <v>29</v>
      </c>
      <c r="B562" t="s">
        <v>878</v>
      </c>
      <c r="C562" t="s">
        <v>102</v>
      </c>
      <c r="D562" t="s">
        <v>616</v>
      </c>
      <c r="F562" s="9" t="s">
        <v>869</v>
      </c>
      <c r="G562">
        <v>238</v>
      </c>
      <c r="H562">
        <v>0</v>
      </c>
      <c r="I562" s="34">
        <v>0</v>
      </c>
      <c r="J562">
        <f>+Tabla32[[#This Row],[BALANCE INICIAL]]+Tabla32[[#This Row],[ENTRADAS]]-Tabla32[[#This Row],[SALIDAS]]</f>
        <v>238</v>
      </c>
      <c r="K562" s="2">
        <v>53</v>
      </c>
      <c r="L562" s="2">
        <f>+Tabla32[[#This Row],[BALANCE INICIAL]]*Tabla32[[#This Row],[PRECIO]]</f>
        <v>12614</v>
      </c>
      <c r="M562" s="2">
        <f>+Tabla32[[#This Row],[ENTRADAS]]*Tabla32[[#This Row],[PRECIO]]</f>
        <v>0</v>
      </c>
      <c r="N562" s="2">
        <f>+Tabla32[[#This Row],[SALIDAS]]*Tabla32[[#This Row],[PRECIO]]</f>
        <v>0</v>
      </c>
      <c r="O562" s="2">
        <f>+Tabla32[[#This Row],[BALANCE INICIAL2]]+Tabla32[[#This Row],[ENTRADAS3]]-Tabla32[[#This Row],[SALIDAS4]]</f>
        <v>12614</v>
      </c>
    </row>
    <row r="563" spans="1:15" ht="15" customHeight="1" x14ac:dyDescent="0.25">
      <c r="A563" s="9" t="s">
        <v>59</v>
      </c>
      <c r="B563" t="s">
        <v>880</v>
      </c>
      <c r="C563" t="s">
        <v>107</v>
      </c>
      <c r="D563" t="s">
        <v>761</v>
      </c>
      <c r="F563" s="9" t="s">
        <v>820</v>
      </c>
      <c r="G563">
        <v>2</v>
      </c>
      <c r="H563">
        <v>0</v>
      </c>
      <c r="I563" s="34">
        <v>0</v>
      </c>
      <c r="J563">
        <f>+Tabla32[[#This Row],[BALANCE INICIAL]]+Tabla32[[#This Row],[ENTRADAS]]-Tabla32[[#This Row],[SALIDAS]]</f>
        <v>2</v>
      </c>
      <c r="K563" s="2">
        <v>200</v>
      </c>
      <c r="L563" s="2">
        <f>+Tabla32[[#This Row],[BALANCE INICIAL]]*Tabla32[[#This Row],[PRECIO]]</f>
        <v>400</v>
      </c>
      <c r="M563" s="2">
        <f>+Tabla32[[#This Row],[ENTRADAS]]*Tabla32[[#This Row],[PRECIO]]</f>
        <v>0</v>
      </c>
      <c r="N563" s="2">
        <f>+Tabla32[[#This Row],[SALIDAS]]*Tabla32[[#This Row],[PRECIO]]</f>
        <v>0</v>
      </c>
      <c r="O563" s="2">
        <f>+Tabla32[[#This Row],[BALANCE INICIAL2]]+Tabla32[[#This Row],[ENTRADAS3]]-Tabla32[[#This Row],[SALIDAS4]]</f>
        <v>400</v>
      </c>
    </row>
    <row r="564" spans="1:15" x14ac:dyDescent="0.25">
      <c r="A564" s="9" t="s">
        <v>43</v>
      </c>
      <c r="B564" s="17" t="s">
        <v>879</v>
      </c>
      <c r="C564" t="s">
        <v>89</v>
      </c>
      <c r="D564" t="s">
        <v>994</v>
      </c>
      <c r="F564" s="9" t="s">
        <v>820</v>
      </c>
      <c r="G564">
        <v>390</v>
      </c>
      <c r="H564">
        <v>0</v>
      </c>
      <c r="I564" s="34">
        <v>217</v>
      </c>
      <c r="J564">
        <f>+Tabla32[[#This Row],[BALANCE INICIAL]]+Tabla32[[#This Row],[ENTRADAS]]-Tabla32[[#This Row],[SALIDAS]]</f>
        <v>173</v>
      </c>
      <c r="K564" s="2">
        <v>44.92</v>
      </c>
      <c r="L564" s="2">
        <f>+Tabla32[[#This Row],[BALANCE INICIAL]]*Tabla32[[#This Row],[PRECIO]]</f>
        <v>17518.8</v>
      </c>
      <c r="M564" s="2">
        <f>+Tabla32[[#This Row],[ENTRADAS]]*Tabla32[[#This Row],[PRECIO]]</f>
        <v>0</v>
      </c>
      <c r="N564" s="2">
        <f>+Tabla32[[#This Row],[SALIDAS]]*Tabla32[[#This Row],[PRECIO]]</f>
        <v>9747.6400000000012</v>
      </c>
      <c r="O564" s="2">
        <f>+Tabla32[[#This Row],[BALANCE INICIAL2]]+Tabla32[[#This Row],[ENTRADAS3]]-Tabla32[[#This Row],[SALIDAS4]]</f>
        <v>7771.159999999998</v>
      </c>
    </row>
    <row r="565" spans="1:15" x14ac:dyDescent="0.25">
      <c r="A565" s="9" t="s">
        <v>37</v>
      </c>
      <c r="B565" s="17" t="s">
        <v>886</v>
      </c>
      <c r="C565" t="s">
        <v>83</v>
      </c>
      <c r="D565" t="s">
        <v>297</v>
      </c>
      <c r="F565" s="9" t="s">
        <v>820</v>
      </c>
      <c r="G565">
        <v>10</v>
      </c>
      <c r="H565">
        <v>0</v>
      </c>
      <c r="I565" s="34">
        <v>0</v>
      </c>
      <c r="J565">
        <f>+Tabla32[[#This Row],[BALANCE INICIAL]]+Tabla32[[#This Row],[ENTRADAS]]-Tabla32[[#This Row],[SALIDAS]]</f>
        <v>10</v>
      </c>
      <c r="K565" s="2">
        <v>193.22</v>
      </c>
      <c r="L565" s="2">
        <f>+Tabla32[[#This Row],[BALANCE INICIAL]]*Tabla32[[#This Row],[PRECIO]]</f>
        <v>1932.2</v>
      </c>
      <c r="M565" s="2">
        <f>+Tabla32[[#This Row],[ENTRADAS]]*Tabla32[[#This Row],[PRECIO]]</f>
        <v>0</v>
      </c>
      <c r="N565" s="2">
        <f>+Tabla32[[#This Row],[SALIDAS]]*Tabla32[[#This Row],[PRECIO]]</f>
        <v>0</v>
      </c>
      <c r="O565" s="2">
        <f>+Tabla32[[#This Row],[BALANCE INICIAL2]]+Tabla32[[#This Row],[ENTRADAS3]]-Tabla32[[#This Row],[SALIDAS4]]</f>
        <v>1932.2</v>
      </c>
    </row>
    <row r="566" spans="1:15" x14ac:dyDescent="0.25">
      <c r="A566" s="9" t="s">
        <v>37</v>
      </c>
      <c r="B566" s="17" t="s">
        <v>886</v>
      </c>
      <c r="C566" t="s">
        <v>83</v>
      </c>
      <c r="D566" t="s">
        <v>1082</v>
      </c>
      <c r="F566" s="9" t="s">
        <v>820</v>
      </c>
      <c r="G566">
        <v>80</v>
      </c>
      <c r="H566">
        <v>0</v>
      </c>
      <c r="I566" s="34">
        <v>25</v>
      </c>
      <c r="J566">
        <f>+Tabla32[[#This Row],[BALANCE INICIAL]]+Tabla32[[#This Row],[ENTRADAS]]-Tabla32[[#This Row],[SALIDAS]]</f>
        <v>55</v>
      </c>
      <c r="K566" s="2">
        <v>162.54</v>
      </c>
      <c r="L566" s="2">
        <f>+Tabla32[[#This Row],[BALANCE INICIAL]]*Tabla32[[#This Row],[PRECIO]]</f>
        <v>13003.199999999999</v>
      </c>
      <c r="M566" s="2">
        <f>+Tabla32[[#This Row],[ENTRADAS]]*Tabla32[[#This Row],[PRECIO]]</f>
        <v>0</v>
      </c>
      <c r="N566" s="2">
        <f>+Tabla32[[#This Row],[SALIDAS]]*Tabla32[[#This Row],[PRECIO]]</f>
        <v>4063.5</v>
      </c>
      <c r="O566" s="2">
        <f>+Tabla32[[#This Row],[BALANCE INICIAL2]]+Tabla32[[#This Row],[ENTRADAS3]]-Tabla32[[#This Row],[SALIDAS4]]</f>
        <v>8939.6999999999989</v>
      </c>
    </row>
    <row r="567" spans="1:15" x14ac:dyDescent="0.25">
      <c r="A567" s="9" t="s">
        <v>37</v>
      </c>
      <c r="B567" s="17" t="s">
        <v>886</v>
      </c>
      <c r="C567" t="s">
        <v>83</v>
      </c>
      <c r="D567" t="s">
        <v>295</v>
      </c>
      <c r="F567" s="9" t="s">
        <v>820</v>
      </c>
      <c r="G567">
        <v>24</v>
      </c>
      <c r="H567">
        <v>0</v>
      </c>
      <c r="I567" s="34">
        <v>9</v>
      </c>
      <c r="J567">
        <f>+Tabla32[[#This Row],[BALANCE INICIAL]]+Tabla32[[#This Row],[ENTRADAS]]-Tabla32[[#This Row],[SALIDAS]]</f>
        <v>15</v>
      </c>
      <c r="K567" s="2">
        <v>106</v>
      </c>
      <c r="L567" s="2">
        <f>+Tabla32[[#This Row],[BALANCE INICIAL]]*Tabla32[[#This Row],[PRECIO]]</f>
        <v>2544</v>
      </c>
      <c r="M567" s="2">
        <f>+Tabla32[[#This Row],[ENTRADAS]]*Tabla32[[#This Row],[PRECIO]]</f>
        <v>0</v>
      </c>
      <c r="N567" s="2">
        <f>+Tabla32[[#This Row],[SALIDAS]]*Tabla32[[#This Row],[PRECIO]]</f>
        <v>954</v>
      </c>
      <c r="O567" s="2">
        <f>+Tabla32[[#This Row],[BALANCE INICIAL2]]+Tabla32[[#This Row],[ENTRADAS3]]-Tabla32[[#This Row],[SALIDAS4]]</f>
        <v>1590</v>
      </c>
    </row>
    <row r="568" spans="1:15" x14ac:dyDescent="0.25">
      <c r="A568" s="9" t="s">
        <v>37</v>
      </c>
      <c r="B568" s="17" t="s">
        <v>886</v>
      </c>
      <c r="C568" t="s">
        <v>83</v>
      </c>
      <c r="D568" t="s">
        <v>289</v>
      </c>
      <c r="F568" s="9" t="s">
        <v>820</v>
      </c>
      <c r="G568">
        <v>80</v>
      </c>
      <c r="H568">
        <v>0</v>
      </c>
      <c r="I568" s="34">
        <v>0</v>
      </c>
      <c r="J568">
        <f>+Tabla32[[#This Row],[BALANCE INICIAL]]+Tabla32[[#This Row],[ENTRADAS]]-Tabla32[[#This Row],[SALIDAS]]</f>
        <v>80</v>
      </c>
      <c r="K568" s="2">
        <v>99</v>
      </c>
      <c r="L568" s="2">
        <f>+Tabla32[[#This Row],[BALANCE INICIAL]]*Tabla32[[#This Row],[PRECIO]]</f>
        <v>7920</v>
      </c>
      <c r="M568" s="2">
        <f>+Tabla32[[#This Row],[ENTRADAS]]*Tabla32[[#This Row],[PRECIO]]</f>
        <v>0</v>
      </c>
      <c r="N568" s="2">
        <f>+Tabla32[[#This Row],[SALIDAS]]*Tabla32[[#This Row],[PRECIO]]</f>
        <v>0</v>
      </c>
      <c r="O568" s="2">
        <f>+Tabla32[[#This Row],[BALANCE INICIAL2]]+Tabla32[[#This Row],[ENTRADAS3]]-Tabla32[[#This Row],[SALIDAS4]]</f>
        <v>7920</v>
      </c>
    </row>
    <row r="569" spans="1:15" x14ac:dyDescent="0.25">
      <c r="A569" s="9" t="s">
        <v>29</v>
      </c>
      <c r="B569" t="s">
        <v>878</v>
      </c>
      <c r="C569" t="s">
        <v>102</v>
      </c>
      <c r="D569" t="s">
        <v>617</v>
      </c>
      <c r="F569" s="9" t="s">
        <v>865</v>
      </c>
      <c r="G569">
        <v>1</v>
      </c>
      <c r="H569">
        <v>0</v>
      </c>
      <c r="I569" s="34">
        <v>0</v>
      </c>
      <c r="J569">
        <f>+Tabla32[[#This Row],[BALANCE INICIAL]]+Tabla32[[#This Row],[ENTRADAS]]-Tabla32[[#This Row],[SALIDAS]]</f>
        <v>1</v>
      </c>
      <c r="K569" s="2">
        <v>1100</v>
      </c>
      <c r="L569" s="2">
        <f>+Tabla32[[#This Row],[BALANCE INICIAL]]*Tabla32[[#This Row],[PRECIO]]</f>
        <v>1100</v>
      </c>
      <c r="M569" s="2">
        <f>+Tabla32[[#This Row],[ENTRADAS]]*Tabla32[[#This Row],[PRECIO]]</f>
        <v>0</v>
      </c>
      <c r="N569" s="2">
        <f>+Tabla32[[#This Row],[SALIDAS]]*Tabla32[[#This Row],[PRECIO]]</f>
        <v>0</v>
      </c>
      <c r="O569" s="2">
        <f>+Tabla32[[#This Row],[BALANCE INICIAL2]]+Tabla32[[#This Row],[ENTRADAS3]]-Tabla32[[#This Row],[SALIDAS4]]</f>
        <v>1100</v>
      </c>
    </row>
    <row r="570" spans="1:15" x14ac:dyDescent="0.25">
      <c r="A570" s="9" t="s">
        <v>29</v>
      </c>
      <c r="B570" t="s">
        <v>878</v>
      </c>
      <c r="C570" t="s">
        <v>102</v>
      </c>
      <c r="D570" t="s">
        <v>520</v>
      </c>
      <c r="F570" s="9" t="s">
        <v>865</v>
      </c>
      <c r="G570">
        <v>0</v>
      </c>
      <c r="H570">
        <v>0</v>
      </c>
      <c r="I570" s="34">
        <v>0</v>
      </c>
      <c r="J570">
        <f>+Tabla32[[#This Row],[BALANCE INICIAL]]+Tabla32[[#This Row],[ENTRADAS]]-Tabla32[[#This Row],[SALIDAS]]</f>
        <v>0</v>
      </c>
      <c r="K570" s="2">
        <v>1350</v>
      </c>
      <c r="L570" s="2">
        <f>+Tabla32[[#This Row],[BALANCE INICIAL]]*Tabla32[[#This Row],[PRECIO]]</f>
        <v>0</v>
      </c>
      <c r="M570" s="2">
        <f>+Tabla32[[#This Row],[ENTRADAS]]*Tabla32[[#This Row],[PRECIO]]</f>
        <v>0</v>
      </c>
      <c r="N570" s="2">
        <f>+Tabla32[[#This Row],[SALIDAS]]*Tabla32[[#This Row],[PRECIO]]</f>
        <v>0</v>
      </c>
      <c r="O570" s="2">
        <f>+Tabla32[[#This Row],[BALANCE INICIAL2]]+Tabla32[[#This Row],[ENTRADAS3]]-Tabla32[[#This Row],[SALIDAS4]]</f>
        <v>0</v>
      </c>
    </row>
    <row r="571" spans="1:15" x14ac:dyDescent="0.25">
      <c r="A571" s="9" t="s">
        <v>29</v>
      </c>
      <c r="B571" t="s">
        <v>878</v>
      </c>
      <c r="C571" t="s">
        <v>102</v>
      </c>
      <c r="D571" t="s">
        <v>618</v>
      </c>
      <c r="F571" s="9" t="s">
        <v>865</v>
      </c>
      <c r="G571">
        <v>0</v>
      </c>
      <c r="H571">
        <v>0</v>
      </c>
      <c r="I571" s="34">
        <v>0</v>
      </c>
      <c r="J571">
        <f>+Tabla32[[#This Row],[BALANCE INICIAL]]+Tabla32[[#This Row],[ENTRADAS]]-Tabla32[[#This Row],[SALIDAS]]</f>
        <v>0</v>
      </c>
      <c r="K571" s="2">
        <v>350</v>
      </c>
      <c r="L571" s="2">
        <f>+Tabla32[[#This Row],[BALANCE INICIAL]]*Tabla32[[#This Row],[PRECIO]]</f>
        <v>0</v>
      </c>
      <c r="M571" s="2">
        <f>+Tabla32[[#This Row],[ENTRADAS]]*Tabla32[[#This Row],[PRECIO]]</f>
        <v>0</v>
      </c>
      <c r="N571" s="2">
        <f>+Tabla32[[#This Row],[SALIDAS]]*Tabla32[[#This Row],[PRECIO]]</f>
        <v>0</v>
      </c>
      <c r="O571" s="2">
        <f>+Tabla32[[#This Row],[BALANCE INICIAL2]]+Tabla32[[#This Row],[ENTRADAS3]]-Tabla32[[#This Row],[SALIDAS4]]</f>
        <v>0</v>
      </c>
    </row>
    <row r="572" spans="1:15" x14ac:dyDescent="0.25">
      <c r="A572" s="9" t="s">
        <v>59</v>
      </c>
      <c r="B572" t="s">
        <v>880</v>
      </c>
      <c r="C572" t="s">
        <v>107</v>
      </c>
      <c r="D572" t="s">
        <v>714</v>
      </c>
      <c r="F572" s="9" t="s">
        <v>873</v>
      </c>
      <c r="G572">
        <v>5</v>
      </c>
      <c r="H572">
        <v>0</v>
      </c>
      <c r="I572" s="34">
        <v>0</v>
      </c>
      <c r="J572">
        <f>+Tabla32[[#This Row],[BALANCE INICIAL]]+Tabla32[[#This Row],[ENTRADAS]]-Tabla32[[#This Row],[SALIDAS]]</f>
        <v>5</v>
      </c>
      <c r="K572" s="2">
        <v>204.24</v>
      </c>
      <c r="L572" s="2">
        <f>+Tabla32[[#This Row],[BALANCE INICIAL]]*Tabla32[[#This Row],[PRECIO]]</f>
        <v>1021.2</v>
      </c>
      <c r="M572" s="2">
        <f>+Tabla32[[#This Row],[ENTRADAS]]*Tabla32[[#This Row],[PRECIO]]</f>
        <v>0</v>
      </c>
      <c r="N572" s="2">
        <f>+Tabla32[[#This Row],[SALIDAS]]*Tabla32[[#This Row],[PRECIO]]</f>
        <v>0</v>
      </c>
      <c r="O572" s="2">
        <f>+Tabla32[[#This Row],[BALANCE INICIAL2]]+Tabla32[[#This Row],[ENTRADAS3]]-Tabla32[[#This Row],[SALIDAS4]]</f>
        <v>1021.2</v>
      </c>
    </row>
    <row r="573" spans="1:15" x14ac:dyDescent="0.25">
      <c r="A573" s="9" t="s">
        <v>53</v>
      </c>
      <c r="B573" t="s">
        <v>898</v>
      </c>
      <c r="C573" t="s">
        <v>101</v>
      </c>
      <c r="D573" t="s">
        <v>392</v>
      </c>
      <c r="F573" s="9" t="s">
        <v>820</v>
      </c>
      <c r="G573">
        <v>5</v>
      </c>
      <c r="H573">
        <v>0</v>
      </c>
      <c r="I573" s="34">
        <v>2</v>
      </c>
      <c r="J573">
        <f>+Tabla32[[#This Row],[BALANCE INICIAL]]+Tabla32[[#This Row],[ENTRADAS]]-Tabla32[[#This Row],[SALIDAS]]</f>
        <v>3</v>
      </c>
      <c r="K573" s="2">
        <v>380</v>
      </c>
      <c r="L573" s="2">
        <f>+Tabla32[[#This Row],[BALANCE INICIAL]]*Tabla32[[#This Row],[PRECIO]]</f>
        <v>1900</v>
      </c>
      <c r="M573" s="2">
        <f>+Tabla32[[#This Row],[ENTRADAS]]*Tabla32[[#This Row],[PRECIO]]</f>
        <v>0</v>
      </c>
      <c r="N573" s="2">
        <f>+Tabla32[[#This Row],[SALIDAS]]*Tabla32[[#This Row],[PRECIO]]</f>
        <v>760</v>
      </c>
      <c r="O573" s="2">
        <f>+Tabla32[[#This Row],[BALANCE INICIAL2]]+Tabla32[[#This Row],[ENTRADAS3]]-Tabla32[[#This Row],[SALIDAS4]]</f>
        <v>1140</v>
      </c>
    </row>
    <row r="574" spans="1:15" x14ac:dyDescent="0.25">
      <c r="A574" s="9" t="s">
        <v>23</v>
      </c>
      <c r="B574" s="17" t="s">
        <v>881</v>
      </c>
      <c r="C574" t="s">
        <v>882</v>
      </c>
      <c r="D574" t="s">
        <v>400</v>
      </c>
      <c r="F574" s="9" t="s">
        <v>820</v>
      </c>
      <c r="G574">
        <v>0</v>
      </c>
      <c r="H574">
        <v>0</v>
      </c>
      <c r="I574" s="34">
        <v>0</v>
      </c>
      <c r="J574">
        <f>+Tabla32[[#This Row],[BALANCE INICIAL]]+Tabla32[[#This Row],[ENTRADAS]]-Tabla32[[#This Row],[SALIDAS]]</f>
        <v>0</v>
      </c>
      <c r="K574" s="2">
        <v>7271.18</v>
      </c>
      <c r="L574" s="2">
        <f>+Tabla32[[#This Row],[BALANCE INICIAL]]*Tabla32[[#This Row],[PRECIO]]</f>
        <v>0</v>
      </c>
      <c r="M574" s="2">
        <f>+Tabla32[[#This Row],[ENTRADAS]]*Tabla32[[#This Row],[PRECIO]]</f>
        <v>0</v>
      </c>
      <c r="N574" s="2">
        <f>+Tabla32[[#This Row],[SALIDAS]]*Tabla32[[#This Row],[PRECIO]]</f>
        <v>0</v>
      </c>
      <c r="O574" s="2">
        <f>+Tabla32[[#This Row],[BALANCE INICIAL2]]+Tabla32[[#This Row],[ENTRADAS3]]-Tabla32[[#This Row],[SALIDAS4]]</f>
        <v>0</v>
      </c>
    </row>
    <row r="575" spans="1:15" x14ac:dyDescent="0.25">
      <c r="A575" s="9" t="s">
        <v>47</v>
      </c>
      <c r="B575" t="s">
        <v>893</v>
      </c>
      <c r="C575" t="s">
        <v>94</v>
      </c>
      <c r="D575" t="s">
        <v>477</v>
      </c>
      <c r="F575" s="9" t="s">
        <v>863</v>
      </c>
      <c r="G575">
        <v>5</v>
      </c>
      <c r="H575">
        <v>0</v>
      </c>
      <c r="I575" s="34">
        <v>0</v>
      </c>
      <c r="J575">
        <f>+Tabla32[[#This Row],[BALANCE INICIAL]]+Tabla32[[#This Row],[ENTRADAS]]-Tabla32[[#This Row],[SALIDAS]]</f>
        <v>5</v>
      </c>
      <c r="K575" s="2">
        <v>3240</v>
      </c>
      <c r="L575" s="2">
        <f>+Tabla32[[#This Row],[BALANCE INICIAL]]*Tabla32[[#This Row],[PRECIO]]</f>
        <v>16200</v>
      </c>
      <c r="M575" s="2">
        <f>+Tabla32[[#This Row],[ENTRADAS]]*Tabla32[[#This Row],[PRECIO]]</f>
        <v>0</v>
      </c>
      <c r="N575" s="2">
        <f>+Tabla32[[#This Row],[SALIDAS]]*Tabla32[[#This Row],[PRECIO]]</f>
        <v>0</v>
      </c>
      <c r="O575" s="2">
        <f>+Tabla32[[#This Row],[BALANCE INICIAL2]]+Tabla32[[#This Row],[ENTRADAS3]]-Tabla32[[#This Row],[SALIDAS4]]</f>
        <v>16200</v>
      </c>
    </row>
    <row r="576" spans="1:15" x14ac:dyDescent="0.25">
      <c r="A576" s="9" t="s">
        <v>47</v>
      </c>
      <c r="B576" t="s">
        <v>893</v>
      </c>
      <c r="C576" t="s">
        <v>94</v>
      </c>
      <c r="D576" t="s">
        <v>472</v>
      </c>
      <c r="F576" s="9" t="s">
        <v>863</v>
      </c>
      <c r="G576">
        <v>19</v>
      </c>
      <c r="H576">
        <v>0</v>
      </c>
      <c r="I576" s="34">
        <v>1</v>
      </c>
      <c r="J576">
        <f>+Tabla32[[#This Row],[BALANCE INICIAL]]+Tabla32[[#This Row],[ENTRADAS]]-Tabla32[[#This Row],[SALIDAS]]</f>
        <v>18</v>
      </c>
      <c r="K576" s="2">
        <v>3240</v>
      </c>
      <c r="L576" s="2">
        <f>+Tabla32[[#This Row],[BALANCE INICIAL]]*Tabla32[[#This Row],[PRECIO]]</f>
        <v>61560</v>
      </c>
      <c r="M576" s="2">
        <f>+Tabla32[[#This Row],[ENTRADAS]]*Tabla32[[#This Row],[PRECIO]]</f>
        <v>0</v>
      </c>
      <c r="N576" s="2">
        <f>+Tabla32[[#This Row],[SALIDAS]]*Tabla32[[#This Row],[PRECIO]]</f>
        <v>3240</v>
      </c>
      <c r="O576" s="2">
        <f>+Tabla32[[#This Row],[BALANCE INICIAL2]]+Tabla32[[#This Row],[ENTRADAS3]]-Tabla32[[#This Row],[SALIDAS4]]</f>
        <v>58320</v>
      </c>
    </row>
    <row r="577" spans="1:15" x14ac:dyDescent="0.25">
      <c r="A577" s="9" t="s">
        <v>47</v>
      </c>
      <c r="B577" t="s">
        <v>893</v>
      </c>
      <c r="C577" t="s">
        <v>94</v>
      </c>
      <c r="D577" t="s">
        <v>475</v>
      </c>
      <c r="F577" s="9" t="s">
        <v>863</v>
      </c>
      <c r="G577">
        <v>5</v>
      </c>
      <c r="H577">
        <v>0</v>
      </c>
      <c r="I577" s="34">
        <v>0</v>
      </c>
      <c r="J577">
        <f>+Tabla32[[#This Row],[BALANCE INICIAL]]+Tabla32[[#This Row],[ENTRADAS]]-Tabla32[[#This Row],[SALIDAS]]</f>
        <v>5</v>
      </c>
      <c r="K577" s="2">
        <v>3240</v>
      </c>
      <c r="L577" s="2">
        <f>+Tabla32[[#This Row],[BALANCE INICIAL]]*Tabla32[[#This Row],[PRECIO]]</f>
        <v>16200</v>
      </c>
      <c r="M577" s="2">
        <f>+Tabla32[[#This Row],[ENTRADAS]]*Tabla32[[#This Row],[PRECIO]]</f>
        <v>0</v>
      </c>
      <c r="N577" s="2">
        <f>+Tabla32[[#This Row],[SALIDAS]]*Tabla32[[#This Row],[PRECIO]]</f>
        <v>0</v>
      </c>
      <c r="O577" s="2">
        <f>+Tabla32[[#This Row],[BALANCE INICIAL2]]+Tabla32[[#This Row],[ENTRADAS3]]-Tabla32[[#This Row],[SALIDAS4]]</f>
        <v>16200</v>
      </c>
    </row>
    <row r="578" spans="1:15" x14ac:dyDescent="0.25">
      <c r="A578" s="9" t="s">
        <v>47</v>
      </c>
      <c r="B578" t="s">
        <v>893</v>
      </c>
      <c r="C578" t="s">
        <v>94</v>
      </c>
      <c r="D578" t="s">
        <v>478</v>
      </c>
      <c r="F578" s="9" t="s">
        <v>863</v>
      </c>
      <c r="G578">
        <v>2</v>
      </c>
      <c r="H578">
        <v>0</v>
      </c>
      <c r="I578" s="34">
        <v>0</v>
      </c>
      <c r="J578">
        <f>+Tabla32[[#This Row],[BALANCE INICIAL]]+Tabla32[[#This Row],[ENTRADAS]]-Tabla32[[#This Row],[SALIDAS]]</f>
        <v>2</v>
      </c>
      <c r="K578" s="2">
        <v>4850</v>
      </c>
      <c r="L578" s="2">
        <f>+Tabla32[[#This Row],[BALANCE INICIAL]]*Tabla32[[#This Row],[PRECIO]]</f>
        <v>9700</v>
      </c>
      <c r="M578" s="2">
        <f>+Tabla32[[#This Row],[ENTRADAS]]*Tabla32[[#This Row],[PRECIO]]</f>
        <v>0</v>
      </c>
      <c r="N578" s="2">
        <f>+Tabla32[[#This Row],[SALIDAS]]*Tabla32[[#This Row],[PRECIO]]</f>
        <v>0</v>
      </c>
      <c r="O578" s="2">
        <f>+Tabla32[[#This Row],[BALANCE INICIAL2]]+Tabla32[[#This Row],[ENTRADAS3]]-Tabla32[[#This Row],[SALIDAS4]]</f>
        <v>9700</v>
      </c>
    </row>
    <row r="579" spans="1:15" x14ac:dyDescent="0.25">
      <c r="A579" s="9" t="s">
        <v>47</v>
      </c>
      <c r="B579" t="s">
        <v>893</v>
      </c>
      <c r="C579" t="s">
        <v>94</v>
      </c>
      <c r="D579" t="s">
        <v>479</v>
      </c>
      <c r="F579" s="9" t="s">
        <v>825</v>
      </c>
      <c r="G579">
        <v>2</v>
      </c>
      <c r="H579">
        <v>0</v>
      </c>
      <c r="I579" s="34">
        <v>0</v>
      </c>
      <c r="J579">
        <f>+Tabla32[[#This Row],[BALANCE INICIAL]]+Tabla32[[#This Row],[ENTRADAS]]-Tabla32[[#This Row],[SALIDAS]]</f>
        <v>2</v>
      </c>
      <c r="K579" s="2">
        <v>3240</v>
      </c>
      <c r="L579" s="2">
        <f>+Tabla32[[#This Row],[BALANCE INICIAL]]*Tabla32[[#This Row],[PRECIO]]</f>
        <v>6480</v>
      </c>
      <c r="M579" s="2">
        <f>+Tabla32[[#This Row],[ENTRADAS]]*Tabla32[[#This Row],[PRECIO]]</f>
        <v>0</v>
      </c>
      <c r="N579" s="2">
        <f>+Tabla32[[#This Row],[SALIDAS]]*Tabla32[[#This Row],[PRECIO]]</f>
        <v>0</v>
      </c>
      <c r="O579" s="2">
        <f>+Tabla32[[#This Row],[BALANCE INICIAL2]]+Tabla32[[#This Row],[ENTRADAS3]]-Tabla32[[#This Row],[SALIDAS4]]</f>
        <v>6480</v>
      </c>
    </row>
    <row r="580" spans="1:15" x14ac:dyDescent="0.25">
      <c r="A580" s="9" t="s">
        <v>47</v>
      </c>
      <c r="B580" t="s">
        <v>893</v>
      </c>
      <c r="C580" t="s">
        <v>94</v>
      </c>
      <c r="D580" t="s">
        <v>474</v>
      </c>
      <c r="F580" s="9" t="s">
        <v>825</v>
      </c>
      <c r="G580">
        <v>2</v>
      </c>
      <c r="H580">
        <v>0</v>
      </c>
      <c r="I580" s="34">
        <v>0</v>
      </c>
      <c r="J580">
        <f>+Tabla32[[#This Row],[BALANCE INICIAL]]+Tabla32[[#This Row],[ENTRADAS]]-Tabla32[[#This Row],[SALIDAS]]</f>
        <v>2</v>
      </c>
      <c r="K580" s="2">
        <v>1089</v>
      </c>
      <c r="L580" s="2">
        <f>+Tabla32[[#This Row],[BALANCE INICIAL]]*Tabla32[[#This Row],[PRECIO]]</f>
        <v>2178</v>
      </c>
      <c r="M580" s="2">
        <f>+Tabla32[[#This Row],[ENTRADAS]]*Tabla32[[#This Row],[PRECIO]]</f>
        <v>0</v>
      </c>
      <c r="N580" s="2">
        <f>+Tabla32[[#This Row],[SALIDAS]]*Tabla32[[#This Row],[PRECIO]]</f>
        <v>0</v>
      </c>
      <c r="O580" s="2">
        <f>+Tabla32[[#This Row],[BALANCE INICIAL2]]+Tabla32[[#This Row],[ENTRADAS3]]-Tabla32[[#This Row],[SALIDAS4]]</f>
        <v>2178</v>
      </c>
    </row>
    <row r="581" spans="1:15" x14ac:dyDescent="0.25">
      <c r="A581" s="9" t="s">
        <v>47</v>
      </c>
      <c r="B581" t="s">
        <v>893</v>
      </c>
      <c r="C581" t="s">
        <v>94</v>
      </c>
      <c r="D581" t="s">
        <v>476</v>
      </c>
      <c r="F581" s="9" t="s">
        <v>863</v>
      </c>
      <c r="G581">
        <v>5</v>
      </c>
      <c r="H581">
        <v>0</v>
      </c>
      <c r="I581" s="34">
        <v>0</v>
      </c>
      <c r="J581">
        <f>+Tabla32[[#This Row],[BALANCE INICIAL]]+Tabla32[[#This Row],[ENTRADAS]]-Tabla32[[#This Row],[SALIDAS]]</f>
        <v>5</v>
      </c>
      <c r="K581" s="2">
        <v>4500</v>
      </c>
      <c r="L581" s="2">
        <f>+Tabla32[[#This Row],[BALANCE INICIAL]]*Tabla32[[#This Row],[PRECIO]]</f>
        <v>22500</v>
      </c>
      <c r="M581" s="2">
        <f>+Tabla32[[#This Row],[ENTRADAS]]*Tabla32[[#This Row],[PRECIO]]</f>
        <v>0</v>
      </c>
      <c r="N581" s="2">
        <f>+Tabla32[[#This Row],[SALIDAS]]*Tabla32[[#This Row],[PRECIO]]</f>
        <v>0</v>
      </c>
      <c r="O581" s="2">
        <f>+Tabla32[[#This Row],[BALANCE INICIAL2]]+Tabla32[[#This Row],[ENTRADAS3]]-Tabla32[[#This Row],[SALIDAS4]]</f>
        <v>22500</v>
      </c>
    </row>
    <row r="582" spans="1:15" x14ac:dyDescent="0.25">
      <c r="A582" s="9" t="s">
        <v>47</v>
      </c>
      <c r="B582" t="s">
        <v>893</v>
      </c>
      <c r="C582" t="s">
        <v>94</v>
      </c>
      <c r="D582" t="s">
        <v>473</v>
      </c>
      <c r="F582" s="9" t="s">
        <v>863</v>
      </c>
      <c r="G582">
        <v>5</v>
      </c>
      <c r="H582">
        <v>0</v>
      </c>
      <c r="I582" s="34">
        <v>0</v>
      </c>
      <c r="J582">
        <f>+Tabla32[[#This Row],[BALANCE INICIAL]]+Tabla32[[#This Row],[ENTRADAS]]-Tabla32[[#This Row],[SALIDAS]]</f>
        <v>5</v>
      </c>
      <c r="K582" s="2">
        <v>3698</v>
      </c>
      <c r="L582" s="2">
        <f>+Tabla32[[#This Row],[BALANCE INICIAL]]*Tabla32[[#This Row],[PRECIO]]</f>
        <v>18490</v>
      </c>
      <c r="M582" s="2">
        <f>+Tabla32[[#This Row],[ENTRADAS]]*Tabla32[[#This Row],[PRECIO]]</f>
        <v>0</v>
      </c>
      <c r="N582" s="2">
        <f>+Tabla32[[#This Row],[SALIDAS]]*Tabla32[[#This Row],[PRECIO]]</f>
        <v>0</v>
      </c>
      <c r="O582" s="2">
        <f>+Tabla32[[#This Row],[BALANCE INICIAL2]]+Tabla32[[#This Row],[ENTRADAS3]]-Tabla32[[#This Row],[SALIDAS4]]</f>
        <v>18490</v>
      </c>
    </row>
    <row r="583" spans="1:15" x14ac:dyDescent="0.25">
      <c r="A583" s="9" t="s">
        <v>59</v>
      </c>
      <c r="B583" t="s">
        <v>880</v>
      </c>
      <c r="C583" t="s">
        <v>107</v>
      </c>
      <c r="D583" t="s">
        <v>762</v>
      </c>
      <c r="F583" s="9" t="s">
        <v>820</v>
      </c>
      <c r="G583">
        <v>4</v>
      </c>
      <c r="H583">
        <v>0</v>
      </c>
      <c r="I583" s="34">
        <v>0</v>
      </c>
      <c r="J583">
        <f>+Tabla32[[#This Row],[BALANCE INICIAL]]+Tabla32[[#This Row],[ENTRADAS]]-Tabla32[[#This Row],[SALIDAS]]</f>
        <v>4</v>
      </c>
      <c r="K583" s="2">
        <v>187</v>
      </c>
      <c r="L583" s="2">
        <f>+Tabla32[[#This Row],[BALANCE INICIAL]]*Tabla32[[#This Row],[PRECIO]]</f>
        <v>748</v>
      </c>
      <c r="M583" s="2">
        <f>+Tabla32[[#This Row],[ENTRADAS]]*Tabla32[[#This Row],[PRECIO]]</f>
        <v>0</v>
      </c>
      <c r="N583" s="2">
        <f>+Tabla32[[#This Row],[SALIDAS]]*Tabla32[[#This Row],[PRECIO]]</f>
        <v>0</v>
      </c>
      <c r="O583" s="2">
        <f>+Tabla32[[#This Row],[BALANCE INICIAL2]]+Tabla32[[#This Row],[ENTRADAS3]]-Tabla32[[#This Row],[SALIDAS4]]</f>
        <v>748</v>
      </c>
    </row>
    <row r="584" spans="1:15" x14ac:dyDescent="0.25">
      <c r="A584" s="9" t="s">
        <v>59</v>
      </c>
      <c r="B584" t="s">
        <v>880</v>
      </c>
      <c r="C584" t="s">
        <v>107</v>
      </c>
      <c r="D584" t="s">
        <v>763</v>
      </c>
      <c r="F584" s="9" t="s">
        <v>820</v>
      </c>
      <c r="G584">
        <v>2</v>
      </c>
      <c r="H584">
        <v>0</v>
      </c>
      <c r="I584" s="34">
        <v>0</v>
      </c>
      <c r="J584">
        <f>+Tabla32[[#This Row],[BALANCE INICIAL]]+Tabla32[[#This Row],[ENTRADAS]]-Tabla32[[#This Row],[SALIDAS]]</f>
        <v>2</v>
      </c>
      <c r="K584" s="2">
        <v>170</v>
      </c>
      <c r="L584" s="2">
        <f>+Tabla32[[#This Row],[BALANCE INICIAL]]*Tabla32[[#This Row],[PRECIO]]</f>
        <v>340</v>
      </c>
      <c r="M584" s="2">
        <f>+Tabla32[[#This Row],[ENTRADAS]]*Tabla32[[#This Row],[PRECIO]]</f>
        <v>0</v>
      </c>
      <c r="N584" s="2">
        <f>+Tabla32[[#This Row],[SALIDAS]]*Tabla32[[#This Row],[PRECIO]]</f>
        <v>0</v>
      </c>
      <c r="O584" s="2">
        <f>+Tabla32[[#This Row],[BALANCE INICIAL2]]+Tabla32[[#This Row],[ENTRADAS3]]-Tabla32[[#This Row],[SALIDAS4]]</f>
        <v>340</v>
      </c>
    </row>
    <row r="585" spans="1:15" x14ac:dyDescent="0.25">
      <c r="A585" s="9" t="s">
        <v>59</v>
      </c>
      <c r="B585" t="s">
        <v>880</v>
      </c>
      <c r="C585" t="s">
        <v>107</v>
      </c>
      <c r="D585" t="s">
        <v>764</v>
      </c>
      <c r="F585" s="9" t="s">
        <v>820</v>
      </c>
      <c r="G585">
        <v>3</v>
      </c>
      <c r="H585">
        <v>0</v>
      </c>
      <c r="I585" s="34">
        <v>0</v>
      </c>
      <c r="J585">
        <f>+Tabla32[[#This Row],[BALANCE INICIAL]]+Tabla32[[#This Row],[ENTRADAS]]-Tabla32[[#This Row],[SALIDAS]]</f>
        <v>3</v>
      </c>
      <c r="K585" s="2">
        <v>180</v>
      </c>
      <c r="L585" s="2">
        <f>+Tabla32[[#This Row],[BALANCE INICIAL]]*Tabla32[[#This Row],[PRECIO]]</f>
        <v>540</v>
      </c>
      <c r="M585" s="2">
        <f>+Tabla32[[#This Row],[ENTRADAS]]*Tabla32[[#This Row],[PRECIO]]</f>
        <v>0</v>
      </c>
      <c r="N585" s="2">
        <f>+Tabla32[[#This Row],[SALIDAS]]*Tabla32[[#This Row],[PRECIO]]</f>
        <v>0</v>
      </c>
      <c r="O585" s="2">
        <f>+Tabla32[[#This Row],[BALANCE INICIAL2]]+Tabla32[[#This Row],[ENTRADAS3]]-Tabla32[[#This Row],[SALIDAS4]]</f>
        <v>540</v>
      </c>
    </row>
    <row r="586" spans="1:15" x14ac:dyDescent="0.25">
      <c r="A586" s="9" t="s">
        <v>59</v>
      </c>
      <c r="B586" t="s">
        <v>880</v>
      </c>
      <c r="C586" t="s">
        <v>107</v>
      </c>
      <c r="D586" t="s">
        <v>765</v>
      </c>
      <c r="F586" s="9" t="s">
        <v>820</v>
      </c>
      <c r="G586">
        <v>1</v>
      </c>
      <c r="H586">
        <v>0</v>
      </c>
      <c r="I586" s="34">
        <v>0</v>
      </c>
      <c r="J586">
        <f>+Tabla32[[#This Row],[BALANCE INICIAL]]+Tabla32[[#This Row],[ENTRADAS]]-Tabla32[[#This Row],[SALIDAS]]</f>
        <v>1</v>
      </c>
      <c r="K586" s="2">
        <v>180</v>
      </c>
      <c r="L586" s="2">
        <f>+Tabla32[[#This Row],[BALANCE INICIAL]]*Tabla32[[#This Row],[PRECIO]]</f>
        <v>180</v>
      </c>
      <c r="M586" s="2">
        <f>+Tabla32[[#This Row],[ENTRADAS]]*Tabla32[[#This Row],[PRECIO]]</f>
        <v>0</v>
      </c>
      <c r="N586" s="2">
        <f>+Tabla32[[#This Row],[SALIDAS]]*Tabla32[[#This Row],[PRECIO]]</f>
        <v>0</v>
      </c>
      <c r="O586" s="2">
        <f>+Tabla32[[#This Row],[BALANCE INICIAL2]]+Tabla32[[#This Row],[ENTRADAS3]]-Tabla32[[#This Row],[SALIDAS4]]</f>
        <v>180</v>
      </c>
    </row>
    <row r="587" spans="1:15" x14ac:dyDescent="0.25">
      <c r="A587" s="9" t="s">
        <v>59</v>
      </c>
      <c r="B587" t="s">
        <v>880</v>
      </c>
      <c r="C587" t="s">
        <v>107</v>
      </c>
      <c r="D587" t="s">
        <v>766</v>
      </c>
      <c r="F587" s="9" t="s">
        <v>820</v>
      </c>
      <c r="G587">
        <v>1</v>
      </c>
      <c r="H587">
        <v>0</v>
      </c>
      <c r="I587" s="34">
        <v>0</v>
      </c>
      <c r="J587">
        <f>+Tabla32[[#This Row],[BALANCE INICIAL]]+Tabla32[[#This Row],[ENTRADAS]]-Tabla32[[#This Row],[SALIDAS]]</f>
        <v>1</v>
      </c>
      <c r="K587" s="2">
        <v>195</v>
      </c>
      <c r="L587" s="2">
        <f>+Tabla32[[#This Row],[BALANCE INICIAL]]*Tabla32[[#This Row],[PRECIO]]</f>
        <v>195</v>
      </c>
      <c r="M587" s="2">
        <f>+Tabla32[[#This Row],[ENTRADAS]]*Tabla32[[#This Row],[PRECIO]]</f>
        <v>0</v>
      </c>
      <c r="N587" s="2">
        <f>+Tabla32[[#This Row],[SALIDAS]]*Tabla32[[#This Row],[PRECIO]]</f>
        <v>0</v>
      </c>
      <c r="O587" s="2">
        <f>+Tabla32[[#This Row],[BALANCE INICIAL2]]+Tabla32[[#This Row],[ENTRADAS3]]-Tabla32[[#This Row],[SALIDAS4]]</f>
        <v>195</v>
      </c>
    </row>
    <row r="588" spans="1:15" ht="15.75" customHeight="1" x14ac:dyDescent="0.25">
      <c r="A588" s="9" t="s">
        <v>28</v>
      </c>
      <c r="B588" t="s">
        <v>884</v>
      </c>
      <c r="C588" t="s">
        <v>74</v>
      </c>
      <c r="D588" t="s">
        <v>1073</v>
      </c>
      <c r="E588" t="s">
        <v>1060</v>
      </c>
      <c r="F588" s="9" t="s">
        <v>820</v>
      </c>
      <c r="G588">
        <v>0</v>
      </c>
      <c r="H588">
        <v>4</v>
      </c>
      <c r="I588" s="34">
        <v>4</v>
      </c>
      <c r="J588">
        <f>+Tabla32[[#This Row],[BALANCE INICIAL]]+Tabla32[[#This Row],[ENTRADAS]]-Tabla32[[#This Row],[SALIDAS]]</f>
        <v>0</v>
      </c>
      <c r="K588" s="2">
        <v>200</v>
      </c>
      <c r="L588" s="2">
        <f>+Tabla32[[#This Row],[BALANCE INICIAL]]*Tabla32[[#This Row],[PRECIO]]</f>
        <v>0</v>
      </c>
      <c r="M588" s="2">
        <f>+Tabla32[[#This Row],[ENTRADAS]]*Tabla32[[#This Row],[PRECIO]]</f>
        <v>800</v>
      </c>
      <c r="N588" s="2">
        <f>+Tabla32[[#This Row],[SALIDAS]]*Tabla32[[#This Row],[PRECIO]]</f>
        <v>800</v>
      </c>
      <c r="O588" s="2">
        <f>+Tabla32[[#This Row],[BALANCE INICIAL2]]+Tabla32[[#This Row],[ENTRADAS3]]-Tabla32[[#This Row],[SALIDAS4]]</f>
        <v>0</v>
      </c>
    </row>
    <row r="589" spans="1:15" x14ac:dyDescent="0.25">
      <c r="A589" s="9" t="s">
        <v>29</v>
      </c>
      <c r="B589" t="s">
        <v>878</v>
      </c>
      <c r="C589" t="s">
        <v>102</v>
      </c>
      <c r="D589" t="s">
        <v>518</v>
      </c>
      <c r="F589" s="9" t="s">
        <v>820</v>
      </c>
      <c r="G589">
        <v>0</v>
      </c>
      <c r="H589">
        <v>0</v>
      </c>
      <c r="I589" s="34">
        <v>0</v>
      </c>
      <c r="J589">
        <f>+Tabla32[[#This Row],[BALANCE INICIAL]]+Tabla32[[#This Row],[ENTRADAS]]-Tabla32[[#This Row],[SALIDAS]]</f>
        <v>0</v>
      </c>
      <c r="K589" s="2">
        <v>150</v>
      </c>
      <c r="L589" s="2">
        <f>+Tabla32[[#This Row],[BALANCE INICIAL]]*Tabla32[[#This Row],[PRECIO]]</f>
        <v>0</v>
      </c>
      <c r="M589" s="2">
        <f>+Tabla32[[#This Row],[ENTRADAS]]*Tabla32[[#This Row],[PRECIO]]</f>
        <v>0</v>
      </c>
      <c r="N589" s="2">
        <f>+Tabla32[[#This Row],[SALIDAS]]*Tabla32[[#This Row],[PRECIO]]</f>
        <v>0</v>
      </c>
      <c r="O589" s="2">
        <f>+Tabla32[[#This Row],[BALANCE INICIAL2]]+Tabla32[[#This Row],[ENTRADAS3]]-Tabla32[[#This Row],[SALIDAS4]]</f>
        <v>0</v>
      </c>
    </row>
    <row r="590" spans="1:15" x14ac:dyDescent="0.25">
      <c r="A590" s="9" t="s">
        <v>59</v>
      </c>
      <c r="B590" t="s">
        <v>880</v>
      </c>
      <c r="C590" t="s">
        <v>107</v>
      </c>
      <c r="D590" t="s">
        <v>767</v>
      </c>
      <c r="F590" s="9" t="s">
        <v>820</v>
      </c>
      <c r="G590">
        <v>1</v>
      </c>
      <c r="H590">
        <v>0</v>
      </c>
      <c r="I590" s="34">
        <v>0</v>
      </c>
      <c r="J590">
        <f>+Tabla32[[#This Row],[BALANCE INICIAL]]+Tabla32[[#This Row],[ENTRADAS]]-Tabla32[[#This Row],[SALIDAS]]</f>
        <v>1</v>
      </c>
      <c r="K590" s="2">
        <v>1182.17</v>
      </c>
      <c r="L590" s="2">
        <f>+Tabla32[[#This Row],[BALANCE INICIAL]]*Tabla32[[#This Row],[PRECIO]]</f>
        <v>1182.17</v>
      </c>
      <c r="M590" s="2">
        <f>+Tabla32[[#This Row],[ENTRADAS]]*Tabla32[[#This Row],[PRECIO]]</f>
        <v>0</v>
      </c>
      <c r="N590" s="2">
        <f>+Tabla32[[#This Row],[SALIDAS]]*Tabla32[[#This Row],[PRECIO]]</f>
        <v>0</v>
      </c>
      <c r="O590" s="2">
        <f>+Tabla32[[#This Row],[BALANCE INICIAL2]]+Tabla32[[#This Row],[ENTRADAS3]]-Tabla32[[#This Row],[SALIDAS4]]</f>
        <v>1182.17</v>
      </c>
    </row>
    <row r="591" spans="1:15" x14ac:dyDescent="0.25">
      <c r="A591" s="9" t="s">
        <v>28</v>
      </c>
      <c r="B591" t="s">
        <v>884</v>
      </c>
      <c r="C591" t="s">
        <v>74</v>
      </c>
      <c r="D591" t="s">
        <v>482</v>
      </c>
      <c r="F591" s="9" t="s">
        <v>820</v>
      </c>
      <c r="G591">
        <v>4</v>
      </c>
      <c r="H591">
        <v>0</v>
      </c>
      <c r="I591" s="34">
        <v>0</v>
      </c>
      <c r="J591">
        <f>+Tabla32[[#This Row],[BALANCE INICIAL]]+Tabla32[[#This Row],[ENTRADAS]]-Tabla32[[#This Row],[SALIDAS]]</f>
        <v>4</v>
      </c>
      <c r="K591" s="2">
        <v>3331.38</v>
      </c>
      <c r="L591" s="2">
        <f>+Tabla32[[#This Row],[BALANCE INICIAL]]*Tabla32[[#This Row],[PRECIO]]</f>
        <v>13325.52</v>
      </c>
      <c r="M591" s="2">
        <f>+Tabla32[[#This Row],[ENTRADAS]]*Tabla32[[#This Row],[PRECIO]]</f>
        <v>0</v>
      </c>
      <c r="N591" s="2">
        <f>+Tabla32[[#This Row],[SALIDAS]]*Tabla32[[#This Row],[PRECIO]]</f>
        <v>0</v>
      </c>
      <c r="O591" s="2">
        <f>+Tabla32[[#This Row],[BALANCE INICIAL2]]+Tabla32[[#This Row],[ENTRADAS3]]-Tabla32[[#This Row],[SALIDAS4]]</f>
        <v>13325.52</v>
      </c>
    </row>
    <row r="592" spans="1:15" ht="15" customHeight="1" x14ac:dyDescent="0.25">
      <c r="A592" s="9" t="s">
        <v>28</v>
      </c>
      <c r="B592" t="s">
        <v>884</v>
      </c>
      <c r="C592" t="s">
        <v>74</v>
      </c>
      <c r="D592" t="s">
        <v>272</v>
      </c>
      <c r="F592" s="9" t="s">
        <v>820</v>
      </c>
      <c r="G592">
        <v>12</v>
      </c>
      <c r="H592">
        <v>0</v>
      </c>
      <c r="I592" s="34">
        <v>0</v>
      </c>
      <c r="J592">
        <f>+Tabla32[[#This Row],[BALANCE INICIAL]]+Tabla32[[#This Row],[ENTRADAS]]-Tabla32[[#This Row],[SALIDAS]]</f>
        <v>12</v>
      </c>
      <c r="K592" s="2">
        <v>6250</v>
      </c>
      <c r="L592" s="2">
        <f>+Tabla32[[#This Row],[BALANCE INICIAL]]*Tabla32[[#This Row],[PRECIO]]</f>
        <v>75000</v>
      </c>
      <c r="M592" s="2">
        <f>+Tabla32[[#This Row],[ENTRADAS]]*Tabla32[[#This Row],[PRECIO]]</f>
        <v>0</v>
      </c>
      <c r="N592" s="2">
        <f>+Tabla32[[#This Row],[SALIDAS]]*Tabla32[[#This Row],[PRECIO]]</f>
        <v>0</v>
      </c>
      <c r="O592" s="2">
        <f>+Tabla32[[#This Row],[BALANCE INICIAL2]]+Tabla32[[#This Row],[ENTRADAS3]]-Tabla32[[#This Row],[SALIDAS4]]</f>
        <v>75000</v>
      </c>
    </row>
    <row r="593" spans="1:15" x14ac:dyDescent="0.25">
      <c r="A593" s="9" t="s">
        <v>34</v>
      </c>
      <c r="B593" t="s">
        <v>877</v>
      </c>
      <c r="C593" t="s">
        <v>104</v>
      </c>
      <c r="D593" t="s">
        <v>1136</v>
      </c>
      <c r="E593" t="s">
        <v>1137</v>
      </c>
      <c r="F593" s="9" t="s">
        <v>820</v>
      </c>
      <c r="G593">
        <v>0</v>
      </c>
      <c r="H593">
        <v>17</v>
      </c>
      <c r="I593" s="34">
        <v>17</v>
      </c>
      <c r="J593">
        <f>+Tabla32[[#This Row],[BALANCE INICIAL]]+Tabla32[[#This Row],[ENTRADAS]]-Tabla32[[#This Row],[SALIDAS]]</f>
        <v>0</v>
      </c>
      <c r="K593" s="2">
        <v>2500</v>
      </c>
      <c r="L593" s="2">
        <f>+Tabla32[[#This Row],[BALANCE INICIAL]]*Tabla32[[#This Row],[PRECIO]]</f>
        <v>0</v>
      </c>
      <c r="M593" s="2">
        <f>+Tabla32[[#This Row],[ENTRADAS]]*Tabla32[[#This Row],[PRECIO]]</f>
        <v>42500</v>
      </c>
      <c r="N593" s="2">
        <f>+Tabla32[[#This Row],[SALIDAS]]*Tabla32[[#This Row],[PRECIO]]</f>
        <v>42500</v>
      </c>
      <c r="O593" s="2">
        <f>+Tabla32[[#This Row],[BALANCE INICIAL2]]+Tabla32[[#This Row],[ENTRADAS3]]-Tabla32[[#This Row],[SALIDAS4]]</f>
        <v>0</v>
      </c>
    </row>
    <row r="594" spans="1:15" x14ac:dyDescent="0.25">
      <c r="A594" s="9" t="s">
        <v>23</v>
      </c>
      <c r="B594" s="17" t="s">
        <v>881</v>
      </c>
      <c r="C594" t="s">
        <v>97</v>
      </c>
      <c r="D594" t="s">
        <v>383</v>
      </c>
      <c r="F594" s="9" t="s">
        <v>820</v>
      </c>
      <c r="G594">
        <v>5</v>
      </c>
      <c r="H594">
        <v>0</v>
      </c>
      <c r="I594" s="34">
        <v>0</v>
      </c>
      <c r="J594">
        <f>+Tabla32[[#This Row],[BALANCE INICIAL]]+Tabla32[[#This Row],[ENTRADAS]]-Tabla32[[#This Row],[SALIDAS]]</f>
        <v>5</v>
      </c>
      <c r="K594" s="2">
        <v>780</v>
      </c>
      <c r="L594" s="2">
        <f>+Tabla32[[#This Row],[BALANCE INICIAL]]*Tabla32[[#This Row],[PRECIO]]</f>
        <v>3900</v>
      </c>
      <c r="M594" s="2">
        <f>+Tabla32[[#This Row],[ENTRADAS]]*Tabla32[[#This Row],[PRECIO]]</f>
        <v>0</v>
      </c>
      <c r="N594" s="2">
        <f>+Tabla32[[#This Row],[SALIDAS]]*Tabla32[[#This Row],[PRECIO]]</f>
        <v>0</v>
      </c>
      <c r="O594" s="2">
        <f>+Tabla32[[#This Row],[BALANCE INICIAL2]]+Tabla32[[#This Row],[ENTRADAS3]]-Tabla32[[#This Row],[SALIDAS4]]</f>
        <v>3900</v>
      </c>
    </row>
    <row r="595" spans="1:15" x14ac:dyDescent="0.25">
      <c r="A595" s="9" t="s">
        <v>23</v>
      </c>
      <c r="B595" s="17" t="s">
        <v>881</v>
      </c>
      <c r="C595" t="s">
        <v>882</v>
      </c>
      <c r="D595" t="s">
        <v>398</v>
      </c>
      <c r="F595" s="9" t="s">
        <v>820</v>
      </c>
      <c r="G595">
        <v>0</v>
      </c>
      <c r="H595">
        <v>0</v>
      </c>
      <c r="I595" s="34">
        <v>0</v>
      </c>
      <c r="J595">
        <f>+Tabla32[[#This Row],[BALANCE INICIAL]]+Tabla32[[#This Row],[ENTRADAS]]-Tabla32[[#This Row],[SALIDAS]]</f>
        <v>0</v>
      </c>
      <c r="K595" s="2">
        <v>1677.96</v>
      </c>
      <c r="L595" s="2">
        <f>+Tabla32[[#This Row],[BALANCE INICIAL]]*Tabla32[[#This Row],[PRECIO]]</f>
        <v>0</v>
      </c>
      <c r="M595" s="2">
        <f>+Tabla32[[#This Row],[ENTRADAS]]*Tabla32[[#This Row],[PRECIO]]</f>
        <v>0</v>
      </c>
      <c r="N595" s="2">
        <f>+Tabla32[[#This Row],[SALIDAS]]*Tabla32[[#This Row],[PRECIO]]</f>
        <v>0</v>
      </c>
      <c r="O595" s="2">
        <f>+Tabla32[[#This Row],[BALANCE INICIAL2]]+Tabla32[[#This Row],[ENTRADAS3]]-Tabla32[[#This Row],[SALIDAS4]]</f>
        <v>0</v>
      </c>
    </row>
    <row r="596" spans="1:15" x14ac:dyDescent="0.25">
      <c r="A596" s="9" t="s">
        <v>44</v>
      </c>
      <c r="B596" t="s">
        <v>892</v>
      </c>
      <c r="C596" t="s">
        <v>90</v>
      </c>
      <c r="D596" t="s">
        <v>283</v>
      </c>
      <c r="F596" s="9" t="s">
        <v>820</v>
      </c>
      <c r="G596">
        <v>88</v>
      </c>
      <c r="H596">
        <v>0</v>
      </c>
      <c r="I596" s="34">
        <v>5</v>
      </c>
      <c r="J596">
        <f>+Tabla32[[#This Row],[BALANCE INICIAL]]+Tabla32[[#This Row],[ENTRADAS]]-Tabla32[[#This Row],[SALIDAS]]</f>
        <v>83</v>
      </c>
      <c r="K596" s="2">
        <v>390</v>
      </c>
      <c r="L596" s="2">
        <f>+Tabla32[[#This Row],[BALANCE INICIAL]]*Tabla32[[#This Row],[PRECIO]]</f>
        <v>34320</v>
      </c>
      <c r="M596" s="2">
        <f>+Tabla32[[#This Row],[ENTRADAS]]*Tabla32[[#This Row],[PRECIO]]</f>
        <v>0</v>
      </c>
      <c r="N596" s="2">
        <f>+Tabla32[[#This Row],[SALIDAS]]*Tabla32[[#This Row],[PRECIO]]</f>
        <v>1950</v>
      </c>
      <c r="O596" s="2">
        <f>+Tabla32[[#This Row],[BALANCE INICIAL2]]+Tabla32[[#This Row],[ENTRADAS3]]-Tabla32[[#This Row],[SALIDAS4]]</f>
        <v>32370</v>
      </c>
    </row>
    <row r="597" spans="1:15" x14ac:dyDescent="0.25">
      <c r="A597" s="9" t="s">
        <v>23</v>
      </c>
      <c r="B597" s="17" t="s">
        <v>881</v>
      </c>
      <c r="C597" t="s">
        <v>882</v>
      </c>
      <c r="D597" t="s">
        <v>399</v>
      </c>
      <c r="F597" s="9" t="s">
        <v>820</v>
      </c>
      <c r="G597">
        <v>0</v>
      </c>
      <c r="H597">
        <v>0</v>
      </c>
      <c r="I597" s="34">
        <v>0</v>
      </c>
      <c r="J597">
        <f>+Tabla32[[#This Row],[BALANCE INICIAL]]+Tabla32[[#This Row],[ENTRADAS]]-Tabla32[[#This Row],[SALIDAS]]</f>
        <v>0</v>
      </c>
      <c r="K597" s="2">
        <v>1911.6</v>
      </c>
      <c r="L597" s="2">
        <f>+Tabla32[[#This Row],[BALANCE INICIAL]]*Tabla32[[#This Row],[PRECIO]]</f>
        <v>0</v>
      </c>
      <c r="M597" s="2">
        <f>+Tabla32[[#This Row],[ENTRADAS]]*Tabla32[[#This Row],[PRECIO]]</f>
        <v>0</v>
      </c>
      <c r="N597" s="2">
        <f>+Tabla32[[#This Row],[SALIDAS]]*Tabla32[[#This Row],[PRECIO]]</f>
        <v>0</v>
      </c>
      <c r="O597" s="2">
        <f>+Tabla32[[#This Row],[BALANCE INICIAL2]]+Tabla32[[#This Row],[ENTRADAS3]]-Tabla32[[#This Row],[SALIDAS4]]</f>
        <v>0</v>
      </c>
    </row>
    <row r="598" spans="1:15" x14ac:dyDescent="0.25">
      <c r="A598" s="9" t="s">
        <v>29</v>
      </c>
      <c r="B598" t="s">
        <v>878</v>
      </c>
      <c r="C598" t="s">
        <v>102</v>
      </c>
      <c r="D598" t="s">
        <v>521</v>
      </c>
      <c r="F598" s="9" t="s">
        <v>820</v>
      </c>
      <c r="G598">
        <v>0</v>
      </c>
      <c r="H598">
        <v>0</v>
      </c>
      <c r="I598" s="34">
        <v>0</v>
      </c>
      <c r="J598">
        <f>+Tabla32[[#This Row],[BALANCE INICIAL]]+Tabla32[[#This Row],[ENTRADAS]]-Tabla32[[#This Row],[SALIDAS]]</f>
        <v>0</v>
      </c>
      <c r="K598" s="2">
        <v>31</v>
      </c>
      <c r="L598" s="2">
        <f>+Tabla32[[#This Row],[BALANCE INICIAL]]*Tabla32[[#This Row],[PRECIO]]</f>
        <v>0</v>
      </c>
      <c r="M598" s="2">
        <f>+Tabla32[[#This Row],[ENTRADAS]]*Tabla32[[#This Row],[PRECIO]]</f>
        <v>0</v>
      </c>
      <c r="N598" s="2">
        <f>+Tabla32[[#This Row],[SALIDAS]]*Tabla32[[#This Row],[PRECIO]]</f>
        <v>0</v>
      </c>
      <c r="O598" s="2">
        <f>+Tabla32[[#This Row],[BALANCE INICIAL2]]+Tabla32[[#This Row],[ENTRADAS3]]-Tabla32[[#This Row],[SALIDAS4]]</f>
        <v>0</v>
      </c>
    </row>
    <row r="599" spans="1:15" x14ac:dyDescent="0.25">
      <c r="A599" s="9" t="s">
        <v>29</v>
      </c>
      <c r="B599" t="s">
        <v>878</v>
      </c>
      <c r="C599" t="s">
        <v>102</v>
      </c>
      <c r="D599" t="s">
        <v>522</v>
      </c>
      <c r="F599" s="9" t="s">
        <v>820</v>
      </c>
      <c r="G599">
        <v>0</v>
      </c>
      <c r="H599">
        <v>0</v>
      </c>
      <c r="I599" s="34">
        <v>0</v>
      </c>
      <c r="J599">
        <f>+Tabla32[[#This Row],[BALANCE INICIAL]]+Tabla32[[#This Row],[ENTRADAS]]-Tabla32[[#This Row],[SALIDAS]]</f>
        <v>0</v>
      </c>
      <c r="K599" s="2">
        <v>31</v>
      </c>
      <c r="L599" s="2">
        <f>+Tabla32[[#This Row],[BALANCE INICIAL]]*Tabla32[[#This Row],[PRECIO]]</f>
        <v>0</v>
      </c>
      <c r="M599" s="2">
        <f>+Tabla32[[#This Row],[ENTRADAS]]*Tabla32[[#This Row],[PRECIO]]</f>
        <v>0</v>
      </c>
      <c r="N599" s="2">
        <f>+Tabla32[[#This Row],[SALIDAS]]*Tabla32[[#This Row],[PRECIO]]</f>
        <v>0</v>
      </c>
      <c r="O599" s="2">
        <f>+Tabla32[[#This Row],[BALANCE INICIAL2]]+Tabla32[[#This Row],[ENTRADAS3]]-Tabla32[[#This Row],[SALIDAS4]]</f>
        <v>0</v>
      </c>
    </row>
    <row r="600" spans="1:15" x14ac:dyDescent="0.25">
      <c r="A600" s="9" t="s">
        <v>34</v>
      </c>
      <c r="B600" t="s">
        <v>877</v>
      </c>
      <c r="C600" t="s">
        <v>104</v>
      </c>
      <c r="D600" t="s">
        <v>497</v>
      </c>
      <c r="F600" s="9" t="s">
        <v>820</v>
      </c>
      <c r="G600">
        <v>0</v>
      </c>
      <c r="H600">
        <v>0</v>
      </c>
      <c r="I600" s="34">
        <v>0</v>
      </c>
      <c r="J600">
        <f>+Tabla32[[#This Row],[BALANCE INICIAL]]+Tabla32[[#This Row],[ENTRADAS]]-Tabla32[[#This Row],[SALIDAS]]</f>
        <v>0</v>
      </c>
      <c r="K600" s="2">
        <v>8</v>
      </c>
      <c r="L600" s="2">
        <f>+Tabla32[[#This Row],[BALANCE INICIAL]]*Tabla32[[#This Row],[PRECIO]]</f>
        <v>0</v>
      </c>
      <c r="M600" s="2">
        <f>+Tabla32[[#This Row],[ENTRADAS]]*Tabla32[[#This Row],[PRECIO]]</f>
        <v>0</v>
      </c>
      <c r="N600" s="2">
        <f>+Tabla32[[#This Row],[SALIDAS]]*Tabla32[[#This Row],[PRECIO]]</f>
        <v>0</v>
      </c>
      <c r="O600" s="2">
        <f>+Tabla32[[#This Row],[BALANCE INICIAL2]]+Tabla32[[#This Row],[ENTRADAS3]]-Tabla32[[#This Row],[SALIDAS4]]</f>
        <v>0</v>
      </c>
    </row>
    <row r="601" spans="1:15" x14ac:dyDescent="0.25">
      <c r="A601" s="9" t="s">
        <v>59</v>
      </c>
      <c r="B601" t="s">
        <v>880</v>
      </c>
      <c r="C601" t="s">
        <v>107</v>
      </c>
      <c r="D601" t="s">
        <v>768</v>
      </c>
      <c r="F601" s="9" t="s">
        <v>820</v>
      </c>
      <c r="G601">
        <v>192</v>
      </c>
      <c r="H601">
        <v>0</v>
      </c>
      <c r="I601" s="34">
        <v>0</v>
      </c>
      <c r="J601">
        <f>+Tabla32[[#This Row],[BALANCE INICIAL]]+Tabla32[[#This Row],[ENTRADAS]]-Tabla32[[#This Row],[SALIDAS]]</f>
        <v>192</v>
      </c>
      <c r="K601" s="2">
        <v>75</v>
      </c>
      <c r="L601" s="2">
        <f>+Tabla32[[#This Row],[BALANCE INICIAL]]*Tabla32[[#This Row],[PRECIO]]</f>
        <v>14400</v>
      </c>
      <c r="M601" s="2">
        <f>+Tabla32[[#This Row],[ENTRADAS]]*Tabla32[[#This Row],[PRECIO]]</f>
        <v>0</v>
      </c>
      <c r="N601" s="2">
        <f>+Tabla32[[#This Row],[SALIDAS]]*Tabla32[[#This Row],[PRECIO]]</f>
        <v>0</v>
      </c>
      <c r="O601" s="2">
        <f>+Tabla32[[#This Row],[BALANCE INICIAL2]]+Tabla32[[#This Row],[ENTRADAS3]]-Tabla32[[#This Row],[SALIDAS4]]</f>
        <v>14400</v>
      </c>
    </row>
    <row r="602" spans="1:15" x14ac:dyDescent="0.25">
      <c r="A602" s="9" t="s">
        <v>59</v>
      </c>
      <c r="B602" t="s">
        <v>880</v>
      </c>
      <c r="C602" t="s">
        <v>107</v>
      </c>
      <c r="D602" t="s">
        <v>769</v>
      </c>
      <c r="F602" s="9" t="s">
        <v>820</v>
      </c>
      <c r="G602">
        <v>6</v>
      </c>
      <c r="H602">
        <v>0</v>
      </c>
      <c r="I602" s="34">
        <v>0</v>
      </c>
      <c r="J602">
        <f>+Tabla32[[#This Row],[BALANCE INICIAL]]+Tabla32[[#This Row],[ENTRADAS]]-Tabla32[[#This Row],[SALIDAS]]</f>
        <v>6</v>
      </c>
      <c r="K602" s="2">
        <v>40</v>
      </c>
      <c r="L602" s="2">
        <f>+Tabla32[[#This Row],[BALANCE INICIAL]]*Tabla32[[#This Row],[PRECIO]]</f>
        <v>240</v>
      </c>
      <c r="M602" s="2">
        <f>+Tabla32[[#This Row],[ENTRADAS]]*Tabla32[[#This Row],[PRECIO]]</f>
        <v>0</v>
      </c>
      <c r="N602" s="2">
        <f>+Tabla32[[#This Row],[SALIDAS]]*Tabla32[[#This Row],[PRECIO]]</f>
        <v>0</v>
      </c>
      <c r="O602" s="2">
        <f>+Tabla32[[#This Row],[BALANCE INICIAL2]]+Tabla32[[#This Row],[ENTRADAS3]]-Tabla32[[#This Row],[SALIDAS4]]</f>
        <v>240</v>
      </c>
    </row>
    <row r="603" spans="1:15" x14ac:dyDescent="0.25">
      <c r="A603" s="9" t="s">
        <v>59</v>
      </c>
      <c r="B603" t="s">
        <v>880</v>
      </c>
      <c r="C603" t="s">
        <v>107</v>
      </c>
      <c r="D603" t="s">
        <v>770</v>
      </c>
      <c r="F603" s="9" t="s">
        <v>820</v>
      </c>
      <c r="G603">
        <v>4</v>
      </c>
      <c r="H603">
        <v>0</v>
      </c>
      <c r="I603" s="34">
        <v>0</v>
      </c>
      <c r="J603">
        <f>+Tabla32[[#This Row],[BALANCE INICIAL]]+Tabla32[[#This Row],[ENTRADAS]]-Tabla32[[#This Row],[SALIDAS]]</f>
        <v>4</v>
      </c>
      <c r="K603" s="2">
        <v>350</v>
      </c>
      <c r="L603" s="2">
        <f>+Tabla32[[#This Row],[BALANCE INICIAL]]*Tabla32[[#This Row],[PRECIO]]</f>
        <v>1400</v>
      </c>
      <c r="M603" s="2">
        <f>+Tabla32[[#This Row],[ENTRADAS]]*Tabla32[[#This Row],[PRECIO]]</f>
        <v>0</v>
      </c>
      <c r="N603" s="2">
        <f>+Tabla32[[#This Row],[SALIDAS]]*Tabla32[[#This Row],[PRECIO]]</f>
        <v>0</v>
      </c>
      <c r="O603" s="2">
        <f>+Tabla32[[#This Row],[BALANCE INICIAL2]]+Tabla32[[#This Row],[ENTRADAS3]]-Tabla32[[#This Row],[SALIDAS4]]</f>
        <v>1400</v>
      </c>
    </row>
    <row r="604" spans="1:15" x14ac:dyDescent="0.25">
      <c r="A604" s="9" t="s">
        <v>59</v>
      </c>
      <c r="B604" t="s">
        <v>880</v>
      </c>
      <c r="C604" t="s">
        <v>107</v>
      </c>
      <c r="D604" t="s">
        <v>771</v>
      </c>
      <c r="F604" s="9" t="s">
        <v>820</v>
      </c>
      <c r="G604">
        <v>8</v>
      </c>
      <c r="H604">
        <v>0</v>
      </c>
      <c r="I604" s="34">
        <v>0</v>
      </c>
      <c r="J604">
        <f>+Tabla32[[#This Row],[BALANCE INICIAL]]+Tabla32[[#This Row],[ENTRADAS]]-Tabla32[[#This Row],[SALIDAS]]</f>
        <v>8</v>
      </c>
      <c r="K604" s="2">
        <v>450</v>
      </c>
      <c r="L604" s="2">
        <f>+Tabla32[[#This Row],[BALANCE INICIAL]]*Tabla32[[#This Row],[PRECIO]]</f>
        <v>3600</v>
      </c>
      <c r="M604" s="2">
        <f>+Tabla32[[#This Row],[ENTRADAS]]*Tabla32[[#This Row],[PRECIO]]</f>
        <v>0</v>
      </c>
      <c r="N604" s="2">
        <f>+Tabla32[[#This Row],[SALIDAS]]*Tabla32[[#This Row],[PRECIO]]</f>
        <v>0</v>
      </c>
      <c r="O604" s="2">
        <f>+Tabla32[[#This Row],[BALANCE INICIAL2]]+Tabla32[[#This Row],[ENTRADAS3]]-Tabla32[[#This Row],[SALIDAS4]]</f>
        <v>3600</v>
      </c>
    </row>
    <row r="605" spans="1:15" x14ac:dyDescent="0.25">
      <c r="A605" s="9" t="s">
        <v>59</v>
      </c>
      <c r="B605" t="s">
        <v>880</v>
      </c>
      <c r="C605" t="s">
        <v>107</v>
      </c>
      <c r="D605" t="s">
        <v>772</v>
      </c>
      <c r="F605" s="9" t="s">
        <v>820</v>
      </c>
      <c r="G605">
        <v>6</v>
      </c>
      <c r="H605">
        <v>0</v>
      </c>
      <c r="I605" s="34">
        <v>0</v>
      </c>
      <c r="J605">
        <f>+Tabla32[[#This Row],[BALANCE INICIAL]]+Tabla32[[#This Row],[ENTRADAS]]-Tabla32[[#This Row],[SALIDAS]]</f>
        <v>6</v>
      </c>
      <c r="K605" s="2">
        <v>450</v>
      </c>
      <c r="L605" s="2">
        <f>+Tabla32[[#This Row],[BALANCE INICIAL]]*Tabla32[[#This Row],[PRECIO]]</f>
        <v>2700</v>
      </c>
      <c r="M605" s="2">
        <f>+Tabla32[[#This Row],[ENTRADAS]]*Tabla32[[#This Row],[PRECIO]]</f>
        <v>0</v>
      </c>
      <c r="N605" s="2">
        <f>+Tabla32[[#This Row],[SALIDAS]]*Tabla32[[#This Row],[PRECIO]]</f>
        <v>0</v>
      </c>
      <c r="O605" s="2">
        <f>+Tabla32[[#This Row],[BALANCE INICIAL2]]+Tabla32[[#This Row],[ENTRADAS3]]-Tabla32[[#This Row],[SALIDAS4]]</f>
        <v>2700</v>
      </c>
    </row>
    <row r="606" spans="1:15" x14ac:dyDescent="0.25">
      <c r="A606" s="9" t="s">
        <v>59</v>
      </c>
      <c r="B606" t="s">
        <v>880</v>
      </c>
      <c r="C606" t="s">
        <v>107</v>
      </c>
      <c r="D606" t="s">
        <v>773</v>
      </c>
      <c r="F606" s="9" t="s">
        <v>820</v>
      </c>
      <c r="G606">
        <v>32</v>
      </c>
      <c r="H606">
        <v>0</v>
      </c>
      <c r="I606" s="34">
        <v>0</v>
      </c>
      <c r="J606">
        <f>+Tabla32[[#This Row],[BALANCE INICIAL]]+Tabla32[[#This Row],[ENTRADAS]]-Tabla32[[#This Row],[SALIDAS]]</f>
        <v>32</v>
      </c>
      <c r="K606" s="2">
        <v>350</v>
      </c>
      <c r="L606" s="2">
        <f>+Tabla32[[#This Row],[BALANCE INICIAL]]*Tabla32[[#This Row],[PRECIO]]</f>
        <v>11200</v>
      </c>
      <c r="M606" s="2">
        <f>+Tabla32[[#This Row],[ENTRADAS]]*Tabla32[[#This Row],[PRECIO]]</f>
        <v>0</v>
      </c>
      <c r="N606" s="2">
        <f>+Tabla32[[#This Row],[SALIDAS]]*Tabla32[[#This Row],[PRECIO]]</f>
        <v>0</v>
      </c>
      <c r="O606" s="2">
        <f>+Tabla32[[#This Row],[BALANCE INICIAL2]]+Tabla32[[#This Row],[ENTRADAS3]]-Tabla32[[#This Row],[SALIDAS4]]</f>
        <v>11200</v>
      </c>
    </row>
    <row r="607" spans="1:15" x14ac:dyDescent="0.25">
      <c r="A607" s="9" t="s">
        <v>59</v>
      </c>
      <c r="B607" t="s">
        <v>880</v>
      </c>
      <c r="C607" t="s">
        <v>107</v>
      </c>
      <c r="D607" t="s">
        <v>774</v>
      </c>
      <c r="F607" s="9" t="s">
        <v>820</v>
      </c>
      <c r="G607">
        <v>258</v>
      </c>
      <c r="H607">
        <v>0</v>
      </c>
      <c r="I607" s="34">
        <v>0</v>
      </c>
      <c r="J607">
        <f>+Tabla32[[#This Row],[BALANCE INICIAL]]+Tabla32[[#This Row],[ENTRADAS]]-Tabla32[[#This Row],[SALIDAS]]</f>
        <v>258</v>
      </c>
      <c r="K607" s="2">
        <v>290</v>
      </c>
      <c r="L607" s="2">
        <f>+Tabla32[[#This Row],[BALANCE INICIAL]]*Tabla32[[#This Row],[PRECIO]]</f>
        <v>74820</v>
      </c>
      <c r="M607" s="2">
        <f>+Tabla32[[#This Row],[ENTRADAS]]*Tabla32[[#This Row],[PRECIO]]</f>
        <v>0</v>
      </c>
      <c r="N607" s="2">
        <f>+Tabla32[[#This Row],[SALIDAS]]*Tabla32[[#This Row],[PRECIO]]</f>
        <v>0</v>
      </c>
      <c r="O607" s="2">
        <f>+Tabla32[[#This Row],[BALANCE INICIAL2]]+Tabla32[[#This Row],[ENTRADAS3]]-Tabla32[[#This Row],[SALIDAS4]]</f>
        <v>74820</v>
      </c>
    </row>
    <row r="608" spans="1:15" x14ac:dyDescent="0.25">
      <c r="A608" s="9" t="s">
        <v>29</v>
      </c>
      <c r="B608" t="s">
        <v>878</v>
      </c>
      <c r="C608" t="s">
        <v>102</v>
      </c>
      <c r="D608" t="s">
        <v>523</v>
      </c>
      <c r="F608" s="9" t="s">
        <v>908</v>
      </c>
      <c r="G608">
        <v>0</v>
      </c>
      <c r="H608">
        <v>0</v>
      </c>
      <c r="I608" s="34">
        <v>0</v>
      </c>
      <c r="J608">
        <f>+Tabla32[[#This Row],[BALANCE INICIAL]]+Tabla32[[#This Row],[ENTRADAS]]-Tabla32[[#This Row],[SALIDAS]]</f>
        <v>0</v>
      </c>
      <c r="K608" s="2">
        <v>105</v>
      </c>
      <c r="L608" s="2">
        <f>+Tabla32[[#This Row],[BALANCE INICIAL]]*Tabla32[[#This Row],[PRECIO]]</f>
        <v>0</v>
      </c>
      <c r="M608" s="2">
        <f>+Tabla32[[#This Row],[ENTRADAS]]*Tabla32[[#This Row],[PRECIO]]</f>
        <v>0</v>
      </c>
      <c r="N608" s="2">
        <f>+Tabla32[[#This Row],[SALIDAS]]*Tabla32[[#This Row],[PRECIO]]</f>
        <v>0</v>
      </c>
      <c r="O608" s="2">
        <f>+Tabla32[[#This Row],[BALANCE INICIAL2]]+Tabla32[[#This Row],[ENTRADAS3]]-Tabla32[[#This Row],[SALIDAS4]]</f>
        <v>0</v>
      </c>
    </row>
    <row r="609" spans="1:15" x14ac:dyDescent="0.25">
      <c r="A609" s="9" t="s">
        <v>28</v>
      </c>
      <c r="B609" t="s">
        <v>884</v>
      </c>
      <c r="C609" t="s">
        <v>74</v>
      </c>
      <c r="D609" t="s">
        <v>290</v>
      </c>
      <c r="F609" s="9" t="s">
        <v>820</v>
      </c>
      <c r="G609">
        <v>3</v>
      </c>
      <c r="H609">
        <v>0</v>
      </c>
      <c r="I609" s="34">
        <v>0</v>
      </c>
      <c r="J609">
        <f>+Tabla32[[#This Row],[BALANCE INICIAL]]+Tabla32[[#This Row],[ENTRADAS]]-Tabla32[[#This Row],[SALIDAS]]</f>
        <v>3</v>
      </c>
      <c r="K609" s="2">
        <v>24.58</v>
      </c>
      <c r="L609" s="2">
        <f>+Tabla32[[#This Row],[BALANCE INICIAL]]*Tabla32[[#This Row],[PRECIO]]</f>
        <v>73.739999999999995</v>
      </c>
      <c r="M609" s="2">
        <f>+Tabla32[[#This Row],[ENTRADAS]]*Tabla32[[#This Row],[PRECIO]]</f>
        <v>0</v>
      </c>
      <c r="N609" s="2">
        <f>+Tabla32[[#This Row],[SALIDAS]]*Tabla32[[#This Row],[PRECIO]]</f>
        <v>0</v>
      </c>
      <c r="O609" s="2">
        <f>+Tabla32[[#This Row],[BALANCE INICIAL2]]+Tabla32[[#This Row],[ENTRADAS3]]-Tabla32[[#This Row],[SALIDAS4]]</f>
        <v>73.739999999999995</v>
      </c>
    </row>
    <row r="610" spans="1:15" x14ac:dyDescent="0.25">
      <c r="A610" s="9" t="s">
        <v>28</v>
      </c>
      <c r="B610" t="s">
        <v>884</v>
      </c>
      <c r="C610" t="s">
        <v>74</v>
      </c>
      <c r="D610" t="s">
        <v>291</v>
      </c>
      <c r="F610" s="9" t="s">
        <v>820</v>
      </c>
      <c r="G610">
        <v>760</v>
      </c>
      <c r="H610">
        <v>0</v>
      </c>
      <c r="I610" s="34">
        <v>0</v>
      </c>
      <c r="J610">
        <f>+Tabla32[[#This Row],[BALANCE INICIAL]]+Tabla32[[#This Row],[ENTRADAS]]-Tabla32[[#This Row],[SALIDAS]]</f>
        <v>760</v>
      </c>
      <c r="K610" s="2">
        <v>11.3</v>
      </c>
      <c r="L610" s="2">
        <f>+Tabla32[[#This Row],[BALANCE INICIAL]]*Tabla32[[#This Row],[PRECIO]]</f>
        <v>8588</v>
      </c>
      <c r="M610" s="2">
        <f>+Tabla32[[#This Row],[ENTRADAS]]*Tabla32[[#This Row],[PRECIO]]</f>
        <v>0</v>
      </c>
      <c r="N610" s="2">
        <f>+Tabla32[[#This Row],[SALIDAS]]*Tabla32[[#This Row],[PRECIO]]</f>
        <v>0</v>
      </c>
      <c r="O610" s="2">
        <f>+Tabla32[[#This Row],[BALANCE INICIAL2]]+Tabla32[[#This Row],[ENTRADAS3]]-Tabla32[[#This Row],[SALIDAS4]]</f>
        <v>8588</v>
      </c>
    </row>
    <row r="611" spans="1:15" x14ac:dyDescent="0.25">
      <c r="A611" s="9" t="s">
        <v>23</v>
      </c>
      <c r="B611" s="17" t="s">
        <v>881</v>
      </c>
      <c r="C611" t="s">
        <v>882</v>
      </c>
      <c r="D611" t="s">
        <v>427</v>
      </c>
      <c r="F611" s="9" t="s">
        <v>820</v>
      </c>
      <c r="G611">
        <v>10</v>
      </c>
      <c r="H611">
        <v>0</v>
      </c>
      <c r="I611" s="34">
        <v>0</v>
      </c>
      <c r="J611">
        <f>+Tabla32[[#This Row],[BALANCE INICIAL]]+Tabla32[[#This Row],[ENTRADAS]]-Tabla32[[#This Row],[SALIDAS]]</f>
        <v>10</v>
      </c>
      <c r="K611" s="2">
        <v>87.86</v>
      </c>
      <c r="L611" s="2">
        <f>+Tabla32[[#This Row],[BALANCE INICIAL]]*Tabla32[[#This Row],[PRECIO]]</f>
        <v>878.6</v>
      </c>
      <c r="M611" s="2">
        <f>+Tabla32[[#This Row],[ENTRADAS]]*Tabla32[[#This Row],[PRECIO]]</f>
        <v>0</v>
      </c>
      <c r="N611" s="2">
        <f>+Tabla32[[#This Row],[SALIDAS]]*Tabla32[[#This Row],[PRECIO]]</f>
        <v>0</v>
      </c>
      <c r="O611" s="2">
        <f>+Tabla32[[#This Row],[BALANCE INICIAL2]]+Tabla32[[#This Row],[ENTRADAS3]]-Tabla32[[#This Row],[SALIDAS4]]</f>
        <v>878.6</v>
      </c>
    </row>
    <row r="612" spans="1:15" x14ac:dyDescent="0.25">
      <c r="A612" s="9" t="s">
        <v>59</v>
      </c>
      <c r="B612" t="s">
        <v>880</v>
      </c>
      <c r="C612" t="s">
        <v>107</v>
      </c>
      <c r="D612" t="s">
        <v>775</v>
      </c>
      <c r="F612" s="9" t="s">
        <v>820</v>
      </c>
      <c r="G612">
        <v>24</v>
      </c>
      <c r="H612">
        <v>0</v>
      </c>
      <c r="I612" s="34">
        <v>0</v>
      </c>
      <c r="J612">
        <f>+Tabla32[[#This Row],[BALANCE INICIAL]]+Tabla32[[#This Row],[ENTRADAS]]-Tabla32[[#This Row],[SALIDAS]]</f>
        <v>24</v>
      </c>
      <c r="K612" s="2">
        <v>99</v>
      </c>
      <c r="L612" s="2">
        <f>+Tabla32[[#This Row],[BALANCE INICIAL]]*Tabla32[[#This Row],[PRECIO]]</f>
        <v>2376</v>
      </c>
      <c r="M612" s="2">
        <f>+Tabla32[[#This Row],[ENTRADAS]]*Tabla32[[#This Row],[PRECIO]]</f>
        <v>0</v>
      </c>
      <c r="N612" s="2">
        <f>+Tabla32[[#This Row],[SALIDAS]]*Tabla32[[#This Row],[PRECIO]]</f>
        <v>0</v>
      </c>
      <c r="O612" s="2">
        <f>+Tabla32[[#This Row],[BALANCE INICIAL2]]+Tabla32[[#This Row],[ENTRADAS3]]-Tabla32[[#This Row],[SALIDAS4]]</f>
        <v>2376</v>
      </c>
    </row>
    <row r="613" spans="1:15" x14ac:dyDescent="0.25">
      <c r="A613" s="9" t="s">
        <v>41</v>
      </c>
      <c r="B613" t="s">
        <v>890</v>
      </c>
      <c r="C613" t="s">
        <v>87</v>
      </c>
      <c r="D613" t="s">
        <v>1002</v>
      </c>
      <c r="F613" s="9" t="s">
        <v>820</v>
      </c>
      <c r="G613">
        <v>160</v>
      </c>
      <c r="H613">
        <v>0</v>
      </c>
      <c r="I613" s="34">
        <v>7</v>
      </c>
      <c r="J613">
        <f>+Tabla32[[#This Row],[BALANCE INICIAL]]+Tabla32[[#This Row],[ENTRADAS]]-Tabla32[[#This Row],[SALIDAS]]</f>
        <v>153</v>
      </c>
      <c r="K613" s="2">
        <v>219</v>
      </c>
      <c r="L613" s="2">
        <f>+Tabla32[[#This Row],[BALANCE INICIAL]]*Tabla32[[#This Row],[PRECIO]]</f>
        <v>35040</v>
      </c>
      <c r="M613" s="2">
        <f>+Tabla32[[#This Row],[ENTRADAS]]*Tabla32[[#This Row],[PRECIO]]</f>
        <v>0</v>
      </c>
      <c r="N613" s="2">
        <f>+Tabla32[[#This Row],[SALIDAS]]*Tabla32[[#This Row],[PRECIO]]</f>
        <v>1533</v>
      </c>
      <c r="O613" s="2">
        <f>+Tabla32[[#This Row],[BALANCE INICIAL2]]+Tabla32[[#This Row],[ENTRADAS3]]-Tabla32[[#This Row],[SALIDAS4]]</f>
        <v>33507</v>
      </c>
    </row>
    <row r="614" spans="1:15" x14ac:dyDescent="0.25">
      <c r="A614" s="9" t="s">
        <v>41</v>
      </c>
      <c r="B614" t="s">
        <v>890</v>
      </c>
      <c r="C614" t="s">
        <v>87</v>
      </c>
      <c r="D614" t="s">
        <v>1001</v>
      </c>
      <c r="F614" s="9" t="s">
        <v>820</v>
      </c>
      <c r="G614">
        <v>245</v>
      </c>
      <c r="H614">
        <v>0</v>
      </c>
      <c r="I614" s="34">
        <v>46</v>
      </c>
      <c r="J614">
        <f>+Tabla32[[#This Row],[BALANCE INICIAL]]+Tabla32[[#This Row],[ENTRADAS]]-Tabla32[[#This Row],[SALIDAS]]</f>
        <v>199</v>
      </c>
      <c r="K614" s="2">
        <v>28.8</v>
      </c>
      <c r="L614" s="2">
        <f>+Tabla32[[#This Row],[BALANCE INICIAL]]*Tabla32[[#This Row],[PRECIO]]</f>
        <v>7056</v>
      </c>
      <c r="M614" s="2">
        <f>+Tabla32[[#This Row],[ENTRADAS]]*Tabla32[[#This Row],[PRECIO]]</f>
        <v>0</v>
      </c>
      <c r="N614" s="2">
        <f>+Tabla32[[#This Row],[SALIDAS]]*Tabla32[[#This Row],[PRECIO]]</f>
        <v>1324.8</v>
      </c>
      <c r="O614" s="2">
        <f>+Tabla32[[#This Row],[BALANCE INICIAL2]]+Tabla32[[#This Row],[ENTRADAS3]]-Tabla32[[#This Row],[SALIDAS4]]</f>
        <v>5731.2</v>
      </c>
    </row>
    <row r="615" spans="1:15" x14ac:dyDescent="0.25">
      <c r="A615" s="9" t="s">
        <v>41</v>
      </c>
      <c r="B615" t="s">
        <v>890</v>
      </c>
      <c r="C615" t="s">
        <v>87</v>
      </c>
      <c r="D615" t="s">
        <v>1057</v>
      </c>
      <c r="F615" s="9" t="s">
        <v>820</v>
      </c>
      <c r="G615">
        <v>290</v>
      </c>
      <c r="H615">
        <v>0</v>
      </c>
      <c r="I615" s="34">
        <v>13</v>
      </c>
      <c r="J615">
        <f>+Tabla32[[#This Row],[BALANCE INICIAL]]+Tabla32[[#This Row],[ENTRADAS]]-Tabla32[[#This Row],[SALIDAS]]</f>
        <v>277</v>
      </c>
      <c r="K615" s="2">
        <v>32</v>
      </c>
      <c r="L615" s="2">
        <f>+Tabla32[[#This Row],[BALANCE INICIAL]]*Tabla32[[#This Row],[PRECIO]]</f>
        <v>9280</v>
      </c>
      <c r="M615" s="2">
        <f>+Tabla32[[#This Row],[ENTRADAS]]*Tabla32[[#This Row],[PRECIO]]</f>
        <v>0</v>
      </c>
      <c r="N615" s="2">
        <f>+Tabla32[[#This Row],[SALIDAS]]*Tabla32[[#This Row],[PRECIO]]</f>
        <v>416</v>
      </c>
      <c r="O615" s="2">
        <f>+Tabla32[[#This Row],[BALANCE INICIAL2]]+Tabla32[[#This Row],[ENTRADAS3]]-Tabla32[[#This Row],[SALIDAS4]]</f>
        <v>8864</v>
      </c>
    </row>
    <row r="616" spans="1:15" x14ac:dyDescent="0.25">
      <c r="A616" s="9" t="s">
        <v>60</v>
      </c>
      <c r="B616" s="17" t="s">
        <v>885</v>
      </c>
      <c r="C616" t="s">
        <v>108</v>
      </c>
      <c r="D616" t="s">
        <v>720</v>
      </c>
      <c r="F616" s="9" t="s">
        <v>820</v>
      </c>
      <c r="G616">
        <v>1</v>
      </c>
      <c r="H616">
        <v>0</v>
      </c>
      <c r="I616" s="34">
        <v>0</v>
      </c>
      <c r="J616">
        <f>+Tabla32[[#This Row],[BALANCE INICIAL]]+Tabla32[[#This Row],[ENTRADAS]]-Tabla32[[#This Row],[SALIDAS]]</f>
        <v>1</v>
      </c>
      <c r="K616" s="2">
        <v>9450</v>
      </c>
      <c r="L616" s="2">
        <f>+Tabla32[[#This Row],[BALANCE INICIAL]]*Tabla32[[#This Row],[PRECIO]]</f>
        <v>9450</v>
      </c>
      <c r="M616" s="2">
        <f>+Tabla32[[#This Row],[ENTRADAS]]*Tabla32[[#This Row],[PRECIO]]</f>
        <v>0</v>
      </c>
      <c r="N616" s="2">
        <f>+Tabla32[[#This Row],[SALIDAS]]*Tabla32[[#This Row],[PRECIO]]</f>
        <v>0</v>
      </c>
      <c r="O616" s="2">
        <f>+Tabla32[[#This Row],[BALANCE INICIAL2]]+Tabla32[[#This Row],[ENTRADAS3]]-Tabla32[[#This Row],[SALIDAS4]]</f>
        <v>9450</v>
      </c>
    </row>
    <row r="617" spans="1:15" x14ac:dyDescent="0.25">
      <c r="A617" s="9" t="s">
        <v>28</v>
      </c>
      <c r="B617" t="s">
        <v>884</v>
      </c>
      <c r="C617" t="s">
        <v>74</v>
      </c>
      <c r="D617" t="s">
        <v>276</v>
      </c>
      <c r="F617" s="9" t="s">
        <v>853</v>
      </c>
      <c r="G617">
        <v>50</v>
      </c>
      <c r="H617">
        <v>0</v>
      </c>
      <c r="I617" s="34">
        <v>4</v>
      </c>
      <c r="J617">
        <f>+Tabla32[[#This Row],[BALANCE INICIAL]]+Tabla32[[#This Row],[ENTRADAS]]-Tabla32[[#This Row],[SALIDAS]]</f>
        <v>46</v>
      </c>
      <c r="K617" s="2">
        <v>2.11</v>
      </c>
      <c r="L617" s="2">
        <f>+Tabla32[[#This Row],[BALANCE INICIAL]]*Tabla32[[#This Row],[PRECIO]]</f>
        <v>105.5</v>
      </c>
      <c r="M617" s="2">
        <f>+Tabla32[[#This Row],[ENTRADAS]]*Tabla32[[#This Row],[PRECIO]]</f>
        <v>0</v>
      </c>
      <c r="N617" s="2">
        <f>+Tabla32[[#This Row],[SALIDAS]]*Tabla32[[#This Row],[PRECIO]]</f>
        <v>8.44</v>
      </c>
      <c r="O617" s="2">
        <f>+Tabla32[[#This Row],[BALANCE INICIAL2]]+Tabla32[[#This Row],[ENTRADAS3]]-Tabla32[[#This Row],[SALIDAS4]]</f>
        <v>97.06</v>
      </c>
    </row>
    <row r="618" spans="1:15" x14ac:dyDescent="0.25">
      <c r="A618" s="9" t="s">
        <v>29</v>
      </c>
      <c r="B618" t="s">
        <v>878</v>
      </c>
      <c r="C618" t="s">
        <v>102</v>
      </c>
      <c r="D618" t="s">
        <v>526</v>
      </c>
      <c r="F618" s="9" t="s">
        <v>908</v>
      </c>
      <c r="G618">
        <v>0</v>
      </c>
      <c r="H618">
        <v>0</v>
      </c>
      <c r="I618" s="34">
        <v>0</v>
      </c>
      <c r="J618">
        <f>+Tabla32[[#This Row],[BALANCE INICIAL]]+Tabla32[[#This Row],[ENTRADAS]]-Tabla32[[#This Row],[SALIDAS]]</f>
        <v>0</v>
      </c>
      <c r="K618" s="2">
        <v>351</v>
      </c>
      <c r="L618" s="2">
        <f>+Tabla32[[#This Row],[BALANCE INICIAL]]*Tabla32[[#This Row],[PRECIO]]</f>
        <v>0</v>
      </c>
      <c r="M618" s="2">
        <f>+Tabla32[[#This Row],[ENTRADAS]]*Tabla32[[#This Row],[PRECIO]]</f>
        <v>0</v>
      </c>
      <c r="N618" s="2">
        <f>+Tabla32[[#This Row],[SALIDAS]]*Tabla32[[#This Row],[PRECIO]]</f>
        <v>0</v>
      </c>
      <c r="O618" s="2">
        <f>+Tabla32[[#This Row],[BALANCE INICIAL2]]+Tabla32[[#This Row],[ENTRADAS3]]-Tabla32[[#This Row],[SALIDAS4]]</f>
        <v>0</v>
      </c>
    </row>
    <row r="619" spans="1:15" x14ac:dyDescent="0.25">
      <c r="A619" s="9" t="s">
        <v>29</v>
      </c>
      <c r="B619" t="s">
        <v>878</v>
      </c>
      <c r="C619" t="s">
        <v>102</v>
      </c>
      <c r="D619" t="s">
        <v>525</v>
      </c>
      <c r="F619" s="9" t="s">
        <v>908</v>
      </c>
      <c r="G619">
        <v>0</v>
      </c>
      <c r="H619">
        <v>0</v>
      </c>
      <c r="I619" s="34">
        <v>0</v>
      </c>
      <c r="J619">
        <f>+Tabla32[[#This Row],[BALANCE INICIAL]]+Tabla32[[#This Row],[ENTRADAS]]-Tabla32[[#This Row],[SALIDAS]]</f>
        <v>0</v>
      </c>
      <c r="K619" s="2">
        <v>390</v>
      </c>
      <c r="L619" s="2">
        <f>+Tabla32[[#This Row],[BALANCE INICIAL]]*Tabla32[[#This Row],[PRECIO]]</f>
        <v>0</v>
      </c>
      <c r="M619" s="2">
        <f>+Tabla32[[#This Row],[ENTRADAS]]*Tabla32[[#This Row],[PRECIO]]</f>
        <v>0</v>
      </c>
      <c r="N619" s="2">
        <f>+Tabla32[[#This Row],[SALIDAS]]*Tabla32[[#This Row],[PRECIO]]</f>
        <v>0</v>
      </c>
      <c r="O619" s="2">
        <f>+Tabla32[[#This Row],[BALANCE INICIAL2]]+Tabla32[[#This Row],[ENTRADAS3]]-Tabla32[[#This Row],[SALIDAS4]]</f>
        <v>0</v>
      </c>
    </row>
    <row r="620" spans="1:15" x14ac:dyDescent="0.25">
      <c r="A620" s="9" t="s">
        <v>29</v>
      </c>
      <c r="B620" t="s">
        <v>878</v>
      </c>
      <c r="C620" t="s">
        <v>102</v>
      </c>
      <c r="D620" t="s">
        <v>524</v>
      </c>
      <c r="F620" s="9" t="s">
        <v>908</v>
      </c>
      <c r="G620">
        <v>0</v>
      </c>
      <c r="H620">
        <v>0</v>
      </c>
      <c r="I620" s="34">
        <v>0</v>
      </c>
      <c r="J620">
        <f>+Tabla32[[#This Row],[BALANCE INICIAL]]+Tabla32[[#This Row],[ENTRADAS]]-Tabla32[[#This Row],[SALIDAS]]</f>
        <v>0</v>
      </c>
      <c r="K620" s="2">
        <v>387</v>
      </c>
      <c r="L620" s="2">
        <f>+Tabla32[[#This Row],[BALANCE INICIAL]]*Tabla32[[#This Row],[PRECIO]]</f>
        <v>0</v>
      </c>
      <c r="M620" s="2">
        <f>+Tabla32[[#This Row],[ENTRADAS]]*Tabla32[[#This Row],[PRECIO]]</f>
        <v>0</v>
      </c>
      <c r="N620" s="2">
        <f>+Tabla32[[#This Row],[SALIDAS]]*Tabla32[[#This Row],[PRECIO]]</f>
        <v>0</v>
      </c>
      <c r="O620" s="2">
        <f>+Tabla32[[#This Row],[BALANCE INICIAL2]]+Tabla32[[#This Row],[ENTRADAS3]]-Tabla32[[#This Row],[SALIDAS4]]</f>
        <v>0</v>
      </c>
    </row>
    <row r="621" spans="1:15" x14ac:dyDescent="0.25">
      <c r="A621" s="9" t="s">
        <v>29</v>
      </c>
      <c r="B621" t="s">
        <v>878</v>
      </c>
      <c r="C621" t="s">
        <v>102</v>
      </c>
      <c r="D621" t="s">
        <v>619</v>
      </c>
      <c r="F621" s="9" t="s">
        <v>865</v>
      </c>
      <c r="G621">
        <v>6</v>
      </c>
      <c r="H621">
        <v>0</v>
      </c>
      <c r="I621" s="34">
        <v>0</v>
      </c>
      <c r="J621">
        <f>+Tabla32[[#This Row],[BALANCE INICIAL]]+Tabla32[[#This Row],[ENTRADAS]]-Tabla32[[#This Row],[SALIDAS]]</f>
        <v>6</v>
      </c>
      <c r="K621" s="2">
        <v>154.24</v>
      </c>
      <c r="L621" s="2">
        <f>+Tabla32[[#This Row],[BALANCE INICIAL]]*Tabla32[[#This Row],[PRECIO]]</f>
        <v>925.44</v>
      </c>
      <c r="M621" s="2">
        <f>+Tabla32[[#This Row],[ENTRADAS]]*Tabla32[[#This Row],[PRECIO]]</f>
        <v>0</v>
      </c>
      <c r="N621" s="2">
        <f>+Tabla32[[#This Row],[SALIDAS]]*Tabla32[[#This Row],[PRECIO]]</f>
        <v>0</v>
      </c>
      <c r="O621" s="2">
        <f>+Tabla32[[#This Row],[BALANCE INICIAL2]]+Tabla32[[#This Row],[ENTRADAS3]]-Tabla32[[#This Row],[SALIDAS4]]</f>
        <v>925.44</v>
      </c>
    </row>
    <row r="622" spans="1:15" x14ac:dyDescent="0.25">
      <c r="A622" s="9" t="s">
        <v>59</v>
      </c>
      <c r="B622" t="s">
        <v>880</v>
      </c>
      <c r="C622" t="s">
        <v>107</v>
      </c>
      <c r="D622" t="s">
        <v>776</v>
      </c>
      <c r="F622" s="9" t="s">
        <v>820</v>
      </c>
      <c r="G622">
        <v>1</v>
      </c>
      <c r="H622">
        <v>0</v>
      </c>
      <c r="I622" s="34">
        <v>0</v>
      </c>
      <c r="J622">
        <f>+Tabla32[[#This Row],[BALANCE INICIAL]]+Tabla32[[#This Row],[ENTRADAS]]-Tabla32[[#This Row],[SALIDAS]]</f>
        <v>1</v>
      </c>
      <c r="K622" s="2">
        <v>600</v>
      </c>
      <c r="L622" s="2">
        <f>+Tabla32[[#This Row],[BALANCE INICIAL]]*Tabla32[[#This Row],[PRECIO]]</f>
        <v>600</v>
      </c>
      <c r="M622" s="2">
        <f>+Tabla32[[#This Row],[ENTRADAS]]*Tabla32[[#This Row],[PRECIO]]</f>
        <v>0</v>
      </c>
      <c r="N622" s="2">
        <f>+Tabla32[[#This Row],[SALIDAS]]*Tabla32[[#This Row],[PRECIO]]</f>
        <v>0</v>
      </c>
      <c r="O622" s="2">
        <f>+Tabla32[[#This Row],[BALANCE INICIAL2]]+Tabla32[[#This Row],[ENTRADAS3]]-Tabla32[[#This Row],[SALIDAS4]]</f>
        <v>600</v>
      </c>
    </row>
    <row r="623" spans="1:15" x14ac:dyDescent="0.25">
      <c r="A623" s="9" t="s">
        <v>40</v>
      </c>
      <c r="B623" t="s">
        <v>900</v>
      </c>
      <c r="C623" t="s">
        <v>86</v>
      </c>
      <c r="D623" t="s">
        <v>298</v>
      </c>
      <c r="F623" s="9" t="s">
        <v>820</v>
      </c>
      <c r="G623">
        <v>3</v>
      </c>
      <c r="H623">
        <v>0</v>
      </c>
      <c r="I623" s="34">
        <v>0</v>
      </c>
      <c r="J623">
        <f>+Tabla32[[#This Row],[BALANCE INICIAL]]+Tabla32[[#This Row],[ENTRADAS]]-Tabla32[[#This Row],[SALIDAS]]</f>
        <v>3</v>
      </c>
      <c r="K623" s="2">
        <v>650.5</v>
      </c>
      <c r="L623" s="2">
        <f>+Tabla32[[#This Row],[BALANCE INICIAL]]*Tabla32[[#This Row],[PRECIO]]</f>
        <v>1951.5</v>
      </c>
      <c r="M623" s="2">
        <f>+Tabla32[[#This Row],[ENTRADAS]]*Tabla32[[#This Row],[PRECIO]]</f>
        <v>0</v>
      </c>
      <c r="N623" s="2">
        <f>+Tabla32[[#This Row],[SALIDAS]]*Tabla32[[#This Row],[PRECIO]]</f>
        <v>0</v>
      </c>
      <c r="O623" s="2">
        <f>+Tabla32[[#This Row],[BALANCE INICIAL2]]+Tabla32[[#This Row],[ENTRADAS3]]-Tabla32[[#This Row],[SALIDAS4]]</f>
        <v>1951.5</v>
      </c>
    </row>
    <row r="624" spans="1:15" x14ac:dyDescent="0.25">
      <c r="A624" s="9" t="s">
        <v>59</v>
      </c>
      <c r="B624" t="s">
        <v>880</v>
      </c>
      <c r="C624" t="s">
        <v>107</v>
      </c>
      <c r="D624" t="s">
        <v>777</v>
      </c>
      <c r="F624" s="9" t="s">
        <v>820</v>
      </c>
      <c r="G624">
        <v>2</v>
      </c>
      <c r="H624">
        <v>0</v>
      </c>
      <c r="I624" s="34">
        <v>0</v>
      </c>
      <c r="J624">
        <f>+Tabla32[[#This Row],[BALANCE INICIAL]]+Tabla32[[#This Row],[ENTRADAS]]-Tabla32[[#This Row],[SALIDAS]]</f>
        <v>2</v>
      </c>
      <c r="K624" s="2">
        <v>600</v>
      </c>
      <c r="L624" s="2">
        <f>+Tabla32[[#This Row],[BALANCE INICIAL]]*Tabla32[[#This Row],[PRECIO]]</f>
        <v>1200</v>
      </c>
      <c r="M624" s="2">
        <f>+Tabla32[[#This Row],[ENTRADAS]]*Tabla32[[#This Row],[PRECIO]]</f>
        <v>0</v>
      </c>
      <c r="N624" s="2">
        <f>+Tabla32[[#This Row],[SALIDAS]]*Tabla32[[#This Row],[PRECIO]]</f>
        <v>0</v>
      </c>
      <c r="O624" s="2">
        <f>+Tabla32[[#This Row],[BALANCE INICIAL2]]+Tabla32[[#This Row],[ENTRADAS3]]-Tabla32[[#This Row],[SALIDAS4]]</f>
        <v>1200</v>
      </c>
    </row>
    <row r="625" spans="1:15" x14ac:dyDescent="0.25">
      <c r="A625" s="9" t="s">
        <v>59</v>
      </c>
      <c r="B625" t="s">
        <v>880</v>
      </c>
      <c r="C625" t="s">
        <v>107</v>
      </c>
      <c r="D625" t="s">
        <v>778</v>
      </c>
      <c r="F625" s="9" t="s">
        <v>820</v>
      </c>
      <c r="G625">
        <v>9</v>
      </c>
      <c r="H625">
        <v>0</v>
      </c>
      <c r="I625" s="34">
        <v>0</v>
      </c>
      <c r="J625">
        <f>+Tabla32[[#This Row],[BALANCE INICIAL]]+Tabla32[[#This Row],[ENTRADAS]]-Tabla32[[#This Row],[SALIDAS]]</f>
        <v>9</v>
      </c>
      <c r="K625" s="2">
        <v>260</v>
      </c>
      <c r="L625" s="2">
        <f>+Tabla32[[#This Row],[BALANCE INICIAL]]*Tabla32[[#This Row],[PRECIO]]</f>
        <v>2340</v>
      </c>
      <c r="M625" s="2">
        <f>+Tabla32[[#This Row],[ENTRADAS]]*Tabla32[[#This Row],[PRECIO]]</f>
        <v>0</v>
      </c>
      <c r="N625" s="2">
        <f>+Tabla32[[#This Row],[SALIDAS]]*Tabla32[[#This Row],[PRECIO]]</f>
        <v>0</v>
      </c>
      <c r="O625" s="2">
        <f>+Tabla32[[#This Row],[BALANCE INICIAL2]]+Tabla32[[#This Row],[ENTRADAS3]]-Tabla32[[#This Row],[SALIDAS4]]</f>
        <v>2340</v>
      </c>
    </row>
    <row r="626" spans="1:15" x14ac:dyDescent="0.25">
      <c r="A626" s="9" t="s">
        <v>34</v>
      </c>
      <c r="B626" t="s">
        <v>877</v>
      </c>
      <c r="C626" t="s">
        <v>104</v>
      </c>
      <c r="D626" t="s">
        <v>444</v>
      </c>
      <c r="F626" s="9" t="s">
        <v>820</v>
      </c>
      <c r="G626">
        <v>10</v>
      </c>
      <c r="H626">
        <v>0</v>
      </c>
      <c r="I626" s="34">
        <v>0</v>
      </c>
      <c r="J626">
        <f>+Tabla32[[#This Row],[BALANCE INICIAL]]+Tabla32[[#This Row],[ENTRADAS]]-Tabla32[[#This Row],[SALIDAS]]</f>
        <v>10</v>
      </c>
      <c r="K626" s="2">
        <v>9.98</v>
      </c>
      <c r="L626" s="2">
        <f>+Tabla32[[#This Row],[BALANCE INICIAL]]*Tabla32[[#This Row],[PRECIO]]</f>
        <v>99.800000000000011</v>
      </c>
      <c r="M626" s="2">
        <f>+Tabla32[[#This Row],[ENTRADAS]]*Tabla32[[#This Row],[PRECIO]]</f>
        <v>0</v>
      </c>
      <c r="N626" s="2">
        <f>+Tabla32[[#This Row],[SALIDAS]]*Tabla32[[#This Row],[PRECIO]]</f>
        <v>0</v>
      </c>
      <c r="O626" s="2">
        <f>+Tabla32[[#This Row],[BALANCE INICIAL2]]+Tabla32[[#This Row],[ENTRADAS3]]-Tabla32[[#This Row],[SALIDAS4]]</f>
        <v>99.800000000000011</v>
      </c>
    </row>
    <row r="627" spans="1:15" x14ac:dyDescent="0.25">
      <c r="A627" s="9" t="s">
        <v>42</v>
      </c>
      <c r="B627" s="44">
        <v>1206010001</v>
      </c>
      <c r="C627" t="s">
        <v>88</v>
      </c>
      <c r="D627" t="s">
        <v>375</v>
      </c>
      <c r="F627" s="9" t="s">
        <v>820</v>
      </c>
      <c r="G627">
        <v>4</v>
      </c>
      <c r="H627">
        <v>0</v>
      </c>
      <c r="I627" s="34">
        <v>0</v>
      </c>
      <c r="J627">
        <f>+Tabla32[[#This Row],[BALANCE INICIAL]]+Tabla32[[#This Row],[ENTRADAS]]-Tabla32[[#This Row],[SALIDAS]]</f>
        <v>4</v>
      </c>
      <c r="K627" s="2">
        <v>9533.56</v>
      </c>
      <c r="L627" s="2">
        <f>+Tabla32[[#This Row],[BALANCE INICIAL]]*Tabla32[[#This Row],[PRECIO]]</f>
        <v>38134.239999999998</v>
      </c>
      <c r="M627" s="2">
        <f>+Tabla32[[#This Row],[ENTRADAS]]*Tabla32[[#This Row],[PRECIO]]</f>
        <v>0</v>
      </c>
      <c r="N627" s="2">
        <f>+Tabla32[[#This Row],[SALIDAS]]*Tabla32[[#This Row],[PRECIO]]</f>
        <v>0</v>
      </c>
      <c r="O627" s="2">
        <f>+Tabla32[[#This Row],[BALANCE INICIAL2]]+Tabla32[[#This Row],[ENTRADAS3]]-Tabla32[[#This Row],[SALIDAS4]]</f>
        <v>38134.239999999998</v>
      </c>
    </row>
    <row r="628" spans="1:15" x14ac:dyDescent="0.25">
      <c r="A628" s="9" t="s">
        <v>42</v>
      </c>
      <c r="B628" s="44">
        <v>1206010001</v>
      </c>
      <c r="C628" t="s">
        <v>88</v>
      </c>
      <c r="D628" t="s">
        <v>376</v>
      </c>
      <c r="F628" s="9" t="s">
        <v>820</v>
      </c>
      <c r="G628">
        <v>2</v>
      </c>
      <c r="H628">
        <v>0</v>
      </c>
      <c r="I628" s="34">
        <v>0</v>
      </c>
      <c r="J628">
        <f>+Tabla32[[#This Row],[BALANCE INICIAL]]+Tabla32[[#This Row],[ENTRADAS]]-Tabla32[[#This Row],[SALIDAS]]</f>
        <v>2</v>
      </c>
      <c r="K628" s="2">
        <v>7873</v>
      </c>
      <c r="L628" s="2">
        <f>+Tabla32[[#This Row],[BALANCE INICIAL]]*Tabla32[[#This Row],[PRECIO]]</f>
        <v>15746</v>
      </c>
      <c r="M628" s="2">
        <f>+Tabla32[[#This Row],[ENTRADAS]]*Tabla32[[#This Row],[PRECIO]]</f>
        <v>0</v>
      </c>
      <c r="N628" s="2">
        <f>+Tabla32[[#This Row],[SALIDAS]]*Tabla32[[#This Row],[PRECIO]]</f>
        <v>0</v>
      </c>
      <c r="O628" s="2">
        <f>+Tabla32[[#This Row],[BALANCE INICIAL2]]+Tabla32[[#This Row],[ENTRADAS3]]-Tabla32[[#This Row],[SALIDAS4]]</f>
        <v>15746</v>
      </c>
    </row>
    <row r="629" spans="1:15" x14ac:dyDescent="0.25">
      <c r="A629" s="9" t="s">
        <v>34</v>
      </c>
      <c r="B629" t="s">
        <v>877</v>
      </c>
      <c r="C629" t="s">
        <v>104</v>
      </c>
      <c r="D629" t="s">
        <v>461</v>
      </c>
      <c r="F629" s="9" t="s">
        <v>820</v>
      </c>
      <c r="G629">
        <v>1</v>
      </c>
      <c r="H629">
        <v>0</v>
      </c>
      <c r="I629" s="34">
        <v>0</v>
      </c>
      <c r="J629">
        <f>+Tabla32[[#This Row],[BALANCE INICIAL]]+Tabla32[[#This Row],[ENTRADAS]]-Tabla32[[#This Row],[SALIDAS]]</f>
        <v>1</v>
      </c>
      <c r="K629" s="2">
        <v>335</v>
      </c>
      <c r="L629" s="2">
        <f>+Tabla32[[#This Row],[BALANCE INICIAL]]*Tabla32[[#This Row],[PRECIO]]</f>
        <v>335</v>
      </c>
      <c r="M629" s="2">
        <f>+Tabla32[[#This Row],[ENTRADAS]]*Tabla32[[#This Row],[PRECIO]]</f>
        <v>0</v>
      </c>
      <c r="N629" s="2">
        <f>+Tabla32[[#This Row],[SALIDAS]]*Tabla32[[#This Row],[PRECIO]]</f>
        <v>0</v>
      </c>
      <c r="O629" s="2">
        <f>+Tabla32[[#This Row],[BALANCE INICIAL2]]+Tabla32[[#This Row],[ENTRADAS3]]-Tabla32[[#This Row],[SALIDAS4]]</f>
        <v>335</v>
      </c>
    </row>
    <row r="630" spans="1:15" x14ac:dyDescent="0.25">
      <c r="A630" s="9" t="s">
        <v>34</v>
      </c>
      <c r="B630" t="s">
        <v>877</v>
      </c>
      <c r="C630" t="s">
        <v>104</v>
      </c>
      <c r="D630" t="s">
        <v>460</v>
      </c>
      <c r="F630" s="9" t="s">
        <v>820</v>
      </c>
      <c r="G630">
        <v>10</v>
      </c>
      <c r="H630">
        <v>0</v>
      </c>
      <c r="I630" s="34">
        <v>0</v>
      </c>
      <c r="J630">
        <f>+Tabla32[[#This Row],[BALANCE INICIAL]]+Tabla32[[#This Row],[ENTRADAS]]-Tabla32[[#This Row],[SALIDAS]]</f>
        <v>10</v>
      </c>
      <c r="K630" s="2">
        <v>297</v>
      </c>
      <c r="L630" s="2">
        <f>+Tabla32[[#This Row],[BALANCE INICIAL]]*Tabla32[[#This Row],[PRECIO]]</f>
        <v>2970</v>
      </c>
      <c r="M630" s="2">
        <f>+Tabla32[[#This Row],[ENTRADAS]]*Tabla32[[#This Row],[PRECIO]]</f>
        <v>0</v>
      </c>
      <c r="N630" s="2">
        <f>+Tabla32[[#This Row],[SALIDAS]]*Tabla32[[#This Row],[PRECIO]]</f>
        <v>0</v>
      </c>
      <c r="O630" s="2">
        <f>+Tabla32[[#This Row],[BALANCE INICIAL2]]+Tabla32[[#This Row],[ENTRADAS3]]-Tabla32[[#This Row],[SALIDAS4]]</f>
        <v>2970</v>
      </c>
    </row>
    <row r="631" spans="1:15" x14ac:dyDescent="0.25">
      <c r="A631" s="9" t="s">
        <v>28</v>
      </c>
      <c r="B631" t="s">
        <v>884</v>
      </c>
      <c r="C631" t="s">
        <v>74</v>
      </c>
      <c r="D631" t="s">
        <v>299</v>
      </c>
      <c r="F631" s="9" t="s">
        <v>820</v>
      </c>
      <c r="G631">
        <v>6</v>
      </c>
      <c r="H631">
        <v>0</v>
      </c>
      <c r="I631" s="34">
        <v>1</v>
      </c>
      <c r="J631">
        <f>+Tabla32[[#This Row],[BALANCE INICIAL]]+Tabla32[[#This Row],[ENTRADAS]]-Tabla32[[#This Row],[SALIDAS]]</f>
        <v>5</v>
      </c>
      <c r="K631" s="2">
        <v>5</v>
      </c>
      <c r="L631" s="2">
        <f>+Tabla32[[#This Row],[BALANCE INICIAL]]*Tabla32[[#This Row],[PRECIO]]</f>
        <v>30</v>
      </c>
      <c r="M631" s="2">
        <f>+Tabla32[[#This Row],[ENTRADAS]]*Tabla32[[#This Row],[PRECIO]]</f>
        <v>0</v>
      </c>
      <c r="N631" s="2">
        <f>+Tabla32[[#This Row],[SALIDAS]]*Tabla32[[#This Row],[PRECIO]]</f>
        <v>5</v>
      </c>
      <c r="O631" s="2">
        <f>+Tabla32[[#This Row],[BALANCE INICIAL2]]+Tabla32[[#This Row],[ENTRADAS3]]-Tabla32[[#This Row],[SALIDAS4]]</f>
        <v>25</v>
      </c>
    </row>
    <row r="632" spans="1:15" x14ac:dyDescent="0.25">
      <c r="A632" s="9" t="s">
        <v>25</v>
      </c>
      <c r="B632" t="s">
        <v>901</v>
      </c>
      <c r="C632" t="s">
        <v>67</v>
      </c>
      <c r="D632" t="s">
        <v>1101</v>
      </c>
      <c r="F632" s="9" t="s">
        <v>820</v>
      </c>
      <c r="G632">
        <v>18</v>
      </c>
      <c r="H632">
        <v>0</v>
      </c>
      <c r="I632" s="34">
        <v>0</v>
      </c>
      <c r="J632">
        <f>+Tabla32[[#This Row],[BALANCE INICIAL]]+Tabla32[[#This Row],[ENTRADAS]]-Tabla32[[#This Row],[SALIDAS]]</f>
        <v>18</v>
      </c>
      <c r="K632" s="2">
        <v>831.57</v>
      </c>
      <c r="L632" s="2">
        <f>+Tabla32[[#This Row],[BALANCE INICIAL]]*Tabla32[[#This Row],[PRECIO]]</f>
        <v>14968.26</v>
      </c>
      <c r="M632" s="2">
        <f>+Tabla32[[#This Row],[ENTRADAS]]*Tabla32[[#This Row],[PRECIO]]</f>
        <v>0</v>
      </c>
      <c r="N632" s="2">
        <f>+Tabla32[[#This Row],[SALIDAS]]*Tabla32[[#This Row],[PRECIO]]</f>
        <v>0</v>
      </c>
      <c r="O632" s="2">
        <f>+Tabla32[[#This Row],[BALANCE INICIAL2]]+Tabla32[[#This Row],[ENTRADAS3]]-Tabla32[[#This Row],[SALIDAS4]]</f>
        <v>14968.26</v>
      </c>
    </row>
    <row r="633" spans="1:15" x14ac:dyDescent="0.25">
      <c r="A633" s="9" t="s">
        <v>42</v>
      </c>
      <c r="B633" s="44">
        <v>1206010001</v>
      </c>
      <c r="C633" t="s">
        <v>88</v>
      </c>
      <c r="D633" t="s">
        <v>1008</v>
      </c>
      <c r="F633" s="9" t="s">
        <v>820</v>
      </c>
      <c r="G633">
        <v>2</v>
      </c>
      <c r="H633">
        <v>0</v>
      </c>
      <c r="I633" s="34">
        <v>0</v>
      </c>
      <c r="J633">
        <f>+Tabla32[[#This Row],[BALANCE INICIAL]]+Tabla32[[#This Row],[ENTRADAS]]-Tabla32[[#This Row],[SALIDAS]]</f>
        <v>2</v>
      </c>
      <c r="K633" s="2">
        <v>1850</v>
      </c>
      <c r="L633" s="2">
        <f>+Tabla32[[#This Row],[BALANCE INICIAL]]*Tabla32[[#This Row],[PRECIO]]</f>
        <v>3700</v>
      </c>
      <c r="M633" s="2">
        <f>+Tabla32[[#This Row],[ENTRADAS]]*Tabla32[[#This Row],[PRECIO]]</f>
        <v>0</v>
      </c>
      <c r="N633" s="2">
        <f>+Tabla32[[#This Row],[SALIDAS]]*Tabla32[[#This Row],[PRECIO]]</f>
        <v>0</v>
      </c>
      <c r="O633" s="2">
        <f>+Tabla32[[#This Row],[BALANCE INICIAL2]]+Tabla32[[#This Row],[ENTRADAS3]]-Tabla32[[#This Row],[SALIDAS4]]</f>
        <v>3700</v>
      </c>
    </row>
    <row r="634" spans="1:15" x14ac:dyDescent="0.25">
      <c r="A634" s="9" t="s">
        <v>59</v>
      </c>
      <c r="B634" t="s">
        <v>880</v>
      </c>
      <c r="C634" t="s">
        <v>107</v>
      </c>
      <c r="D634" t="s">
        <v>779</v>
      </c>
      <c r="F634" s="9" t="s">
        <v>820</v>
      </c>
      <c r="G634">
        <v>4</v>
      </c>
      <c r="H634">
        <v>0</v>
      </c>
      <c r="I634" s="34">
        <v>0</v>
      </c>
      <c r="J634">
        <f>+Tabla32[[#This Row],[BALANCE INICIAL]]+Tabla32[[#This Row],[ENTRADAS]]-Tabla32[[#This Row],[SALIDAS]]</f>
        <v>4</v>
      </c>
      <c r="K634" s="2">
        <v>172</v>
      </c>
      <c r="L634" s="2">
        <f>+Tabla32[[#This Row],[BALANCE INICIAL]]*Tabla32[[#This Row],[PRECIO]]</f>
        <v>688</v>
      </c>
      <c r="M634" s="2">
        <f>+Tabla32[[#This Row],[ENTRADAS]]*Tabla32[[#This Row],[PRECIO]]</f>
        <v>0</v>
      </c>
      <c r="N634" s="2">
        <f>+Tabla32[[#This Row],[SALIDAS]]*Tabla32[[#This Row],[PRECIO]]</f>
        <v>0</v>
      </c>
      <c r="O634" s="2">
        <f>+Tabla32[[#This Row],[BALANCE INICIAL2]]+Tabla32[[#This Row],[ENTRADAS3]]-Tabla32[[#This Row],[SALIDAS4]]</f>
        <v>688</v>
      </c>
    </row>
    <row r="635" spans="1:15" x14ac:dyDescent="0.25">
      <c r="A635" s="9" t="s">
        <v>28</v>
      </c>
      <c r="B635" t="s">
        <v>884</v>
      </c>
      <c r="C635" t="s">
        <v>74</v>
      </c>
      <c r="D635" t="s">
        <v>1100</v>
      </c>
      <c r="F635" s="9" t="s">
        <v>820</v>
      </c>
      <c r="G635">
        <v>93</v>
      </c>
      <c r="H635">
        <v>0</v>
      </c>
      <c r="I635" s="34">
        <v>21</v>
      </c>
      <c r="J635">
        <f>+Tabla32[[#This Row],[BALANCE INICIAL]]+Tabla32[[#This Row],[ENTRADAS]]-Tabla32[[#This Row],[SALIDAS]]</f>
        <v>72</v>
      </c>
      <c r="K635" s="2">
        <v>148.47999999999999</v>
      </c>
      <c r="L635" s="2">
        <f>+Tabla32[[#This Row],[BALANCE INICIAL]]*Tabla32[[#This Row],[PRECIO]]</f>
        <v>13808.64</v>
      </c>
      <c r="M635" s="2">
        <f>+Tabla32[[#This Row],[ENTRADAS]]*Tabla32[[#This Row],[PRECIO]]</f>
        <v>0</v>
      </c>
      <c r="N635" s="2">
        <f>+Tabla32[[#This Row],[SALIDAS]]*Tabla32[[#This Row],[PRECIO]]</f>
        <v>3118.08</v>
      </c>
      <c r="O635" s="2">
        <f>+Tabla32[[#This Row],[BALANCE INICIAL2]]+Tabla32[[#This Row],[ENTRADAS3]]-Tabla32[[#This Row],[SALIDAS4]]</f>
        <v>10690.56</v>
      </c>
    </row>
    <row r="636" spans="1:15" x14ac:dyDescent="0.25">
      <c r="A636" s="9" t="s">
        <v>41</v>
      </c>
      <c r="B636" t="s">
        <v>890</v>
      </c>
      <c r="C636" t="s">
        <v>87</v>
      </c>
      <c r="D636" t="s">
        <v>303</v>
      </c>
      <c r="F636" s="9" t="s">
        <v>855</v>
      </c>
      <c r="G636">
        <v>4</v>
      </c>
      <c r="H636">
        <v>0</v>
      </c>
      <c r="I636" s="34">
        <v>2</v>
      </c>
      <c r="J636">
        <f>+Tabla32[[#This Row],[BALANCE INICIAL]]+Tabla32[[#This Row],[ENTRADAS]]-Tabla32[[#This Row],[SALIDAS]]</f>
        <v>2</v>
      </c>
      <c r="K636" s="2">
        <v>140</v>
      </c>
      <c r="L636" s="2">
        <f>+Tabla32[[#This Row],[BALANCE INICIAL]]*Tabla32[[#This Row],[PRECIO]]</f>
        <v>560</v>
      </c>
      <c r="M636" s="2">
        <f>+Tabla32[[#This Row],[ENTRADAS]]*Tabla32[[#This Row],[PRECIO]]</f>
        <v>0</v>
      </c>
      <c r="N636" s="2">
        <f>+Tabla32[[#This Row],[SALIDAS]]*Tabla32[[#This Row],[PRECIO]]</f>
        <v>280</v>
      </c>
      <c r="O636" s="2">
        <f>+Tabla32[[#This Row],[BALANCE INICIAL2]]+Tabla32[[#This Row],[ENTRADAS3]]-Tabla32[[#This Row],[SALIDAS4]]</f>
        <v>280</v>
      </c>
    </row>
    <row r="637" spans="1:15" x14ac:dyDescent="0.25">
      <c r="A637" s="9" t="s">
        <v>41</v>
      </c>
      <c r="B637" t="s">
        <v>890</v>
      </c>
      <c r="C637" t="s">
        <v>87</v>
      </c>
      <c r="D637" t="s">
        <v>304</v>
      </c>
      <c r="F637" s="9" t="s">
        <v>834</v>
      </c>
      <c r="G637">
        <v>2</v>
      </c>
      <c r="H637">
        <v>0</v>
      </c>
      <c r="I637" s="34">
        <v>0</v>
      </c>
      <c r="J637">
        <f>+Tabla32[[#This Row],[BALANCE INICIAL]]+Tabla32[[#This Row],[ENTRADAS]]-Tabla32[[#This Row],[SALIDAS]]</f>
        <v>2</v>
      </c>
      <c r="K637" s="2">
        <v>140</v>
      </c>
      <c r="L637" s="2">
        <f>+Tabla32[[#This Row],[BALANCE INICIAL]]*Tabla32[[#This Row],[PRECIO]]</f>
        <v>280</v>
      </c>
      <c r="M637" s="2">
        <f>+Tabla32[[#This Row],[ENTRADAS]]*Tabla32[[#This Row],[PRECIO]]</f>
        <v>0</v>
      </c>
      <c r="N637" s="2">
        <f>+Tabla32[[#This Row],[SALIDAS]]*Tabla32[[#This Row],[PRECIO]]</f>
        <v>0</v>
      </c>
      <c r="O637" s="2">
        <f>+Tabla32[[#This Row],[BALANCE INICIAL2]]+Tabla32[[#This Row],[ENTRADAS3]]-Tabla32[[#This Row],[SALIDAS4]]</f>
        <v>280</v>
      </c>
    </row>
    <row r="638" spans="1:15" x14ac:dyDescent="0.25">
      <c r="A638" s="9" t="s">
        <v>41</v>
      </c>
      <c r="B638" t="s">
        <v>890</v>
      </c>
      <c r="C638" t="s">
        <v>87</v>
      </c>
      <c r="D638" t="s">
        <v>305</v>
      </c>
      <c r="F638" s="9" t="s">
        <v>834</v>
      </c>
      <c r="G638">
        <v>4</v>
      </c>
      <c r="H638">
        <v>0</v>
      </c>
      <c r="I638" s="34">
        <v>0</v>
      </c>
      <c r="J638">
        <f>+Tabla32[[#This Row],[BALANCE INICIAL]]+Tabla32[[#This Row],[ENTRADAS]]-Tabla32[[#This Row],[SALIDAS]]</f>
        <v>4</v>
      </c>
      <c r="K638" s="2">
        <v>140</v>
      </c>
      <c r="L638" s="2">
        <f>+Tabla32[[#This Row],[BALANCE INICIAL]]*Tabla32[[#This Row],[PRECIO]]</f>
        <v>560</v>
      </c>
      <c r="M638" s="2">
        <f>+Tabla32[[#This Row],[ENTRADAS]]*Tabla32[[#This Row],[PRECIO]]</f>
        <v>0</v>
      </c>
      <c r="N638" s="2">
        <f>+Tabla32[[#This Row],[SALIDAS]]*Tabla32[[#This Row],[PRECIO]]</f>
        <v>0</v>
      </c>
      <c r="O638" s="2">
        <f>+Tabla32[[#This Row],[BALANCE INICIAL2]]+Tabla32[[#This Row],[ENTRADAS3]]-Tabla32[[#This Row],[SALIDAS4]]</f>
        <v>560</v>
      </c>
    </row>
    <row r="639" spans="1:15" x14ac:dyDescent="0.25">
      <c r="A639" s="9" t="s">
        <v>23</v>
      </c>
      <c r="B639" s="17" t="s">
        <v>881</v>
      </c>
      <c r="C639" t="s">
        <v>882</v>
      </c>
      <c r="D639" t="s">
        <v>946</v>
      </c>
      <c r="F639" s="9" t="s">
        <v>820</v>
      </c>
      <c r="G639">
        <v>200</v>
      </c>
      <c r="H639">
        <v>0</v>
      </c>
      <c r="I639" s="34">
        <v>0</v>
      </c>
      <c r="J639">
        <f>+Tabla32[[#This Row],[BALANCE INICIAL]]+Tabla32[[#This Row],[ENTRADAS]]-Tabla32[[#This Row],[SALIDAS]]</f>
        <v>200</v>
      </c>
      <c r="K639" s="2">
        <v>5.28</v>
      </c>
      <c r="L639" s="2">
        <f>+Tabla32[[#This Row],[BALANCE INICIAL]]*Tabla32[[#This Row],[PRECIO]]</f>
        <v>1056</v>
      </c>
      <c r="M639" s="2">
        <f>+Tabla32[[#This Row],[ENTRADAS]]*Tabla32[[#This Row],[PRECIO]]</f>
        <v>0</v>
      </c>
      <c r="N639" s="2">
        <f>+Tabla32[[#This Row],[SALIDAS]]*Tabla32[[#This Row],[PRECIO]]</f>
        <v>0</v>
      </c>
      <c r="O639" s="2">
        <f>+Tabla32[[#This Row],[BALANCE INICIAL2]]+Tabla32[[#This Row],[ENTRADAS3]]-Tabla32[[#This Row],[SALIDAS4]]</f>
        <v>1056</v>
      </c>
    </row>
    <row r="640" spans="1:15" x14ac:dyDescent="0.25">
      <c r="A640" s="9" t="s">
        <v>59</v>
      </c>
      <c r="B640" t="s">
        <v>880</v>
      </c>
      <c r="C640" t="s">
        <v>107</v>
      </c>
      <c r="D640" t="s">
        <v>780</v>
      </c>
      <c r="F640" s="9" t="s">
        <v>820</v>
      </c>
      <c r="G640">
        <v>22</v>
      </c>
      <c r="H640">
        <v>0</v>
      </c>
      <c r="I640" s="34">
        <v>0</v>
      </c>
      <c r="J640">
        <f>+Tabla32[[#This Row],[BALANCE INICIAL]]+Tabla32[[#This Row],[ENTRADAS]]-Tabla32[[#This Row],[SALIDAS]]</f>
        <v>22</v>
      </c>
      <c r="K640" s="2">
        <v>525</v>
      </c>
      <c r="L640" s="2">
        <f>+Tabla32[[#This Row],[BALANCE INICIAL]]*Tabla32[[#This Row],[PRECIO]]</f>
        <v>11550</v>
      </c>
      <c r="M640" s="2">
        <f>+Tabla32[[#This Row],[ENTRADAS]]*Tabla32[[#This Row],[PRECIO]]</f>
        <v>0</v>
      </c>
      <c r="N640" s="2">
        <f>+Tabla32[[#This Row],[SALIDAS]]*Tabla32[[#This Row],[PRECIO]]</f>
        <v>0</v>
      </c>
      <c r="O640" s="2">
        <f>+Tabla32[[#This Row],[BALANCE INICIAL2]]+Tabla32[[#This Row],[ENTRADAS3]]-Tabla32[[#This Row],[SALIDAS4]]</f>
        <v>11550</v>
      </c>
    </row>
    <row r="641" spans="1:15" x14ac:dyDescent="0.25">
      <c r="A641" s="9" t="s">
        <v>59</v>
      </c>
      <c r="B641" t="s">
        <v>880</v>
      </c>
      <c r="C641" t="s">
        <v>107</v>
      </c>
      <c r="D641" t="s">
        <v>781</v>
      </c>
      <c r="F641" s="9" t="s">
        <v>820</v>
      </c>
      <c r="G641">
        <v>22</v>
      </c>
      <c r="H641">
        <v>0</v>
      </c>
      <c r="I641" s="34">
        <v>0</v>
      </c>
      <c r="J641">
        <f>+Tabla32[[#This Row],[BALANCE INICIAL]]+Tabla32[[#This Row],[ENTRADAS]]-Tabla32[[#This Row],[SALIDAS]]</f>
        <v>22</v>
      </c>
      <c r="K641" s="2">
        <v>400</v>
      </c>
      <c r="L641" s="2">
        <f>+Tabla32[[#This Row],[BALANCE INICIAL]]*Tabla32[[#This Row],[PRECIO]]</f>
        <v>8800</v>
      </c>
      <c r="M641" s="2">
        <f>+Tabla32[[#This Row],[ENTRADAS]]*Tabla32[[#This Row],[PRECIO]]</f>
        <v>0</v>
      </c>
      <c r="N641" s="2">
        <f>+Tabla32[[#This Row],[SALIDAS]]*Tabla32[[#This Row],[PRECIO]]</f>
        <v>0</v>
      </c>
      <c r="O641" s="2">
        <f>+Tabla32[[#This Row],[BALANCE INICIAL2]]+Tabla32[[#This Row],[ENTRADAS3]]-Tabla32[[#This Row],[SALIDAS4]]</f>
        <v>8800</v>
      </c>
    </row>
    <row r="642" spans="1:15" x14ac:dyDescent="0.25">
      <c r="A642" s="9" t="s">
        <v>34</v>
      </c>
      <c r="B642" t="s">
        <v>877</v>
      </c>
      <c r="C642" t="s">
        <v>104</v>
      </c>
      <c r="D642" t="s">
        <v>462</v>
      </c>
      <c r="F642" s="9" t="s">
        <v>820</v>
      </c>
      <c r="G642">
        <v>3</v>
      </c>
      <c r="H642">
        <v>0</v>
      </c>
      <c r="I642" s="34">
        <v>0</v>
      </c>
      <c r="J642">
        <f>+Tabla32[[#This Row],[BALANCE INICIAL]]+Tabla32[[#This Row],[ENTRADAS]]-Tabla32[[#This Row],[SALIDAS]]</f>
        <v>3</v>
      </c>
      <c r="K642" s="2">
        <v>4626</v>
      </c>
      <c r="L642" s="2">
        <f>+Tabla32[[#This Row],[BALANCE INICIAL]]*Tabla32[[#This Row],[PRECIO]]</f>
        <v>13878</v>
      </c>
      <c r="M642" s="2">
        <f>+Tabla32[[#This Row],[ENTRADAS]]*Tabla32[[#This Row],[PRECIO]]</f>
        <v>0</v>
      </c>
      <c r="N642" s="2">
        <f>+Tabla32[[#This Row],[SALIDAS]]*Tabla32[[#This Row],[PRECIO]]</f>
        <v>0</v>
      </c>
      <c r="O642" s="2">
        <f>+Tabla32[[#This Row],[BALANCE INICIAL2]]+Tabla32[[#This Row],[ENTRADAS3]]-Tabla32[[#This Row],[SALIDAS4]]</f>
        <v>13878</v>
      </c>
    </row>
    <row r="643" spans="1:15" x14ac:dyDescent="0.25">
      <c r="A643" s="9" t="s">
        <v>59</v>
      </c>
      <c r="B643" t="s">
        <v>880</v>
      </c>
      <c r="C643" t="s">
        <v>107</v>
      </c>
      <c r="D643" t="s">
        <v>782</v>
      </c>
      <c r="F643" s="9" t="s">
        <v>820</v>
      </c>
      <c r="G643">
        <v>3</v>
      </c>
      <c r="H643">
        <v>0</v>
      </c>
      <c r="I643" s="34">
        <v>0</v>
      </c>
      <c r="J643">
        <f>+Tabla32[[#This Row],[BALANCE INICIAL]]+Tabla32[[#This Row],[ENTRADAS]]-Tabla32[[#This Row],[SALIDAS]]</f>
        <v>3</v>
      </c>
      <c r="K643" s="2">
        <v>1010.5</v>
      </c>
      <c r="L643" s="2">
        <f>+Tabla32[[#This Row],[BALANCE INICIAL]]*Tabla32[[#This Row],[PRECIO]]</f>
        <v>3031.5</v>
      </c>
      <c r="M643" s="2">
        <f>+Tabla32[[#This Row],[ENTRADAS]]*Tabla32[[#This Row],[PRECIO]]</f>
        <v>0</v>
      </c>
      <c r="N643" s="2">
        <f>+Tabla32[[#This Row],[SALIDAS]]*Tabla32[[#This Row],[PRECIO]]</f>
        <v>0</v>
      </c>
      <c r="O643" s="2">
        <f>+Tabla32[[#This Row],[BALANCE INICIAL2]]+Tabla32[[#This Row],[ENTRADAS3]]-Tabla32[[#This Row],[SALIDAS4]]</f>
        <v>3031.5</v>
      </c>
    </row>
    <row r="644" spans="1:15" x14ac:dyDescent="0.25">
      <c r="A644" s="9" t="s">
        <v>59</v>
      </c>
      <c r="B644" t="s">
        <v>880</v>
      </c>
      <c r="C644" t="s">
        <v>107</v>
      </c>
      <c r="D644" t="s">
        <v>783</v>
      </c>
      <c r="F644" s="9" t="s">
        <v>820</v>
      </c>
      <c r="G644">
        <v>2</v>
      </c>
      <c r="H644">
        <v>0</v>
      </c>
      <c r="I644" s="34">
        <v>0</v>
      </c>
      <c r="J644">
        <f>+Tabla32[[#This Row],[BALANCE INICIAL]]+Tabla32[[#This Row],[ENTRADAS]]-Tabla32[[#This Row],[SALIDAS]]</f>
        <v>2</v>
      </c>
      <c r="K644" s="2">
        <v>900</v>
      </c>
      <c r="L644" s="2">
        <f>+Tabla32[[#This Row],[BALANCE INICIAL]]*Tabla32[[#This Row],[PRECIO]]</f>
        <v>1800</v>
      </c>
      <c r="M644" s="2">
        <f>+Tabla32[[#This Row],[ENTRADAS]]*Tabla32[[#This Row],[PRECIO]]</f>
        <v>0</v>
      </c>
      <c r="N644" s="2">
        <f>+Tabla32[[#This Row],[SALIDAS]]*Tabla32[[#This Row],[PRECIO]]</f>
        <v>0</v>
      </c>
      <c r="O644" s="2">
        <f>+Tabla32[[#This Row],[BALANCE INICIAL2]]+Tabla32[[#This Row],[ENTRADAS3]]-Tabla32[[#This Row],[SALIDAS4]]</f>
        <v>1800</v>
      </c>
    </row>
    <row r="645" spans="1:15" x14ac:dyDescent="0.25">
      <c r="A645" s="9" t="s">
        <v>59</v>
      </c>
      <c r="B645" t="s">
        <v>880</v>
      </c>
      <c r="C645" t="s">
        <v>107</v>
      </c>
      <c r="D645" t="s">
        <v>784</v>
      </c>
      <c r="F645" s="9" t="s">
        <v>820</v>
      </c>
      <c r="G645">
        <v>3</v>
      </c>
      <c r="H645">
        <v>0</v>
      </c>
      <c r="I645" s="34">
        <v>0</v>
      </c>
      <c r="J645">
        <f>+Tabla32[[#This Row],[BALANCE INICIAL]]+Tabla32[[#This Row],[ENTRADAS]]-Tabla32[[#This Row],[SALIDAS]]</f>
        <v>3</v>
      </c>
      <c r="K645" s="2">
        <v>950</v>
      </c>
      <c r="L645" s="2">
        <f>+Tabla32[[#This Row],[BALANCE INICIAL]]*Tabla32[[#This Row],[PRECIO]]</f>
        <v>2850</v>
      </c>
      <c r="M645" s="2">
        <f>+Tabla32[[#This Row],[ENTRADAS]]*Tabla32[[#This Row],[PRECIO]]</f>
        <v>0</v>
      </c>
      <c r="N645" s="2">
        <f>+Tabla32[[#This Row],[SALIDAS]]*Tabla32[[#This Row],[PRECIO]]</f>
        <v>0</v>
      </c>
      <c r="O645" s="2">
        <f>+Tabla32[[#This Row],[BALANCE INICIAL2]]+Tabla32[[#This Row],[ENTRADAS3]]-Tabla32[[#This Row],[SALIDAS4]]</f>
        <v>2850</v>
      </c>
    </row>
    <row r="646" spans="1:15" x14ac:dyDescent="0.25">
      <c r="A646" s="9" t="s">
        <v>59</v>
      </c>
      <c r="B646" t="s">
        <v>880</v>
      </c>
      <c r="C646" t="s">
        <v>107</v>
      </c>
      <c r="D646" t="s">
        <v>785</v>
      </c>
      <c r="F646" s="9" t="s">
        <v>820</v>
      </c>
      <c r="G646">
        <v>8</v>
      </c>
      <c r="H646">
        <v>0</v>
      </c>
      <c r="I646" s="34">
        <v>0</v>
      </c>
      <c r="J646">
        <f>+Tabla32[[#This Row],[BALANCE INICIAL]]+Tabla32[[#This Row],[ENTRADAS]]-Tabla32[[#This Row],[SALIDAS]]</f>
        <v>8</v>
      </c>
      <c r="K646" s="2">
        <v>90</v>
      </c>
      <c r="L646" s="2">
        <f>+Tabla32[[#This Row],[BALANCE INICIAL]]*Tabla32[[#This Row],[PRECIO]]</f>
        <v>720</v>
      </c>
      <c r="M646" s="2">
        <f>+Tabla32[[#This Row],[ENTRADAS]]*Tabla32[[#This Row],[PRECIO]]</f>
        <v>0</v>
      </c>
      <c r="N646" s="2">
        <f>+Tabla32[[#This Row],[SALIDAS]]*Tabla32[[#This Row],[PRECIO]]</f>
        <v>0</v>
      </c>
      <c r="O646" s="2">
        <f>+Tabla32[[#This Row],[BALANCE INICIAL2]]+Tabla32[[#This Row],[ENTRADAS3]]-Tabla32[[#This Row],[SALIDAS4]]</f>
        <v>720</v>
      </c>
    </row>
    <row r="647" spans="1:15" x14ac:dyDescent="0.25">
      <c r="A647" s="9" t="s">
        <v>33</v>
      </c>
      <c r="B647" s="17" t="s">
        <v>879</v>
      </c>
      <c r="C647" t="s">
        <v>78</v>
      </c>
      <c r="D647" t="s">
        <v>306</v>
      </c>
      <c r="F647" s="9" t="s">
        <v>1079</v>
      </c>
      <c r="G647">
        <v>94</v>
      </c>
      <c r="H647">
        <v>0</v>
      </c>
      <c r="I647" s="34">
        <v>0</v>
      </c>
      <c r="J647">
        <f>+Tabla32[[#This Row],[BALANCE INICIAL]]+Tabla32[[#This Row],[ENTRADAS]]-Tabla32[[#This Row],[SALIDAS]]</f>
        <v>94</v>
      </c>
      <c r="K647" s="2">
        <v>25</v>
      </c>
      <c r="L647" s="2">
        <f>+Tabla32[[#This Row],[BALANCE INICIAL]]*Tabla32[[#This Row],[PRECIO]]</f>
        <v>2350</v>
      </c>
      <c r="M647" s="2">
        <f>+Tabla32[[#This Row],[ENTRADAS]]*Tabla32[[#This Row],[PRECIO]]</f>
        <v>0</v>
      </c>
      <c r="N647" s="2">
        <f>+Tabla32[[#This Row],[SALIDAS]]*Tabla32[[#This Row],[PRECIO]]</f>
        <v>0</v>
      </c>
      <c r="O647" s="2">
        <f>+Tabla32[[#This Row],[BALANCE INICIAL2]]+Tabla32[[#This Row],[ENTRADAS3]]-Tabla32[[#This Row],[SALIDAS4]]</f>
        <v>2350</v>
      </c>
    </row>
    <row r="648" spans="1:15" x14ac:dyDescent="0.25">
      <c r="A648" s="9" t="s">
        <v>41</v>
      </c>
      <c r="B648" t="s">
        <v>890</v>
      </c>
      <c r="C648" t="s">
        <v>87</v>
      </c>
      <c r="D648" t="s">
        <v>307</v>
      </c>
      <c r="F648" s="9" t="s">
        <v>820</v>
      </c>
      <c r="G648">
        <v>215</v>
      </c>
      <c r="H648">
        <v>0</v>
      </c>
      <c r="I648" s="34">
        <v>0</v>
      </c>
      <c r="J648">
        <f>+Tabla32[[#This Row],[BALANCE INICIAL]]+Tabla32[[#This Row],[ENTRADAS]]-Tabla32[[#This Row],[SALIDAS]]</f>
        <v>215</v>
      </c>
      <c r="K648" s="2">
        <v>25</v>
      </c>
      <c r="L648" s="2">
        <f>+Tabla32[[#This Row],[BALANCE INICIAL]]*Tabla32[[#This Row],[PRECIO]]</f>
        <v>5375</v>
      </c>
      <c r="M648" s="2">
        <f>+Tabla32[[#This Row],[ENTRADAS]]*Tabla32[[#This Row],[PRECIO]]</f>
        <v>0</v>
      </c>
      <c r="N648" s="2">
        <f>+Tabla32[[#This Row],[SALIDAS]]*Tabla32[[#This Row],[PRECIO]]</f>
        <v>0</v>
      </c>
      <c r="O648" s="2">
        <f>+Tabla32[[#This Row],[BALANCE INICIAL2]]+Tabla32[[#This Row],[ENTRADAS3]]-Tabla32[[#This Row],[SALIDAS4]]</f>
        <v>5375</v>
      </c>
    </row>
    <row r="649" spans="1:15" x14ac:dyDescent="0.25">
      <c r="A649" s="9" t="s">
        <v>41</v>
      </c>
      <c r="B649" t="s">
        <v>890</v>
      </c>
      <c r="C649" t="s">
        <v>87</v>
      </c>
      <c r="D649" t="s">
        <v>308</v>
      </c>
      <c r="F649" s="9" t="s">
        <v>826</v>
      </c>
      <c r="G649">
        <v>6</v>
      </c>
      <c r="H649">
        <v>0</v>
      </c>
      <c r="I649" s="34">
        <v>0</v>
      </c>
      <c r="J649">
        <f>+Tabla32[[#This Row],[BALANCE INICIAL]]+Tabla32[[#This Row],[ENTRADAS]]-Tabla32[[#This Row],[SALIDAS]]</f>
        <v>6</v>
      </c>
      <c r="K649" s="2">
        <v>14.95</v>
      </c>
      <c r="L649" s="2">
        <f>+Tabla32[[#This Row],[BALANCE INICIAL]]*Tabla32[[#This Row],[PRECIO]]</f>
        <v>89.699999999999989</v>
      </c>
      <c r="M649" s="2">
        <f>+Tabla32[[#This Row],[ENTRADAS]]*Tabla32[[#This Row],[PRECIO]]</f>
        <v>0</v>
      </c>
      <c r="N649" s="2">
        <f>+Tabla32[[#This Row],[SALIDAS]]*Tabla32[[#This Row],[PRECIO]]</f>
        <v>0</v>
      </c>
      <c r="O649" s="2">
        <f>+Tabla32[[#This Row],[BALANCE INICIAL2]]+Tabla32[[#This Row],[ENTRADAS3]]-Tabla32[[#This Row],[SALIDAS4]]</f>
        <v>89.699999999999989</v>
      </c>
    </row>
    <row r="650" spans="1:15" x14ac:dyDescent="0.25">
      <c r="A650" s="9" t="s">
        <v>29</v>
      </c>
      <c r="B650" t="s">
        <v>878</v>
      </c>
      <c r="C650" t="s">
        <v>102</v>
      </c>
      <c r="D650" t="s">
        <v>620</v>
      </c>
      <c r="F650" s="9" t="s">
        <v>834</v>
      </c>
      <c r="G650">
        <v>2</v>
      </c>
      <c r="H650">
        <v>0</v>
      </c>
      <c r="I650" s="34">
        <v>0</v>
      </c>
      <c r="J650">
        <f>+Tabla32[[#This Row],[BALANCE INICIAL]]+Tabla32[[#This Row],[ENTRADAS]]-Tabla32[[#This Row],[SALIDAS]]</f>
        <v>2</v>
      </c>
      <c r="K650" s="2">
        <v>120</v>
      </c>
      <c r="L650" s="2">
        <f>+Tabla32[[#This Row],[BALANCE INICIAL]]*Tabla32[[#This Row],[PRECIO]]</f>
        <v>240</v>
      </c>
      <c r="M650" s="2">
        <f>+Tabla32[[#This Row],[ENTRADAS]]*Tabla32[[#This Row],[PRECIO]]</f>
        <v>0</v>
      </c>
      <c r="N650" s="2">
        <f>+Tabla32[[#This Row],[SALIDAS]]*Tabla32[[#This Row],[PRECIO]]</f>
        <v>0</v>
      </c>
      <c r="O650" s="2">
        <f>+Tabla32[[#This Row],[BALANCE INICIAL2]]+Tabla32[[#This Row],[ENTRADAS3]]-Tabla32[[#This Row],[SALIDAS4]]</f>
        <v>240</v>
      </c>
    </row>
    <row r="651" spans="1:15" x14ac:dyDescent="0.25">
      <c r="A651" s="9" t="s">
        <v>23</v>
      </c>
      <c r="B651" s="17" t="s">
        <v>881</v>
      </c>
      <c r="C651" t="s">
        <v>882</v>
      </c>
      <c r="D651" t="s">
        <v>425</v>
      </c>
      <c r="F651" s="9" t="s">
        <v>820</v>
      </c>
      <c r="G651">
        <v>10</v>
      </c>
      <c r="H651">
        <v>0</v>
      </c>
      <c r="I651" s="34">
        <v>0</v>
      </c>
      <c r="J651">
        <f>+Tabla32[[#This Row],[BALANCE INICIAL]]+Tabla32[[#This Row],[ENTRADAS]]-Tabla32[[#This Row],[SALIDAS]]</f>
        <v>10</v>
      </c>
      <c r="K651" s="2">
        <v>55</v>
      </c>
      <c r="L651" s="2">
        <f>+Tabla32[[#This Row],[BALANCE INICIAL]]*Tabla32[[#This Row],[PRECIO]]</f>
        <v>550</v>
      </c>
      <c r="M651" s="2">
        <f>+Tabla32[[#This Row],[ENTRADAS]]*Tabla32[[#This Row],[PRECIO]]</f>
        <v>0</v>
      </c>
      <c r="N651" s="2">
        <f>+Tabla32[[#This Row],[SALIDAS]]*Tabla32[[#This Row],[PRECIO]]</f>
        <v>0</v>
      </c>
      <c r="O651" s="2">
        <f>+Tabla32[[#This Row],[BALANCE INICIAL2]]+Tabla32[[#This Row],[ENTRADAS3]]-Tabla32[[#This Row],[SALIDAS4]]</f>
        <v>550</v>
      </c>
    </row>
    <row r="652" spans="1:15" x14ac:dyDescent="0.25">
      <c r="A652" s="9" t="s">
        <v>28</v>
      </c>
      <c r="B652" t="s">
        <v>884</v>
      </c>
      <c r="C652" t="s">
        <v>74</v>
      </c>
      <c r="D652" t="s">
        <v>309</v>
      </c>
      <c r="F652" s="9" t="s">
        <v>826</v>
      </c>
      <c r="G652">
        <v>327</v>
      </c>
      <c r="H652">
        <v>0</v>
      </c>
      <c r="I652" s="34">
        <v>3</v>
      </c>
      <c r="J652">
        <f>+Tabla32[[#This Row],[BALANCE INICIAL]]+Tabla32[[#This Row],[ENTRADAS]]-Tabla32[[#This Row],[SALIDAS]]</f>
        <v>324</v>
      </c>
      <c r="K652" s="2">
        <v>25</v>
      </c>
      <c r="L652" s="2">
        <f>+Tabla32[[#This Row],[BALANCE INICIAL]]*Tabla32[[#This Row],[PRECIO]]</f>
        <v>8175</v>
      </c>
      <c r="M652" s="2">
        <f>+Tabla32[[#This Row],[ENTRADAS]]*Tabla32[[#This Row],[PRECIO]]</f>
        <v>0</v>
      </c>
      <c r="N652" s="2">
        <f>+Tabla32[[#This Row],[SALIDAS]]*Tabla32[[#This Row],[PRECIO]]</f>
        <v>75</v>
      </c>
      <c r="O652" s="2">
        <f>+Tabla32[[#This Row],[BALANCE INICIAL2]]+Tabla32[[#This Row],[ENTRADAS3]]-Tabla32[[#This Row],[SALIDAS4]]</f>
        <v>8100</v>
      </c>
    </row>
    <row r="653" spans="1:15" x14ac:dyDescent="0.25">
      <c r="A653" s="9" t="s">
        <v>28</v>
      </c>
      <c r="B653" t="s">
        <v>884</v>
      </c>
      <c r="C653" t="s">
        <v>74</v>
      </c>
      <c r="D653" t="s">
        <v>310</v>
      </c>
      <c r="F653" s="9" t="s">
        <v>826</v>
      </c>
      <c r="G653">
        <v>453</v>
      </c>
      <c r="H653">
        <v>0</v>
      </c>
      <c r="I653" s="34">
        <v>0</v>
      </c>
      <c r="J653">
        <f>+Tabla32[[#This Row],[BALANCE INICIAL]]+Tabla32[[#This Row],[ENTRADAS]]-Tabla32[[#This Row],[SALIDAS]]</f>
        <v>453</v>
      </c>
      <c r="K653" s="2">
        <v>3.95</v>
      </c>
      <c r="L653" s="2">
        <f>+Tabla32[[#This Row],[BALANCE INICIAL]]*Tabla32[[#This Row],[PRECIO]]</f>
        <v>1789.3500000000001</v>
      </c>
      <c r="M653" s="2">
        <f>+Tabla32[[#This Row],[ENTRADAS]]*Tabla32[[#This Row],[PRECIO]]</f>
        <v>0</v>
      </c>
      <c r="N653" s="2">
        <f>+Tabla32[[#This Row],[SALIDAS]]*Tabla32[[#This Row],[PRECIO]]</f>
        <v>0</v>
      </c>
      <c r="O653" s="2">
        <f>+Tabla32[[#This Row],[BALANCE INICIAL2]]+Tabla32[[#This Row],[ENTRADAS3]]-Tabla32[[#This Row],[SALIDAS4]]</f>
        <v>1789.3500000000001</v>
      </c>
    </row>
    <row r="654" spans="1:15" x14ac:dyDescent="0.25">
      <c r="A654" s="9" t="s">
        <v>29</v>
      </c>
      <c r="B654" t="s">
        <v>878</v>
      </c>
      <c r="C654" t="s">
        <v>102</v>
      </c>
      <c r="D654" t="s">
        <v>622</v>
      </c>
      <c r="F654" s="9" t="s">
        <v>865</v>
      </c>
      <c r="G654">
        <v>1</v>
      </c>
      <c r="H654">
        <v>0</v>
      </c>
      <c r="I654" s="34">
        <v>0</v>
      </c>
      <c r="J654">
        <f>+Tabla32[[#This Row],[BALANCE INICIAL]]+Tabla32[[#This Row],[ENTRADAS]]-Tabla32[[#This Row],[SALIDAS]]</f>
        <v>1</v>
      </c>
      <c r="K654" s="2">
        <v>42</v>
      </c>
      <c r="L654" s="2">
        <f>+Tabla32[[#This Row],[BALANCE INICIAL]]*Tabla32[[#This Row],[PRECIO]]</f>
        <v>42</v>
      </c>
      <c r="M654" s="2">
        <f>+Tabla32[[#This Row],[ENTRADAS]]*Tabla32[[#This Row],[PRECIO]]</f>
        <v>0</v>
      </c>
      <c r="N654" s="2">
        <f>+Tabla32[[#This Row],[SALIDAS]]*Tabla32[[#This Row],[PRECIO]]</f>
        <v>0</v>
      </c>
      <c r="O654" s="2">
        <f>+Tabla32[[#This Row],[BALANCE INICIAL2]]+Tabla32[[#This Row],[ENTRADAS3]]-Tabla32[[#This Row],[SALIDAS4]]</f>
        <v>42</v>
      </c>
    </row>
    <row r="655" spans="1:15" x14ac:dyDescent="0.25">
      <c r="A655" s="9" t="s">
        <v>29</v>
      </c>
      <c r="B655" t="s">
        <v>878</v>
      </c>
      <c r="C655" t="s">
        <v>102</v>
      </c>
      <c r="D655" t="s">
        <v>621</v>
      </c>
      <c r="F655" s="9" t="s">
        <v>871</v>
      </c>
      <c r="G655">
        <v>9</v>
      </c>
      <c r="H655">
        <v>0</v>
      </c>
      <c r="I655" s="34">
        <v>0</v>
      </c>
      <c r="J655">
        <f>+Tabla32[[#This Row],[BALANCE INICIAL]]+Tabla32[[#This Row],[ENTRADAS]]-Tabla32[[#This Row],[SALIDAS]]</f>
        <v>9</v>
      </c>
      <c r="K655" s="2">
        <v>195</v>
      </c>
      <c r="L655" s="2">
        <f>+Tabla32[[#This Row],[BALANCE INICIAL]]*Tabla32[[#This Row],[PRECIO]]</f>
        <v>1755</v>
      </c>
      <c r="M655" s="2">
        <f>+Tabla32[[#This Row],[ENTRADAS]]*Tabla32[[#This Row],[PRECIO]]</f>
        <v>0</v>
      </c>
      <c r="N655" s="2">
        <f>+Tabla32[[#This Row],[SALIDAS]]*Tabla32[[#This Row],[PRECIO]]</f>
        <v>0</v>
      </c>
      <c r="O655" s="2">
        <f>+Tabla32[[#This Row],[BALANCE INICIAL2]]+Tabla32[[#This Row],[ENTRADAS3]]-Tabla32[[#This Row],[SALIDAS4]]</f>
        <v>1755</v>
      </c>
    </row>
    <row r="656" spans="1:15" x14ac:dyDescent="0.25">
      <c r="A656" s="9" t="s">
        <v>29</v>
      </c>
      <c r="B656" t="s">
        <v>878</v>
      </c>
      <c r="C656" t="s">
        <v>102</v>
      </c>
      <c r="D656" t="s">
        <v>623</v>
      </c>
      <c r="F656" s="9" t="s">
        <v>865</v>
      </c>
      <c r="G656">
        <v>1</v>
      </c>
      <c r="H656">
        <v>0</v>
      </c>
      <c r="I656" s="34">
        <v>0</v>
      </c>
      <c r="J656">
        <f>+Tabla32[[#This Row],[BALANCE INICIAL]]+Tabla32[[#This Row],[ENTRADAS]]-Tabla32[[#This Row],[SALIDAS]]</f>
        <v>1</v>
      </c>
      <c r="K656" s="2">
        <v>340</v>
      </c>
      <c r="L656" s="2">
        <f>+Tabla32[[#This Row],[BALANCE INICIAL]]*Tabla32[[#This Row],[PRECIO]]</f>
        <v>340</v>
      </c>
      <c r="M656" s="2">
        <f>+Tabla32[[#This Row],[ENTRADAS]]*Tabla32[[#This Row],[PRECIO]]</f>
        <v>0</v>
      </c>
      <c r="N656" s="2">
        <f>+Tabla32[[#This Row],[SALIDAS]]*Tabla32[[#This Row],[PRECIO]]</f>
        <v>0</v>
      </c>
      <c r="O656" s="2">
        <f>+Tabla32[[#This Row],[BALANCE INICIAL2]]+Tabla32[[#This Row],[ENTRADAS3]]-Tabla32[[#This Row],[SALIDAS4]]</f>
        <v>340</v>
      </c>
    </row>
    <row r="657" spans="1:15" x14ac:dyDescent="0.25">
      <c r="A657" s="9" t="s">
        <v>29</v>
      </c>
      <c r="B657" t="s">
        <v>878</v>
      </c>
      <c r="C657" t="s">
        <v>102</v>
      </c>
      <c r="D657" t="s">
        <v>624</v>
      </c>
      <c r="F657" s="9" t="s">
        <v>825</v>
      </c>
      <c r="G657">
        <v>1</v>
      </c>
      <c r="H657">
        <v>0</v>
      </c>
      <c r="I657" s="34">
        <v>0</v>
      </c>
      <c r="J657">
        <f>+Tabla32[[#This Row],[BALANCE INICIAL]]+Tabla32[[#This Row],[ENTRADAS]]-Tabla32[[#This Row],[SALIDAS]]</f>
        <v>1</v>
      </c>
      <c r="K657" s="2">
        <v>297.95</v>
      </c>
      <c r="L657" s="2">
        <f>+Tabla32[[#This Row],[BALANCE INICIAL]]*Tabla32[[#This Row],[PRECIO]]</f>
        <v>297.95</v>
      </c>
      <c r="M657" s="2">
        <f>+Tabla32[[#This Row],[ENTRADAS]]*Tabla32[[#This Row],[PRECIO]]</f>
        <v>0</v>
      </c>
      <c r="N657" s="2">
        <f>+Tabla32[[#This Row],[SALIDAS]]*Tabla32[[#This Row],[PRECIO]]</f>
        <v>0</v>
      </c>
      <c r="O657" s="2">
        <f>+Tabla32[[#This Row],[BALANCE INICIAL2]]+Tabla32[[#This Row],[ENTRADAS3]]-Tabla32[[#This Row],[SALIDAS4]]</f>
        <v>297.95</v>
      </c>
    </row>
    <row r="658" spans="1:15" x14ac:dyDescent="0.25">
      <c r="A658" s="9" t="s">
        <v>29</v>
      </c>
      <c r="B658" t="s">
        <v>878</v>
      </c>
      <c r="C658" t="s">
        <v>102</v>
      </c>
      <c r="D658" t="s">
        <v>625</v>
      </c>
      <c r="F658" s="9" t="s">
        <v>865</v>
      </c>
      <c r="G658">
        <v>6</v>
      </c>
      <c r="H658">
        <v>0</v>
      </c>
      <c r="I658" s="34">
        <v>0</v>
      </c>
      <c r="J658">
        <f>+Tabla32[[#This Row],[BALANCE INICIAL]]+Tabla32[[#This Row],[ENTRADAS]]-Tabla32[[#This Row],[SALIDAS]]</f>
        <v>6</v>
      </c>
      <c r="K658" s="2">
        <v>312</v>
      </c>
      <c r="L658" s="2">
        <f>+Tabla32[[#This Row],[BALANCE INICIAL]]*Tabla32[[#This Row],[PRECIO]]</f>
        <v>1872</v>
      </c>
      <c r="M658" s="2">
        <f>+Tabla32[[#This Row],[ENTRADAS]]*Tabla32[[#This Row],[PRECIO]]</f>
        <v>0</v>
      </c>
      <c r="N658" s="2">
        <f>+Tabla32[[#This Row],[SALIDAS]]*Tabla32[[#This Row],[PRECIO]]</f>
        <v>0</v>
      </c>
      <c r="O658" s="2">
        <f>+Tabla32[[#This Row],[BALANCE INICIAL2]]+Tabla32[[#This Row],[ENTRADAS3]]-Tabla32[[#This Row],[SALIDAS4]]</f>
        <v>1872</v>
      </c>
    </row>
    <row r="659" spans="1:15" x14ac:dyDescent="0.25">
      <c r="A659" s="9" t="s">
        <v>29</v>
      </c>
      <c r="B659" t="s">
        <v>878</v>
      </c>
      <c r="C659" t="s">
        <v>102</v>
      </c>
      <c r="D659" t="s">
        <v>786</v>
      </c>
      <c r="F659" s="9" t="s">
        <v>865</v>
      </c>
      <c r="G659">
        <v>0</v>
      </c>
      <c r="H659">
        <v>0</v>
      </c>
      <c r="I659" s="34">
        <v>0</v>
      </c>
      <c r="J659">
        <f>+Tabla32[[#This Row],[BALANCE INICIAL]]+Tabla32[[#This Row],[ENTRADAS]]-Tabla32[[#This Row],[SALIDAS]]</f>
        <v>0</v>
      </c>
      <c r="K659" s="2">
        <v>170</v>
      </c>
      <c r="L659" s="2">
        <f>+Tabla32[[#This Row],[BALANCE INICIAL]]*Tabla32[[#This Row],[PRECIO]]</f>
        <v>0</v>
      </c>
      <c r="M659" s="2">
        <f>+Tabla32[[#This Row],[ENTRADAS]]*Tabla32[[#This Row],[PRECIO]]</f>
        <v>0</v>
      </c>
      <c r="N659" s="2">
        <f>+Tabla32[[#This Row],[SALIDAS]]*Tabla32[[#This Row],[PRECIO]]</f>
        <v>0</v>
      </c>
      <c r="O659" s="2">
        <f>+Tabla32[[#This Row],[BALANCE INICIAL2]]+Tabla32[[#This Row],[ENTRADAS3]]-Tabla32[[#This Row],[SALIDAS4]]</f>
        <v>0</v>
      </c>
    </row>
    <row r="660" spans="1:15" x14ac:dyDescent="0.25">
      <c r="A660" s="9" t="s">
        <v>29</v>
      </c>
      <c r="B660" t="s">
        <v>878</v>
      </c>
      <c r="C660" t="s">
        <v>102</v>
      </c>
      <c r="D660" t="s">
        <v>626</v>
      </c>
      <c r="F660" s="9" t="s">
        <v>865</v>
      </c>
      <c r="G660">
        <v>1</v>
      </c>
      <c r="H660">
        <v>0</v>
      </c>
      <c r="I660" s="34">
        <v>0</v>
      </c>
      <c r="J660">
        <f>+Tabla32[[#This Row],[BALANCE INICIAL]]+Tabla32[[#This Row],[ENTRADAS]]-Tabla32[[#This Row],[SALIDAS]]</f>
        <v>1</v>
      </c>
      <c r="K660" s="2">
        <v>275</v>
      </c>
      <c r="L660" s="2">
        <f>+Tabla32[[#This Row],[BALANCE INICIAL]]*Tabla32[[#This Row],[PRECIO]]</f>
        <v>275</v>
      </c>
      <c r="M660" s="2">
        <f>+Tabla32[[#This Row],[ENTRADAS]]*Tabla32[[#This Row],[PRECIO]]</f>
        <v>0</v>
      </c>
      <c r="N660" s="2">
        <f>+Tabla32[[#This Row],[SALIDAS]]*Tabla32[[#This Row],[PRECIO]]</f>
        <v>0</v>
      </c>
      <c r="O660" s="2">
        <f>+Tabla32[[#This Row],[BALANCE INICIAL2]]+Tabla32[[#This Row],[ENTRADAS3]]-Tabla32[[#This Row],[SALIDAS4]]</f>
        <v>275</v>
      </c>
    </row>
    <row r="661" spans="1:15" x14ac:dyDescent="0.25">
      <c r="A661" s="9" t="s">
        <v>29</v>
      </c>
      <c r="B661" t="s">
        <v>878</v>
      </c>
      <c r="C661" t="s">
        <v>102</v>
      </c>
      <c r="D661" t="s">
        <v>627</v>
      </c>
      <c r="F661" s="9" t="s">
        <v>865</v>
      </c>
      <c r="G661">
        <v>4</v>
      </c>
      <c r="H661">
        <v>0</v>
      </c>
      <c r="I661" s="34">
        <v>0</v>
      </c>
      <c r="J661">
        <f>+Tabla32[[#This Row],[BALANCE INICIAL]]+Tabla32[[#This Row],[ENTRADAS]]-Tabla32[[#This Row],[SALIDAS]]</f>
        <v>4</v>
      </c>
      <c r="K661" s="2">
        <v>277</v>
      </c>
      <c r="L661" s="2">
        <f>+Tabla32[[#This Row],[BALANCE INICIAL]]*Tabla32[[#This Row],[PRECIO]]</f>
        <v>1108</v>
      </c>
      <c r="M661" s="2">
        <f>+Tabla32[[#This Row],[ENTRADAS]]*Tabla32[[#This Row],[PRECIO]]</f>
        <v>0</v>
      </c>
      <c r="N661" s="2">
        <f>+Tabla32[[#This Row],[SALIDAS]]*Tabla32[[#This Row],[PRECIO]]</f>
        <v>0</v>
      </c>
      <c r="O661" s="2">
        <f>+Tabla32[[#This Row],[BALANCE INICIAL2]]+Tabla32[[#This Row],[ENTRADAS3]]-Tabla32[[#This Row],[SALIDAS4]]</f>
        <v>1108</v>
      </c>
    </row>
    <row r="662" spans="1:15" x14ac:dyDescent="0.25">
      <c r="A662" s="9" t="s">
        <v>29</v>
      </c>
      <c r="B662" t="s">
        <v>878</v>
      </c>
      <c r="C662" t="s">
        <v>102</v>
      </c>
      <c r="D662" t="s">
        <v>628</v>
      </c>
      <c r="F662" s="9" t="s">
        <v>865</v>
      </c>
      <c r="G662">
        <v>3</v>
      </c>
      <c r="H662">
        <v>0</v>
      </c>
      <c r="I662" s="34">
        <v>0</v>
      </c>
      <c r="J662">
        <f>+Tabla32[[#This Row],[BALANCE INICIAL]]+Tabla32[[#This Row],[ENTRADAS]]-Tabla32[[#This Row],[SALIDAS]]</f>
        <v>3</v>
      </c>
      <c r="K662" s="2">
        <v>200</v>
      </c>
      <c r="L662" s="2">
        <f>+Tabla32[[#This Row],[BALANCE INICIAL]]*Tabla32[[#This Row],[PRECIO]]</f>
        <v>600</v>
      </c>
      <c r="M662" s="2">
        <f>+Tabla32[[#This Row],[ENTRADAS]]*Tabla32[[#This Row],[PRECIO]]</f>
        <v>0</v>
      </c>
      <c r="N662" s="2">
        <f>+Tabla32[[#This Row],[SALIDAS]]*Tabla32[[#This Row],[PRECIO]]</f>
        <v>0</v>
      </c>
      <c r="O662" s="2">
        <f>+Tabla32[[#This Row],[BALANCE INICIAL2]]+Tabla32[[#This Row],[ENTRADAS3]]-Tabla32[[#This Row],[SALIDAS4]]</f>
        <v>600</v>
      </c>
    </row>
    <row r="663" spans="1:15" x14ac:dyDescent="0.25">
      <c r="A663" s="9" t="s">
        <v>29</v>
      </c>
      <c r="B663" t="s">
        <v>878</v>
      </c>
      <c r="C663" t="s">
        <v>102</v>
      </c>
      <c r="D663" t="s">
        <v>629</v>
      </c>
      <c r="F663" s="9" t="s">
        <v>865</v>
      </c>
      <c r="G663">
        <v>1</v>
      </c>
      <c r="H663">
        <v>0</v>
      </c>
      <c r="I663" s="34">
        <v>0</v>
      </c>
      <c r="J663">
        <f>+Tabla32[[#This Row],[BALANCE INICIAL]]+Tabla32[[#This Row],[ENTRADAS]]-Tabla32[[#This Row],[SALIDAS]]</f>
        <v>1</v>
      </c>
      <c r="K663" s="2">
        <v>220</v>
      </c>
      <c r="L663" s="2">
        <f>+Tabla32[[#This Row],[BALANCE INICIAL]]*Tabla32[[#This Row],[PRECIO]]</f>
        <v>220</v>
      </c>
      <c r="M663" s="2">
        <f>+Tabla32[[#This Row],[ENTRADAS]]*Tabla32[[#This Row],[PRECIO]]</f>
        <v>0</v>
      </c>
      <c r="N663" s="2">
        <f>+Tabla32[[#This Row],[SALIDAS]]*Tabla32[[#This Row],[PRECIO]]</f>
        <v>0</v>
      </c>
      <c r="O663" s="2">
        <f>+Tabla32[[#This Row],[BALANCE INICIAL2]]+Tabla32[[#This Row],[ENTRADAS3]]-Tabla32[[#This Row],[SALIDAS4]]</f>
        <v>220</v>
      </c>
    </row>
    <row r="664" spans="1:15" x14ac:dyDescent="0.25">
      <c r="A664" s="9" t="s">
        <v>29</v>
      </c>
      <c r="B664" t="s">
        <v>878</v>
      </c>
      <c r="C664" t="s">
        <v>102</v>
      </c>
      <c r="D664" t="s">
        <v>630</v>
      </c>
      <c r="F664" s="9" t="s">
        <v>865</v>
      </c>
      <c r="G664">
        <v>1</v>
      </c>
      <c r="H664">
        <v>0</v>
      </c>
      <c r="I664" s="34">
        <v>0</v>
      </c>
      <c r="J664">
        <f>+Tabla32[[#This Row],[BALANCE INICIAL]]+Tabla32[[#This Row],[ENTRADAS]]-Tabla32[[#This Row],[SALIDAS]]</f>
        <v>1</v>
      </c>
      <c r="K664" s="2">
        <v>225</v>
      </c>
      <c r="L664" s="2">
        <f>+Tabla32[[#This Row],[BALANCE INICIAL]]*Tabla32[[#This Row],[PRECIO]]</f>
        <v>225</v>
      </c>
      <c r="M664" s="2">
        <f>+Tabla32[[#This Row],[ENTRADAS]]*Tabla32[[#This Row],[PRECIO]]</f>
        <v>0</v>
      </c>
      <c r="N664" s="2">
        <f>+Tabla32[[#This Row],[SALIDAS]]*Tabla32[[#This Row],[PRECIO]]</f>
        <v>0</v>
      </c>
      <c r="O664" s="2">
        <f>+Tabla32[[#This Row],[BALANCE INICIAL2]]+Tabla32[[#This Row],[ENTRADAS3]]-Tabla32[[#This Row],[SALIDAS4]]</f>
        <v>225</v>
      </c>
    </row>
    <row r="665" spans="1:15" x14ac:dyDescent="0.25">
      <c r="A665" s="9" t="s">
        <v>59</v>
      </c>
      <c r="B665" t="s">
        <v>880</v>
      </c>
      <c r="C665" t="s">
        <v>107</v>
      </c>
      <c r="D665" t="s">
        <v>787</v>
      </c>
      <c r="F665" s="9" t="s">
        <v>820</v>
      </c>
      <c r="G665">
        <v>5</v>
      </c>
      <c r="H665">
        <v>0</v>
      </c>
      <c r="I665" s="34">
        <v>0</v>
      </c>
      <c r="J665">
        <f>+Tabla32[[#This Row],[BALANCE INICIAL]]+Tabla32[[#This Row],[ENTRADAS]]-Tabla32[[#This Row],[SALIDAS]]</f>
        <v>5</v>
      </c>
      <c r="K665" s="2">
        <v>1300</v>
      </c>
      <c r="L665" s="2">
        <f>+Tabla32[[#This Row],[BALANCE INICIAL]]*Tabla32[[#This Row],[PRECIO]]</f>
        <v>6500</v>
      </c>
      <c r="M665" s="2">
        <f>+Tabla32[[#This Row],[ENTRADAS]]*Tabla32[[#This Row],[PRECIO]]</f>
        <v>0</v>
      </c>
      <c r="N665" s="2">
        <f>+Tabla32[[#This Row],[SALIDAS]]*Tabla32[[#This Row],[PRECIO]]</f>
        <v>0</v>
      </c>
      <c r="O665" s="2">
        <f>+Tabla32[[#This Row],[BALANCE INICIAL2]]+Tabla32[[#This Row],[ENTRADAS3]]-Tabla32[[#This Row],[SALIDAS4]]</f>
        <v>6500</v>
      </c>
    </row>
    <row r="666" spans="1:15" x14ac:dyDescent="0.25">
      <c r="A666" s="9" t="s">
        <v>59</v>
      </c>
      <c r="B666" t="s">
        <v>880</v>
      </c>
      <c r="C666" t="s">
        <v>107</v>
      </c>
      <c r="D666" t="s">
        <v>788</v>
      </c>
      <c r="F666" s="9" t="s">
        <v>820</v>
      </c>
      <c r="G666">
        <v>9</v>
      </c>
      <c r="H666">
        <v>0</v>
      </c>
      <c r="I666" s="34">
        <v>0</v>
      </c>
      <c r="J666">
        <f>+Tabla32[[#This Row],[BALANCE INICIAL]]+Tabla32[[#This Row],[ENTRADAS]]-Tabla32[[#This Row],[SALIDAS]]</f>
        <v>9</v>
      </c>
      <c r="K666" s="2">
        <v>1050</v>
      </c>
      <c r="L666" s="2">
        <f>+Tabla32[[#This Row],[BALANCE INICIAL]]*Tabla32[[#This Row],[PRECIO]]</f>
        <v>9450</v>
      </c>
      <c r="M666" s="2">
        <f>+Tabla32[[#This Row],[ENTRADAS]]*Tabla32[[#This Row],[PRECIO]]</f>
        <v>0</v>
      </c>
      <c r="N666" s="2">
        <f>+Tabla32[[#This Row],[SALIDAS]]*Tabla32[[#This Row],[PRECIO]]</f>
        <v>0</v>
      </c>
      <c r="O666" s="2">
        <f>+Tabla32[[#This Row],[BALANCE INICIAL2]]+Tabla32[[#This Row],[ENTRADAS3]]-Tabla32[[#This Row],[SALIDAS4]]</f>
        <v>9450</v>
      </c>
    </row>
    <row r="667" spans="1:15" ht="17.25" customHeight="1" x14ac:dyDescent="0.25">
      <c r="A667" s="15" t="s">
        <v>27</v>
      </c>
      <c r="B667" s="17" t="s">
        <v>889</v>
      </c>
      <c r="C667" s="45" t="s">
        <v>1139</v>
      </c>
      <c r="D667" t="s">
        <v>957</v>
      </c>
      <c r="F667" s="9" t="s">
        <v>820</v>
      </c>
      <c r="G667">
        <v>3</v>
      </c>
      <c r="H667">
        <v>0</v>
      </c>
      <c r="I667" s="34">
        <v>0</v>
      </c>
      <c r="J667">
        <f>+Tabla32[[#This Row],[BALANCE INICIAL]]+Tabla32[[#This Row],[ENTRADAS]]-Tabla32[[#This Row],[SALIDAS]]</f>
        <v>3</v>
      </c>
      <c r="K667" s="2">
        <v>1725</v>
      </c>
      <c r="L667" s="2">
        <f>+Tabla32[[#This Row],[BALANCE INICIAL]]*Tabla32[[#This Row],[PRECIO]]</f>
        <v>5175</v>
      </c>
      <c r="M667" s="2">
        <f>+Tabla32[[#This Row],[ENTRADAS]]*Tabla32[[#This Row],[PRECIO]]</f>
        <v>0</v>
      </c>
      <c r="N667" s="2">
        <f>+Tabla32[[#This Row],[SALIDAS]]*Tabla32[[#This Row],[PRECIO]]</f>
        <v>0</v>
      </c>
      <c r="O667" s="2">
        <f>+Tabla32[[#This Row],[BALANCE INICIAL2]]+Tabla32[[#This Row],[ENTRADAS3]]-Tabla32[[#This Row],[SALIDAS4]]</f>
        <v>5175</v>
      </c>
    </row>
    <row r="668" spans="1:15" ht="17.25" customHeight="1" x14ac:dyDescent="0.25">
      <c r="A668" s="15" t="s">
        <v>27</v>
      </c>
      <c r="B668" s="17" t="s">
        <v>889</v>
      </c>
      <c r="C668" s="45" t="s">
        <v>1139</v>
      </c>
      <c r="D668" t="s">
        <v>958</v>
      </c>
      <c r="F668" s="9" t="s">
        <v>820</v>
      </c>
      <c r="G668">
        <v>16</v>
      </c>
      <c r="H668">
        <v>0</v>
      </c>
      <c r="I668" s="34">
        <v>0</v>
      </c>
      <c r="J668">
        <f>+Tabla32[[#This Row],[BALANCE INICIAL]]+Tabla32[[#This Row],[ENTRADAS]]-Tabla32[[#This Row],[SALIDAS]]</f>
        <v>16</v>
      </c>
      <c r="K668" s="2">
        <v>441</v>
      </c>
      <c r="L668" s="2">
        <f>+Tabla32[[#This Row],[BALANCE INICIAL]]*Tabla32[[#This Row],[PRECIO]]</f>
        <v>7056</v>
      </c>
      <c r="M668" s="2">
        <f>+Tabla32[[#This Row],[ENTRADAS]]*Tabla32[[#This Row],[PRECIO]]</f>
        <v>0</v>
      </c>
      <c r="N668" s="2">
        <f>+Tabla32[[#This Row],[SALIDAS]]*Tabla32[[#This Row],[PRECIO]]</f>
        <v>0</v>
      </c>
      <c r="O668" s="2">
        <f>+Tabla32[[#This Row],[BALANCE INICIAL2]]+Tabla32[[#This Row],[ENTRADAS3]]-Tabla32[[#This Row],[SALIDAS4]]</f>
        <v>7056</v>
      </c>
    </row>
    <row r="669" spans="1:15" x14ac:dyDescent="0.25">
      <c r="A669" s="9" t="s">
        <v>28</v>
      </c>
      <c r="B669" t="s">
        <v>884</v>
      </c>
      <c r="C669" t="s">
        <v>74</v>
      </c>
      <c r="D669" t="s">
        <v>311</v>
      </c>
      <c r="F669" s="9" t="s">
        <v>910</v>
      </c>
      <c r="G669">
        <v>56</v>
      </c>
      <c r="H669">
        <v>0</v>
      </c>
      <c r="I669" s="34">
        <v>1</v>
      </c>
      <c r="J669">
        <f>+Tabla32[[#This Row],[BALANCE INICIAL]]+Tabla32[[#This Row],[ENTRADAS]]-Tabla32[[#This Row],[SALIDAS]]</f>
        <v>55</v>
      </c>
      <c r="K669" s="2">
        <v>19.5</v>
      </c>
      <c r="L669" s="2">
        <f>+Tabla32[[#This Row],[BALANCE INICIAL]]*Tabla32[[#This Row],[PRECIO]]</f>
        <v>1092</v>
      </c>
      <c r="M669" s="2">
        <f>+Tabla32[[#This Row],[ENTRADAS]]*Tabla32[[#This Row],[PRECIO]]</f>
        <v>0</v>
      </c>
      <c r="N669" s="2">
        <f>+Tabla32[[#This Row],[SALIDAS]]*Tabla32[[#This Row],[PRECIO]]</f>
        <v>19.5</v>
      </c>
      <c r="O669" s="2">
        <f>+Tabla32[[#This Row],[BALANCE INICIAL2]]+Tabla32[[#This Row],[ENTRADAS3]]-Tabla32[[#This Row],[SALIDAS4]]</f>
        <v>1072.5</v>
      </c>
    </row>
    <row r="670" spans="1:15" ht="15" customHeight="1" x14ac:dyDescent="0.25">
      <c r="A670" s="9" t="s">
        <v>56</v>
      </c>
      <c r="B670" t="s">
        <v>890</v>
      </c>
      <c r="C670" t="s">
        <v>105</v>
      </c>
      <c r="D670" t="s">
        <v>528</v>
      </c>
      <c r="F670" s="9" t="s">
        <v>907</v>
      </c>
      <c r="G670">
        <v>0</v>
      </c>
      <c r="H670">
        <v>0</v>
      </c>
      <c r="I670" s="34">
        <v>0</v>
      </c>
      <c r="J670">
        <f>+Tabla32[[#This Row],[BALANCE INICIAL]]+Tabla32[[#This Row],[ENTRADAS]]-Tabla32[[#This Row],[SALIDAS]]</f>
        <v>0</v>
      </c>
      <c r="K670" s="2">
        <v>110</v>
      </c>
      <c r="L670" s="2">
        <v>0</v>
      </c>
      <c r="M670" s="2">
        <f>+Tabla32[[#This Row],[ENTRADAS]]*Tabla32[[#This Row],[PRECIO]]</f>
        <v>0</v>
      </c>
      <c r="N670" s="2">
        <f>+Tabla32[[#This Row],[SALIDAS]]*Tabla32[[#This Row],[PRECIO]]</f>
        <v>0</v>
      </c>
      <c r="O670" s="2">
        <f>+Tabla32[[#This Row],[BALANCE INICIAL2]]+Tabla32[[#This Row],[ENTRADAS3]]-Tabla32[[#This Row],[SALIDAS4]]</f>
        <v>0</v>
      </c>
    </row>
    <row r="671" spans="1:15" ht="13.5" customHeight="1" x14ac:dyDescent="0.25">
      <c r="A671" s="9" t="s">
        <v>59</v>
      </c>
      <c r="B671" t="s">
        <v>880</v>
      </c>
      <c r="C671" t="s">
        <v>107</v>
      </c>
      <c r="D671" t="s">
        <v>789</v>
      </c>
      <c r="F671" s="9" t="s">
        <v>873</v>
      </c>
      <c r="G671">
        <v>168</v>
      </c>
      <c r="H671">
        <v>0</v>
      </c>
      <c r="I671" s="34">
        <v>0</v>
      </c>
      <c r="J671">
        <f>+Tabla32[[#This Row],[BALANCE INICIAL]]+Tabla32[[#This Row],[ENTRADAS]]-Tabla32[[#This Row],[SALIDAS]]</f>
        <v>168</v>
      </c>
      <c r="K671" s="2">
        <v>565</v>
      </c>
      <c r="L671" s="2">
        <f>+Tabla32[[#This Row],[BALANCE INICIAL]]*Tabla32[[#This Row],[PRECIO]]</f>
        <v>94920</v>
      </c>
      <c r="M671" s="2">
        <f>+Tabla32[[#This Row],[ENTRADAS]]*Tabla32[[#This Row],[PRECIO]]</f>
        <v>0</v>
      </c>
      <c r="N671" s="2">
        <f>+Tabla32[[#This Row],[SALIDAS]]*Tabla32[[#This Row],[PRECIO]]</f>
        <v>0</v>
      </c>
      <c r="O671" s="2">
        <f>+Tabla32[[#This Row],[BALANCE INICIAL2]]+Tabla32[[#This Row],[ENTRADAS3]]-Tabla32[[#This Row],[SALIDAS4]]</f>
        <v>94920</v>
      </c>
    </row>
    <row r="672" spans="1:15" x14ac:dyDescent="0.25">
      <c r="A672" s="9" t="s">
        <v>59</v>
      </c>
      <c r="B672" t="s">
        <v>880</v>
      </c>
      <c r="C672" t="s">
        <v>107</v>
      </c>
      <c r="D672" t="s">
        <v>790</v>
      </c>
      <c r="F672" s="9" t="s">
        <v>873</v>
      </c>
      <c r="G672">
        <v>2</v>
      </c>
      <c r="H672">
        <v>0</v>
      </c>
      <c r="I672" s="34">
        <v>0</v>
      </c>
      <c r="J672">
        <f>+Tabla32[[#This Row],[BALANCE INICIAL]]+Tabla32[[#This Row],[ENTRADAS]]-Tabla32[[#This Row],[SALIDAS]]</f>
        <v>2</v>
      </c>
      <c r="K672" s="2">
        <v>900</v>
      </c>
      <c r="L672" s="2">
        <f>+Tabla32[[#This Row],[BALANCE INICIAL]]*Tabla32[[#This Row],[PRECIO]]</f>
        <v>1800</v>
      </c>
      <c r="M672" s="2">
        <f>+Tabla32[[#This Row],[ENTRADAS]]*Tabla32[[#This Row],[PRECIO]]</f>
        <v>0</v>
      </c>
      <c r="N672" s="2">
        <f>+Tabla32[[#This Row],[SALIDAS]]*Tabla32[[#This Row],[PRECIO]]</f>
        <v>0</v>
      </c>
      <c r="O672" s="2">
        <f>+Tabla32[[#This Row],[BALANCE INICIAL2]]+Tabla32[[#This Row],[ENTRADAS3]]-Tabla32[[#This Row],[SALIDAS4]]</f>
        <v>1800</v>
      </c>
    </row>
    <row r="673" spans="1:15" x14ac:dyDescent="0.25">
      <c r="A673" s="9" t="s">
        <v>59</v>
      </c>
      <c r="B673" t="s">
        <v>880</v>
      </c>
      <c r="C673" t="s">
        <v>107</v>
      </c>
      <c r="D673" t="s">
        <v>791</v>
      </c>
      <c r="F673" s="9" t="s">
        <v>873</v>
      </c>
      <c r="G673">
        <v>2</v>
      </c>
      <c r="H673">
        <v>0</v>
      </c>
      <c r="I673" s="34">
        <v>0</v>
      </c>
      <c r="J673">
        <f>+Tabla32[[#This Row],[BALANCE INICIAL]]+Tabla32[[#This Row],[ENTRADAS]]-Tabla32[[#This Row],[SALIDAS]]</f>
        <v>2</v>
      </c>
      <c r="K673" s="2">
        <v>1190</v>
      </c>
      <c r="L673" s="2">
        <f>+Tabla32[[#This Row],[BALANCE INICIAL]]*Tabla32[[#This Row],[PRECIO]]</f>
        <v>2380</v>
      </c>
      <c r="M673" s="2">
        <f>+Tabla32[[#This Row],[ENTRADAS]]*Tabla32[[#This Row],[PRECIO]]</f>
        <v>0</v>
      </c>
      <c r="N673" s="2">
        <f>+Tabla32[[#This Row],[SALIDAS]]*Tabla32[[#This Row],[PRECIO]]</f>
        <v>0</v>
      </c>
      <c r="O673" s="2">
        <f>+Tabla32[[#This Row],[BALANCE INICIAL2]]+Tabla32[[#This Row],[ENTRADAS3]]-Tabla32[[#This Row],[SALIDAS4]]</f>
        <v>2380</v>
      </c>
    </row>
    <row r="674" spans="1:15" x14ac:dyDescent="0.25">
      <c r="A674" s="9" t="s">
        <v>59</v>
      </c>
      <c r="B674" t="s">
        <v>880</v>
      </c>
      <c r="C674" t="s">
        <v>107</v>
      </c>
      <c r="D674" t="s">
        <v>792</v>
      </c>
      <c r="F674" s="9" t="s">
        <v>873</v>
      </c>
      <c r="G674">
        <v>3</v>
      </c>
      <c r="H674">
        <v>0</v>
      </c>
      <c r="I674" s="34">
        <v>0</v>
      </c>
      <c r="J674">
        <f>+Tabla32[[#This Row],[BALANCE INICIAL]]+Tabla32[[#This Row],[ENTRADAS]]-Tabla32[[#This Row],[SALIDAS]]</f>
        <v>3</v>
      </c>
      <c r="K674" s="2">
        <v>800</v>
      </c>
      <c r="L674" s="2">
        <f>+Tabla32[[#This Row],[BALANCE INICIAL]]*Tabla32[[#This Row],[PRECIO]]</f>
        <v>2400</v>
      </c>
      <c r="M674" s="2">
        <f>+Tabla32[[#This Row],[ENTRADAS]]*Tabla32[[#This Row],[PRECIO]]</f>
        <v>0</v>
      </c>
      <c r="N674" s="2">
        <f>+Tabla32[[#This Row],[SALIDAS]]*Tabla32[[#This Row],[PRECIO]]</f>
        <v>0</v>
      </c>
      <c r="O674" s="2">
        <f>+Tabla32[[#This Row],[BALANCE INICIAL2]]+Tabla32[[#This Row],[ENTRADAS3]]-Tabla32[[#This Row],[SALIDAS4]]</f>
        <v>2400</v>
      </c>
    </row>
    <row r="675" spans="1:15" x14ac:dyDescent="0.25">
      <c r="A675" s="9" t="s">
        <v>59</v>
      </c>
      <c r="B675" t="s">
        <v>880</v>
      </c>
      <c r="C675" t="s">
        <v>107</v>
      </c>
      <c r="D675" t="s">
        <v>793</v>
      </c>
      <c r="F675" s="9" t="s">
        <v>873</v>
      </c>
      <c r="G675">
        <v>1</v>
      </c>
      <c r="H675">
        <v>0</v>
      </c>
      <c r="I675" s="34">
        <v>0</v>
      </c>
      <c r="J675">
        <f>+Tabla32[[#This Row],[BALANCE INICIAL]]+Tabla32[[#This Row],[ENTRADAS]]-Tabla32[[#This Row],[SALIDAS]]</f>
        <v>1</v>
      </c>
      <c r="K675" s="2">
        <v>737</v>
      </c>
      <c r="L675" s="2">
        <f>+Tabla32[[#This Row],[BALANCE INICIAL]]*Tabla32[[#This Row],[PRECIO]]</f>
        <v>737</v>
      </c>
      <c r="M675" s="2">
        <f>+Tabla32[[#This Row],[ENTRADAS]]*Tabla32[[#This Row],[PRECIO]]</f>
        <v>0</v>
      </c>
      <c r="N675" s="2">
        <f>+Tabla32[[#This Row],[SALIDAS]]*Tabla32[[#This Row],[PRECIO]]</f>
        <v>0</v>
      </c>
      <c r="O675" s="2">
        <f>+Tabla32[[#This Row],[BALANCE INICIAL2]]+Tabla32[[#This Row],[ENTRADAS3]]-Tabla32[[#This Row],[SALIDAS4]]</f>
        <v>737</v>
      </c>
    </row>
    <row r="676" spans="1:15" x14ac:dyDescent="0.25">
      <c r="A676" s="9" t="s">
        <v>59</v>
      </c>
      <c r="B676" t="s">
        <v>880</v>
      </c>
      <c r="C676" t="s">
        <v>107</v>
      </c>
      <c r="D676" t="s">
        <v>794</v>
      </c>
      <c r="F676" s="9" t="s">
        <v>873</v>
      </c>
      <c r="G676">
        <v>1</v>
      </c>
      <c r="H676">
        <v>0</v>
      </c>
      <c r="I676" s="34">
        <v>0</v>
      </c>
      <c r="J676">
        <f>+Tabla32[[#This Row],[BALANCE INICIAL]]+Tabla32[[#This Row],[ENTRADAS]]-Tabla32[[#This Row],[SALIDAS]]</f>
        <v>1</v>
      </c>
      <c r="K676" s="2">
        <v>715</v>
      </c>
      <c r="L676" s="2">
        <f>+Tabla32[[#This Row],[BALANCE INICIAL]]*Tabla32[[#This Row],[PRECIO]]</f>
        <v>715</v>
      </c>
      <c r="M676" s="2">
        <f>+Tabla32[[#This Row],[ENTRADAS]]*Tabla32[[#This Row],[PRECIO]]</f>
        <v>0</v>
      </c>
      <c r="N676" s="2">
        <f>+Tabla32[[#This Row],[SALIDAS]]*Tabla32[[#This Row],[PRECIO]]</f>
        <v>0</v>
      </c>
      <c r="O676" s="2">
        <f>+Tabla32[[#This Row],[BALANCE INICIAL2]]+Tabla32[[#This Row],[ENTRADAS3]]-Tabla32[[#This Row],[SALIDAS4]]</f>
        <v>715</v>
      </c>
    </row>
    <row r="677" spans="1:15" x14ac:dyDescent="0.25">
      <c r="A677" s="9" t="s">
        <v>59</v>
      </c>
      <c r="B677" t="s">
        <v>880</v>
      </c>
      <c r="C677" t="s">
        <v>107</v>
      </c>
      <c r="D677" t="s">
        <v>795</v>
      </c>
      <c r="F677" s="9" t="s">
        <v>873</v>
      </c>
      <c r="G677">
        <v>3</v>
      </c>
      <c r="H677">
        <v>0</v>
      </c>
      <c r="I677" s="34">
        <v>0</v>
      </c>
      <c r="J677">
        <f>+Tabla32[[#This Row],[BALANCE INICIAL]]+Tabla32[[#This Row],[ENTRADAS]]-Tabla32[[#This Row],[SALIDAS]]</f>
        <v>3</v>
      </c>
      <c r="K677" s="2">
        <v>740</v>
      </c>
      <c r="L677" s="2">
        <f>+Tabla32[[#This Row],[BALANCE INICIAL]]*Tabla32[[#This Row],[PRECIO]]</f>
        <v>2220</v>
      </c>
      <c r="M677" s="2">
        <f>+Tabla32[[#This Row],[ENTRADAS]]*Tabla32[[#This Row],[PRECIO]]</f>
        <v>0</v>
      </c>
      <c r="N677" s="2">
        <f>+Tabla32[[#This Row],[SALIDAS]]*Tabla32[[#This Row],[PRECIO]]</f>
        <v>0</v>
      </c>
      <c r="O677" s="2">
        <f>+Tabla32[[#This Row],[BALANCE INICIAL2]]+Tabla32[[#This Row],[ENTRADAS3]]-Tabla32[[#This Row],[SALIDAS4]]</f>
        <v>2220</v>
      </c>
    </row>
    <row r="678" spans="1:15" x14ac:dyDescent="0.25">
      <c r="A678" s="9" t="s">
        <v>59</v>
      </c>
      <c r="B678" t="s">
        <v>880</v>
      </c>
      <c r="C678" t="s">
        <v>107</v>
      </c>
      <c r="D678" t="s">
        <v>796</v>
      </c>
      <c r="F678" s="9" t="s">
        <v>873</v>
      </c>
      <c r="G678">
        <v>1</v>
      </c>
      <c r="H678">
        <v>0</v>
      </c>
      <c r="I678" s="34">
        <v>0</v>
      </c>
      <c r="J678">
        <f>+Tabla32[[#This Row],[BALANCE INICIAL]]+Tabla32[[#This Row],[ENTRADAS]]-Tabla32[[#This Row],[SALIDAS]]</f>
        <v>1</v>
      </c>
      <c r="K678" s="2">
        <v>725</v>
      </c>
      <c r="L678" s="2">
        <f>+Tabla32[[#This Row],[BALANCE INICIAL]]*Tabla32[[#This Row],[PRECIO]]</f>
        <v>725</v>
      </c>
      <c r="M678" s="2">
        <f>+Tabla32[[#This Row],[ENTRADAS]]*Tabla32[[#This Row],[PRECIO]]</f>
        <v>0</v>
      </c>
      <c r="N678" s="2">
        <f>+Tabla32[[#This Row],[SALIDAS]]*Tabla32[[#This Row],[PRECIO]]</f>
        <v>0</v>
      </c>
      <c r="O678" s="2">
        <f>+Tabla32[[#This Row],[BALANCE INICIAL2]]+Tabla32[[#This Row],[ENTRADAS3]]-Tabla32[[#This Row],[SALIDAS4]]</f>
        <v>725</v>
      </c>
    </row>
    <row r="679" spans="1:15" x14ac:dyDescent="0.25">
      <c r="A679" s="9" t="s">
        <v>59</v>
      </c>
      <c r="B679" t="s">
        <v>880</v>
      </c>
      <c r="C679" t="s">
        <v>107</v>
      </c>
      <c r="D679" t="s">
        <v>797</v>
      </c>
      <c r="F679" s="9" t="s">
        <v>873</v>
      </c>
      <c r="G679">
        <v>1</v>
      </c>
      <c r="H679">
        <v>0</v>
      </c>
      <c r="I679" s="34">
        <v>0</v>
      </c>
      <c r="J679">
        <f>+Tabla32[[#This Row],[BALANCE INICIAL]]+Tabla32[[#This Row],[ENTRADAS]]-Tabla32[[#This Row],[SALIDAS]]</f>
        <v>1</v>
      </c>
      <c r="K679" s="2">
        <v>700</v>
      </c>
      <c r="L679" s="2">
        <f>+Tabla32[[#This Row],[BALANCE INICIAL]]*Tabla32[[#This Row],[PRECIO]]</f>
        <v>700</v>
      </c>
      <c r="M679" s="2">
        <f>+Tabla32[[#This Row],[ENTRADAS]]*Tabla32[[#This Row],[PRECIO]]</f>
        <v>0</v>
      </c>
      <c r="N679" s="2">
        <f>+Tabla32[[#This Row],[SALIDAS]]*Tabla32[[#This Row],[PRECIO]]</f>
        <v>0</v>
      </c>
      <c r="O679" s="2">
        <f>+Tabla32[[#This Row],[BALANCE INICIAL2]]+Tabla32[[#This Row],[ENTRADAS3]]-Tabla32[[#This Row],[SALIDAS4]]</f>
        <v>700</v>
      </c>
    </row>
    <row r="680" spans="1:15" x14ac:dyDescent="0.25">
      <c r="A680" s="9" t="s">
        <v>59</v>
      </c>
      <c r="B680" t="s">
        <v>880</v>
      </c>
      <c r="C680" t="s">
        <v>107</v>
      </c>
      <c r="D680" t="s">
        <v>798</v>
      </c>
      <c r="F680" s="9" t="s">
        <v>873</v>
      </c>
      <c r="G680">
        <v>2</v>
      </c>
      <c r="H680">
        <v>0</v>
      </c>
      <c r="I680" s="34">
        <v>0</v>
      </c>
      <c r="J680">
        <f>+Tabla32[[#This Row],[BALANCE INICIAL]]+Tabla32[[#This Row],[ENTRADAS]]-Tabla32[[#This Row],[SALIDAS]]</f>
        <v>2</v>
      </c>
      <c r="K680" s="2">
        <v>700</v>
      </c>
      <c r="L680" s="2">
        <f>+Tabla32[[#This Row],[BALANCE INICIAL]]*Tabla32[[#This Row],[PRECIO]]</f>
        <v>1400</v>
      </c>
      <c r="M680" s="2">
        <f>+Tabla32[[#This Row],[ENTRADAS]]*Tabla32[[#This Row],[PRECIO]]</f>
        <v>0</v>
      </c>
      <c r="N680" s="2">
        <f>+Tabla32[[#This Row],[SALIDAS]]*Tabla32[[#This Row],[PRECIO]]</f>
        <v>0</v>
      </c>
      <c r="O680" s="2">
        <f>+Tabla32[[#This Row],[BALANCE INICIAL2]]+Tabla32[[#This Row],[ENTRADAS3]]-Tabla32[[#This Row],[SALIDAS4]]</f>
        <v>1400</v>
      </c>
    </row>
    <row r="681" spans="1:15" x14ac:dyDescent="0.25">
      <c r="A681" s="9" t="s">
        <v>59</v>
      </c>
      <c r="B681" t="s">
        <v>880</v>
      </c>
      <c r="C681" t="s">
        <v>107</v>
      </c>
      <c r="D681" t="s">
        <v>799</v>
      </c>
      <c r="F681" s="9" t="s">
        <v>873</v>
      </c>
      <c r="G681">
        <v>2</v>
      </c>
      <c r="H681">
        <v>0</v>
      </c>
      <c r="I681" s="34">
        <v>0</v>
      </c>
      <c r="J681">
        <f>+Tabla32[[#This Row],[BALANCE INICIAL]]+Tabla32[[#This Row],[ENTRADAS]]-Tabla32[[#This Row],[SALIDAS]]</f>
        <v>2</v>
      </c>
      <c r="K681" s="2">
        <v>395</v>
      </c>
      <c r="L681" s="2">
        <f>+Tabla32[[#This Row],[BALANCE INICIAL]]*Tabla32[[#This Row],[PRECIO]]</f>
        <v>790</v>
      </c>
      <c r="M681" s="2">
        <f>+Tabla32[[#This Row],[ENTRADAS]]*Tabla32[[#This Row],[PRECIO]]</f>
        <v>0</v>
      </c>
      <c r="N681" s="2">
        <f>+Tabla32[[#This Row],[SALIDAS]]*Tabla32[[#This Row],[PRECIO]]</f>
        <v>0</v>
      </c>
      <c r="O681" s="2">
        <f>+Tabla32[[#This Row],[BALANCE INICIAL2]]+Tabla32[[#This Row],[ENTRADAS3]]-Tabla32[[#This Row],[SALIDAS4]]</f>
        <v>790</v>
      </c>
    </row>
    <row r="682" spans="1:15" x14ac:dyDescent="0.25">
      <c r="A682" s="9" t="s">
        <v>23</v>
      </c>
      <c r="B682" s="17" t="s">
        <v>881</v>
      </c>
      <c r="C682" t="s">
        <v>97</v>
      </c>
      <c r="D682" t="s">
        <v>382</v>
      </c>
      <c r="F682" s="9" t="s">
        <v>820</v>
      </c>
      <c r="G682">
        <v>2</v>
      </c>
      <c r="H682">
        <v>0</v>
      </c>
      <c r="I682" s="34">
        <v>0</v>
      </c>
      <c r="J682">
        <f>+Tabla32[[#This Row],[BALANCE INICIAL]]+Tabla32[[#This Row],[ENTRADAS]]-Tabla32[[#This Row],[SALIDAS]]</f>
        <v>2</v>
      </c>
      <c r="K682" s="2">
        <v>1250</v>
      </c>
      <c r="L682" s="2">
        <f>+Tabla32[[#This Row],[BALANCE INICIAL]]*Tabla32[[#This Row],[PRECIO]]</f>
        <v>2500</v>
      </c>
      <c r="M682" s="2">
        <f>+Tabla32[[#This Row],[ENTRADAS]]*Tabla32[[#This Row],[PRECIO]]</f>
        <v>0</v>
      </c>
      <c r="N682" s="2">
        <f>+Tabla32[[#This Row],[SALIDAS]]*Tabla32[[#This Row],[PRECIO]]</f>
        <v>0</v>
      </c>
      <c r="O682" s="2">
        <f>+Tabla32[[#This Row],[BALANCE INICIAL2]]+Tabla32[[#This Row],[ENTRADAS3]]-Tabla32[[#This Row],[SALIDAS4]]</f>
        <v>2500</v>
      </c>
    </row>
    <row r="683" spans="1:15" ht="15" customHeight="1" x14ac:dyDescent="0.25">
      <c r="A683" s="13" t="s">
        <v>33</v>
      </c>
      <c r="B683" s="37" t="s">
        <v>879</v>
      </c>
      <c r="C683" s="36" t="s">
        <v>78</v>
      </c>
      <c r="D683" t="s">
        <v>1045</v>
      </c>
      <c r="E683" t="s">
        <v>1048</v>
      </c>
      <c r="F683" s="9" t="s">
        <v>911</v>
      </c>
      <c r="G683">
        <v>0</v>
      </c>
      <c r="H683">
        <v>3</v>
      </c>
      <c r="I683" s="34">
        <v>1</v>
      </c>
      <c r="J683">
        <f>+Tabla32[[#This Row],[BALANCE INICIAL]]+Tabla32[[#This Row],[ENTRADAS]]-Tabla32[[#This Row],[SALIDAS]]</f>
        <v>2</v>
      </c>
      <c r="K683" s="2">
        <v>750</v>
      </c>
      <c r="L683" s="2">
        <f>+Tabla32[[#This Row],[BALANCE INICIAL]]*Tabla32[[#This Row],[PRECIO]]</f>
        <v>0</v>
      </c>
      <c r="M683" s="2">
        <f>+Tabla32[[#This Row],[ENTRADAS]]*Tabla32[[#This Row],[PRECIO]]</f>
        <v>2250</v>
      </c>
      <c r="N683" s="2">
        <f>+Tabla32[[#This Row],[SALIDAS]]*Tabla32[[#This Row],[PRECIO]]</f>
        <v>750</v>
      </c>
      <c r="O683" s="2">
        <f>+Tabla32[[#This Row],[BALANCE INICIAL2]]+Tabla32[[#This Row],[ENTRADAS3]]-Tabla32[[#This Row],[SALIDAS4]]</f>
        <v>1500</v>
      </c>
    </row>
    <row r="684" spans="1:15" x14ac:dyDescent="0.25">
      <c r="A684" s="9" t="s">
        <v>33</v>
      </c>
      <c r="B684" s="17" t="s">
        <v>879</v>
      </c>
      <c r="C684" t="s">
        <v>106</v>
      </c>
      <c r="D684" t="s">
        <v>800</v>
      </c>
      <c r="F684" s="9" t="s">
        <v>825</v>
      </c>
      <c r="G684">
        <v>4</v>
      </c>
      <c r="H684">
        <v>0</v>
      </c>
      <c r="I684" s="34">
        <v>0</v>
      </c>
      <c r="J684">
        <f>+Tabla32[[#This Row],[BALANCE INICIAL]]+Tabla32[[#This Row],[ENTRADAS]]-Tabla32[[#This Row],[SALIDAS]]</f>
        <v>4</v>
      </c>
      <c r="K684" s="2">
        <v>990</v>
      </c>
      <c r="L684" s="2">
        <f>+Tabla32[[#This Row],[BALANCE INICIAL]]*Tabla32[[#This Row],[PRECIO]]</f>
        <v>3960</v>
      </c>
      <c r="M684" s="2">
        <f>+Tabla32[[#This Row],[ENTRADAS]]*Tabla32[[#This Row],[PRECIO]]</f>
        <v>0</v>
      </c>
      <c r="N684" s="2">
        <f>+Tabla32[[#This Row],[SALIDAS]]*Tabla32[[#This Row],[PRECIO]]</f>
        <v>0</v>
      </c>
      <c r="O684" s="2">
        <f>+Tabla32[[#This Row],[BALANCE INICIAL2]]+Tabla32[[#This Row],[ENTRADAS3]]-Tabla32[[#This Row],[SALIDAS4]]</f>
        <v>3960</v>
      </c>
    </row>
    <row r="685" spans="1:15" x14ac:dyDescent="0.25">
      <c r="A685" s="9" t="s">
        <v>34</v>
      </c>
      <c r="B685" t="s">
        <v>877</v>
      </c>
      <c r="C685" t="s">
        <v>104</v>
      </c>
      <c r="D685" t="s">
        <v>312</v>
      </c>
      <c r="F685" s="9" t="s">
        <v>820</v>
      </c>
      <c r="G685">
        <v>2</v>
      </c>
      <c r="H685">
        <v>0</v>
      </c>
      <c r="I685" s="34">
        <v>0</v>
      </c>
      <c r="J685">
        <f>+Tabla32[[#This Row],[BALANCE INICIAL]]+Tabla32[[#This Row],[ENTRADAS]]-Tabla32[[#This Row],[SALIDAS]]</f>
        <v>2</v>
      </c>
      <c r="K685" s="2">
        <v>238.35</v>
      </c>
      <c r="L685" s="2">
        <f>+Tabla32[[#This Row],[BALANCE INICIAL]]*Tabla32[[#This Row],[PRECIO]]</f>
        <v>476.7</v>
      </c>
      <c r="M685" s="2">
        <f>+Tabla32[[#This Row],[ENTRADAS]]*Tabla32[[#This Row],[PRECIO]]</f>
        <v>0</v>
      </c>
      <c r="N685" s="2">
        <f>+Tabla32[[#This Row],[SALIDAS]]*Tabla32[[#This Row],[PRECIO]]</f>
        <v>0</v>
      </c>
      <c r="O685" s="2">
        <f>+Tabla32[[#This Row],[BALANCE INICIAL2]]+Tabla32[[#This Row],[ENTRADAS3]]-Tabla32[[#This Row],[SALIDAS4]]</f>
        <v>476.7</v>
      </c>
    </row>
    <row r="686" spans="1:15" ht="15" customHeight="1" x14ac:dyDescent="0.25">
      <c r="A686" s="9" t="s">
        <v>34</v>
      </c>
      <c r="B686" t="s">
        <v>877</v>
      </c>
      <c r="C686" t="s">
        <v>104</v>
      </c>
      <c r="D686" t="s">
        <v>313</v>
      </c>
      <c r="F686" s="9" t="s">
        <v>820</v>
      </c>
      <c r="G686">
        <v>4</v>
      </c>
      <c r="H686">
        <v>0</v>
      </c>
      <c r="I686" s="34">
        <v>0</v>
      </c>
      <c r="J686">
        <f>+Tabla32[[#This Row],[BALANCE INICIAL]]+Tabla32[[#This Row],[ENTRADAS]]-Tabla32[[#This Row],[SALIDAS]]</f>
        <v>4</v>
      </c>
      <c r="K686" s="2">
        <v>503.18</v>
      </c>
      <c r="L686" s="2">
        <f>+Tabla32[[#This Row],[BALANCE INICIAL]]*Tabla32[[#This Row],[PRECIO]]</f>
        <v>2012.72</v>
      </c>
      <c r="M686" s="2">
        <f>+Tabla32[[#This Row],[ENTRADAS]]*Tabla32[[#This Row],[PRECIO]]</f>
        <v>0</v>
      </c>
      <c r="N686" s="2">
        <f>+Tabla32[[#This Row],[SALIDAS]]*Tabla32[[#This Row],[PRECIO]]</f>
        <v>0</v>
      </c>
      <c r="O686" s="2">
        <f>+Tabla32[[#This Row],[BALANCE INICIAL2]]+Tabla32[[#This Row],[ENTRADAS3]]-Tabla32[[#This Row],[SALIDAS4]]</f>
        <v>2012.72</v>
      </c>
    </row>
    <row r="687" spans="1:15" x14ac:dyDescent="0.25">
      <c r="A687" s="9" t="s">
        <v>34</v>
      </c>
      <c r="B687" t="s">
        <v>877</v>
      </c>
      <c r="C687" t="s">
        <v>104</v>
      </c>
      <c r="D687" t="s">
        <v>439</v>
      </c>
      <c r="F687" s="9" t="s">
        <v>820</v>
      </c>
      <c r="G687">
        <v>9</v>
      </c>
      <c r="H687">
        <v>0</v>
      </c>
      <c r="I687" s="34">
        <v>0</v>
      </c>
      <c r="J687">
        <f>+Tabla32[[#This Row],[BALANCE INICIAL]]+Tabla32[[#This Row],[ENTRADAS]]-Tabla32[[#This Row],[SALIDAS]]</f>
        <v>9</v>
      </c>
      <c r="K687" s="2">
        <v>128</v>
      </c>
      <c r="L687" s="2">
        <f>+Tabla32[[#This Row],[BALANCE INICIAL]]*Tabla32[[#This Row],[PRECIO]]</f>
        <v>1152</v>
      </c>
      <c r="M687" s="2">
        <f>+Tabla32[[#This Row],[ENTRADAS]]*Tabla32[[#This Row],[PRECIO]]</f>
        <v>0</v>
      </c>
      <c r="N687" s="2">
        <f>+Tabla32[[#This Row],[SALIDAS]]*Tabla32[[#This Row],[PRECIO]]</f>
        <v>0</v>
      </c>
      <c r="O687" s="2">
        <f>+Tabla32[[#This Row],[BALANCE INICIAL2]]+Tabla32[[#This Row],[ENTRADAS3]]-Tabla32[[#This Row],[SALIDAS4]]</f>
        <v>1152</v>
      </c>
    </row>
    <row r="688" spans="1:15" x14ac:dyDescent="0.25">
      <c r="A688" s="9" t="s">
        <v>28</v>
      </c>
      <c r="B688" t="s">
        <v>884</v>
      </c>
      <c r="C688" t="s">
        <v>74</v>
      </c>
      <c r="D688" t="s">
        <v>225</v>
      </c>
      <c r="F688" s="9" t="s">
        <v>839</v>
      </c>
      <c r="G688">
        <v>600</v>
      </c>
      <c r="H688">
        <v>0</v>
      </c>
      <c r="I688" s="34">
        <v>24</v>
      </c>
      <c r="J688">
        <f>+Tabla32[[#This Row],[BALANCE INICIAL]]+Tabla32[[#This Row],[ENTRADAS]]-Tabla32[[#This Row],[SALIDAS]]</f>
        <v>576</v>
      </c>
      <c r="K688" s="2">
        <v>232</v>
      </c>
      <c r="L688" s="2">
        <f>+Tabla32[[#This Row],[BALANCE INICIAL]]*Tabla32[[#This Row],[PRECIO]]</f>
        <v>139200</v>
      </c>
      <c r="M688" s="2">
        <f>+Tabla32[[#This Row],[ENTRADAS]]*Tabla32[[#This Row],[PRECIO]]</f>
        <v>0</v>
      </c>
      <c r="N688" s="2">
        <f>+Tabla32[[#This Row],[SALIDAS]]*Tabla32[[#This Row],[PRECIO]]</f>
        <v>5568</v>
      </c>
      <c r="O688" s="2">
        <f>+Tabla32[[#This Row],[BALANCE INICIAL2]]+Tabla32[[#This Row],[ENTRADAS3]]-Tabla32[[#This Row],[SALIDAS4]]</f>
        <v>133632</v>
      </c>
    </row>
    <row r="689" spans="1:15" x14ac:dyDescent="0.25">
      <c r="A689" s="9" t="s">
        <v>46</v>
      </c>
      <c r="B689" t="s">
        <v>903</v>
      </c>
      <c r="C689" t="s">
        <v>93</v>
      </c>
      <c r="D689" t="s">
        <v>314</v>
      </c>
      <c r="F689" s="9" t="s">
        <v>820</v>
      </c>
      <c r="G689">
        <v>3</v>
      </c>
      <c r="H689">
        <v>0</v>
      </c>
      <c r="I689" s="34">
        <v>0</v>
      </c>
      <c r="J689">
        <v>0</v>
      </c>
      <c r="K689" s="2">
        <v>250.04</v>
      </c>
      <c r="L689" s="2">
        <f>+Tabla32[[#This Row],[BALANCE INICIAL]]*Tabla32[[#This Row],[PRECIO]]</f>
        <v>750.12</v>
      </c>
      <c r="M689" s="2">
        <f>+Tabla32[[#This Row],[ENTRADAS]]*Tabla32[[#This Row],[PRECIO]]</f>
        <v>0</v>
      </c>
      <c r="N689" s="2">
        <f>+Tabla32[[#This Row],[SALIDAS]]*Tabla32[[#This Row],[PRECIO]]</f>
        <v>0</v>
      </c>
      <c r="O689" s="2">
        <f>+Tabla32[[#This Row],[BALANCE INICIAL2]]+Tabla32[[#This Row],[ENTRADAS3]]-Tabla32[[#This Row],[SALIDAS4]]</f>
        <v>750.12</v>
      </c>
    </row>
    <row r="690" spans="1:15" ht="15" customHeight="1" x14ac:dyDescent="0.25">
      <c r="A690" s="15" t="s">
        <v>43</v>
      </c>
      <c r="B690" s="17" t="s">
        <v>954</v>
      </c>
      <c r="C690" s="18" t="s">
        <v>89</v>
      </c>
      <c r="D690" t="s">
        <v>956</v>
      </c>
      <c r="F690" s="9" t="s">
        <v>820</v>
      </c>
      <c r="G690">
        <v>500</v>
      </c>
      <c r="H690">
        <v>0</v>
      </c>
      <c r="I690" s="34">
        <v>0</v>
      </c>
      <c r="J690">
        <f>+Tabla32[[#This Row],[BALANCE INICIAL]]+Tabla32[[#This Row],[ENTRADAS]]-Tabla32[[#This Row],[SALIDAS]]</f>
        <v>500</v>
      </c>
      <c r="K690" s="2">
        <v>58</v>
      </c>
      <c r="L690" s="2">
        <f>+Tabla32[[#This Row],[BALANCE INICIAL]]*Tabla32[[#This Row],[PRECIO]]</f>
        <v>29000</v>
      </c>
      <c r="M690" s="2">
        <f>+Tabla32[[#This Row],[ENTRADAS]]*Tabla32[[#This Row],[PRECIO]]</f>
        <v>0</v>
      </c>
      <c r="N690" s="2">
        <f>+Tabla32[[#This Row],[SALIDAS]]*Tabla32[[#This Row],[PRECIO]]</f>
        <v>0</v>
      </c>
      <c r="O690" s="2">
        <f>+Tabla32[[#This Row],[BALANCE INICIAL2]]+Tabla32[[#This Row],[ENTRADAS3]]-Tabla32[[#This Row],[SALIDAS4]]</f>
        <v>29000</v>
      </c>
    </row>
    <row r="691" spans="1:15" x14ac:dyDescent="0.25">
      <c r="A691" s="9" t="s">
        <v>28</v>
      </c>
      <c r="B691" t="s">
        <v>884</v>
      </c>
      <c r="C691" t="s">
        <v>74</v>
      </c>
      <c r="D691" t="s">
        <v>224</v>
      </c>
      <c r="F691" s="9" t="s">
        <v>820</v>
      </c>
      <c r="G691">
        <v>1400</v>
      </c>
      <c r="H691">
        <v>0</v>
      </c>
      <c r="I691" s="34">
        <v>174</v>
      </c>
      <c r="J691">
        <f>+Tabla32[[#This Row],[BALANCE INICIAL]]+Tabla32[[#This Row],[ENTRADAS]]-Tabla32[[#This Row],[SALIDAS]]</f>
        <v>1226</v>
      </c>
      <c r="K691" s="2">
        <v>274.39999999999998</v>
      </c>
      <c r="L691" s="2">
        <f>+Tabla32[[#This Row],[BALANCE INICIAL]]*Tabla32[[#This Row],[PRECIO]]</f>
        <v>384159.99999999994</v>
      </c>
      <c r="M691" s="2">
        <f>+Tabla32[[#This Row],[ENTRADAS]]*Tabla32[[#This Row],[PRECIO]]</f>
        <v>0</v>
      </c>
      <c r="N691" s="2">
        <f>+Tabla32[[#This Row],[SALIDAS]]*Tabla32[[#This Row],[PRECIO]]</f>
        <v>47745.599999999999</v>
      </c>
      <c r="O691" s="2">
        <f>+Tabla32[[#This Row],[BALANCE INICIAL2]]+Tabla32[[#This Row],[ENTRADAS3]]-Tabla32[[#This Row],[SALIDAS4]]</f>
        <v>336414.39999999997</v>
      </c>
    </row>
    <row r="692" spans="1:15" x14ac:dyDescent="0.25">
      <c r="A692" s="9" t="s">
        <v>28</v>
      </c>
      <c r="B692" t="s">
        <v>884</v>
      </c>
      <c r="C692" t="s">
        <v>74</v>
      </c>
      <c r="D692" t="s">
        <v>932</v>
      </c>
      <c r="F692" s="9" t="s">
        <v>820</v>
      </c>
      <c r="G692">
        <v>3000</v>
      </c>
      <c r="H692">
        <v>0</v>
      </c>
      <c r="I692" s="34">
        <v>0</v>
      </c>
      <c r="J692">
        <f>+Tabla32[[#This Row],[BALANCE INICIAL]]+Tabla32[[#This Row],[ENTRADAS]]-Tabla32[[#This Row],[SALIDAS]]</f>
        <v>3000</v>
      </c>
      <c r="K692" s="2">
        <v>1.18</v>
      </c>
      <c r="L692" s="2">
        <f>+Tabla32[[#This Row],[BALANCE INICIAL]]*Tabla32[[#This Row],[PRECIO]]</f>
        <v>3540</v>
      </c>
      <c r="M692" s="2">
        <f>+Tabla32[[#This Row],[ENTRADAS]]*Tabla32[[#This Row],[PRECIO]]</f>
        <v>0</v>
      </c>
      <c r="N692" s="2">
        <f>+Tabla32[[#This Row],[SALIDAS]]*Tabla32[[#This Row],[PRECIO]]</f>
        <v>0</v>
      </c>
      <c r="O692" s="2">
        <f>+Tabla32[[#This Row],[BALANCE INICIAL2]]+Tabla32[[#This Row],[ENTRADAS3]]-Tabla32[[#This Row],[SALIDAS4]]</f>
        <v>3540</v>
      </c>
    </row>
    <row r="693" spans="1:15" ht="13.5" customHeight="1" x14ac:dyDescent="0.25">
      <c r="A693" s="9" t="s">
        <v>55</v>
      </c>
      <c r="B693" t="s">
        <v>905</v>
      </c>
      <c r="C693" t="s">
        <v>103</v>
      </c>
      <c r="D693" t="s">
        <v>464</v>
      </c>
      <c r="F693" s="9" t="s">
        <v>861</v>
      </c>
      <c r="G693">
        <v>500</v>
      </c>
      <c r="H693">
        <v>0</v>
      </c>
      <c r="I693" s="34">
        <v>0</v>
      </c>
      <c r="J693">
        <f>+Tabla32[[#This Row],[BALANCE INICIAL]]+Tabla32[[#This Row],[ENTRADAS]]-Tabla32[[#This Row],[SALIDAS]]</f>
        <v>500</v>
      </c>
      <c r="K693" s="2">
        <v>2.4</v>
      </c>
      <c r="L693" s="2">
        <f>+Tabla32[[#This Row],[BALANCE INICIAL]]*Tabla32[[#This Row],[PRECIO]]</f>
        <v>1200</v>
      </c>
      <c r="M693" s="2">
        <f>+Tabla32[[#This Row],[ENTRADAS]]*Tabla32[[#This Row],[PRECIO]]</f>
        <v>0</v>
      </c>
      <c r="N693" s="2">
        <f>+Tabla32[[#This Row],[SALIDAS]]*Tabla32[[#This Row],[PRECIO]]</f>
        <v>0</v>
      </c>
      <c r="O693" s="2">
        <f>+Tabla32[[#This Row],[BALANCE INICIAL2]]+Tabla32[[#This Row],[ENTRADAS3]]-Tabla32[[#This Row],[SALIDAS4]]</f>
        <v>1200</v>
      </c>
    </row>
    <row r="694" spans="1:15" x14ac:dyDescent="0.25">
      <c r="A694" s="9" t="s">
        <v>33</v>
      </c>
      <c r="B694" s="17" t="s">
        <v>879</v>
      </c>
      <c r="C694" t="s">
        <v>106</v>
      </c>
      <c r="D694" t="s">
        <v>801</v>
      </c>
      <c r="F694" s="9" t="s">
        <v>825</v>
      </c>
      <c r="G694">
        <v>1</v>
      </c>
      <c r="H694">
        <v>0</v>
      </c>
      <c r="I694" s="34">
        <v>0</v>
      </c>
      <c r="J694">
        <f>+Tabla32[[#This Row],[BALANCE INICIAL]]+Tabla32[[#This Row],[ENTRADAS]]-Tabla32[[#This Row],[SALIDAS]]</f>
        <v>1</v>
      </c>
      <c r="K694" s="2">
        <v>750</v>
      </c>
      <c r="L694" s="2">
        <f>+Tabla32[[#This Row],[BALANCE INICIAL]]*Tabla32[[#This Row],[PRECIO]]</f>
        <v>750</v>
      </c>
      <c r="M694" s="2">
        <f>+Tabla32[[#This Row],[ENTRADAS]]*Tabla32[[#This Row],[PRECIO]]</f>
        <v>0</v>
      </c>
      <c r="N694" s="2">
        <f>+Tabla32[[#This Row],[SALIDAS]]*Tabla32[[#This Row],[PRECIO]]</f>
        <v>0</v>
      </c>
      <c r="O694" s="2">
        <f>+Tabla32[[#This Row],[BALANCE INICIAL2]]+Tabla32[[#This Row],[ENTRADAS3]]-Tabla32[[#This Row],[SALIDAS4]]</f>
        <v>750</v>
      </c>
    </row>
    <row r="695" spans="1:15" x14ac:dyDescent="0.25">
      <c r="A695" s="9" t="s">
        <v>40</v>
      </c>
      <c r="B695" t="s">
        <v>900</v>
      </c>
      <c r="C695" t="s">
        <v>86</v>
      </c>
      <c r="D695" t="s">
        <v>260</v>
      </c>
      <c r="F695" s="9" t="s">
        <v>820</v>
      </c>
      <c r="G695">
        <v>85</v>
      </c>
      <c r="H695">
        <v>0</v>
      </c>
      <c r="I695" s="34">
        <v>14</v>
      </c>
      <c r="J695">
        <f>+Tabla32[[#This Row],[BALANCE INICIAL]]+Tabla32[[#This Row],[ENTRADAS]]-Tabla32[[#This Row],[SALIDAS]]</f>
        <v>71</v>
      </c>
      <c r="K695" s="2">
        <v>98</v>
      </c>
      <c r="L695" s="2">
        <f>+Tabla32[[#This Row],[BALANCE INICIAL]]*Tabla32[[#This Row],[PRECIO]]</f>
        <v>8330</v>
      </c>
      <c r="M695" s="2">
        <f>+Tabla32[[#This Row],[ENTRADAS]]*Tabla32[[#This Row],[PRECIO]]</f>
        <v>0</v>
      </c>
      <c r="N695" s="2">
        <f>+Tabla32[[#This Row],[SALIDAS]]*Tabla32[[#This Row],[PRECIO]]</f>
        <v>1372</v>
      </c>
      <c r="O695" s="2">
        <f>+Tabla32[[#This Row],[BALANCE INICIAL2]]+Tabla32[[#This Row],[ENTRADAS3]]-Tabla32[[#This Row],[SALIDAS4]]</f>
        <v>6958</v>
      </c>
    </row>
    <row r="696" spans="1:15" ht="17.25" customHeight="1" x14ac:dyDescent="0.25">
      <c r="A696" s="13" t="s">
        <v>31</v>
      </c>
      <c r="B696" s="37" t="s">
        <v>897</v>
      </c>
      <c r="C696" s="36" t="s">
        <v>75</v>
      </c>
      <c r="D696" t="s">
        <v>1019</v>
      </c>
      <c r="E696" t="s">
        <v>1020</v>
      </c>
      <c r="F696" s="9" t="s">
        <v>820</v>
      </c>
      <c r="G696">
        <v>100</v>
      </c>
      <c r="H696">
        <v>0</v>
      </c>
      <c r="I696" s="34">
        <v>0</v>
      </c>
      <c r="J696">
        <f>+Tabla32[[#This Row],[BALANCE INICIAL]]+Tabla32[[#This Row],[ENTRADAS]]-Tabla32[[#This Row],[SALIDAS]]</f>
        <v>100</v>
      </c>
      <c r="K696" s="2">
        <v>98.64</v>
      </c>
      <c r="L696" s="2">
        <f>+Tabla32[[#This Row],[BALANCE INICIAL]]*Tabla32[[#This Row],[PRECIO]]</f>
        <v>9864</v>
      </c>
      <c r="M696" s="2">
        <f>+Tabla32[[#This Row],[ENTRADAS]]*Tabla32[[#This Row],[PRECIO]]</f>
        <v>0</v>
      </c>
      <c r="N696" s="2">
        <f>+Tabla32[[#This Row],[SALIDAS]]*Tabla32[[#This Row],[PRECIO]]</f>
        <v>0</v>
      </c>
      <c r="O696" s="2">
        <f>+Tabla32[[#This Row],[BALANCE INICIAL2]]+Tabla32[[#This Row],[ENTRADAS3]]-Tabla32[[#This Row],[SALIDAS4]]</f>
        <v>9864</v>
      </c>
    </row>
    <row r="697" spans="1:15" x14ac:dyDescent="0.25">
      <c r="A697" s="9" t="s">
        <v>30</v>
      </c>
      <c r="B697" s="17" t="s">
        <v>876</v>
      </c>
      <c r="C697" t="s">
        <v>73</v>
      </c>
      <c r="D697" t="s">
        <v>134</v>
      </c>
      <c r="F697" s="9" t="s">
        <v>820</v>
      </c>
      <c r="G697">
        <v>0</v>
      </c>
      <c r="H697">
        <v>0</v>
      </c>
      <c r="I697" s="34">
        <v>0</v>
      </c>
      <c r="J697">
        <f>+Tabla32[[#This Row],[BALANCE INICIAL]]+Tabla32[[#This Row],[ENTRADAS]]-Tabla32[[#This Row],[SALIDAS]]</f>
        <v>0</v>
      </c>
      <c r="K697" s="2">
        <v>600</v>
      </c>
      <c r="L697" s="2">
        <f>+Tabla32[[#This Row],[BALANCE INICIAL]]*Tabla32[[#This Row],[PRECIO]]</f>
        <v>0</v>
      </c>
      <c r="M697" s="2">
        <f>+Tabla32[[#This Row],[ENTRADAS]]*Tabla32[[#This Row],[PRECIO]]</f>
        <v>0</v>
      </c>
      <c r="N697" s="2">
        <f>+Tabla32[[#This Row],[SALIDAS]]*Tabla32[[#This Row],[PRECIO]]</f>
        <v>0</v>
      </c>
      <c r="O697" s="2">
        <f>+Tabla32[[#This Row],[BALANCE INICIAL2]]+Tabla32[[#This Row],[ENTRADAS3]]-Tabla32[[#This Row],[SALIDAS4]]</f>
        <v>0</v>
      </c>
    </row>
    <row r="698" spans="1:15" x14ac:dyDescent="0.25">
      <c r="A698" s="9" t="s">
        <v>29</v>
      </c>
      <c r="B698" t="s">
        <v>878</v>
      </c>
      <c r="C698" t="s">
        <v>102</v>
      </c>
      <c r="D698" t="s">
        <v>631</v>
      </c>
      <c r="F698" s="9" t="s">
        <v>865</v>
      </c>
      <c r="G698">
        <v>2</v>
      </c>
      <c r="H698">
        <v>0</v>
      </c>
      <c r="I698" s="34">
        <v>0</v>
      </c>
      <c r="J698">
        <f>+Tabla32[[#This Row],[BALANCE INICIAL]]+Tabla32[[#This Row],[ENTRADAS]]-Tabla32[[#This Row],[SALIDAS]]</f>
        <v>2</v>
      </c>
      <c r="K698" s="2">
        <v>195</v>
      </c>
      <c r="L698" s="2">
        <f>+Tabla32[[#This Row],[BALANCE INICIAL]]*Tabla32[[#This Row],[PRECIO]]</f>
        <v>390</v>
      </c>
      <c r="M698" s="2">
        <f>+Tabla32[[#This Row],[ENTRADAS]]*Tabla32[[#This Row],[PRECIO]]</f>
        <v>0</v>
      </c>
      <c r="N698" s="2">
        <f>+Tabla32[[#This Row],[SALIDAS]]*Tabla32[[#This Row],[PRECIO]]</f>
        <v>0</v>
      </c>
      <c r="O698" s="2">
        <f>+Tabla32[[#This Row],[BALANCE INICIAL2]]+Tabla32[[#This Row],[ENTRADAS3]]-Tabla32[[#This Row],[SALIDAS4]]</f>
        <v>390</v>
      </c>
    </row>
    <row r="699" spans="1:15" x14ac:dyDescent="0.25">
      <c r="A699" s="9" t="s">
        <v>29</v>
      </c>
      <c r="B699" t="s">
        <v>878</v>
      </c>
      <c r="C699" t="s">
        <v>102</v>
      </c>
      <c r="D699" t="s">
        <v>632</v>
      </c>
      <c r="F699" s="9" t="s">
        <v>865</v>
      </c>
      <c r="G699">
        <v>14</v>
      </c>
      <c r="H699">
        <v>0</v>
      </c>
      <c r="I699" s="34">
        <v>0</v>
      </c>
      <c r="J699">
        <f>+Tabla32[[#This Row],[BALANCE INICIAL]]+Tabla32[[#This Row],[ENTRADAS]]-Tabla32[[#This Row],[SALIDAS]]</f>
        <v>14</v>
      </c>
      <c r="K699" s="2">
        <v>162</v>
      </c>
      <c r="L699" s="2">
        <f>+Tabla32[[#This Row],[BALANCE INICIAL]]*Tabla32[[#This Row],[PRECIO]]</f>
        <v>2268</v>
      </c>
      <c r="M699" s="2">
        <f>+Tabla32[[#This Row],[ENTRADAS]]*Tabla32[[#This Row],[PRECIO]]</f>
        <v>0</v>
      </c>
      <c r="N699" s="2">
        <f>+Tabla32[[#This Row],[SALIDAS]]*Tabla32[[#This Row],[PRECIO]]</f>
        <v>0</v>
      </c>
      <c r="O699" s="2">
        <f>+Tabla32[[#This Row],[BALANCE INICIAL2]]+Tabla32[[#This Row],[ENTRADAS3]]-Tabla32[[#This Row],[SALIDAS4]]</f>
        <v>2268</v>
      </c>
    </row>
    <row r="700" spans="1:15" x14ac:dyDescent="0.25">
      <c r="A700" s="9" t="s">
        <v>29</v>
      </c>
      <c r="B700" t="s">
        <v>878</v>
      </c>
      <c r="C700" t="s">
        <v>102</v>
      </c>
      <c r="D700" t="s">
        <v>633</v>
      </c>
      <c r="F700" s="9" t="s">
        <v>865</v>
      </c>
      <c r="G700">
        <v>3</v>
      </c>
      <c r="H700">
        <v>0</v>
      </c>
      <c r="I700" s="34">
        <v>0</v>
      </c>
      <c r="J700">
        <f>+Tabla32[[#This Row],[BALANCE INICIAL]]+Tabla32[[#This Row],[ENTRADAS]]-Tabla32[[#This Row],[SALIDAS]]</f>
        <v>3</v>
      </c>
      <c r="K700" s="2">
        <v>160</v>
      </c>
      <c r="L700" s="2">
        <f>+Tabla32[[#This Row],[BALANCE INICIAL]]*Tabla32[[#This Row],[PRECIO]]</f>
        <v>480</v>
      </c>
      <c r="M700" s="2">
        <f>+Tabla32[[#This Row],[ENTRADAS]]*Tabla32[[#This Row],[PRECIO]]</f>
        <v>0</v>
      </c>
      <c r="N700" s="2">
        <f>+Tabla32[[#This Row],[SALIDAS]]*Tabla32[[#This Row],[PRECIO]]</f>
        <v>0</v>
      </c>
      <c r="O700" s="2">
        <f>+Tabla32[[#This Row],[BALANCE INICIAL2]]+Tabla32[[#This Row],[ENTRADAS3]]-Tabla32[[#This Row],[SALIDAS4]]</f>
        <v>480</v>
      </c>
    </row>
    <row r="701" spans="1:15" x14ac:dyDescent="0.25">
      <c r="A701" s="9" t="s">
        <v>29</v>
      </c>
      <c r="B701" t="s">
        <v>878</v>
      </c>
      <c r="C701" t="s">
        <v>102</v>
      </c>
      <c r="D701" t="s">
        <v>634</v>
      </c>
      <c r="F701" s="9" t="s">
        <v>865</v>
      </c>
      <c r="G701">
        <v>3</v>
      </c>
      <c r="H701">
        <v>0</v>
      </c>
      <c r="I701" s="34">
        <v>0</v>
      </c>
      <c r="J701">
        <f>+Tabla32[[#This Row],[BALANCE INICIAL]]+Tabla32[[#This Row],[ENTRADAS]]-Tabla32[[#This Row],[SALIDAS]]</f>
        <v>3</v>
      </c>
      <c r="K701" s="2">
        <v>159</v>
      </c>
      <c r="L701" s="2">
        <f>+Tabla32[[#This Row],[BALANCE INICIAL]]*Tabla32[[#This Row],[PRECIO]]</f>
        <v>477</v>
      </c>
      <c r="M701" s="2">
        <f>+Tabla32[[#This Row],[ENTRADAS]]*Tabla32[[#This Row],[PRECIO]]</f>
        <v>0</v>
      </c>
      <c r="N701" s="2">
        <f>+Tabla32[[#This Row],[SALIDAS]]*Tabla32[[#This Row],[PRECIO]]</f>
        <v>0</v>
      </c>
      <c r="O701" s="2">
        <f>+Tabla32[[#This Row],[BALANCE INICIAL2]]+Tabla32[[#This Row],[ENTRADAS3]]-Tabla32[[#This Row],[SALIDAS4]]</f>
        <v>477</v>
      </c>
    </row>
    <row r="702" spans="1:15" x14ac:dyDescent="0.25">
      <c r="A702" s="9" t="s">
        <v>59</v>
      </c>
      <c r="B702" t="s">
        <v>880</v>
      </c>
      <c r="C702" t="s">
        <v>107</v>
      </c>
      <c r="D702" t="s">
        <v>802</v>
      </c>
      <c r="F702" s="9" t="s">
        <v>820</v>
      </c>
      <c r="G702">
        <v>2</v>
      </c>
      <c r="H702">
        <v>0</v>
      </c>
      <c r="I702" s="34">
        <v>0</v>
      </c>
      <c r="J702">
        <f>+Tabla32[[#This Row],[BALANCE INICIAL]]+Tabla32[[#This Row],[ENTRADAS]]-Tabla32[[#This Row],[SALIDAS]]</f>
        <v>2</v>
      </c>
      <c r="K702" s="2">
        <v>2400</v>
      </c>
      <c r="L702" s="2">
        <f>+Tabla32[[#This Row],[BALANCE INICIAL]]*Tabla32[[#This Row],[PRECIO]]</f>
        <v>4800</v>
      </c>
      <c r="M702" s="2">
        <f>+Tabla32[[#This Row],[ENTRADAS]]*Tabla32[[#This Row],[PRECIO]]</f>
        <v>0</v>
      </c>
      <c r="N702" s="2">
        <f>+Tabla32[[#This Row],[SALIDAS]]*Tabla32[[#This Row],[PRECIO]]</f>
        <v>0</v>
      </c>
      <c r="O702" s="2">
        <f>+Tabla32[[#This Row],[BALANCE INICIAL2]]+Tabla32[[#This Row],[ENTRADAS3]]-Tabla32[[#This Row],[SALIDAS4]]</f>
        <v>4800</v>
      </c>
    </row>
    <row r="703" spans="1:15" ht="18.75" customHeight="1" x14ac:dyDescent="0.25">
      <c r="A703" s="24" t="s">
        <v>975</v>
      </c>
      <c r="B703" s="23">
        <v>1206030004</v>
      </c>
      <c r="C703" s="18" t="s">
        <v>976</v>
      </c>
      <c r="D703" s="22" t="s">
        <v>1095</v>
      </c>
      <c r="E703" t="s">
        <v>974</v>
      </c>
      <c r="F703" s="9" t="s">
        <v>820</v>
      </c>
      <c r="G703">
        <v>4</v>
      </c>
      <c r="H703">
        <v>0</v>
      </c>
      <c r="I703" s="34">
        <v>0</v>
      </c>
      <c r="J703">
        <f>+Tabla32[[#This Row],[BALANCE INICIAL]]+Tabla32[[#This Row],[ENTRADAS]]-Tabla32[[#This Row],[SALIDAS]]</f>
        <v>4</v>
      </c>
      <c r="K703" s="2">
        <v>52517.88</v>
      </c>
      <c r="L703" s="2">
        <f>+Tabla32[[#This Row],[BALANCE INICIAL]]*Tabla32[[#This Row],[PRECIO]]</f>
        <v>210071.52</v>
      </c>
      <c r="M703" s="2">
        <f>+Tabla32[[#This Row],[ENTRADAS]]*Tabla32[[#This Row],[PRECIO]]</f>
        <v>0</v>
      </c>
      <c r="N703" s="2">
        <f>+Tabla32[[#This Row],[SALIDAS]]*Tabla32[[#This Row],[PRECIO]]</f>
        <v>0</v>
      </c>
      <c r="O703" s="2">
        <f>+Tabla32[[#This Row],[BALANCE INICIAL2]]+Tabla32[[#This Row],[ENTRADAS3]]-Tabla32[[#This Row],[SALIDAS4]]</f>
        <v>210071.52</v>
      </c>
    </row>
    <row r="704" spans="1:15" x14ac:dyDescent="0.25">
      <c r="A704" s="26" t="s">
        <v>42</v>
      </c>
      <c r="B704" s="25" t="s">
        <v>886</v>
      </c>
      <c r="C704" s="38" t="s">
        <v>88</v>
      </c>
      <c r="D704" t="s">
        <v>978</v>
      </c>
      <c r="E704" t="s">
        <v>979</v>
      </c>
      <c r="F704" s="9" t="s">
        <v>820</v>
      </c>
      <c r="G704">
        <v>3</v>
      </c>
      <c r="H704">
        <v>0</v>
      </c>
      <c r="I704" s="34">
        <v>0</v>
      </c>
      <c r="J704">
        <f>+Tabla32[[#This Row],[BALANCE INICIAL]]+Tabla32[[#This Row],[ENTRADAS]]-Tabla32[[#This Row],[SALIDAS]]</f>
        <v>3</v>
      </c>
      <c r="K704" s="2">
        <v>4152.54</v>
      </c>
      <c r="L704" s="2">
        <f>+Tabla32[[#This Row],[BALANCE INICIAL]]*Tabla32[[#This Row],[PRECIO]]</f>
        <v>12457.619999999999</v>
      </c>
      <c r="M704" s="2">
        <f>+Tabla32[[#This Row],[ENTRADAS]]*Tabla32[[#This Row],[PRECIO]]</f>
        <v>0</v>
      </c>
      <c r="N704" s="2">
        <f>+Tabla32[[#This Row],[SALIDAS]]*Tabla32[[#This Row],[PRECIO]]</f>
        <v>0</v>
      </c>
      <c r="O704" s="2">
        <f>+Tabla32[[#This Row],[BALANCE INICIAL2]]+Tabla32[[#This Row],[ENTRADAS3]]-Tabla32[[#This Row],[SALIDAS4]]</f>
        <v>12457.619999999999</v>
      </c>
    </row>
    <row r="705" spans="1:15" x14ac:dyDescent="0.25">
      <c r="A705" s="26" t="s">
        <v>42</v>
      </c>
      <c r="B705" s="25" t="s">
        <v>886</v>
      </c>
      <c r="C705" s="38" t="s">
        <v>88</v>
      </c>
      <c r="D705" t="s">
        <v>977</v>
      </c>
      <c r="E705" t="s">
        <v>979</v>
      </c>
      <c r="F705" s="9" t="s">
        <v>820</v>
      </c>
      <c r="G705">
        <v>10</v>
      </c>
      <c r="H705">
        <v>0</v>
      </c>
      <c r="I705" s="34">
        <v>2</v>
      </c>
      <c r="J705">
        <f>+Tabla32[[#This Row],[BALANCE INICIAL]]+Tabla32[[#This Row],[ENTRADAS]]-Tabla32[[#This Row],[SALIDAS]]</f>
        <v>8</v>
      </c>
      <c r="K705" s="2">
        <v>4491.53</v>
      </c>
      <c r="L705" s="2">
        <f>+Tabla32[[#This Row],[BALANCE INICIAL]]*Tabla32[[#This Row],[PRECIO]]</f>
        <v>44915.299999999996</v>
      </c>
      <c r="M705" s="2">
        <f>+Tabla32[[#This Row],[ENTRADAS]]*Tabla32[[#This Row],[PRECIO]]</f>
        <v>0</v>
      </c>
      <c r="N705" s="2">
        <f>+Tabla32[[#This Row],[SALIDAS]]*Tabla32[[#This Row],[PRECIO]]</f>
        <v>8983.06</v>
      </c>
      <c r="O705" s="2">
        <f>+Tabla32[[#This Row],[BALANCE INICIAL2]]+Tabla32[[#This Row],[ENTRADAS3]]-Tabla32[[#This Row],[SALIDAS4]]</f>
        <v>35932.239999999998</v>
      </c>
    </row>
    <row r="706" spans="1:15" x14ac:dyDescent="0.25">
      <c r="A706" s="9" t="s">
        <v>34</v>
      </c>
      <c r="B706" t="s">
        <v>877</v>
      </c>
      <c r="C706" t="s">
        <v>104</v>
      </c>
      <c r="D706" t="s">
        <v>433</v>
      </c>
      <c r="F706" s="9" t="s">
        <v>820</v>
      </c>
      <c r="G706">
        <v>48</v>
      </c>
      <c r="H706">
        <v>0</v>
      </c>
      <c r="I706" s="34">
        <v>0</v>
      </c>
      <c r="J706">
        <f>+Tabla32[[#This Row],[BALANCE INICIAL]]+Tabla32[[#This Row],[ENTRADAS]]-Tabla32[[#This Row],[SALIDAS]]</f>
        <v>48</v>
      </c>
      <c r="K706" s="2">
        <v>813.56</v>
      </c>
      <c r="L706" s="2">
        <f>+Tabla32[[#This Row],[BALANCE INICIAL]]*Tabla32[[#This Row],[PRECIO]]</f>
        <v>39050.879999999997</v>
      </c>
      <c r="M706" s="2">
        <f>+Tabla32[[#This Row],[ENTRADAS]]*Tabla32[[#This Row],[PRECIO]]</f>
        <v>0</v>
      </c>
      <c r="N706" s="2">
        <f>+Tabla32[[#This Row],[SALIDAS]]*Tabla32[[#This Row],[PRECIO]]</f>
        <v>0</v>
      </c>
      <c r="O706" s="2">
        <f>+Tabla32[[#This Row],[BALANCE INICIAL2]]+Tabla32[[#This Row],[ENTRADAS3]]-Tabla32[[#This Row],[SALIDAS4]]</f>
        <v>39050.879999999997</v>
      </c>
    </row>
    <row r="707" spans="1:15" x14ac:dyDescent="0.25">
      <c r="A707" s="9" t="s">
        <v>34</v>
      </c>
      <c r="B707" t="s">
        <v>877</v>
      </c>
      <c r="C707" t="s">
        <v>104</v>
      </c>
      <c r="D707" t="s">
        <v>1033</v>
      </c>
      <c r="E707" t="s">
        <v>1029</v>
      </c>
      <c r="F707" s="9" t="s">
        <v>820</v>
      </c>
      <c r="G707">
        <v>0</v>
      </c>
      <c r="H707">
        <v>1</v>
      </c>
      <c r="I707" s="34">
        <v>1</v>
      </c>
      <c r="J707">
        <f>+Tabla32[[#This Row],[BALANCE INICIAL]]+Tabla32[[#This Row],[ENTRADAS]]-Tabla32[[#This Row],[SALIDAS]]</f>
        <v>0</v>
      </c>
      <c r="K707" s="2">
        <v>998</v>
      </c>
      <c r="L707" s="2">
        <f>+Tabla32[[#This Row],[BALANCE INICIAL]]*Tabla32[[#This Row],[PRECIO]]</f>
        <v>0</v>
      </c>
      <c r="M707" s="2">
        <f>+Tabla32[[#This Row],[ENTRADAS]]*Tabla32[[#This Row],[PRECIO]]</f>
        <v>998</v>
      </c>
      <c r="N707" s="2">
        <f>+Tabla32[[#This Row],[SALIDAS]]*Tabla32[[#This Row],[PRECIO]]</f>
        <v>998</v>
      </c>
      <c r="O707" s="2">
        <f>+Tabla32[[#This Row],[BALANCE INICIAL2]]+Tabla32[[#This Row],[ENTRADAS3]]-Tabla32[[#This Row],[SALIDAS4]]</f>
        <v>0</v>
      </c>
    </row>
    <row r="708" spans="1:15" x14ac:dyDescent="0.25">
      <c r="A708" s="9" t="s">
        <v>34</v>
      </c>
      <c r="B708" t="s">
        <v>877</v>
      </c>
      <c r="C708" t="s">
        <v>104</v>
      </c>
      <c r="D708" t="s">
        <v>469</v>
      </c>
      <c r="F708" s="9" t="s">
        <v>820</v>
      </c>
      <c r="G708">
        <v>28</v>
      </c>
      <c r="H708">
        <v>0</v>
      </c>
      <c r="I708" s="34">
        <v>2</v>
      </c>
      <c r="J708">
        <f>+Tabla32[[#This Row],[BALANCE INICIAL]]+Tabla32[[#This Row],[ENTRADAS]]-Tabla32[[#This Row],[SALIDAS]]</f>
        <v>26</v>
      </c>
      <c r="K708" s="2">
        <v>336.37</v>
      </c>
      <c r="L708" s="2">
        <f>+Tabla32[[#This Row],[BALANCE INICIAL]]*Tabla32[[#This Row],[PRECIO]]</f>
        <v>9418.36</v>
      </c>
      <c r="M708" s="2">
        <f>+Tabla32[[#This Row],[ENTRADAS]]*Tabla32[[#This Row],[PRECIO]]</f>
        <v>0</v>
      </c>
      <c r="N708" s="2">
        <f>+Tabla32[[#This Row],[SALIDAS]]*Tabla32[[#This Row],[PRECIO]]</f>
        <v>672.74</v>
      </c>
      <c r="O708" s="2">
        <f>+Tabla32[[#This Row],[BALANCE INICIAL2]]+Tabla32[[#This Row],[ENTRADAS3]]-Tabla32[[#This Row],[SALIDAS4]]</f>
        <v>8745.6200000000008</v>
      </c>
    </row>
    <row r="709" spans="1:15" x14ac:dyDescent="0.25">
      <c r="A709" s="9" t="s">
        <v>34</v>
      </c>
      <c r="B709" t="s">
        <v>877</v>
      </c>
      <c r="C709" t="s">
        <v>104</v>
      </c>
      <c r="D709" t="s">
        <v>1032</v>
      </c>
      <c r="E709" t="s">
        <v>1029</v>
      </c>
      <c r="F709" s="9" t="s">
        <v>820</v>
      </c>
      <c r="G709">
        <v>0</v>
      </c>
      <c r="H709">
        <v>1</v>
      </c>
      <c r="I709" s="34">
        <v>1</v>
      </c>
      <c r="J709">
        <f>+Tabla32[[#This Row],[BALANCE INICIAL]]+Tabla32[[#This Row],[ENTRADAS]]-Tabla32[[#This Row],[SALIDAS]]</f>
        <v>0</v>
      </c>
      <c r="K709" s="2">
        <v>285</v>
      </c>
      <c r="L709" s="2">
        <f>+Tabla32[[#This Row],[BALANCE INICIAL]]*Tabla32[[#This Row],[PRECIO]]</f>
        <v>0</v>
      </c>
      <c r="M709" s="2">
        <f>+Tabla32[[#This Row],[ENTRADAS]]*Tabla32[[#This Row],[PRECIO]]</f>
        <v>285</v>
      </c>
      <c r="N709" s="2">
        <f>+Tabla32[[#This Row],[SALIDAS]]*Tabla32[[#This Row],[PRECIO]]</f>
        <v>285</v>
      </c>
      <c r="O709" s="2">
        <f>+Tabla32[[#This Row],[BALANCE INICIAL2]]+Tabla32[[#This Row],[ENTRADAS3]]-Tabla32[[#This Row],[SALIDAS4]]</f>
        <v>0</v>
      </c>
    </row>
    <row r="710" spans="1:15" x14ac:dyDescent="0.25">
      <c r="A710" s="9" t="s">
        <v>24</v>
      </c>
      <c r="B710" s="17" t="s">
        <v>875</v>
      </c>
      <c r="C710" t="s">
        <v>64</v>
      </c>
      <c r="D710" t="s">
        <v>116</v>
      </c>
      <c r="F710" s="9" t="s">
        <v>820</v>
      </c>
      <c r="G710">
        <v>3</v>
      </c>
      <c r="H710">
        <v>0</v>
      </c>
      <c r="I710" s="34">
        <v>0</v>
      </c>
      <c r="J710">
        <f>+Tabla32[[#This Row],[BALANCE INICIAL]]+Tabla32[[#This Row],[ENTRADAS]]-Tabla32[[#This Row],[SALIDAS]]</f>
        <v>3</v>
      </c>
      <c r="K710" s="2">
        <v>31.07</v>
      </c>
      <c r="L710" s="2">
        <f>+Tabla32[[#This Row],[BALANCE INICIAL]]*Tabla32[[#This Row],[PRECIO]]</f>
        <v>93.210000000000008</v>
      </c>
      <c r="M710" s="2">
        <f>+Tabla32[[#This Row],[ENTRADAS]]*Tabla32[[#This Row],[PRECIO]]</f>
        <v>0</v>
      </c>
      <c r="N710" s="2">
        <f>+Tabla32[[#This Row],[SALIDAS]]*Tabla32[[#This Row],[PRECIO]]</f>
        <v>0</v>
      </c>
      <c r="O710" s="2">
        <f>+Tabla32[[#This Row],[BALANCE INICIAL2]]+Tabla32[[#This Row],[ENTRADAS3]]-Tabla32[[#This Row],[SALIDAS4]]</f>
        <v>93.210000000000008</v>
      </c>
    </row>
    <row r="711" spans="1:15" x14ac:dyDescent="0.25">
      <c r="A711" s="9" t="s">
        <v>37</v>
      </c>
      <c r="B711" s="17" t="s">
        <v>886</v>
      </c>
      <c r="C711" t="s">
        <v>83</v>
      </c>
      <c r="D711" t="s">
        <v>316</v>
      </c>
      <c r="F711" s="9" t="s">
        <v>820</v>
      </c>
      <c r="G711">
        <v>6</v>
      </c>
      <c r="H711">
        <v>0</v>
      </c>
      <c r="I711" s="34">
        <v>0</v>
      </c>
      <c r="J711">
        <f>+Tabla32[[#This Row],[BALANCE INICIAL]]+Tabla32[[#This Row],[ENTRADAS]]-Tabla32[[#This Row],[SALIDAS]]</f>
        <v>6</v>
      </c>
      <c r="K711" s="2">
        <v>520</v>
      </c>
      <c r="L711" s="2">
        <f>+Tabla32[[#This Row],[BALANCE INICIAL]]*Tabla32[[#This Row],[PRECIO]]</f>
        <v>3120</v>
      </c>
      <c r="M711" s="2">
        <f>+Tabla32[[#This Row],[ENTRADAS]]*Tabla32[[#This Row],[PRECIO]]</f>
        <v>0</v>
      </c>
      <c r="N711" s="2">
        <f>+Tabla32[[#This Row],[SALIDAS]]*Tabla32[[#This Row],[PRECIO]]</f>
        <v>0</v>
      </c>
      <c r="O711" s="2">
        <f>+Tabla32[[#This Row],[BALANCE INICIAL2]]+Tabla32[[#This Row],[ENTRADAS3]]-Tabla32[[#This Row],[SALIDAS4]]</f>
        <v>3120</v>
      </c>
    </row>
    <row r="712" spans="1:15" x14ac:dyDescent="0.25">
      <c r="A712" s="9" t="s">
        <v>30</v>
      </c>
      <c r="B712" s="17" t="s">
        <v>876</v>
      </c>
      <c r="C712" t="s">
        <v>73</v>
      </c>
      <c r="D712" t="s">
        <v>152</v>
      </c>
      <c r="F712" s="9" t="s">
        <v>820</v>
      </c>
      <c r="G712">
        <v>0</v>
      </c>
      <c r="H712">
        <v>0</v>
      </c>
      <c r="I712" s="34">
        <v>0</v>
      </c>
      <c r="J712">
        <f>+Tabla32[[#This Row],[BALANCE INICIAL]]+Tabla32[[#This Row],[ENTRADAS]]-Tabla32[[#This Row],[SALIDAS]]</f>
        <v>0</v>
      </c>
      <c r="K712" s="2">
        <v>275</v>
      </c>
      <c r="L712" s="2">
        <f>+Tabla32[[#This Row],[BALANCE INICIAL]]*Tabla32[[#This Row],[PRECIO]]</f>
        <v>0</v>
      </c>
      <c r="M712" s="2">
        <f>+Tabla32[[#This Row],[ENTRADAS]]*Tabla32[[#This Row],[PRECIO]]</f>
        <v>0</v>
      </c>
      <c r="N712" s="2">
        <f>+Tabla32[[#This Row],[SALIDAS]]*Tabla32[[#This Row],[PRECIO]]</f>
        <v>0</v>
      </c>
      <c r="O712" s="2">
        <f>+Tabla32[[#This Row],[BALANCE INICIAL2]]+Tabla32[[#This Row],[ENTRADAS3]]-Tabla32[[#This Row],[SALIDAS4]]</f>
        <v>0</v>
      </c>
    </row>
    <row r="713" spans="1:15" x14ac:dyDescent="0.25">
      <c r="A713" s="9" t="s">
        <v>59</v>
      </c>
      <c r="B713" t="s">
        <v>880</v>
      </c>
      <c r="C713" t="s">
        <v>107</v>
      </c>
      <c r="D713" t="s">
        <v>715</v>
      </c>
      <c r="F713" s="9" t="s">
        <v>873</v>
      </c>
      <c r="G713">
        <v>7</v>
      </c>
      <c r="H713">
        <v>0</v>
      </c>
      <c r="I713" s="34">
        <v>0</v>
      </c>
      <c r="J713">
        <f>+Tabla32[[#This Row],[BALANCE INICIAL]]+Tabla32[[#This Row],[ENTRADAS]]-Tabla32[[#This Row],[SALIDAS]]</f>
        <v>7</v>
      </c>
      <c r="K713" s="2">
        <v>179.92</v>
      </c>
      <c r="L713" s="2">
        <f>+Tabla32[[#This Row],[BALANCE INICIAL]]*Tabla32[[#This Row],[PRECIO]]</f>
        <v>1259.4399999999998</v>
      </c>
      <c r="M713" s="2">
        <f>+Tabla32[[#This Row],[ENTRADAS]]*Tabla32[[#This Row],[PRECIO]]</f>
        <v>0</v>
      </c>
      <c r="N713" s="2">
        <f>+Tabla32[[#This Row],[SALIDAS]]*Tabla32[[#This Row],[PRECIO]]</f>
        <v>0</v>
      </c>
      <c r="O713" s="2">
        <f>+Tabla32[[#This Row],[BALANCE INICIAL2]]+Tabla32[[#This Row],[ENTRADAS3]]-Tabla32[[#This Row],[SALIDAS4]]</f>
        <v>1259.4399999999998</v>
      </c>
    </row>
    <row r="714" spans="1:15" x14ac:dyDescent="0.25">
      <c r="A714" s="9" t="s">
        <v>59</v>
      </c>
      <c r="B714" t="s">
        <v>880</v>
      </c>
      <c r="C714" t="s">
        <v>107</v>
      </c>
      <c r="D714" t="s">
        <v>803</v>
      </c>
      <c r="F714" s="9" t="s">
        <v>820</v>
      </c>
      <c r="G714">
        <v>1</v>
      </c>
      <c r="H714">
        <v>0</v>
      </c>
      <c r="I714" s="34">
        <v>0</v>
      </c>
      <c r="J714">
        <f>+Tabla32[[#This Row],[BALANCE INICIAL]]+Tabla32[[#This Row],[ENTRADAS]]-Tabla32[[#This Row],[SALIDAS]]</f>
        <v>1</v>
      </c>
      <c r="K714" s="2">
        <v>256.60000000000002</v>
      </c>
      <c r="L714" s="2">
        <f>+Tabla32[[#This Row],[BALANCE INICIAL]]*Tabla32[[#This Row],[PRECIO]]</f>
        <v>256.60000000000002</v>
      </c>
      <c r="M714" s="2">
        <f>+Tabla32[[#This Row],[ENTRADAS]]*Tabla32[[#This Row],[PRECIO]]</f>
        <v>0</v>
      </c>
      <c r="N714" s="2">
        <f>+Tabla32[[#This Row],[SALIDAS]]*Tabla32[[#This Row],[PRECIO]]</f>
        <v>0</v>
      </c>
      <c r="O714" s="2">
        <f>+Tabla32[[#This Row],[BALANCE INICIAL2]]+Tabla32[[#This Row],[ENTRADAS3]]-Tabla32[[#This Row],[SALIDAS4]]</f>
        <v>256.60000000000002</v>
      </c>
    </row>
    <row r="715" spans="1:15" x14ac:dyDescent="0.25">
      <c r="A715" s="9" t="s">
        <v>59</v>
      </c>
      <c r="B715" t="s">
        <v>880</v>
      </c>
      <c r="C715" t="s">
        <v>107</v>
      </c>
      <c r="D715" t="s">
        <v>804</v>
      </c>
      <c r="F715" s="9" t="s">
        <v>820</v>
      </c>
      <c r="G715">
        <v>1</v>
      </c>
      <c r="H715">
        <v>0</v>
      </c>
      <c r="I715" s="34">
        <v>0</v>
      </c>
      <c r="J715">
        <f>+Tabla32[[#This Row],[BALANCE INICIAL]]+Tabla32[[#This Row],[ENTRADAS]]-Tabla32[[#This Row],[SALIDAS]]</f>
        <v>1</v>
      </c>
      <c r="K715" s="2">
        <v>280</v>
      </c>
      <c r="L715" s="2">
        <f>+Tabla32[[#This Row],[BALANCE INICIAL]]*Tabla32[[#This Row],[PRECIO]]</f>
        <v>280</v>
      </c>
      <c r="M715" s="2">
        <f>+Tabla32[[#This Row],[ENTRADAS]]*Tabla32[[#This Row],[PRECIO]]</f>
        <v>0</v>
      </c>
      <c r="N715" s="2">
        <f>+Tabla32[[#This Row],[SALIDAS]]*Tabla32[[#This Row],[PRECIO]]</f>
        <v>0</v>
      </c>
      <c r="O715" s="2">
        <f>+Tabla32[[#This Row],[BALANCE INICIAL2]]+Tabla32[[#This Row],[ENTRADAS3]]-Tabla32[[#This Row],[SALIDAS4]]</f>
        <v>280</v>
      </c>
    </row>
    <row r="716" spans="1:15" x14ac:dyDescent="0.25">
      <c r="A716" s="9" t="s">
        <v>59</v>
      </c>
      <c r="B716" t="s">
        <v>880</v>
      </c>
      <c r="C716" t="s">
        <v>107</v>
      </c>
      <c r="D716" t="s">
        <v>805</v>
      </c>
      <c r="F716" s="9" t="s">
        <v>820</v>
      </c>
      <c r="G716">
        <v>1</v>
      </c>
      <c r="H716">
        <v>0</v>
      </c>
      <c r="I716" s="34">
        <v>0</v>
      </c>
      <c r="J716">
        <f>+Tabla32[[#This Row],[BALANCE INICIAL]]+Tabla32[[#This Row],[ENTRADAS]]-Tabla32[[#This Row],[SALIDAS]]</f>
        <v>1</v>
      </c>
      <c r="K716" s="2">
        <v>350</v>
      </c>
      <c r="L716" s="2">
        <f>+Tabla32[[#This Row],[BALANCE INICIAL]]*Tabla32[[#This Row],[PRECIO]]</f>
        <v>350</v>
      </c>
      <c r="M716" s="2">
        <f>+Tabla32[[#This Row],[ENTRADAS]]*Tabla32[[#This Row],[PRECIO]]</f>
        <v>0</v>
      </c>
      <c r="N716" s="2">
        <f>+Tabla32[[#This Row],[SALIDAS]]*Tabla32[[#This Row],[PRECIO]]</f>
        <v>0</v>
      </c>
      <c r="O716" s="2">
        <f>+Tabla32[[#This Row],[BALANCE INICIAL2]]+Tabla32[[#This Row],[ENTRADAS3]]-Tabla32[[#This Row],[SALIDAS4]]</f>
        <v>350</v>
      </c>
    </row>
    <row r="717" spans="1:15" x14ac:dyDescent="0.25">
      <c r="A717" s="9" t="s">
        <v>29</v>
      </c>
      <c r="B717" t="s">
        <v>878</v>
      </c>
      <c r="C717" t="s">
        <v>102</v>
      </c>
      <c r="D717" t="s">
        <v>1085</v>
      </c>
      <c r="F717" s="9" t="s">
        <v>820</v>
      </c>
      <c r="G717">
        <v>14</v>
      </c>
      <c r="H717">
        <v>0</v>
      </c>
      <c r="I717" s="34">
        <v>3</v>
      </c>
      <c r="J717">
        <f>+Tabla32[[#This Row],[BALANCE INICIAL]]+Tabla32[[#This Row],[ENTRADAS]]-Tabla32[[#This Row],[SALIDAS]]</f>
        <v>11</v>
      </c>
      <c r="K717" s="2"/>
      <c r="L717" s="2">
        <f>+Tabla32[[#This Row],[BALANCE INICIAL]]*Tabla32[[#This Row],[PRECIO]]</f>
        <v>0</v>
      </c>
      <c r="M717" s="2">
        <f>+Tabla32[[#This Row],[ENTRADAS]]*Tabla32[[#This Row],[PRECIO]]</f>
        <v>0</v>
      </c>
      <c r="N717" s="2">
        <f>+Tabla32[[#This Row],[SALIDAS]]*Tabla32[[#This Row],[PRECIO]]</f>
        <v>0</v>
      </c>
      <c r="O717" s="2">
        <f>+Tabla32[[#This Row],[BALANCE INICIAL2]]+Tabla32[[#This Row],[ENTRADAS3]]-Tabla32[[#This Row],[SALIDAS4]]</f>
        <v>0</v>
      </c>
    </row>
    <row r="718" spans="1:15" x14ac:dyDescent="0.25">
      <c r="A718" s="9" t="s">
        <v>34</v>
      </c>
      <c r="B718" s="17" t="s">
        <v>877</v>
      </c>
      <c r="C718" t="s">
        <v>80</v>
      </c>
      <c r="D718" t="s">
        <v>436</v>
      </c>
      <c r="F718" s="9" t="s">
        <v>820</v>
      </c>
      <c r="G718">
        <v>8</v>
      </c>
      <c r="H718">
        <v>0</v>
      </c>
      <c r="I718" s="34">
        <v>1</v>
      </c>
      <c r="J718">
        <f>+Tabla32[[#This Row],[BALANCE INICIAL]]+Tabla32[[#This Row],[ENTRADAS]]-Tabla32[[#This Row],[SALIDAS]]</f>
        <v>7</v>
      </c>
      <c r="K718" s="2">
        <v>103.05</v>
      </c>
      <c r="L718" s="2">
        <f>+Tabla32[[#This Row],[BALANCE INICIAL]]*Tabla32[[#This Row],[PRECIO]]</f>
        <v>824.4</v>
      </c>
      <c r="M718" s="2">
        <f>+Tabla32[[#This Row],[ENTRADAS]]*Tabla32[[#This Row],[PRECIO]]</f>
        <v>0</v>
      </c>
      <c r="N718" s="2">
        <f>+Tabla32[[#This Row],[SALIDAS]]*Tabla32[[#This Row],[PRECIO]]</f>
        <v>103.05</v>
      </c>
      <c r="O718" s="2">
        <f>+Tabla32[[#This Row],[BALANCE INICIAL2]]+Tabla32[[#This Row],[ENTRADAS3]]-Tabla32[[#This Row],[SALIDAS4]]</f>
        <v>721.35</v>
      </c>
    </row>
    <row r="719" spans="1:15" x14ac:dyDescent="0.25">
      <c r="A719" s="9" t="s">
        <v>34</v>
      </c>
      <c r="B719" s="17" t="s">
        <v>877</v>
      </c>
      <c r="C719" t="s">
        <v>80</v>
      </c>
      <c r="D719" t="s">
        <v>437</v>
      </c>
      <c r="F719" s="9" t="s">
        <v>820</v>
      </c>
      <c r="G719">
        <v>22</v>
      </c>
      <c r="H719">
        <v>0</v>
      </c>
      <c r="I719" s="34">
        <v>0</v>
      </c>
      <c r="J719">
        <f>+Tabla32[[#This Row],[BALANCE INICIAL]]+Tabla32[[#This Row],[ENTRADAS]]-Tabla32[[#This Row],[SALIDAS]]</f>
        <v>22</v>
      </c>
      <c r="K719" s="2">
        <v>19.53</v>
      </c>
      <c r="L719" s="2">
        <f>+Tabla32[[#This Row],[BALANCE INICIAL]]*Tabla32[[#This Row],[PRECIO]]</f>
        <v>429.66</v>
      </c>
      <c r="M719" s="2">
        <f>+Tabla32[[#This Row],[ENTRADAS]]*Tabla32[[#This Row],[PRECIO]]</f>
        <v>0</v>
      </c>
      <c r="N719" s="2">
        <f>+Tabla32[[#This Row],[SALIDAS]]*Tabla32[[#This Row],[PRECIO]]</f>
        <v>0</v>
      </c>
      <c r="O719" s="2">
        <f>+Tabla32[[#This Row],[BALANCE INICIAL2]]+Tabla32[[#This Row],[ENTRADAS3]]-Tabla32[[#This Row],[SALIDAS4]]</f>
        <v>429.66</v>
      </c>
    </row>
    <row r="720" spans="1:15" ht="18" customHeight="1" x14ac:dyDescent="0.25">
      <c r="A720" s="13" t="s">
        <v>55</v>
      </c>
      <c r="B720" s="37" t="s">
        <v>905</v>
      </c>
      <c r="C720" s="36" t="s">
        <v>103</v>
      </c>
      <c r="D720" t="s">
        <v>1075</v>
      </c>
      <c r="E720" t="s">
        <v>1060</v>
      </c>
      <c r="F720" s="9" t="s">
        <v>1079</v>
      </c>
      <c r="G720">
        <v>0</v>
      </c>
      <c r="H720">
        <v>1</v>
      </c>
      <c r="I720" s="34">
        <v>1</v>
      </c>
      <c r="J720">
        <f>+Tabla32[[#This Row],[BALANCE INICIAL]]+Tabla32[[#This Row],[ENTRADAS]]-Tabla32[[#This Row],[SALIDAS]]</f>
        <v>0</v>
      </c>
      <c r="K720" s="2">
        <v>11700</v>
      </c>
      <c r="L720" s="2">
        <f>+Tabla32[[#This Row],[BALANCE INICIAL]]*Tabla32[[#This Row],[PRECIO]]</f>
        <v>0</v>
      </c>
      <c r="M720" s="2">
        <f>+Tabla32[[#This Row],[ENTRADAS]]*Tabla32[[#This Row],[PRECIO]]</f>
        <v>11700</v>
      </c>
      <c r="N720" s="2">
        <f>+Tabla32[[#This Row],[SALIDAS]]*Tabla32[[#This Row],[PRECIO]]</f>
        <v>11700</v>
      </c>
      <c r="O720" s="2">
        <f>+Tabla32[[#This Row],[BALANCE INICIAL2]]+Tabla32[[#This Row],[ENTRADAS3]]-Tabla32[[#This Row],[SALIDAS4]]</f>
        <v>0</v>
      </c>
    </row>
    <row r="721" spans="1:15" ht="16.5" customHeight="1" x14ac:dyDescent="0.25">
      <c r="A721" s="13" t="s">
        <v>55</v>
      </c>
      <c r="B721" s="37" t="s">
        <v>905</v>
      </c>
      <c r="C721" s="36" t="s">
        <v>103</v>
      </c>
      <c r="D721" t="s">
        <v>1076</v>
      </c>
      <c r="E721" t="s">
        <v>1060</v>
      </c>
      <c r="F721" s="9" t="s">
        <v>1079</v>
      </c>
      <c r="G721">
        <v>0</v>
      </c>
      <c r="H721">
        <v>1</v>
      </c>
      <c r="I721" s="34">
        <v>1</v>
      </c>
      <c r="J721">
        <f>+Tabla32[[#This Row],[BALANCE INICIAL]]+Tabla32[[#This Row],[ENTRADAS]]-Tabla32[[#This Row],[SALIDAS]]</f>
        <v>0</v>
      </c>
      <c r="K721" s="2">
        <v>11700</v>
      </c>
      <c r="L721" s="2">
        <f>+Tabla32[[#This Row],[BALANCE INICIAL]]*Tabla32[[#This Row],[PRECIO]]</f>
        <v>0</v>
      </c>
      <c r="M721" s="2">
        <f>+Tabla32[[#This Row],[ENTRADAS]]*Tabla32[[#This Row],[PRECIO]]</f>
        <v>11700</v>
      </c>
      <c r="N721" s="2">
        <f>+Tabla32[[#This Row],[SALIDAS]]*Tabla32[[#This Row],[PRECIO]]</f>
        <v>11700</v>
      </c>
      <c r="O721" s="2">
        <f>+Tabla32[[#This Row],[BALANCE INICIAL2]]+Tabla32[[#This Row],[ENTRADAS3]]-Tabla32[[#This Row],[SALIDAS4]]</f>
        <v>0</v>
      </c>
    </row>
    <row r="722" spans="1:15" ht="17.25" customHeight="1" x14ac:dyDescent="0.25">
      <c r="A722" s="13" t="s">
        <v>55</v>
      </c>
      <c r="B722" s="37" t="s">
        <v>905</v>
      </c>
      <c r="C722" s="36" t="s">
        <v>103</v>
      </c>
      <c r="D722" t="s">
        <v>1074</v>
      </c>
      <c r="E722" t="s">
        <v>1060</v>
      </c>
      <c r="F722" s="9" t="s">
        <v>1079</v>
      </c>
      <c r="G722">
        <v>0</v>
      </c>
      <c r="H722">
        <v>1</v>
      </c>
      <c r="I722" s="34">
        <v>1</v>
      </c>
      <c r="J722">
        <f>+Tabla32[[#This Row],[BALANCE INICIAL]]+Tabla32[[#This Row],[ENTRADAS]]-Tabla32[[#This Row],[SALIDAS]]</f>
        <v>0</v>
      </c>
      <c r="K722" s="2">
        <v>11700</v>
      </c>
      <c r="L722" s="2">
        <f>+Tabla32[[#This Row],[BALANCE INICIAL]]*Tabla32[[#This Row],[PRECIO]]</f>
        <v>0</v>
      </c>
      <c r="M722" s="2">
        <f>+Tabla32[[#This Row],[ENTRADAS]]*Tabla32[[#This Row],[PRECIO]]</f>
        <v>11700</v>
      </c>
      <c r="N722" s="2">
        <f>+Tabla32[[#This Row],[SALIDAS]]*Tabla32[[#This Row],[PRECIO]]</f>
        <v>11700</v>
      </c>
      <c r="O722" s="2">
        <f>+Tabla32[[#This Row],[BALANCE INICIAL2]]+Tabla32[[#This Row],[ENTRADAS3]]-Tabla32[[#This Row],[SALIDAS4]]</f>
        <v>0</v>
      </c>
    </row>
    <row r="723" spans="1:15" ht="18" customHeight="1" x14ac:dyDescent="0.25">
      <c r="A723" s="13" t="s">
        <v>55</v>
      </c>
      <c r="B723" s="37" t="s">
        <v>905</v>
      </c>
      <c r="C723" s="36" t="s">
        <v>103</v>
      </c>
      <c r="D723" t="s">
        <v>1069</v>
      </c>
      <c r="E723" t="s">
        <v>1060</v>
      </c>
      <c r="F723" s="9" t="s">
        <v>1079</v>
      </c>
      <c r="G723">
        <v>0</v>
      </c>
      <c r="H723">
        <v>1</v>
      </c>
      <c r="I723" s="34">
        <v>1</v>
      </c>
      <c r="J723">
        <f>+Tabla32[[#This Row],[BALANCE INICIAL]]+Tabla32[[#This Row],[ENTRADAS]]-Tabla32[[#This Row],[SALIDAS]]</f>
        <v>0</v>
      </c>
      <c r="K723" s="2">
        <v>9000</v>
      </c>
      <c r="L723" s="2">
        <f>+Tabla32[[#This Row],[BALANCE INICIAL]]*Tabla32[[#This Row],[PRECIO]]</f>
        <v>0</v>
      </c>
      <c r="M723" s="2">
        <f>+Tabla32[[#This Row],[ENTRADAS]]*Tabla32[[#This Row],[PRECIO]]</f>
        <v>9000</v>
      </c>
      <c r="N723" s="2">
        <f>+Tabla32[[#This Row],[SALIDAS]]*Tabla32[[#This Row],[PRECIO]]</f>
        <v>9000</v>
      </c>
      <c r="O723" s="2">
        <f>+Tabla32[[#This Row],[BALANCE INICIAL2]]+Tabla32[[#This Row],[ENTRADAS3]]-Tabla32[[#This Row],[SALIDAS4]]</f>
        <v>0</v>
      </c>
    </row>
    <row r="724" spans="1:15" ht="17.25" customHeight="1" x14ac:dyDescent="0.25">
      <c r="A724" s="13" t="s">
        <v>55</v>
      </c>
      <c r="B724" s="37" t="s">
        <v>905</v>
      </c>
      <c r="C724" s="36" t="s">
        <v>103</v>
      </c>
      <c r="D724" t="s">
        <v>1077</v>
      </c>
      <c r="E724" t="s">
        <v>1060</v>
      </c>
      <c r="F724" s="9" t="s">
        <v>1079</v>
      </c>
      <c r="G724">
        <v>0</v>
      </c>
      <c r="H724">
        <v>1</v>
      </c>
      <c r="I724" s="34">
        <v>1</v>
      </c>
      <c r="J724">
        <f>+Tabla32[[#This Row],[BALANCE INICIAL]]+Tabla32[[#This Row],[ENTRADAS]]-Tabla32[[#This Row],[SALIDAS]]</f>
        <v>0</v>
      </c>
      <c r="K724" s="2">
        <v>11700</v>
      </c>
      <c r="L724" s="2">
        <f>+Tabla32[[#This Row],[BALANCE INICIAL]]*Tabla32[[#This Row],[PRECIO]]</f>
        <v>0</v>
      </c>
      <c r="M724" s="2">
        <f>+Tabla32[[#This Row],[ENTRADAS]]*Tabla32[[#This Row],[PRECIO]]</f>
        <v>11700</v>
      </c>
      <c r="N724" s="2">
        <f>+Tabla32[[#This Row],[SALIDAS]]*Tabla32[[#This Row],[PRECIO]]</f>
        <v>11700</v>
      </c>
      <c r="O724" s="2">
        <f>+Tabla32[[#This Row],[BALANCE INICIAL2]]+Tabla32[[#This Row],[ENTRADAS3]]-Tabla32[[#This Row],[SALIDAS4]]</f>
        <v>0</v>
      </c>
    </row>
    <row r="725" spans="1:15" x14ac:dyDescent="0.25">
      <c r="A725" s="9" t="s">
        <v>30</v>
      </c>
      <c r="B725" s="17" t="s">
        <v>876</v>
      </c>
      <c r="C725" t="s">
        <v>73</v>
      </c>
      <c r="D725" t="s">
        <v>137</v>
      </c>
      <c r="F725" s="9" t="s">
        <v>829</v>
      </c>
      <c r="G725">
        <v>0</v>
      </c>
      <c r="H725">
        <v>0</v>
      </c>
      <c r="I725" s="34">
        <v>0</v>
      </c>
      <c r="J725">
        <f>+Tabla32[[#This Row],[BALANCE INICIAL]]+Tabla32[[#This Row],[ENTRADAS]]-Tabla32[[#This Row],[SALIDAS]]</f>
        <v>0</v>
      </c>
      <c r="K725" s="2">
        <v>380</v>
      </c>
      <c r="L725" s="2">
        <f>+Tabla32[[#This Row],[BALANCE INICIAL]]*Tabla32[[#This Row],[PRECIO]]</f>
        <v>0</v>
      </c>
      <c r="M725" s="2">
        <f>+Tabla32[[#This Row],[ENTRADAS]]*Tabla32[[#This Row],[PRECIO]]</f>
        <v>0</v>
      </c>
      <c r="N725" s="2">
        <f>+Tabla32[[#This Row],[SALIDAS]]*Tabla32[[#This Row],[PRECIO]]</f>
        <v>0</v>
      </c>
      <c r="O725" s="2">
        <f>+Tabla32[[#This Row],[BALANCE INICIAL2]]+Tabla32[[#This Row],[ENTRADAS3]]-Tabla32[[#This Row],[SALIDAS4]]</f>
        <v>0</v>
      </c>
    </row>
    <row r="726" spans="1:15" x14ac:dyDescent="0.25">
      <c r="A726" s="9" t="s">
        <v>59</v>
      </c>
      <c r="B726" t="s">
        <v>880</v>
      </c>
      <c r="C726" t="s">
        <v>107</v>
      </c>
      <c r="D726" t="s">
        <v>806</v>
      </c>
      <c r="F726" s="9" t="s">
        <v>820</v>
      </c>
      <c r="G726">
        <v>107</v>
      </c>
      <c r="H726">
        <v>0</v>
      </c>
      <c r="I726" s="34">
        <v>0</v>
      </c>
      <c r="J726">
        <f>+Tabla32[[#This Row],[BALANCE INICIAL]]+Tabla32[[#This Row],[ENTRADAS]]-Tabla32[[#This Row],[SALIDAS]]</f>
        <v>107</v>
      </c>
      <c r="K726" s="2">
        <v>25</v>
      </c>
      <c r="L726" s="2">
        <f>+Tabla32[[#This Row],[BALANCE INICIAL]]*Tabla32[[#This Row],[PRECIO]]</f>
        <v>2675</v>
      </c>
      <c r="M726" s="2">
        <f>+Tabla32[[#This Row],[ENTRADAS]]*Tabla32[[#This Row],[PRECIO]]</f>
        <v>0</v>
      </c>
      <c r="N726" s="2">
        <f>+Tabla32[[#This Row],[SALIDAS]]*Tabla32[[#This Row],[PRECIO]]</f>
        <v>0</v>
      </c>
      <c r="O726" s="2">
        <f>+Tabla32[[#This Row],[BALANCE INICIAL2]]+Tabla32[[#This Row],[ENTRADAS3]]-Tabla32[[#This Row],[SALIDAS4]]</f>
        <v>2675</v>
      </c>
    </row>
    <row r="727" spans="1:15" x14ac:dyDescent="0.25">
      <c r="A727" s="9" t="s">
        <v>59</v>
      </c>
      <c r="B727" t="s">
        <v>880</v>
      </c>
      <c r="C727" t="s">
        <v>107</v>
      </c>
      <c r="D727" t="s">
        <v>807</v>
      </c>
      <c r="F727" s="9" t="s">
        <v>820</v>
      </c>
      <c r="G727">
        <v>5</v>
      </c>
      <c r="H727">
        <v>0</v>
      </c>
      <c r="I727" s="34">
        <v>0</v>
      </c>
      <c r="J727">
        <f>+Tabla32[[#This Row],[BALANCE INICIAL]]+Tabla32[[#This Row],[ENTRADAS]]-Tabla32[[#This Row],[SALIDAS]]</f>
        <v>5</v>
      </c>
      <c r="K727" s="2">
        <v>550.41</v>
      </c>
      <c r="L727" s="2">
        <f>+Tabla32[[#This Row],[BALANCE INICIAL]]*Tabla32[[#This Row],[PRECIO]]</f>
        <v>2752.0499999999997</v>
      </c>
      <c r="M727" s="2">
        <f>+Tabla32[[#This Row],[ENTRADAS]]*Tabla32[[#This Row],[PRECIO]]</f>
        <v>0</v>
      </c>
      <c r="N727" s="2">
        <f>+Tabla32[[#This Row],[SALIDAS]]*Tabla32[[#This Row],[PRECIO]]</f>
        <v>0</v>
      </c>
      <c r="O727" s="2">
        <f>+Tabla32[[#This Row],[BALANCE INICIAL2]]+Tabla32[[#This Row],[ENTRADAS3]]-Tabla32[[#This Row],[SALIDAS4]]</f>
        <v>2752.0499999999997</v>
      </c>
    </row>
    <row r="728" spans="1:15" x14ac:dyDescent="0.25">
      <c r="A728" s="9" t="s">
        <v>60</v>
      </c>
      <c r="B728" s="17" t="s">
        <v>885</v>
      </c>
      <c r="C728" t="s">
        <v>108</v>
      </c>
      <c r="D728" t="s">
        <v>808</v>
      </c>
      <c r="F728" s="9" t="s">
        <v>820</v>
      </c>
      <c r="G728">
        <v>1</v>
      </c>
      <c r="H728">
        <v>0</v>
      </c>
      <c r="I728" s="34">
        <v>0</v>
      </c>
      <c r="J728">
        <f>+Tabla32[[#This Row],[BALANCE INICIAL]]+Tabla32[[#This Row],[ENTRADAS]]-Tabla32[[#This Row],[SALIDAS]]</f>
        <v>1</v>
      </c>
      <c r="K728" s="2">
        <v>645</v>
      </c>
      <c r="L728" s="2">
        <f>+Tabla32[[#This Row],[BALANCE INICIAL]]*Tabla32[[#This Row],[PRECIO]]</f>
        <v>645</v>
      </c>
      <c r="M728" s="2">
        <f>+Tabla32[[#This Row],[ENTRADAS]]*Tabla32[[#This Row],[PRECIO]]</f>
        <v>0</v>
      </c>
      <c r="N728" s="2">
        <f>+Tabla32[[#This Row],[SALIDAS]]*Tabla32[[#This Row],[PRECIO]]</f>
        <v>0</v>
      </c>
      <c r="O728" s="2">
        <f>+Tabla32[[#This Row],[BALANCE INICIAL2]]+Tabla32[[#This Row],[ENTRADAS3]]-Tabla32[[#This Row],[SALIDAS4]]</f>
        <v>645</v>
      </c>
    </row>
    <row r="729" spans="1:15" x14ac:dyDescent="0.25">
      <c r="A729" s="9" t="s">
        <v>42</v>
      </c>
      <c r="B729" s="44">
        <v>1206010001</v>
      </c>
      <c r="C729" t="s">
        <v>88</v>
      </c>
      <c r="D729" t="s">
        <v>319</v>
      </c>
      <c r="F729" s="9" t="s">
        <v>820</v>
      </c>
      <c r="G729">
        <v>4</v>
      </c>
      <c r="H729">
        <v>0</v>
      </c>
      <c r="I729" s="34">
        <v>0</v>
      </c>
      <c r="J729">
        <f>+Tabla32[[#This Row],[BALANCE INICIAL]]+Tabla32[[#This Row],[ENTRADAS]]-Tabla32[[#This Row],[SALIDAS]]</f>
        <v>4</v>
      </c>
      <c r="K729" s="2">
        <v>162.5</v>
      </c>
      <c r="L729" s="2">
        <f>+Tabla32[[#This Row],[BALANCE INICIAL]]*Tabla32[[#This Row],[PRECIO]]</f>
        <v>650</v>
      </c>
      <c r="M729" s="2">
        <f>+Tabla32[[#This Row],[ENTRADAS]]*Tabla32[[#This Row],[PRECIO]]</f>
        <v>0</v>
      </c>
      <c r="N729" s="2">
        <f>+Tabla32[[#This Row],[SALIDAS]]*Tabla32[[#This Row],[PRECIO]]</f>
        <v>0</v>
      </c>
      <c r="O729" s="2">
        <f>+Tabla32[[#This Row],[BALANCE INICIAL2]]+Tabla32[[#This Row],[ENTRADAS3]]-Tabla32[[#This Row],[SALIDAS4]]</f>
        <v>650</v>
      </c>
    </row>
    <row r="730" spans="1:15" ht="15" customHeight="1" x14ac:dyDescent="0.25">
      <c r="A730" s="13" t="s">
        <v>42</v>
      </c>
      <c r="B730" s="37" t="s">
        <v>886</v>
      </c>
      <c r="C730" s="36" t="s">
        <v>88</v>
      </c>
      <c r="D730" t="s">
        <v>1052</v>
      </c>
      <c r="E730">
        <v>0</v>
      </c>
      <c r="F730" s="9" t="s">
        <v>911</v>
      </c>
      <c r="G730">
        <v>0</v>
      </c>
      <c r="H730">
        <v>2</v>
      </c>
      <c r="I730" s="34">
        <v>2</v>
      </c>
      <c r="J730">
        <f>+Tabla32[[#This Row],[BALANCE INICIAL]]+Tabla32[[#This Row],[ENTRADAS]]-Tabla32[[#This Row],[SALIDAS]]</f>
        <v>0</v>
      </c>
      <c r="K730" s="2">
        <v>1401</v>
      </c>
      <c r="L730" s="2">
        <f>+Tabla32[[#This Row],[BALANCE INICIAL]]*Tabla32[[#This Row],[PRECIO]]</f>
        <v>0</v>
      </c>
      <c r="M730" s="2">
        <f>+Tabla32[[#This Row],[ENTRADAS]]*Tabla32[[#This Row],[PRECIO]]</f>
        <v>2802</v>
      </c>
      <c r="N730" s="2">
        <f>+Tabla32[[#This Row],[SALIDAS]]*Tabla32[[#This Row],[PRECIO]]</f>
        <v>2802</v>
      </c>
      <c r="O730" s="2">
        <f>+Tabla32[[#This Row],[BALANCE INICIAL2]]+Tabla32[[#This Row],[ENTRADAS3]]-Tabla32[[#This Row],[SALIDAS4]]</f>
        <v>0</v>
      </c>
    </row>
    <row r="731" spans="1:15" x14ac:dyDescent="0.25">
      <c r="A731" s="9" t="s">
        <v>42</v>
      </c>
      <c r="B731" s="44">
        <v>1206010001</v>
      </c>
      <c r="C731" t="s">
        <v>88</v>
      </c>
      <c r="D731" t="s">
        <v>317</v>
      </c>
      <c r="F731" s="9" t="s">
        <v>821</v>
      </c>
      <c r="G731">
        <v>5</v>
      </c>
      <c r="H731">
        <v>0</v>
      </c>
      <c r="I731" s="34">
        <v>0</v>
      </c>
      <c r="J731">
        <f>+Tabla32[[#This Row],[BALANCE INICIAL]]+Tabla32[[#This Row],[ENTRADAS]]-Tabla32[[#This Row],[SALIDAS]]</f>
        <v>5</v>
      </c>
      <c r="K731" s="2">
        <v>900</v>
      </c>
      <c r="L731" s="2">
        <f>+Tabla32[[#This Row],[BALANCE INICIAL]]*Tabla32[[#This Row],[PRECIO]]</f>
        <v>4500</v>
      </c>
      <c r="M731" s="2">
        <f>+Tabla32[[#This Row],[ENTRADAS]]*Tabla32[[#This Row],[PRECIO]]</f>
        <v>0</v>
      </c>
      <c r="N731" s="2">
        <f>+Tabla32[[#This Row],[SALIDAS]]*Tabla32[[#This Row],[PRECIO]]</f>
        <v>0</v>
      </c>
      <c r="O731" s="2">
        <f>+Tabla32[[#This Row],[BALANCE INICIAL2]]+Tabla32[[#This Row],[ENTRADAS3]]-Tabla32[[#This Row],[SALIDAS4]]</f>
        <v>4500</v>
      </c>
    </row>
    <row r="732" spans="1:15" x14ac:dyDescent="0.25">
      <c r="A732" s="9" t="s">
        <v>23</v>
      </c>
      <c r="B732" s="17" t="s">
        <v>881</v>
      </c>
      <c r="C732" t="s">
        <v>882</v>
      </c>
      <c r="D732" t="s">
        <v>402</v>
      </c>
      <c r="F732" s="9" t="s">
        <v>911</v>
      </c>
      <c r="G732">
        <v>5</v>
      </c>
      <c r="H732">
        <v>0</v>
      </c>
      <c r="I732" s="34">
        <v>2</v>
      </c>
      <c r="J732">
        <f>+Tabla32[[#This Row],[BALANCE INICIAL]]+Tabla32[[#This Row],[ENTRADAS]]-Tabla32[[#This Row],[SALIDAS]]</f>
        <v>3</v>
      </c>
      <c r="K732" s="2">
        <v>452.54</v>
      </c>
      <c r="L732" s="2">
        <f>+Tabla32[[#This Row],[BALANCE INICIAL]]*Tabla32[[#This Row],[PRECIO]]</f>
        <v>2262.7000000000003</v>
      </c>
      <c r="M732" s="2">
        <f>+Tabla32[[#This Row],[ENTRADAS]]*Tabla32[[#This Row],[PRECIO]]</f>
        <v>0</v>
      </c>
      <c r="N732" s="2">
        <f>+Tabla32[[#This Row],[SALIDAS]]*Tabla32[[#This Row],[PRECIO]]</f>
        <v>905.08</v>
      </c>
      <c r="O732" s="2">
        <f>+Tabla32[[#This Row],[BALANCE INICIAL2]]+Tabla32[[#This Row],[ENTRADAS3]]-Tabla32[[#This Row],[SALIDAS4]]</f>
        <v>1357.6200000000003</v>
      </c>
    </row>
    <row r="733" spans="1:15" ht="14.25" customHeight="1" x14ac:dyDescent="0.25">
      <c r="A733" s="9" t="s">
        <v>47</v>
      </c>
      <c r="B733" t="s">
        <v>893</v>
      </c>
      <c r="C733" t="s">
        <v>94</v>
      </c>
      <c r="D733" t="s">
        <v>320</v>
      </c>
      <c r="F733" s="9" t="s">
        <v>840</v>
      </c>
      <c r="G733">
        <v>60</v>
      </c>
      <c r="H733">
        <v>0</v>
      </c>
      <c r="I733" s="34">
        <v>0</v>
      </c>
      <c r="J733">
        <f>+Tabla32[[#This Row],[BALANCE INICIAL]]+Tabla32[[#This Row],[ENTRADAS]]-Tabla32[[#This Row],[SALIDAS]]</f>
        <v>60</v>
      </c>
      <c r="K733" s="2">
        <v>2615</v>
      </c>
      <c r="L733" s="2">
        <f>+Tabla32[[#This Row],[BALANCE INICIAL]]*Tabla32[[#This Row],[PRECIO]]</f>
        <v>156900</v>
      </c>
      <c r="M733" s="2">
        <f>+Tabla32[[#This Row],[ENTRADAS]]*Tabla32[[#This Row],[PRECIO]]</f>
        <v>0</v>
      </c>
      <c r="N733" s="2">
        <f>+Tabla32[[#This Row],[SALIDAS]]*Tabla32[[#This Row],[PRECIO]]</f>
        <v>0</v>
      </c>
      <c r="O733" s="2">
        <f>+Tabla32[[#This Row],[BALANCE INICIAL2]]+Tabla32[[#This Row],[ENTRADAS3]]-Tabla32[[#This Row],[SALIDAS4]]</f>
        <v>156900</v>
      </c>
    </row>
    <row r="734" spans="1:15" x14ac:dyDescent="0.25">
      <c r="A734" s="9" t="s">
        <v>28</v>
      </c>
      <c r="B734" t="s">
        <v>884</v>
      </c>
      <c r="C734" t="s">
        <v>74</v>
      </c>
      <c r="D734" t="s">
        <v>1059</v>
      </c>
      <c r="F734" s="9" t="s">
        <v>820</v>
      </c>
      <c r="G734">
        <v>46</v>
      </c>
      <c r="H734">
        <v>0</v>
      </c>
      <c r="I734" s="34">
        <v>8</v>
      </c>
      <c r="J734">
        <f>+Tabla32[[#This Row],[BALANCE INICIAL]]+Tabla32[[#This Row],[ENTRADAS]]-Tabla32[[#This Row],[SALIDAS]]</f>
        <v>38</v>
      </c>
      <c r="K734" s="2">
        <v>155.16999999999999</v>
      </c>
      <c r="L734" s="2">
        <f>+Tabla32[[#This Row],[BALANCE INICIAL]]*Tabla32[[#This Row],[PRECIO]]</f>
        <v>7137.82</v>
      </c>
      <c r="M734" s="2">
        <f>+Tabla32[[#This Row],[ENTRADAS]]*Tabla32[[#This Row],[PRECIO]]</f>
        <v>0</v>
      </c>
      <c r="N734" s="2">
        <f>+Tabla32[[#This Row],[SALIDAS]]*Tabla32[[#This Row],[PRECIO]]</f>
        <v>1241.3599999999999</v>
      </c>
      <c r="O734" s="2">
        <f>+Tabla32[[#This Row],[BALANCE INICIAL2]]+Tabla32[[#This Row],[ENTRADAS3]]-Tabla32[[#This Row],[SALIDAS4]]</f>
        <v>5896.46</v>
      </c>
    </row>
    <row r="735" spans="1:15" x14ac:dyDescent="0.25">
      <c r="A735" s="9" t="s">
        <v>59</v>
      </c>
      <c r="B735" t="s">
        <v>880</v>
      </c>
      <c r="C735" t="s">
        <v>107</v>
      </c>
      <c r="D735" t="s">
        <v>809</v>
      </c>
      <c r="F735" s="9" t="s">
        <v>820</v>
      </c>
      <c r="G735">
        <v>3</v>
      </c>
      <c r="H735">
        <v>0</v>
      </c>
      <c r="I735" s="34">
        <v>0</v>
      </c>
      <c r="J735">
        <f>+Tabla32[[#This Row],[BALANCE INICIAL]]+Tabla32[[#This Row],[ENTRADAS]]-Tabla32[[#This Row],[SALIDAS]]</f>
        <v>3</v>
      </c>
      <c r="K735" s="2">
        <v>400</v>
      </c>
      <c r="L735" s="2">
        <f>+Tabla32[[#This Row],[BALANCE INICIAL]]*Tabla32[[#This Row],[PRECIO]]</f>
        <v>1200</v>
      </c>
      <c r="M735" s="2">
        <f>+Tabla32[[#This Row],[ENTRADAS]]*Tabla32[[#This Row],[PRECIO]]</f>
        <v>0</v>
      </c>
      <c r="N735" s="2">
        <f>+Tabla32[[#This Row],[SALIDAS]]*Tabla32[[#This Row],[PRECIO]]</f>
        <v>0</v>
      </c>
      <c r="O735" s="2">
        <f>+Tabla32[[#This Row],[BALANCE INICIAL2]]+Tabla32[[#This Row],[ENTRADAS3]]-Tabla32[[#This Row],[SALIDAS4]]</f>
        <v>1200</v>
      </c>
    </row>
    <row r="736" spans="1:15" x14ac:dyDescent="0.25">
      <c r="A736" s="9" t="s">
        <v>37</v>
      </c>
      <c r="B736" s="17" t="s">
        <v>886</v>
      </c>
      <c r="C736" t="s">
        <v>83</v>
      </c>
      <c r="D736" t="s">
        <v>1009</v>
      </c>
      <c r="F736" s="9" t="s">
        <v>820</v>
      </c>
      <c r="G736">
        <v>6</v>
      </c>
      <c r="H736">
        <v>0</v>
      </c>
      <c r="I736" s="34">
        <v>1</v>
      </c>
      <c r="J736">
        <f>+Tabla32[[#This Row],[BALANCE INICIAL]]+Tabla32[[#This Row],[ENTRADAS]]-Tabla32[[#This Row],[SALIDAS]]</f>
        <v>5</v>
      </c>
      <c r="K736" s="2">
        <v>200</v>
      </c>
      <c r="L736" s="2">
        <f>+Tabla32[[#This Row],[BALANCE INICIAL]]*Tabla32[[#This Row],[PRECIO]]</f>
        <v>1200</v>
      </c>
      <c r="M736" s="2">
        <f>+Tabla32[[#This Row],[ENTRADAS]]*Tabla32[[#This Row],[PRECIO]]</f>
        <v>0</v>
      </c>
      <c r="N736" s="2">
        <f>+Tabla32[[#This Row],[SALIDAS]]*Tabla32[[#This Row],[PRECIO]]</f>
        <v>200</v>
      </c>
      <c r="O736" s="2">
        <f>+Tabla32[[#This Row],[BALANCE INICIAL2]]+Tabla32[[#This Row],[ENTRADAS3]]-Tabla32[[#This Row],[SALIDAS4]]</f>
        <v>1000</v>
      </c>
    </row>
    <row r="737" spans="1:15" x14ac:dyDescent="0.25">
      <c r="A737" s="9" t="s">
        <v>29</v>
      </c>
      <c r="B737" t="s">
        <v>878</v>
      </c>
      <c r="C737" t="s">
        <v>102</v>
      </c>
      <c r="D737" t="s">
        <v>635</v>
      </c>
      <c r="F737" s="9" t="s">
        <v>865</v>
      </c>
      <c r="G737">
        <v>13</v>
      </c>
      <c r="H737">
        <v>0</v>
      </c>
      <c r="I737" s="34">
        <v>0</v>
      </c>
      <c r="J737">
        <f>+Tabla32[[#This Row],[BALANCE INICIAL]]+Tabla32[[#This Row],[ENTRADAS]]-Tabla32[[#This Row],[SALIDAS]]</f>
        <v>13</v>
      </c>
      <c r="K737" s="2">
        <v>880</v>
      </c>
      <c r="L737" s="2">
        <f>+Tabla32[[#This Row],[BALANCE INICIAL]]*Tabla32[[#This Row],[PRECIO]]</f>
        <v>11440</v>
      </c>
      <c r="M737" s="2">
        <f>+Tabla32[[#This Row],[ENTRADAS]]*Tabla32[[#This Row],[PRECIO]]</f>
        <v>0</v>
      </c>
      <c r="N737" s="2">
        <f>+Tabla32[[#This Row],[SALIDAS]]*Tabla32[[#This Row],[PRECIO]]</f>
        <v>0</v>
      </c>
      <c r="O737" s="2">
        <f>+Tabla32[[#This Row],[BALANCE INICIAL2]]+Tabla32[[#This Row],[ENTRADAS3]]-Tabla32[[#This Row],[SALIDAS4]]</f>
        <v>11440</v>
      </c>
    </row>
    <row r="738" spans="1:15" ht="15.75" customHeight="1" x14ac:dyDescent="0.25">
      <c r="A738" s="9" t="s">
        <v>28</v>
      </c>
      <c r="B738" t="s">
        <v>884</v>
      </c>
      <c r="C738" t="s">
        <v>74</v>
      </c>
      <c r="D738" t="s">
        <v>1063</v>
      </c>
      <c r="E738" t="s">
        <v>1060</v>
      </c>
      <c r="F738" s="9" t="s">
        <v>820</v>
      </c>
      <c r="G738">
        <v>0</v>
      </c>
      <c r="H738">
        <v>20</v>
      </c>
      <c r="I738" s="34">
        <v>20</v>
      </c>
      <c r="J738">
        <f>+Tabla32[[#This Row],[BALANCE INICIAL]]+Tabla32[[#This Row],[ENTRADAS]]-Tabla32[[#This Row],[SALIDAS]]</f>
        <v>0</v>
      </c>
      <c r="K738" s="2">
        <v>135</v>
      </c>
      <c r="L738" s="2">
        <f>+Tabla32[[#This Row],[BALANCE INICIAL]]*Tabla32[[#This Row],[PRECIO]]</f>
        <v>0</v>
      </c>
      <c r="M738" s="2">
        <f>+Tabla32[[#This Row],[ENTRADAS]]*Tabla32[[#This Row],[PRECIO]]</f>
        <v>2700</v>
      </c>
      <c r="N738" s="2">
        <f>+Tabla32[[#This Row],[SALIDAS]]*Tabla32[[#This Row],[PRECIO]]</f>
        <v>2700</v>
      </c>
      <c r="O738" s="2">
        <f>+Tabla32[[#This Row],[BALANCE INICIAL2]]+Tabla32[[#This Row],[ENTRADAS3]]-Tabla32[[#This Row],[SALIDAS4]]</f>
        <v>0</v>
      </c>
    </row>
    <row r="739" spans="1:15" x14ac:dyDescent="0.25">
      <c r="A739" s="9" t="s">
        <v>59</v>
      </c>
      <c r="B739" t="s">
        <v>880</v>
      </c>
      <c r="C739" t="s">
        <v>107</v>
      </c>
      <c r="D739" t="s">
        <v>810</v>
      </c>
      <c r="F739" s="9" t="s">
        <v>820</v>
      </c>
      <c r="G739">
        <v>1</v>
      </c>
      <c r="H739">
        <v>0</v>
      </c>
      <c r="I739" s="34">
        <v>0</v>
      </c>
      <c r="J739">
        <f>+Tabla32[[#This Row],[BALANCE INICIAL]]+Tabla32[[#This Row],[ENTRADAS]]-Tabla32[[#This Row],[SALIDAS]]</f>
        <v>1</v>
      </c>
      <c r="K739" s="2">
        <v>275</v>
      </c>
      <c r="L739" s="2">
        <f>+Tabla32[[#This Row],[BALANCE INICIAL]]*Tabla32[[#This Row],[PRECIO]]</f>
        <v>275</v>
      </c>
      <c r="M739" s="2">
        <f>+Tabla32[[#This Row],[ENTRADAS]]*Tabla32[[#This Row],[PRECIO]]</f>
        <v>0</v>
      </c>
      <c r="N739" s="2">
        <f>+Tabla32[[#This Row],[SALIDAS]]*Tabla32[[#This Row],[PRECIO]]</f>
        <v>0</v>
      </c>
      <c r="O739" s="2">
        <f>+Tabla32[[#This Row],[BALANCE INICIAL2]]+Tabla32[[#This Row],[ENTRADAS3]]-Tabla32[[#This Row],[SALIDAS4]]</f>
        <v>275</v>
      </c>
    </row>
    <row r="740" spans="1:15" x14ac:dyDescent="0.25">
      <c r="A740" s="9" t="s">
        <v>37</v>
      </c>
      <c r="B740" s="17" t="s">
        <v>886</v>
      </c>
      <c r="C740" t="s">
        <v>83</v>
      </c>
      <c r="D740" t="s">
        <v>321</v>
      </c>
      <c r="F740" s="9" t="s">
        <v>820</v>
      </c>
      <c r="G740">
        <v>4</v>
      </c>
      <c r="H740">
        <v>0</v>
      </c>
      <c r="I740" s="34">
        <v>0</v>
      </c>
      <c r="J740">
        <f>+Tabla32[[#This Row],[BALANCE INICIAL]]+Tabla32[[#This Row],[ENTRADAS]]-Tabla32[[#This Row],[SALIDAS]]</f>
        <v>4</v>
      </c>
      <c r="K740" s="2">
        <v>485.17</v>
      </c>
      <c r="L740" s="2">
        <f>+Tabla32[[#This Row],[BALANCE INICIAL]]*Tabla32[[#This Row],[PRECIO]]</f>
        <v>1940.68</v>
      </c>
      <c r="M740" s="2">
        <f>+Tabla32[[#This Row],[ENTRADAS]]*Tabla32[[#This Row],[PRECIO]]</f>
        <v>0</v>
      </c>
      <c r="N740" s="2">
        <f>+Tabla32[[#This Row],[SALIDAS]]*Tabla32[[#This Row],[PRECIO]]</f>
        <v>0</v>
      </c>
      <c r="O740" s="2">
        <f>+Tabla32[[#This Row],[BALANCE INICIAL2]]+Tabla32[[#This Row],[ENTRADAS3]]-Tabla32[[#This Row],[SALIDAS4]]</f>
        <v>1940.68</v>
      </c>
    </row>
    <row r="741" spans="1:15" ht="15" customHeight="1" x14ac:dyDescent="0.25">
      <c r="A741" s="9" t="s">
        <v>37</v>
      </c>
      <c r="B741" s="17" t="s">
        <v>886</v>
      </c>
      <c r="C741" t="s">
        <v>83</v>
      </c>
      <c r="D741" t="s">
        <v>1007</v>
      </c>
      <c r="F741" s="9" t="s">
        <v>820</v>
      </c>
      <c r="G741">
        <v>2</v>
      </c>
      <c r="H741">
        <v>0</v>
      </c>
      <c r="I741" s="34">
        <v>1</v>
      </c>
      <c r="J741">
        <f>+Tabla32[[#This Row],[BALANCE INICIAL]]+Tabla32[[#This Row],[ENTRADAS]]-Tabla32[[#This Row],[SALIDAS]]</f>
        <v>1</v>
      </c>
      <c r="K741" s="2">
        <v>325</v>
      </c>
      <c r="L741" s="2">
        <f>+Tabla32[[#This Row],[BALANCE INICIAL]]*Tabla32[[#This Row],[PRECIO]]</f>
        <v>650</v>
      </c>
      <c r="M741" s="2">
        <f>+Tabla32[[#This Row],[ENTRADAS]]*Tabla32[[#This Row],[PRECIO]]</f>
        <v>0</v>
      </c>
      <c r="N741" s="2">
        <f>+Tabla32[[#This Row],[SALIDAS]]*Tabla32[[#This Row],[PRECIO]]</f>
        <v>325</v>
      </c>
      <c r="O741" s="2">
        <f>+Tabla32[[#This Row],[BALANCE INICIAL2]]+Tabla32[[#This Row],[ENTRADAS3]]-Tabla32[[#This Row],[SALIDAS4]]</f>
        <v>325</v>
      </c>
    </row>
    <row r="742" spans="1:15" x14ac:dyDescent="0.25">
      <c r="A742" s="9" t="s">
        <v>23</v>
      </c>
      <c r="B742" s="17" t="s">
        <v>881</v>
      </c>
      <c r="C742" t="s">
        <v>882</v>
      </c>
      <c r="D742" t="s">
        <v>953</v>
      </c>
      <c r="F742" s="9" t="s">
        <v>820</v>
      </c>
      <c r="G742">
        <v>50</v>
      </c>
      <c r="H742">
        <v>0</v>
      </c>
      <c r="I742" s="34">
        <v>0</v>
      </c>
      <c r="J742">
        <f>+Tabla32[[#This Row],[BALANCE INICIAL]]+Tabla32[[#This Row],[ENTRADAS]]-Tabla32[[#This Row],[SALIDAS]]</f>
        <v>50</v>
      </c>
      <c r="K742" s="2">
        <v>65</v>
      </c>
      <c r="L742" s="2">
        <f>+Tabla32[[#This Row],[BALANCE INICIAL]]*Tabla32[[#This Row],[PRECIO]]</f>
        <v>3250</v>
      </c>
      <c r="M742" s="2">
        <f>+Tabla32[[#This Row],[ENTRADAS]]*Tabla32[[#This Row],[PRECIO]]</f>
        <v>0</v>
      </c>
      <c r="N742" s="2">
        <f>+Tabla32[[#This Row],[SALIDAS]]*Tabla32[[#This Row],[PRECIO]]</f>
        <v>0</v>
      </c>
      <c r="O742" s="2">
        <f>+Tabla32[[#This Row],[BALANCE INICIAL2]]+Tabla32[[#This Row],[ENTRADAS3]]-Tabla32[[#This Row],[SALIDAS4]]</f>
        <v>3250</v>
      </c>
    </row>
    <row r="743" spans="1:15" x14ac:dyDescent="0.25">
      <c r="A743" s="9" t="s">
        <v>28</v>
      </c>
      <c r="B743" s="17" t="s">
        <v>884</v>
      </c>
      <c r="C743" t="s">
        <v>74</v>
      </c>
      <c r="D743" t="s">
        <v>1058</v>
      </c>
      <c r="F743" s="9" t="s">
        <v>820</v>
      </c>
      <c r="G743">
        <v>5</v>
      </c>
      <c r="H743">
        <v>0</v>
      </c>
      <c r="I743" s="34">
        <v>0</v>
      </c>
      <c r="J743">
        <f>+Tabla32[[#This Row],[BALANCE INICIAL]]+Tabla32[[#This Row],[ENTRADAS]]-Tabla32[[#This Row],[SALIDAS]]</f>
        <v>5</v>
      </c>
      <c r="K743" s="2">
        <v>2693</v>
      </c>
      <c r="L743" s="2">
        <f>+Tabla32[[#This Row],[BALANCE INICIAL]]*Tabla32[[#This Row],[PRECIO]]</f>
        <v>13465</v>
      </c>
      <c r="M743" s="2">
        <f>+Tabla32[[#This Row],[ENTRADAS]]*Tabla32[[#This Row],[PRECIO]]</f>
        <v>0</v>
      </c>
      <c r="N743" s="2">
        <f>+Tabla32[[#This Row],[SALIDAS]]*Tabla32[[#This Row],[PRECIO]]</f>
        <v>0</v>
      </c>
      <c r="O743" s="2">
        <f>+Tabla32[[#This Row],[BALANCE INICIAL2]]+Tabla32[[#This Row],[ENTRADAS3]]-Tabla32[[#This Row],[SALIDAS4]]</f>
        <v>13465</v>
      </c>
    </row>
    <row r="744" spans="1:15" x14ac:dyDescent="0.25">
      <c r="A744" s="9" t="s">
        <v>28</v>
      </c>
      <c r="B744" s="17" t="s">
        <v>884</v>
      </c>
      <c r="C744" t="s">
        <v>74</v>
      </c>
      <c r="D744" t="s">
        <v>1125</v>
      </c>
      <c r="F744" s="9" t="s">
        <v>820</v>
      </c>
      <c r="G744">
        <v>6</v>
      </c>
      <c r="H744">
        <v>0</v>
      </c>
      <c r="I744" s="34">
        <v>0</v>
      </c>
      <c r="J744">
        <f>+Tabla32[[#This Row],[BALANCE INICIAL]]+Tabla32[[#This Row],[ENTRADAS]]-Tabla32[[#This Row],[SALIDAS]]</f>
        <v>6</v>
      </c>
      <c r="K744" s="2">
        <v>1650</v>
      </c>
      <c r="L744" s="2">
        <f>+Tabla32[[#This Row],[BALANCE INICIAL]]*Tabla32[[#This Row],[PRECIO]]</f>
        <v>9900</v>
      </c>
      <c r="M744" s="2">
        <f>+Tabla32[[#This Row],[ENTRADAS]]*Tabla32[[#This Row],[PRECIO]]</f>
        <v>0</v>
      </c>
      <c r="N744" s="2">
        <f>+Tabla32[[#This Row],[SALIDAS]]*Tabla32[[#This Row],[PRECIO]]</f>
        <v>0</v>
      </c>
      <c r="O744" s="2">
        <f>+Tabla32[[#This Row],[BALANCE INICIAL2]]+Tabla32[[#This Row],[ENTRADAS3]]-Tabla32[[#This Row],[SALIDAS4]]</f>
        <v>9900</v>
      </c>
    </row>
    <row r="745" spans="1:15" x14ac:dyDescent="0.25">
      <c r="A745" s="9" t="s">
        <v>28</v>
      </c>
      <c r="B745" s="17" t="s">
        <v>884</v>
      </c>
      <c r="C745" t="s">
        <v>74</v>
      </c>
      <c r="D745" t="s">
        <v>342</v>
      </c>
      <c r="F745" s="9" t="s">
        <v>820</v>
      </c>
      <c r="G745">
        <v>3</v>
      </c>
      <c r="H745">
        <v>0</v>
      </c>
      <c r="I745" s="34">
        <v>0</v>
      </c>
      <c r="J745">
        <f>+Tabla32[[#This Row],[BALANCE INICIAL]]+Tabla32[[#This Row],[ENTRADAS]]-Tabla32[[#This Row],[SALIDAS]]</f>
        <v>3</v>
      </c>
      <c r="K745" s="2">
        <v>4399</v>
      </c>
      <c r="L745" s="2">
        <f>+Tabla32[[#This Row],[BALANCE INICIAL]]*Tabla32[[#This Row],[PRECIO]]</f>
        <v>13197</v>
      </c>
      <c r="M745" s="2">
        <f>+Tabla32[[#This Row],[ENTRADAS]]*Tabla32[[#This Row],[PRECIO]]</f>
        <v>0</v>
      </c>
      <c r="N745" s="2">
        <f>+Tabla32[[#This Row],[SALIDAS]]*Tabla32[[#This Row],[PRECIO]]</f>
        <v>0</v>
      </c>
      <c r="O745" s="2">
        <f>+Tabla32[[#This Row],[BALANCE INICIAL2]]+Tabla32[[#This Row],[ENTRADAS3]]-Tabla32[[#This Row],[SALIDAS4]]</f>
        <v>13197</v>
      </c>
    </row>
    <row r="746" spans="1:15" x14ac:dyDescent="0.25">
      <c r="A746" s="9" t="s">
        <v>28</v>
      </c>
      <c r="B746" s="17" t="s">
        <v>884</v>
      </c>
      <c r="C746" t="s">
        <v>74</v>
      </c>
      <c r="D746" t="s">
        <v>340</v>
      </c>
      <c r="F746" s="9" t="s">
        <v>820</v>
      </c>
      <c r="G746">
        <v>3</v>
      </c>
      <c r="H746">
        <v>0</v>
      </c>
      <c r="I746" s="34">
        <v>0</v>
      </c>
      <c r="J746">
        <f>+Tabla32[[#This Row],[BALANCE INICIAL]]+Tabla32[[#This Row],[ENTRADAS]]-Tabla32[[#This Row],[SALIDAS]]</f>
        <v>3</v>
      </c>
      <c r="K746" s="2">
        <v>4399</v>
      </c>
      <c r="L746" s="2">
        <f>+Tabla32[[#This Row],[BALANCE INICIAL]]*Tabla32[[#This Row],[PRECIO]]</f>
        <v>13197</v>
      </c>
      <c r="M746" s="2">
        <f>+Tabla32[[#This Row],[ENTRADAS]]*Tabla32[[#This Row],[PRECIO]]</f>
        <v>0</v>
      </c>
      <c r="N746" s="2">
        <f>+Tabla32[[#This Row],[SALIDAS]]*Tabla32[[#This Row],[PRECIO]]</f>
        <v>0</v>
      </c>
      <c r="O746" s="2">
        <f>+Tabla32[[#This Row],[BALANCE INICIAL2]]+Tabla32[[#This Row],[ENTRADAS3]]-Tabla32[[#This Row],[SALIDAS4]]</f>
        <v>13197</v>
      </c>
    </row>
    <row r="747" spans="1:15" x14ac:dyDescent="0.25">
      <c r="A747" s="9" t="s">
        <v>28</v>
      </c>
      <c r="B747" s="17" t="s">
        <v>884</v>
      </c>
      <c r="C747" t="s">
        <v>74</v>
      </c>
      <c r="D747" t="s">
        <v>341</v>
      </c>
      <c r="F747" s="9" t="s">
        <v>820</v>
      </c>
      <c r="G747">
        <v>3</v>
      </c>
      <c r="H747">
        <v>0</v>
      </c>
      <c r="I747" s="34">
        <v>0</v>
      </c>
      <c r="J747">
        <f>+Tabla32[[#This Row],[BALANCE INICIAL]]+Tabla32[[#This Row],[ENTRADAS]]-Tabla32[[#This Row],[SALIDAS]]</f>
        <v>3</v>
      </c>
      <c r="K747" s="2">
        <v>4399</v>
      </c>
      <c r="L747" s="2">
        <f>+Tabla32[[#This Row],[BALANCE INICIAL]]*Tabla32[[#This Row],[PRECIO]]</f>
        <v>13197</v>
      </c>
      <c r="M747" s="2">
        <f>+Tabla32[[#This Row],[ENTRADAS]]*Tabla32[[#This Row],[PRECIO]]</f>
        <v>0</v>
      </c>
      <c r="N747" s="2">
        <f>+Tabla32[[#This Row],[SALIDAS]]*Tabla32[[#This Row],[PRECIO]]</f>
        <v>0</v>
      </c>
      <c r="O747" s="2">
        <f>+Tabla32[[#This Row],[BALANCE INICIAL2]]+Tabla32[[#This Row],[ENTRADAS3]]-Tabla32[[#This Row],[SALIDAS4]]</f>
        <v>13197</v>
      </c>
    </row>
    <row r="748" spans="1:15" x14ac:dyDescent="0.25">
      <c r="A748" s="9" t="s">
        <v>28</v>
      </c>
      <c r="B748" s="17" t="s">
        <v>884</v>
      </c>
      <c r="C748" t="s">
        <v>74</v>
      </c>
      <c r="D748" t="s">
        <v>339</v>
      </c>
      <c r="F748" s="9" t="s">
        <v>820</v>
      </c>
      <c r="G748">
        <v>3</v>
      </c>
      <c r="H748">
        <v>0</v>
      </c>
      <c r="I748" s="34">
        <v>0</v>
      </c>
      <c r="J748">
        <f>+Tabla32[[#This Row],[BALANCE INICIAL]]+Tabla32[[#This Row],[ENTRADAS]]-Tabla32[[#This Row],[SALIDAS]]</f>
        <v>3</v>
      </c>
      <c r="K748" s="2">
        <v>3731</v>
      </c>
      <c r="L748" s="2">
        <f>+Tabla32[[#This Row],[BALANCE INICIAL]]*Tabla32[[#This Row],[PRECIO]]</f>
        <v>11193</v>
      </c>
      <c r="M748" s="2">
        <f>+Tabla32[[#This Row],[ENTRADAS]]*Tabla32[[#This Row],[PRECIO]]</f>
        <v>0</v>
      </c>
      <c r="N748" s="2">
        <f>+Tabla32[[#This Row],[SALIDAS]]*Tabla32[[#This Row],[PRECIO]]</f>
        <v>0</v>
      </c>
      <c r="O748" s="2">
        <f>+Tabla32[[#This Row],[BALANCE INICIAL2]]+Tabla32[[#This Row],[ENTRADAS3]]-Tabla32[[#This Row],[SALIDAS4]]</f>
        <v>11193</v>
      </c>
    </row>
    <row r="749" spans="1:15" x14ac:dyDescent="0.25">
      <c r="A749" s="9" t="s">
        <v>28</v>
      </c>
      <c r="B749" s="17" t="s">
        <v>884</v>
      </c>
      <c r="C749" t="s">
        <v>74</v>
      </c>
      <c r="D749" t="s">
        <v>1102</v>
      </c>
      <c r="F749" s="9" t="s">
        <v>820</v>
      </c>
      <c r="G749">
        <v>3</v>
      </c>
      <c r="H749">
        <v>0</v>
      </c>
      <c r="I749" s="34">
        <v>0</v>
      </c>
      <c r="J749">
        <f>+Tabla32[[#This Row],[BALANCE INICIAL]]+Tabla32[[#This Row],[ENTRADAS]]-Tabla32[[#This Row],[SALIDAS]]</f>
        <v>3</v>
      </c>
      <c r="K749" s="2">
        <v>7009.16</v>
      </c>
      <c r="L749" s="2">
        <f>+Tabla32[[#This Row],[BALANCE INICIAL]]*Tabla32[[#This Row],[PRECIO]]</f>
        <v>21027.48</v>
      </c>
      <c r="M749" s="2">
        <f>+Tabla32[[#This Row],[ENTRADAS]]*Tabla32[[#This Row],[PRECIO]]</f>
        <v>0</v>
      </c>
      <c r="N749" s="2">
        <f>+Tabla32[[#This Row],[SALIDAS]]*Tabla32[[#This Row],[PRECIO]]</f>
        <v>0</v>
      </c>
      <c r="O749" s="2">
        <f>+Tabla32[[#This Row],[BALANCE INICIAL2]]+Tabla32[[#This Row],[ENTRADAS3]]-Tabla32[[#This Row],[SALIDAS4]]</f>
        <v>21027.48</v>
      </c>
    </row>
    <row r="750" spans="1:15" x14ac:dyDescent="0.25">
      <c r="A750" s="9" t="s">
        <v>28</v>
      </c>
      <c r="B750" s="17" t="s">
        <v>884</v>
      </c>
      <c r="C750" t="s">
        <v>74</v>
      </c>
      <c r="D750" t="s">
        <v>1109</v>
      </c>
      <c r="F750" s="9" t="s">
        <v>820</v>
      </c>
      <c r="G750">
        <v>12</v>
      </c>
      <c r="H750">
        <v>0</v>
      </c>
      <c r="I750" s="34">
        <v>0</v>
      </c>
      <c r="J750">
        <f>+Tabla32[[#This Row],[BALANCE INICIAL]]+Tabla32[[#This Row],[ENTRADAS]]-Tabla32[[#This Row],[SALIDAS]]</f>
        <v>12</v>
      </c>
      <c r="K750" s="2">
        <v>7662</v>
      </c>
      <c r="L750" s="2">
        <f>+Tabla32[[#This Row],[BALANCE INICIAL]]*Tabla32[[#This Row],[PRECIO]]</f>
        <v>91944</v>
      </c>
      <c r="M750" s="2">
        <f>+Tabla32[[#This Row],[ENTRADAS]]*Tabla32[[#This Row],[PRECIO]]</f>
        <v>0</v>
      </c>
      <c r="N750" s="2">
        <f>+Tabla32[[#This Row],[SALIDAS]]*Tabla32[[#This Row],[PRECIO]]</f>
        <v>0</v>
      </c>
      <c r="O750" s="2">
        <f>+Tabla32[[#This Row],[BALANCE INICIAL2]]+Tabla32[[#This Row],[ENTRADAS3]]-Tabla32[[#This Row],[SALIDAS4]]</f>
        <v>91944</v>
      </c>
    </row>
    <row r="751" spans="1:15" x14ac:dyDescent="0.25">
      <c r="A751" s="9" t="s">
        <v>28</v>
      </c>
      <c r="B751" s="17" t="s">
        <v>884</v>
      </c>
      <c r="C751" t="s">
        <v>74</v>
      </c>
      <c r="D751" t="s">
        <v>1112</v>
      </c>
      <c r="F751" s="9" t="s">
        <v>820</v>
      </c>
      <c r="G751">
        <v>7</v>
      </c>
      <c r="H751">
        <v>0</v>
      </c>
      <c r="I751" s="34">
        <v>0</v>
      </c>
      <c r="J751">
        <f>+Tabla32[[#This Row],[BALANCE INICIAL]]+Tabla32[[#This Row],[ENTRADAS]]-Tabla32[[#This Row],[SALIDAS]]</f>
        <v>7</v>
      </c>
      <c r="K751" s="2">
        <v>7662</v>
      </c>
      <c r="L751" s="2">
        <f>+Tabla32[[#This Row],[BALANCE INICIAL]]*Tabla32[[#This Row],[PRECIO]]</f>
        <v>53634</v>
      </c>
      <c r="M751" s="2">
        <f>+Tabla32[[#This Row],[ENTRADAS]]*Tabla32[[#This Row],[PRECIO]]</f>
        <v>0</v>
      </c>
      <c r="N751" s="2">
        <f>+Tabla32[[#This Row],[SALIDAS]]*Tabla32[[#This Row],[PRECIO]]</f>
        <v>0</v>
      </c>
      <c r="O751" s="2">
        <f>+Tabla32[[#This Row],[BALANCE INICIAL2]]+Tabla32[[#This Row],[ENTRADAS3]]-Tabla32[[#This Row],[SALIDAS4]]</f>
        <v>53634</v>
      </c>
    </row>
    <row r="752" spans="1:15" x14ac:dyDescent="0.25">
      <c r="A752" s="9" t="s">
        <v>28</v>
      </c>
      <c r="B752" s="17" t="s">
        <v>884</v>
      </c>
      <c r="C752" t="s">
        <v>74</v>
      </c>
      <c r="D752" t="s">
        <v>1110</v>
      </c>
      <c r="F752" s="9" t="s">
        <v>820</v>
      </c>
      <c r="G752">
        <v>6</v>
      </c>
      <c r="H752">
        <v>0</v>
      </c>
      <c r="I752" s="34">
        <v>0</v>
      </c>
      <c r="J752">
        <f>+Tabla32[[#This Row],[BALANCE INICIAL]]+Tabla32[[#This Row],[ENTRADAS]]-Tabla32[[#This Row],[SALIDAS]]</f>
        <v>6</v>
      </c>
      <c r="K752" s="2">
        <v>7662</v>
      </c>
      <c r="L752" s="2">
        <f>+Tabla32[[#This Row],[BALANCE INICIAL]]*Tabla32[[#This Row],[PRECIO]]</f>
        <v>45972</v>
      </c>
      <c r="M752" s="2">
        <f>+Tabla32[[#This Row],[ENTRADAS]]*Tabla32[[#This Row],[PRECIO]]</f>
        <v>0</v>
      </c>
      <c r="N752" s="2">
        <f>+Tabla32[[#This Row],[SALIDAS]]*Tabla32[[#This Row],[PRECIO]]</f>
        <v>0</v>
      </c>
      <c r="O752" s="2">
        <f>+Tabla32[[#This Row],[BALANCE INICIAL2]]+Tabla32[[#This Row],[ENTRADAS3]]-Tabla32[[#This Row],[SALIDAS4]]</f>
        <v>45972</v>
      </c>
    </row>
    <row r="753" spans="1:15" x14ac:dyDescent="0.25">
      <c r="A753" s="9" t="s">
        <v>28</v>
      </c>
      <c r="B753" s="17" t="s">
        <v>884</v>
      </c>
      <c r="C753" t="s">
        <v>74</v>
      </c>
      <c r="D753" t="s">
        <v>1111</v>
      </c>
      <c r="F753" s="9" t="s">
        <v>820</v>
      </c>
      <c r="G753">
        <v>6</v>
      </c>
      <c r="H753">
        <v>0</v>
      </c>
      <c r="I753" s="34">
        <v>0</v>
      </c>
      <c r="J753">
        <f>+Tabla32[[#This Row],[BALANCE INICIAL]]+Tabla32[[#This Row],[ENTRADAS]]-Tabla32[[#This Row],[SALIDAS]]</f>
        <v>6</v>
      </c>
      <c r="K753" s="2">
        <v>7662</v>
      </c>
      <c r="L753" s="2">
        <f>+Tabla32[[#This Row],[BALANCE INICIAL]]*Tabla32[[#This Row],[PRECIO]]</f>
        <v>45972</v>
      </c>
      <c r="M753" s="2">
        <f>+Tabla32[[#This Row],[ENTRADAS]]*Tabla32[[#This Row],[PRECIO]]</f>
        <v>0</v>
      </c>
      <c r="N753" s="2">
        <f>+Tabla32[[#This Row],[SALIDAS]]*Tabla32[[#This Row],[PRECIO]]</f>
        <v>0</v>
      </c>
      <c r="O753" s="2">
        <f>+Tabla32[[#This Row],[BALANCE INICIAL2]]+Tabla32[[#This Row],[ENTRADAS3]]-Tabla32[[#This Row],[SALIDAS4]]</f>
        <v>45972</v>
      </c>
    </row>
    <row r="754" spans="1:15" x14ac:dyDescent="0.25">
      <c r="A754" s="9" t="s">
        <v>28</v>
      </c>
      <c r="B754" s="17" t="s">
        <v>884</v>
      </c>
      <c r="C754" t="s">
        <v>74</v>
      </c>
      <c r="D754" t="s">
        <v>1108</v>
      </c>
      <c r="F754" s="9" t="s">
        <v>820</v>
      </c>
      <c r="G754">
        <v>8</v>
      </c>
      <c r="H754">
        <v>0</v>
      </c>
      <c r="I754" s="34">
        <v>2</v>
      </c>
      <c r="J754">
        <f>+Tabla32[[#This Row],[BALANCE INICIAL]]+Tabla32[[#This Row],[ENTRADAS]]-Tabla32[[#This Row],[SALIDAS]]</f>
        <v>6</v>
      </c>
      <c r="K754" s="2">
        <v>6093</v>
      </c>
      <c r="L754" s="2">
        <f>+Tabla32[[#This Row],[BALANCE INICIAL]]*Tabla32[[#This Row],[PRECIO]]</f>
        <v>48744</v>
      </c>
      <c r="M754" s="2">
        <f>+Tabla32[[#This Row],[ENTRADAS]]*Tabla32[[#This Row],[PRECIO]]</f>
        <v>0</v>
      </c>
      <c r="N754" s="2">
        <f>+Tabla32[[#This Row],[SALIDAS]]*Tabla32[[#This Row],[PRECIO]]</f>
        <v>12186</v>
      </c>
      <c r="O754" s="2">
        <f>+Tabla32[[#This Row],[BALANCE INICIAL2]]+Tabla32[[#This Row],[ENTRADAS3]]-Tabla32[[#This Row],[SALIDAS4]]</f>
        <v>36558</v>
      </c>
    </row>
    <row r="755" spans="1:15" x14ac:dyDescent="0.25">
      <c r="A755" s="9" t="s">
        <v>28</v>
      </c>
      <c r="B755" s="17" t="s">
        <v>884</v>
      </c>
      <c r="C755" t="s">
        <v>74</v>
      </c>
      <c r="D755" t="s">
        <v>1049</v>
      </c>
      <c r="F755" s="9" t="s">
        <v>820</v>
      </c>
      <c r="G755">
        <v>18</v>
      </c>
      <c r="H755">
        <v>0</v>
      </c>
      <c r="I755" s="34">
        <v>8</v>
      </c>
      <c r="J755">
        <f>+Tabla32[[#This Row],[BALANCE INICIAL]]+Tabla32[[#This Row],[ENTRADAS]]-Tabla32[[#This Row],[SALIDAS]]</f>
        <v>10</v>
      </c>
      <c r="K755" s="2">
        <v>3898.31</v>
      </c>
      <c r="L755" s="2">
        <f>+Tabla32[[#This Row],[BALANCE INICIAL]]*Tabla32[[#This Row],[PRECIO]]</f>
        <v>70169.58</v>
      </c>
      <c r="M755" s="2">
        <f>+Tabla32[[#This Row],[ENTRADAS]]*Tabla32[[#This Row],[PRECIO]]</f>
        <v>0</v>
      </c>
      <c r="N755" s="2">
        <f>+Tabla32[[#This Row],[SALIDAS]]*Tabla32[[#This Row],[PRECIO]]</f>
        <v>31186.48</v>
      </c>
      <c r="O755" s="2">
        <f>+Tabla32[[#This Row],[BALANCE INICIAL2]]+Tabla32[[#This Row],[ENTRADAS3]]-Tabla32[[#This Row],[SALIDAS4]]</f>
        <v>38983.100000000006</v>
      </c>
    </row>
    <row r="756" spans="1:15" x14ac:dyDescent="0.25">
      <c r="A756" s="9" t="s">
        <v>28</v>
      </c>
      <c r="B756" s="17" t="s">
        <v>884</v>
      </c>
      <c r="C756" t="s">
        <v>74</v>
      </c>
      <c r="D756" t="s">
        <v>1124</v>
      </c>
      <c r="F756" s="9" t="s">
        <v>820</v>
      </c>
      <c r="G756">
        <v>8</v>
      </c>
      <c r="H756">
        <v>0</v>
      </c>
      <c r="I756" s="34">
        <v>0</v>
      </c>
      <c r="J756">
        <f>+Tabla32[[#This Row],[BALANCE INICIAL]]+Tabla32[[#This Row],[ENTRADAS]]-Tabla32[[#This Row],[SALIDAS]]</f>
        <v>8</v>
      </c>
      <c r="K756" s="2">
        <v>1490</v>
      </c>
      <c r="L756" s="2">
        <f>+Tabla32[[#This Row],[BALANCE INICIAL]]*Tabla32[[#This Row],[PRECIO]]</f>
        <v>11920</v>
      </c>
      <c r="M756" s="2">
        <f>+Tabla32[[#This Row],[ENTRADAS]]*Tabla32[[#This Row],[PRECIO]]</f>
        <v>0</v>
      </c>
      <c r="N756" s="2">
        <f>+Tabla32[[#This Row],[SALIDAS]]*Tabla32[[#This Row],[PRECIO]]</f>
        <v>0</v>
      </c>
      <c r="O756" s="2">
        <f>+Tabla32[[#This Row],[BALANCE INICIAL2]]+Tabla32[[#This Row],[ENTRADAS3]]-Tabla32[[#This Row],[SALIDAS4]]</f>
        <v>11920</v>
      </c>
    </row>
    <row r="757" spans="1:15" x14ac:dyDescent="0.25">
      <c r="A757" s="9" t="s">
        <v>28</v>
      </c>
      <c r="B757" s="17" t="s">
        <v>884</v>
      </c>
      <c r="C757" t="s">
        <v>74</v>
      </c>
      <c r="D757" t="s">
        <v>1120</v>
      </c>
      <c r="F757" s="9" t="s">
        <v>820</v>
      </c>
      <c r="G757">
        <v>3</v>
      </c>
      <c r="H757">
        <v>0</v>
      </c>
      <c r="I757" s="34">
        <v>0</v>
      </c>
      <c r="J757">
        <f>+Tabla32[[#This Row],[BALANCE INICIAL]]+Tabla32[[#This Row],[ENTRADAS]]-Tabla32[[#This Row],[SALIDAS]]</f>
        <v>3</v>
      </c>
      <c r="K757" s="2">
        <v>1800</v>
      </c>
      <c r="L757" s="2">
        <f>+Tabla32[[#This Row],[BALANCE INICIAL]]*Tabla32[[#This Row],[PRECIO]]</f>
        <v>5400</v>
      </c>
      <c r="M757" s="2">
        <f>+Tabla32[[#This Row],[ENTRADAS]]*Tabla32[[#This Row],[PRECIO]]</f>
        <v>0</v>
      </c>
      <c r="N757" s="2">
        <f>+Tabla32[[#This Row],[SALIDAS]]*Tabla32[[#This Row],[PRECIO]]</f>
        <v>0</v>
      </c>
      <c r="O757" s="2">
        <f>+Tabla32[[#This Row],[BALANCE INICIAL2]]+Tabla32[[#This Row],[ENTRADAS3]]-Tabla32[[#This Row],[SALIDAS4]]</f>
        <v>5400</v>
      </c>
    </row>
    <row r="758" spans="1:15" x14ac:dyDescent="0.25">
      <c r="A758" s="9" t="s">
        <v>28</v>
      </c>
      <c r="B758" s="17" t="s">
        <v>884</v>
      </c>
      <c r="C758" t="s">
        <v>74</v>
      </c>
      <c r="D758" t="s">
        <v>1118</v>
      </c>
      <c r="F758" s="9" t="s">
        <v>820</v>
      </c>
      <c r="G758">
        <v>1</v>
      </c>
      <c r="H758">
        <v>0</v>
      </c>
      <c r="I758" s="34">
        <v>0</v>
      </c>
      <c r="J758">
        <f>+Tabla32[[#This Row],[BALANCE INICIAL]]+Tabla32[[#This Row],[ENTRADAS]]-Tabla32[[#This Row],[SALIDAS]]</f>
        <v>1</v>
      </c>
      <c r="K758" s="2">
        <v>1995</v>
      </c>
      <c r="L758" s="2">
        <f>+Tabla32[[#This Row],[BALANCE INICIAL]]*Tabla32[[#This Row],[PRECIO]]</f>
        <v>1995</v>
      </c>
      <c r="M758" s="2">
        <f>+Tabla32[[#This Row],[ENTRADAS]]*Tabla32[[#This Row],[PRECIO]]</f>
        <v>0</v>
      </c>
      <c r="N758" s="2">
        <f>+Tabla32[[#This Row],[SALIDAS]]*Tabla32[[#This Row],[PRECIO]]</f>
        <v>0</v>
      </c>
      <c r="O758" s="2">
        <f>+Tabla32[[#This Row],[BALANCE INICIAL2]]+Tabla32[[#This Row],[ENTRADAS3]]-Tabla32[[#This Row],[SALIDAS4]]</f>
        <v>1995</v>
      </c>
    </row>
    <row r="759" spans="1:15" x14ac:dyDescent="0.25">
      <c r="A759" s="9" t="s">
        <v>28</v>
      </c>
      <c r="B759" s="17" t="s">
        <v>884</v>
      </c>
      <c r="C759" t="s">
        <v>74</v>
      </c>
      <c r="D759" t="s">
        <v>1119</v>
      </c>
      <c r="F759" s="9" t="s">
        <v>820</v>
      </c>
      <c r="G759">
        <v>15</v>
      </c>
      <c r="H759">
        <v>0</v>
      </c>
      <c r="I759" s="34">
        <v>0</v>
      </c>
      <c r="J759">
        <f>+Tabla32[[#This Row],[BALANCE INICIAL]]+Tabla32[[#This Row],[ENTRADAS]]-Tabla32[[#This Row],[SALIDAS]]</f>
        <v>15</v>
      </c>
      <c r="K759" s="2">
        <v>1850</v>
      </c>
      <c r="L759" s="2">
        <f>+Tabla32[[#This Row],[BALANCE INICIAL]]*Tabla32[[#This Row],[PRECIO]]</f>
        <v>27750</v>
      </c>
      <c r="M759" s="2">
        <f>+Tabla32[[#This Row],[ENTRADAS]]*Tabla32[[#This Row],[PRECIO]]</f>
        <v>0</v>
      </c>
      <c r="N759" s="2">
        <f>+Tabla32[[#This Row],[SALIDAS]]*Tabla32[[#This Row],[PRECIO]]</f>
        <v>0</v>
      </c>
      <c r="O759" s="2">
        <f>+Tabla32[[#This Row],[BALANCE INICIAL2]]+Tabla32[[#This Row],[ENTRADAS3]]-Tabla32[[#This Row],[SALIDAS4]]</f>
        <v>27750</v>
      </c>
    </row>
    <row r="760" spans="1:15" x14ac:dyDescent="0.25">
      <c r="A760" s="9" t="s">
        <v>28</v>
      </c>
      <c r="B760" s="17" t="s">
        <v>884</v>
      </c>
      <c r="C760" t="s">
        <v>74</v>
      </c>
      <c r="D760" t="s">
        <v>1113</v>
      </c>
      <c r="F760" s="9" t="s">
        <v>820</v>
      </c>
      <c r="G760">
        <v>35</v>
      </c>
      <c r="H760">
        <v>0</v>
      </c>
      <c r="I760" s="34">
        <v>0</v>
      </c>
      <c r="J760">
        <f>+Tabla32[[#This Row],[BALANCE INICIAL]]+Tabla32[[#This Row],[ENTRADAS]]-Tabla32[[#This Row],[SALIDAS]]</f>
        <v>35</v>
      </c>
      <c r="K760" s="2">
        <v>2440</v>
      </c>
      <c r="L760" s="2">
        <f>+Tabla32[[#This Row],[BALANCE INICIAL]]*Tabla32[[#This Row],[PRECIO]]</f>
        <v>85400</v>
      </c>
      <c r="M760" s="2">
        <f>+Tabla32[[#This Row],[ENTRADAS]]*Tabla32[[#This Row],[PRECIO]]</f>
        <v>0</v>
      </c>
      <c r="N760" s="2">
        <f>+Tabla32[[#This Row],[SALIDAS]]*Tabla32[[#This Row],[PRECIO]]</f>
        <v>0</v>
      </c>
      <c r="O760" s="2">
        <f>+Tabla32[[#This Row],[BALANCE INICIAL2]]+Tabla32[[#This Row],[ENTRADAS3]]-Tabla32[[#This Row],[SALIDAS4]]</f>
        <v>85400</v>
      </c>
    </row>
    <row r="761" spans="1:15" x14ac:dyDescent="0.25">
      <c r="A761" s="9" t="s">
        <v>28</v>
      </c>
      <c r="B761" s="17" t="s">
        <v>884</v>
      </c>
      <c r="C761" t="s">
        <v>74</v>
      </c>
      <c r="D761" t="s">
        <v>1114</v>
      </c>
      <c r="F761" s="9" t="s">
        <v>820</v>
      </c>
      <c r="G761">
        <v>4</v>
      </c>
      <c r="H761">
        <v>0</v>
      </c>
      <c r="I761" s="34">
        <v>2</v>
      </c>
      <c r="J761">
        <f>+Tabla32[[#This Row],[BALANCE INICIAL]]+Tabla32[[#This Row],[ENTRADAS]]-Tabla32[[#This Row],[SALIDAS]]</f>
        <v>2</v>
      </c>
      <c r="K761" s="2">
        <v>3875.46</v>
      </c>
      <c r="L761" s="2">
        <f>+Tabla32[[#This Row],[BALANCE INICIAL]]*Tabla32[[#This Row],[PRECIO]]</f>
        <v>15501.84</v>
      </c>
      <c r="M761" s="2">
        <f>+Tabla32[[#This Row],[ENTRADAS]]*Tabla32[[#This Row],[PRECIO]]</f>
        <v>0</v>
      </c>
      <c r="N761" s="2">
        <f>+Tabla32[[#This Row],[SALIDAS]]*Tabla32[[#This Row],[PRECIO]]</f>
        <v>7750.92</v>
      </c>
      <c r="O761" s="2">
        <f>+Tabla32[[#This Row],[BALANCE INICIAL2]]+Tabla32[[#This Row],[ENTRADAS3]]-Tabla32[[#This Row],[SALIDAS4]]</f>
        <v>7750.92</v>
      </c>
    </row>
    <row r="762" spans="1:15" x14ac:dyDescent="0.25">
      <c r="A762" s="9" t="s">
        <v>28</v>
      </c>
      <c r="B762" s="17" t="s">
        <v>884</v>
      </c>
      <c r="C762" t="s">
        <v>74</v>
      </c>
      <c r="D762" t="s">
        <v>344</v>
      </c>
      <c r="F762" s="9" t="s">
        <v>820</v>
      </c>
      <c r="G762">
        <v>5</v>
      </c>
      <c r="H762">
        <v>0</v>
      </c>
      <c r="I762" s="34">
        <v>4</v>
      </c>
      <c r="J762">
        <f>+Tabla32[[#This Row],[BALANCE INICIAL]]+Tabla32[[#This Row],[ENTRADAS]]-Tabla32[[#This Row],[SALIDAS]]</f>
        <v>1</v>
      </c>
      <c r="K762" s="2">
        <v>1499</v>
      </c>
      <c r="L762" s="2">
        <f>+Tabla32[[#This Row],[BALANCE INICIAL]]*Tabla32[[#This Row],[PRECIO]]</f>
        <v>7495</v>
      </c>
      <c r="M762" s="2">
        <f>+Tabla32[[#This Row],[ENTRADAS]]*Tabla32[[#This Row],[PRECIO]]</f>
        <v>0</v>
      </c>
      <c r="N762" s="2">
        <f>+Tabla32[[#This Row],[SALIDAS]]*Tabla32[[#This Row],[PRECIO]]</f>
        <v>5996</v>
      </c>
      <c r="O762" s="2">
        <f>+Tabla32[[#This Row],[BALANCE INICIAL2]]+Tabla32[[#This Row],[ENTRADAS3]]-Tabla32[[#This Row],[SALIDAS4]]</f>
        <v>1499</v>
      </c>
    </row>
    <row r="763" spans="1:15" x14ac:dyDescent="0.25">
      <c r="A763" s="9" t="s">
        <v>28</v>
      </c>
      <c r="B763" s="17" t="s">
        <v>884</v>
      </c>
      <c r="C763" t="s">
        <v>74</v>
      </c>
      <c r="D763" t="s">
        <v>1116</v>
      </c>
      <c r="F763" s="9" t="s">
        <v>820</v>
      </c>
      <c r="G763">
        <v>4</v>
      </c>
      <c r="H763">
        <v>0</v>
      </c>
      <c r="I763" s="34">
        <v>2</v>
      </c>
      <c r="J763">
        <f>+Tabla32[[#This Row],[BALANCE INICIAL]]+Tabla32[[#This Row],[ENTRADAS]]-Tabla32[[#This Row],[SALIDAS]]</f>
        <v>2</v>
      </c>
      <c r="K763" s="2">
        <v>3875.46</v>
      </c>
      <c r="L763" s="2">
        <f>+Tabla32[[#This Row],[BALANCE INICIAL]]*Tabla32[[#This Row],[PRECIO]]</f>
        <v>15501.84</v>
      </c>
      <c r="M763" s="2">
        <f>+Tabla32[[#This Row],[ENTRADAS]]*Tabla32[[#This Row],[PRECIO]]</f>
        <v>0</v>
      </c>
      <c r="N763" s="2">
        <f>+Tabla32[[#This Row],[SALIDAS]]*Tabla32[[#This Row],[PRECIO]]</f>
        <v>7750.92</v>
      </c>
      <c r="O763" s="2">
        <f>+Tabla32[[#This Row],[BALANCE INICIAL2]]+Tabla32[[#This Row],[ENTRADAS3]]-Tabla32[[#This Row],[SALIDAS4]]</f>
        <v>7750.92</v>
      </c>
    </row>
    <row r="764" spans="1:15" x14ac:dyDescent="0.25">
      <c r="A764" s="9" t="s">
        <v>28</v>
      </c>
      <c r="B764" s="17" t="s">
        <v>884</v>
      </c>
      <c r="C764" t="s">
        <v>74</v>
      </c>
      <c r="D764" t="s">
        <v>1115</v>
      </c>
      <c r="F764" s="9" t="s">
        <v>820</v>
      </c>
      <c r="G764">
        <v>3</v>
      </c>
      <c r="H764">
        <v>0</v>
      </c>
      <c r="I764" s="34">
        <v>2</v>
      </c>
      <c r="J764">
        <f>+Tabla32[[#This Row],[BALANCE INICIAL]]+Tabla32[[#This Row],[ENTRADAS]]-Tabla32[[#This Row],[SALIDAS]]</f>
        <v>1</v>
      </c>
      <c r="K764" s="2">
        <v>3311.77</v>
      </c>
      <c r="L764" s="2">
        <f>+Tabla32[[#This Row],[BALANCE INICIAL]]*Tabla32[[#This Row],[PRECIO]]</f>
        <v>9935.31</v>
      </c>
      <c r="M764" s="2">
        <f>+Tabla32[[#This Row],[ENTRADAS]]*Tabla32[[#This Row],[PRECIO]]</f>
        <v>0</v>
      </c>
      <c r="N764" s="2">
        <f>+Tabla32[[#This Row],[SALIDAS]]*Tabla32[[#This Row],[PRECIO]]</f>
        <v>6623.54</v>
      </c>
      <c r="O764" s="2">
        <f>+Tabla32[[#This Row],[BALANCE INICIAL2]]+Tabla32[[#This Row],[ENTRADAS3]]-Tabla32[[#This Row],[SALIDAS4]]</f>
        <v>3311.7699999999995</v>
      </c>
    </row>
    <row r="765" spans="1:15" x14ac:dyDescent="0.25">
      <c r="A765" s="9" t="s">
        <v>28</v>
      </c>
      <c r="B765" s="17" t="s">
        <v>884</v>
      </c>
      <c r="C765" t="s">
        <v>74</v>
      </c>
      <c r="D765" t="s">
        <v>334</v>
      </c>
      <c r="F765" s="9" t="s">
        <v>820</v>
      </c>
      <c r="G765">
        <v>2</v>
      </c>
      <c r="H765">
        <v>0</v>
      </c>
      <c r="I765" s="34">
        <v>2</v>
      </c>
      <c r="J765">
        <f>+Tabla32[[#This Row],[BALANCE INICIAL]]+Tabla32[[#This Row],[ENTRADAS]]-Tabla32[[#This Row],[SALIDAS]]</f>
        <v>0</v>
      </c>
      <c r="K765" s="2">
        <v>5500</v>
      </c>
      <c r="L765" s="2">
        <f>+Tabla32[[#This Row],[BALANCE INICIAL]]*Tabla32[[#This Row],[PRECIO]]</f>
        <v>11000</v>
      </c>
      <c r="M765" s="2">
        <f>+Tabla32[[#This Row],[ENTRADAS]]*Tabla32[[#This Row],[PRECIO]]</f>
        <v>0</v>
      </c>
      <c r="N765" s="2">
        <f>+Tabla32[[#This Row],[SALIDAS]]*Tabla32[[#This Row],[PRECIO]]</f>
        <v>11000</v>
      </c>
      <c r="O765" s="2">
        <f>+Tabla32[[#This Row],[BALANCE INICIAL2]]+Tabla32[[#This Row],[ENTRADAS3]]-Tabla32[[#This Row],[SALIDAS4]]</f>
        <v>0</v>
      </c>
    </row>
    <row r="766" spans="1:15" x14ac:dyDescent="0.25">
      <c r="A766" s="9" t="s">
        <v>28</v>
      </c>
      <c r="B766" s="17" t="s">
        <v>884</v>
      </c>
      <c r="C766" t="s">
        <v>74</v>
      </c>
      <c r="D766" t="s">
        <v>335</v>
      </c>
      <c r="F766" s="9" t="s">
        <v>820</v>
      </c>
      <c r="G766">
        <v>2</v>
      </c>
      <c r="H766">
        <v>0</v>
      </c>
      <c r="I766" s="34">
        <v>2</v>
      </c>
      <c r="J766">
        <f>+Tabla32[[#This Row],[BALANCE INICIAL]]+Tabla32[[#This Row],[ENTRADAS]]-Tabla32[[#This Row],[SALIDAS]]</f>
        <v>0</v>
      </c>
      <c r="K766" s="2">
        <v>5500</v>
      </c>
      <c r="L766" s="2">
        <f>+Tabla32[[#This Row],[BALANCE INICIAL]]*Tabla32[[#This Row],[PRECIO]]</f>
        <v>11000</v>
      </c>
      <c r="M766" s="2">
        <f>+Tabla32[[#This Row],[ENTRADAS]]*Tabla32[[#This Row],[PRECIO]]</f>
        <v>0</v>
      </c>
      <c r="N766" s="2">
        <f>+Tabla32[[#This Row],[SALIDAS]]*Tabla32[[#This Row],[PRECIO]]</f>
        <v>11000</v>
      </c>
      <c r="O766" s="2">
        <f>+Tabla32[[#This Row],[BALANCE INICIAL2]]+Tabla32[[#This Row],[ENTRADAS3]]-Tabla32[[#This Row],[SALIDAS4]]</f>
        <v>0</v>
      </c>
    </row>
    <row r="767" spans="1:15" x14ac:dyDescent="0.25">
      <c r="A767" s="9" t="s">
        <v>28</v>
      </c>
      <c r="B767" s="17" t="s">
        <v>884</v>
      </c>
      <c r="C767" t="s">
        <v>74</v>
      </c>
      <c r="D767" t="s">
        <v>329</v>
      </c>
      <c r="F767" s="9" t="s">
        <v>820</v>
      </c>
      <c r="G767">
        <v>7</v>
      </c>
      <c r="H767">
        <v>0</v>
      </c>
      <c r="I767" s="34">
        <v>0</v>
      </c>
      <c r="J767">
        <f>+Tabla32[[#This Row],[BALANCE INICIAL]]+Tabla32[[#This Row],[ENTRADAS]]-Tabla32[[#This Row],[SALIDAS]]</f>
        <v>7</v>
      </c>
      <c r="K767" s="2">
        <v>6848</v>
      </c>
      <c r="L767" s="2">
        <f>+Tabla32[[#This Row],[BALANCE INICIAL]]*Tabla32[[#This Row],[PRECIO]]</f>
        <v>47936</v>
      </c>
      <c r="M767" s="2">
        <f>+Tabla32[[#This Row],[ENTRADAS]]*Tabla32[[#This Row],[PRECIO]]</f>
        <v>0</v>
      </c>
      <c r="N767" s="2">
        <f>+Tabla32[[#This Row],[SALIDAS]]*Tabla32[[#This Row],[PRECIO]]</f>
        <v>0</v>
      </c>
      <c r="O767" s="2">
        <f>+Tabla32[[#This Row],[BALANCE INICIAL2]]+Tabla32[[#This Row],[ENTRADAS3]]-Tabla32[[#This Row],[SALIDAS4]]</f>
        <v>47936</v>
      </c>
    </row>
    <row r="768" spans="1:15" x14ac:dyDescent="0.25">
      <c r="A768" s="9" t="s">
        <v>28</v>
      </c>
      <c r="B768" s="17" t="s">
        <v>884</v>
      </c>
      <c r="C768" t="s">
        <v>74</v>
      </c>
      <c r="D768" t="s">
        <v>328</v>
      </c>
      <c r="F768" s="9" t="s">
        <v>820</v>
      </c>
      <c r="G768">
        <v>7</v>
      </c>
      <c r="H768">
        <v>0</v>
      </c>
      <c r="I768" s="34">
        <v>0</v>
      </c>
      <c r="J768">
        <f>+Tabla32[[#This Row],[BALANCE INICIAL]]+Tabla32[[#This Row],[ENTRADAS]]-Tabla32[[#This Row],[SALIDAS]]</f>
        <v>7</v>
      </c>
      <c r="K768" s="2">
        <v>5302</v>
      </c>
      <c r="L768" s="2">
        <f>+Tabla32[[#This Row],[BALANCE INICIAL]]*Tabla32[[#This Row],[PRECIO]]</f>
        <v>37114</v>
      </c>
      <c r="M768" s="2">
        <f>+Tabla32[[#This Row],[ENTRADAS]]*Tabla32[[#This Row],[PRECIO]]</f>
        <v>0</v>
      </c>
      <c r="N768" s="2">
        <f>+Tabla32[[#This Row],[SALIDAS]]*Tabla32[[#This Row],[PRECIO]]</f>
        <v>0</v>
      </c>
      <c r="O768" s="2">
        <f>+Tabla32[[#This Row],[BALANCE INICIAL2]]+Tabla32[[#This Row],[ENTRADAS3]]-Tabla32[[#This Row],[SALIDAS4]]</f>
        <v>37114</v>
      </c>
    </row>
    <row r="769" spans="1:15" ht="17.25" customHeight="1" x14ac:dyDescent="0.25">
      <c r="A769" s="9" t="s">
        <v>28</v>
      </c>
      <c r="B769" s="17" t="s">
        <v>884</v>
      </c>
      <c r="C769" t="s">
        <v>74</v>
      </c>
      <c r="D769" t="s">
        <v>330</v>
      </c>
      <c r="F769" s="9" t="s">
        <v>820</v>
      </c>
      <c r="G769">
        <v>7</v>
      </c>
      <c r="H769">
        <v>0</v>
      </c>
      <c r="I769" s="34">
        <v>0</v>
      </c>
      <c r="J769">
        <f>+Tabla32[[#This Row],[BALANCE INICIAL]]+Tabla32[[#This Row],[ENTRADAS]]-Tabla32[[#This Row],[SALIDAS]]</f>
        <v>7</v>
      </c>
      <c r="K769" s="2">
        <v>6848</v>
      </c>
      <c r="L769" s="2">
        <f>+Tabla32[[#This Row],[BALANCE INICIAL]]*Tabla32[[#This Row],[PRECIO]]</f>
        <v>47936</v>
      </c>
      <c r="M769" s="2">
        <f>+Tabla32[[#This Row],[ENTRADAS]]*Tabla32[[#This Row],[PRECIO]]</f>
        <v>0</v>
      </c>
      <c r="N769" s="2">
        <f>+Tabla32[[#This Row],[SALIDAS]]*Tabla32[[#This Row],[PRECIO]]</f>
        <v>0</v>
      </c>
      <c r="O769" s="2">
        <f>+Tabla32[[#This Row],[BALANCE INICIAL2]]+Tabla32[[#This Row],[ENTRADAS3]]-Tabla32[[#This Row],[SALIDAS4]]</f>
        <v>47936</v>
      </c>
    </row>
    <row r="770" spans="1:15" x14ac:dyDescent="0.25">
      <c r="A770" s="9" t="s">
        <v>28</v>
      </c>
      <c r="B770" s="17" t="s">
        <v>884</v>
      </c>
      <c r="C770" t="s">
        <v>74</v>
      </c>
      <c r="D770" t="s">
        <v>331</v>
      </c>
      <c r="F770" s="9" t="s">
        <v>820</v>
      </c>
      <c r="G770">
        <v>7</v>
      </c>
      <c r="H770">
        <v>0</v>
      </c>
      <c r="I770" s="34">
        <v>0</v>
      </c>
      <c r="J770">
        <f>+Tabla32[[#This Row],[BALANCE INICIAL]]+Tabla32[[#This Row],[ENTRADAS]]-Tabla32[[#This Row],[SALIDAS]]</f>
        <v>7</v>
      </c>
      <c r="K770" s="2">
        <v>6848</v>
      </c>
      <c r="L770" s="2">
        <f>+Tabla32[[#This Row],[BALANCE INICIAL]]*Tabla32[[#This Row],[PRECIO]]</f>
        <v>47936</v>
      </c>
      <c r="M770" s="2">
        <f>+Tabla32[[#This Row],[ENTRADAS]]*Tabla32[[#This Row],[PRECIO]]</f>
        <v>0</v>
      </c>
      <c r="N770" s="2">
        <f>+Tabla32[[#This Row],[SALIDAS]]*Tabla32[[#This Row],[PRECIO]]</f>
        <v>0</v>
      </c>
      <c r="O770" s="2">
        <f>+Tabla32[[#This Row],[BALANCE INICIAL2]]+Tabla32[[#This Row],[ENTRADAS3]]-Tabla32[[#This Row],[SALIDAS4]]</f>
        <v>47936</v>
      </c>
    </row>
    <row r="771" spans="1:15" x14ac:dyDescent="0.25">
      <c r="A771" s="9" t="s">
        <v>28</v>
      </c>
      <c r="B771" s="17" t="s">
        <v>884</v>
      </c>
      <c r="C771" t="s">
        <v>74</v>
      </c>
      <c r="D771" t="s">
        <v>1104</v>
      </c>
      <c r="F771" s="9" t="s">
        <v>858</v>
      </c>
      <c r="G771">
        <v>8</v>
      </c>
      <c r="H771">
        <v>0</v>
      </c>
      <c r="I771" s="34">
        <v>1</v>
      </c>
      <c r="J771">
        <f>+Tabla32[[#This Row],[BALANCE INICIAL]]+Tabla32[[#This Row],[ENTRADAS]]-Tabla32[[#This Row],[SALIDAS]]</f>
        <v>7</v>
      </c>
      <c r="K771" s="2">
        <v>6250.43</v>
      </c>
      <c r="L771" s="2">
        <f>+Tabla32[[#This Row],[BALANCE INICIAL]]*Tabla32[[#This Row],[PRECIO]]</f>
        <v>50003.44</v>
      </c>
      <c r="M771" s="2">
        <f>+Tabla32[[#This Row],[ENTRADAS]]*Tabla32[[#This Row],[PRECIO]]</f>
        <v>0</v>
      </c>
      <c r="N771" s="2">
        <f>+Tabla32[[#This Row],[SALIDAS]]*Tabla32[[#This Row],[PRECIO]]</f>
        <v>6250.43</v>
      </c>
      <c r="O771" s="2">
        <f>+Tabla32[[#This Row],[BALANCE INICIAL2]]+Tabla32[[#This Row],[ENTRADAS3]]-Tabla32[[#This Row],[SALIDAS4]]</f>
        <v>43753.01</v>
      </c>
    </row>
    <row r="772" spans="1:15" x14ac:dyDescent="0.25">
      <c r="A772" s="9" t="s">
        <v>28</v>
      </c>
      <c r="B772" s="17" t="s">
        <v>884</v>
      </c>
      <c r="C772" t="s">
        <v>74</v>
      </c>
      <c r="D772" t="s">
        <v>1105</v>
      </c>
      <c r="F772" s="9" t="s">
        <v>858</v>
      </c>
      <c r="G772">
        <v>8</v>
      </c>
      <c r="H772">
        <v>0</v>
      </c>
      <c r="I772" s="34">
        <v>1</v>
      </c>
      <c r="J772">
        <f>+Tabla32[[#This Row],[BALANCE INICIAL]]+Tabla32[[#This Row],[ENTRADAS]]-Tabla32[[#This Row],[SALIDAS]]</f>
        <v>7</v>
      </c>
      <c r="K772" s="2">
        <v>6250.43</v>
      </c>
      <c r="L772" s="2">
        <f>+Tabla32[[#This Row],[BALANCE INICIAL]]*Tabla32[[#This Row],[PRECIO]]</f>
        <v>50003.44</v>
      </c>
      <c r="M772" s="2">
        <f>+Tabla32[[#This Row],[ENTRADAS]]*Tabla32[[#This Row],[PRECIO]]</f>
        <v>0</v>
      </c>
      <c r="N772" s="2">
        <f>+Tabla32[[#This Row],[SALIDAS]]*Tabla32[[#This Row],[PRECIO]]</f>
        <v>6250.43</v>
      </c>
      <c r="O772" s="2">
        <f>+Tabla32[[#This Row],[BALANCE INICIAL2]]+Tabla32[[#This Row],[ENTRADAS3]]-Tabla32[[#This Row],[SALIDAS4]]</f>
        <v>43753.01</v>
      </c>
    </row>
    <row r="773" spans="1:15" x14ac:dyDescent="0.25">
      <c r="A773" s="9" t="s">
        <v>28</v>
      </c>
      <c r="B773" s="17" t="s">
        <v>884</v>
      </c>
      <c r="C773" t="s">
        <v>74</v>
      </c>
      <c r="D773" t="s">
        <v>1106</v>
      </c>
      <c r="F773" s="9" t="s">
        <v>858</v>
      </c>
      <c r="G773">
        <v>8</v>
      </c>
      <c r="H773">
        <v>0</v>
      </c>
      <c r="I773" s="34">
        <v>1</v>
      </c>
      <c r="J773">
        <f>+Tabla32[[#This Row],[BALANCE INICIAL]]+Tabla32[[#This Row],[ENTRADAS]]-Tabla32[[#This Row],[SALIDAS]]</f>
        <v>7</v>
      </c>
      <c r="K773" s="2">
        <v>4829.71</v>
      </c>
      <c r="L773" s="2">
        <f>+Tabla32[[#This Row],[BALANCE INICIAL]]*Tabla32[[#This Row],[PRECIO]]</f>
        <v>38637.68</v>
      </c>
      <c r="M773" s="2">
        <f>+Tabla32[[#This Row],[ENTRADAS]]*Tabla32[[#This Row],[PRECIO]]</f>
        <v>0</v>
      </c>
      <c r="N773" s="2">
        <f>+Tabla32[[#This Row],[SALIDAS]]*Tabla32[[#This Row],[PRECIO]]</f>
        <v>4829.71</v>
      </c>
      <c r="O773" s="2">
        <f>+Tabla32[[#This Row],[BALANCE INICIAL2]]+Tabla32[[#This Row],[ENTRADAS3]]-Tabla32[[#This Row],[SALIDAS4]]</f>
        <v>33807.97</v>
      </c>
    </row>
    <row r="774" spans="1:15" x14ac:dyDescent="0.25">
      <c r="A774" s="9" t="s">
        <v>28</v>
      </c>
      <c r="B774" s="17" t="s">
        <v>884</v>
      </c>
      <c r="C774" t="s">
        <v>74</v>
      </c>
      <c r="D774" t="s">
        <v>1107</v>
      </c>
      <c r="F774" s="9" t="s">
        <v>858</v>
      </c>
      <c r="G774">
        <v>8</v>
      </c>
      <c r="H774">
        <v>0</v>
      </c>
      <c r="I774" s="34">
        <v>1</v>
      </c>
      <c r="J774">
        <f>+Tabla32[[#This Row],[BALANCE INICIAL]]+Tabla32[[#This Row],[ENTRADAS]]-Tabla32[[#This Row],[SALIDAS]]</f>
        <v>7</v>
      </c>
      <c r="K774" s="2">
        <v>6250.43</v>
      </c>
      <c r="L774" s="2">
        <f>+Tabla32[[#This Row],[BALANCE INICIAL]]*Tabla32[[#This Row],[PRECIO]]</f>
        <v>50003.44</v>
      </c>
      <c r="M774" s="2">
        <f>+Tabla32[[#This Row],[ENTRADAS]]*Tabla32[[#This Row],[PRECIO]]</f>
        <v>0</v>
      </c>
      <c r="N774" s="2">
        <f>+Tabla32[[#This Row],[SALIDAS]]*Tabla32[[#This Row],[PRECIO]]</f>
        <v>6250.43</v>
      </c>
      <c r="O774" s="2">
        <f>+Tabla32[[#This Row],[BALANCE INICIAL2]]+Tabla32[[#This Row],[ENTRADAS3]]-Tabla32[[#This Row],[SALIDAS4]]</f>
        <v>43753.01</v>
      </c>
    </row>
    <row r="775" spans="1:15" x14ac:dyDescent="0.25">
      <c r="A775" s="9" t="s">
        <v>28</v>
      </c>
      <c r="B775" s="17" t="s">
        <v>884</v>
      </c>
      <c r="C775" t="s">
        <v>74</v>
      </c>
      <c r="D775" t="s">
        <v>336</v>
      </c>
      <c r="F775" s="9" t="s">
        <v>820</v>
      </c>
      <c r="G775">
        <v>9</v>
      </c>
      <c r="H775">
        <v>0</v>
      </c>
      <c r="I775" s="34">
        <v>0</v>
      </c>
      <c r="J775">
        <f>+Tabla32[[#This Row],[BALANCE INICIAL]]+Tabla32[[#This Row],[ENTRADAS]]-Tabla32[[#This Row],[SALIDAS]]</f>
        <v>9</v>
      </c>
      <c r="K775" s="2">
        <v>2440</v>
      </c>
      <c r="L775" s="2">
        <f>+Tabla32[[#This Row],[BALANCE INICIAL]]*Tabla32[[#This Row],[PRECIO]]</f>
        <v>21960</v>
      </c>
      <c r="M775" s="2">
        <f>+Tabla32[[#This Row],[ENTRADAS]]*Tabla32[[#This Row],[PRECIO]]</f>
        <v>0</v>
      </c>
      <c r="N775" s="2">
        <f>+Tabla32[[#This Row],[SALIDAS]]*Tabla32[[#This Row],[PRECIO]]</f>
        <v>0</v>
      </c>
      <c r="O775" s="2">
        <f>+Tabla32[[#This Row],[BALANCE INICIAL2]]+Tabla32[[#This Row],[ENTRADAS3]]-Tabla32[[#This Row],[SALIDAS4]]</f>
        <v>21960</v>
      </c>
    </row>
    <row r="776" spans="1:15" x14ac:dyDescent="0.25">
      <c r="A776" s="9" t="s">
        <v>28</v>
      </c>
      <c r="B776" s="17" t="s">
        <v>884</v>
      </c>
      <c r="C776" t="s">
        <v>74</v>
      </c>
      <c r="D776" t="s">
        <v>337</v>
      </c>
      <c r="F776" s="9" t="s">
        <v>820</v>
      </c>
      <c r="G776">
        <v>11</v>
      </c>
      <c r="H776">
        <v>0</v>
      </c>
      <c r="I776" s="34">
        <v>0</v>
      </c>
      <c r="J776">
        <f>+Tabla32[[#This Row],[BALANCE INICIAL]]+Tabla32[[#This Row],[ENTRADAS]]-Tabla32[[#This Row],[SALIDAS]]</f>
        <v>11</v>
      </c>
      <c r="K776" s="2">
        <v>2440</v>
      </c>
      <c r="L776" s="2">
        <f>+Tabla32[[#This Row],[BALANCE INICIAL]]*Tabla32[[#This Row],[PRECIO]]</f>
        <v>26840</v>
      </c>
      <c r="M776" s="2">
        <f>+Tabla32[[#This Row],[ENTRADAS]]*Tabla32[[#This Row],[PRECIO]]</f>
        <v>0</v>
      </c>
      <c r="N776" s="2">
        <f>+Tabla32[[#This Row],[SALIDAS]]*Tabla32[[#This Row],[PRECIO]]</f>
        <v>0</v>
      </c>
      <c r="O776" s="2">
        <f>+Tabla32[[#This Row],[BALANCE INICIAL2]]+Tabla32[[#This Row],[ENTRADAS3]]-Tabla32[[#This Row],[SALIDAS4]]</f>
        <v>26840</v>
      </c>
    </row>
    <row r="777" spans="1:15" x14ac:dyDescent="0.25">
      <c r="A777" s="9" t="s">
        <v>28</v>
      </c>
      <c r="B777" s="17" t="s">
        <v>884</v>
      </c>
      <c r="C777" t="s">
        <v>74</v>
      </c>
      <c r="D777" t="s">
        <v>1099</v>
      </c>
      <c r="F777" s="9" t="s">
        <v>820</v>
      </c>
      <c r="G777">
        <v>9</v>
      </c>
      <c r="H777">
        <v>0</v>
      </c>
      <c r="I777" s="34">
        <v>5</v>
      </c>
      <c r="J777">
        <f>+Tabla32[[#This Row],[BALANCE INICIAL]]+Tabla32[[#This Row],[ENTRADAS]]-Tabla32[[#This Row],[SALIDAS]]</f>
        <v>4</v>
      </c>
      <c r="K777" s="2">
        <v>9043</v>
      </c>
      <c r="L777" s="2">
        <f>+Tabla32[[#This Row],[BALANCE INICIAL]]*Tabla32[[#This Row],[PRECIO]]</f>
        <v>81387</v>
      </c>
      <c r="M777" s="2">
        <f>+Tabla32[[#This Row],[ENTRADAS]]*Tabla32[[#This Row],[PRECIO]]</f>
        <v>0</v>
      </c>
      <c r="N777" s="2">
        <f>+Tabla32[[#This Row],[SALIDAS]]*Tabla32[[#This Row],[PRECIO]]</f>
        <v>45215</v>
      </c>
      <c r="O777" s="2">
        <f>+Tabla32[[#This Row],[BALANCE INICIAL2]]+Tabla32[[#This Row],[ENTRADAS3]]-Tabla32[[#This Row],[SALIDAS4]]</f>
        <v>36172</v>
      </c>
    </row>
    <row r="778" spans="1:15" x14ac:dyDescent="0.25">
      <c r="A778" s="9" t="s">
        <v>28</v>
      </c>
      <c r="B778" s="17" t="s">
        <v>884</v>
      </c>
      <c r="C778" t="s">
        <v>74</v>
      </c>
      <c r="D778" t="s">
        <v>1103</v>
      </c>
      <c r="F778" s="9" t="s">
        <v>820</v>
      </c>
      <c r="G778">
        <v>8</v>
      </c>
      <c r="H778">
        <v>0</v>
      </c>
      <c r="I778" s="34">
        <v>0</v>
      </c>
      <c r="J778">
        <f>+Tabla32[[#This Row],[BALANCE INICIAL]]+Tabla32[[#This Row],[ENTRADAS]]-Tabla32[[#This Row],[SALIDAS]]</f>
        <v>8</v>
      </c>
      <c r="K778" s="2">
        <v>5984.4</v>
      </c>
      <c r="L778" s="2">
        <f>+Tabla32[[#This Row],[BALANCE INICIAL]]*Tabla32[[#This Row],[PRECIO]]</f>
        <v>47875.199999999997</v>
      </c>
      <c r="M778" s="2">
        <f>+Tabla32[[#This Row],[ENTRADAS]]*Tabla32[[#This Row],[PRECIO]]</f>
        <v>0</v>
      </c>
      <c r="N778" s="2">
        <f>+Tabla32[[#This Row],[SALIDAS]]*Tabla32[[#This Row],[PRECIO]]</f>
        <v>0</v>
      </c>
      <c r="O778" s="2">
        <f>+Tabla32[[#This Row],[BALANCE INICIAL2]]+Tabla32[[#This Row],[ENTRADAS3]]-Tabla32[[#This Row],[SALIDAS4]]</f>
        <v>47875.199999999997</v>
      </c>
    </row>
    <row r="779" spans="1:15" x14ac:dyDescent="0.25">
      <c r="A779" s="9" t="s">
        <v>28</v>
      </c>
      <c r="B779" s="17" t="s">
        <v>884</v>
      </c>
      <c r="C779" t="s">
        <v>74</v>
      </c>
      <c r="D779" t="s">
        <v>1117</v>
      </c>
      <c r="F779" s="9" t="s">
        <v>820</v>
      </c>
      <c r="G779">
        <v>15</v>
      </c>
      <c r="H779">
        <v>0</v>
      </c>
      <c r="I779" s="34">
        <v>2</v>
      </c>
      <c r="J779">
        <f>+Tabla32[[#This Row],[BALANCE INICIAL]]+Tabla32[[#This Row],[ENTRADAS]]-Tabla32[[#This Row],[SALIDAS]]</f>
        <v>13</v>
      </c>
      <c r="K779" s="2">
        <v>16380.95</v>
      </c>
      <c r="L779" s="2">
        <f>+Tabla32[[#This Row],[BALANCE INICIAL]]*Tabla32[[#This Row],[PRECIO]]</f>
        <v>245714.25</v>
      </c>
      <c r="M779" s="2">
        <f>+Tabla32[[#This Row],[ENTRADAS]]*Tabla32[[#This Row],[PRECIO]]</f>
        <v>0</v>
      </c>
      <c r="N779" s="2">
        <f>+Tabla32[[#This Row],[SALIDAS]]*Tabla32[[#This Row],[PRECIO]]</f>
        <v>32761.9</v>
      </c>
      <c r="O779" s="2">
        <f>+Tabla32[[#This Row],[BALANCE INICIAL2]]+Tabla32[[#This Row],[ENTRADAS3]]-Tabla32[[#This Row],[SALIDAS4]]</f>
        <v>212952.35</v>
      </c>
    </row>
    <row r="780" spans="1:15" x14ac:dyDescent="0.25">
      <c r="A780" s="9" t="s">
        <v>28</v>
      </c>
      <c r="B780" s="17" t="s">
        <v>884</v>
      </c>
      <c r="C780" t="s">
        <v>74</v>
      </c>
      <c r="D780" t="s">
        <v>364</v>
      </c>
      <c r="F780" s="9" t="s">
        <v>820</v>
      </c>
      <c r="G780">
        <v>9</v>
      </c>
      <c r="H780">
        <v>0</v>
      </c>
      <c r="I780" s="34">
        <v>9</v>
      </c>
      <c r="J780">
        <f>+Tabla32[[#This Row],[BALANCE INICIAL]]+Tabla32[[#This Row],[ENTRADAS]]-Tabla32[[#This Row],[SALIDAS]]</f>
        <v>0</v>
      </c>
      <c r="K780" s="2">
        <v>9110.25</v>
      </c>
      <c r="L780" s="2">
        <f>+Tabla32[[#This Row],[BALANCE INICIAL]]*Tabla32[[#This Row],[PRECIO]]</f>
        <v>81992.25</v>
      </c>
      <c r="M780" s="2">
        <f>+Tabla32[[#This Row],[ENTRADAS]]*Tabla32[[#This Row],[PRECIO]]</f>
        <v>0</v>
      </c>
      <c r="N780" s="2">
        <f>+Tabla32[[#This Row],[SALIDAS]]*Tabla32[[#This Row],[PRECIO]]</f>
        <v>81992.25</v>
      </c>
      <c r="O780" s="2">
        <f>+Tabla32[[#This Row],[BALANCE INICIAL2]]+Tabla32[[#This Row],[ENTRADAS3]]-Tabla32[[#This Row],[SALIDAS4]]</f>
        <v>0</v>
      </c>
    </row>
    <row r="781" spans="1:15" x14ac:dyDescent="0.25">
      <c r="A781" s="9" t="s">
        <v>28</v>
      </c>
      <c r="B781" s="17" t="s">
        <v>884</v>
      </c>
      <c r="C781" t="s">
        <v>74</v>
      </c>
      <c r="D781" t="s">
        <v>338</v>
      </c>
      <c r="F781" s="9" t="s">
        <v>820</v>
      </c>
      <c r="G781">
        <v>11</v>
      </c>
      <c r="H781">
        <v>0</v>
      </c>
      <c r="I781" s="34">
        <v>0</v>
      </c>
      <c r="J781">
        <f>+Tabla32[[#This Row],[BALANCE INICIAL]]+Tabla32[[#This Row],[ENTRADAS]]-Tabla32[[#This Row],[SALIDAS]]</f>
        <v>11</v>
      </c>
      <c r="K781" s="2">
        <v>23021</v>
      </c>
      <c r="L781" s="2">
        <f>+Tabla32[[#This Row],[BALANCE INICIAL]]*Tabla32[[#This Row],[PRECIO]]</f>
        <v>253231</v>
      </c>
      <c r="M781" s="2">
        <f>+Tabla32[[#This Row],[ENTRADAS]]*Tabla32[[#This Row],[PRECIO]]</f>
        <v>0</v>
      </c>
      <c r="N781" s="2">
        <f>+Tabla32[[#This Row],[SALIDAS]]*Tabla32[[#This Row],[PRECIO]]</f>
        <v>0</v>
      </c>
      <c r="O781" s="2">
        <f>+Tabla32[[#This Row],[BALANCE INICIAL2]]+Tabla32[[#This Row],[ENTRADAS3]]-Tabla32[[#This Row],[SALIDAS4]]</f>
        <v>253231</v>
      </c>
    </row>
    <row r="782" spans="1:15" x14ac:dyDescent="0.25">
      <c r="A782" s="9" t="s">
        <v>28</v>
      </c>
      <c r="B782" s="17" t="s">
        <v>884</v>
      </c>
      <c r="C782" t="s">
        <v>74</v>
      </c>
      <c r="D782" t="s">
        <v>370</v>
      </c>
      <c r="F782" s="9" t="s">
        <v>858</v>
      </c>
      <c r="G782">
        <v>4</v>
      </c>
      <c r="H782">
        <v>0</v>
      </c>
      <c r="I782" s="34">
        <v>0</v>
      </c>
      <c r="J782">
        <f>+Tabla32[[#This Row],[BALANCE INICIAL]]+Tabla32[[#This Row],[ENTRADAS]]-Tabla32[[#This Row],[SALIDAS]]</f>
        <v>4</v>
      </c>
      <c r="K782" s="2">
        <v>3500</v>
      </c>
      <c r="L782" s="2">
        <f>+Tabla32[[#This Row],[BALANCE INICIAL]]*Tabla32[[#This Row],[PRECIO]]</f>
        <v>14000</v>
      </c>
      <c r="M782" s="2">
        <f>+Tabla32[[#This Row],[ENTRADAS]]*Tabla32[[#This Row],[PRECIO]]</f>
        <v>0</v>
      </c>
      <c r="N782" s="2">
        <f>+Tabla32[[#This Row],[SALIDAS]]*Tabla32[[#This Row],[PRECIO]]</f>
        <v>0</v>
      </c>
      <c r="O782" s="2">
        <f>+Tabla32[[#This Row],[BALANCE INICIAL2]]+Tabla32[[#This Row],[ENTRADAS3]]-Tabla32[[#This Row],[SALIDAS4]]</f>
        <v>14000</v>
      </c>
    </row>
    <row r="783" spans="1:15" x14ac:dyDescent="0.25">
      <c r="A783" s="9" t="s">
        <v>28</v>
      </c>
      <c r="B783" s="17" t="s">
        <v>884</v>
      </c>
      <c r="C783" t="s">
        <v>74</v>
      </c>
      <c r="D783" t="s">
        <v>372</v>
      </c>
      <c r="F783" s="9" t="s">
        <v>858</v>
      </c>
      <c r="G783">
        <v>4</v>
      </c>
      <c r="H783">
        <v>0</v>
      </c>
      <c r="I783" s="34">
        <v>0</v>
      </c>
      <c r="J783">
        <f>+Tabla32[[#This Row],[BALANCE INICIAL]]+Tabla32[[#This Row],[ENTRADAS]]-Tabla32[[#This Row],[SALIDAS]]</f>
        <v>4</v>
      </c>
      <c r="K783" s="2">
        <v>3500</v>
      </c>
      <c r="L783" s="2">
        <f>+Tabla32[[#This Row],[BALANCE INICIAL]]*Tabla32[[#This Row],[PRECIO]]</f>
        <v>14000</v>
      </c>
      <c r="M783" s="2">
        <f>+Tabla32[[#This Row],[ENTRADAS]]*Tabla32[[#This Row],[PRECIO]]</f>
        <v>0</v>
      </c>
      <c r="N783" s="2">
        <f>+Tabla32[[#This Row],[SALIDAS]]*Tabla32[[#This Row],[PRECIO]]</f>
        <v>0</v>
      </c>
      <c r="O783" s="2">
        <f>+Tabla32[[#This Row],[BALANCE INICIAL2]]+Tabla32[[#This Row],[ENTRADAS3]]-Tabla32[[#This Row],[SALIDAS4]]</f>
        <v>14000</v>
      </c>
    </row>
    <row r="784" spans="1:15" x14ac:dyDescent="0.25">
      <c r="A784" s="9" t="s">
        <v>28</v>
      </c>
      <c r="B784" s="17" t="s">
        <v>884</v>
      </c>
      <c r="C784" t="s">
        <v>74</v>
      </c>
      <c r="D784" t="s">
        <v>369</v>
      </c>
      <c r="F784" s="9" t="s">
        <v>858</v>
      </c>
      <c r="G784">
        <v>4</v>
      </c>
      <c r="H784">
        <v>0</v>
      </c>
      <c r="I784" s="34">
        <v>0</v>
      </c>
      <c r="J784">
        <f>+Tabla32[[#This Row],[BALANCE INICIAL]]+Tabla32[[#This Row],[ENTRADAS]]-Tabla32[[#This Row],[SALIDAS]]</f>
        <v>4</v>
      </c>
      <c r="K784" s="2">
        <v>3500</v>
      </c>
      <c r="L784" s="2">
        <f>+Tabla32[[#This Row],[BALANCE INICIAL]]*Tabla32[[#This Row],[PRECIO]]</f>
        <v>14000</v>
      </c>
      <c r="M784" s="2">
        <f>+Tabla32[[#This Row],[ENTRADAS]]*Tabla32[[#This Row],[PRECIO]]</f>
        <v>0</v>
      </c>
      <c r="N784" s="2">
        <f>+Tabla32[[#This Row],[SALIDAS]]*Tabla32[[#This Row],[PRECIO]]</f>
        <v>0</v>
      </c>
      <c r="O784" s="2">
        <f>+Tabla32[[#This Row],[BALANCE INICIAL2]]+Tabla32[[#This Row],[ENTRADAS3]]-Tabla32[[#This Row],[SALIDAS4]]</f>
        <v>14000</v>
      </c>
    </row>
    <row r="785" spans="1:15" x14ac:dyDescent="0.25">
      <c r="A785" s="9" t="s">
        <v>28</v>
      </c>
      <c r="B785" s="17" t="s">
        <v>884</v>
      </c>
      <c r="C785" t="s">
        <v>74</v>
      </c>
      <c r="D785" t="s">
        <v>371</v>
      </c>
      <c r="F785" s="9" t="s">
        <v>858</v>
      </c>
      <c r="G785">
        <v>4</v>
      </c>
      <c r="H785">
        <v>0</v>
      </c>
      <c r="I785" s="34">
        <v>0</v>
      </c>
      <c r="J785">
        <f>+Tabla32[[#This Row],[BALANCE INICIAL]]+Tabla32[[#This Row],[ENTRADAS]]-Tabla32[[#This Row],[SALIDAS]]</f>
        <v>4</v>
      </c>
      <c r="K785" s="2">
        <v>3500</v>
      </c>
      <c r="L785" s="2">
        <f>+Tabla32[[#This Row],[BALANCE INICIAL]]*Tabla32[[#This Row],[PRECIO]]</f>
        <v>14000</v>
      </c>
      <c r="M785" s="2">
        <f>+Tabla32[[#This Row],[ENTRADAS]]*Tabla32[[#This Row],[PRECIO]]</f>
        <v>0</v>
      </c>
      <c r="N785" s="2">
        <f>+Tabla32[[#This Row],[SALIDAS]]*Tabla32[[#This Row],[PRECIO]]</f>
        <v>0</v>
      </c>
      <c r="O785" s="2">
        <f>+Tabla32[[#This Row],[BALANCE INICIAL2]]+Tabla32[[#This Row],[ENTRADAS3]]-Tabla32[[#This Row],[SALIDAS4]]</f>
        <v>14000</v>
      </c>
    </row>
    <row r="786" spans="1:15" x14ac:dyDescent="0.25">
      <c r="A786" s="9" t="s">
        <v>28</v>
      </c>
      <c r="B786" s="17" t="s">
        <v>884</v>
      </c>
      <c r="C786" t="s">
        <v>74</v>
      </c>
      <c r="D786" t="s">
        <v>1121</v>
      </c>
      <c r="F786" s="9" t="s">
        <v>820</v>
      </c>
      <c r="G786">
        <v>5</v>
      </c>
      <c r="H786">
        <v>0</v>
      </c>
      <c r="I786" s="34">
        <v>5</v>
      </c>
      <c r="J786">
        <f>+Tabla32[[#This Row],[BALANCE INICIAL]]+Tabla32[[#This Row],[ENTRADAS]]-Tabla32[[#This Row],[SALIDAS]]</f>
        <v>0</v>
      </c>
      <c r="K786" s="2">
        <v>1750</v>
      </c>
      <c r="L786" s="2">
        <f>+Tabla32[[#This Row],[BALANCE INICIAL]]*Tabla32[[#This Row],[PRECIO]]</f>
        <v>8750</v>
      </c>
      <c r="M786" s="2">
        <f>+Tabla32[[#This Row],[ENTRADAS]]*Tabla32[[#This Row],[PRECIO]]</f>
        <v>0</v>
      </c>
      <c r="N786" s="2">
        <f>+Tabla32[[#This Row],[SALIDAS]]*Tabla32[[#This Row],[PRECIO]]</f>
        <v>8750</v>
      </c>
      <c r="O786" s="2">
        <f>+Tabla32[[#This Row],[BALANCE INICIAL2]]+Tabla32[[#This Row],[ENTRADAS3]]-Tabla32[[#This Row],[SALIDAS4]]</f>
        <v>0</v>
      </c>
    </row>
    <row r="787" spans="1:15" x14ac:dyDescent="0.25">
      <c r="A787" s="9" t="s">
        <v>28</v>
      </c>
      <c r="B787" s="17" t="s">
        <v>884</v>
      </c>
      <c r="C787" t="s">
        <v>74</v>
      </c>
      <c r="D787" t="s">
        <v>1122</v>
      </c>
      <c r="F787" s="9" t="s">
        <v>820</v>
      </c>
      <c r="G787">
        <v>3</v>
      </c>
      <c r="H787">
        <v>0</v>
      </c>
      <c r="I787" s="34">
        <v>0</v>
      </c>
      <c r="J787">
        <f>+Tabla32[[#This Row],[BALANCE INICIAL]]+Tabla32[[#This Row],[ENTRADAS]]-Tabla32[[#This Row],[SALIDAS]]</f>
        <v>3</v>
      </c>
      <c r="K787" s="2">
        <v>1890</v>
      </c>
      <c r="L787" s="2">
        <f>+Tabla32[[#This Row],[BALANCE INICIAL]]*Tabla32[[#This Row],[PRECIO]]</f>
        <v>5670</v>
      </c>
      <c r="M787" s="2">
        <f>+Tabla32[[#This Row],[ENTRADAS]]*Tabla32[[#This Row],[PRECIO]]</f>
        <v>0</v>
      </c>
      <c r="N787" s="2">
        <f>+Tabla32[[#This Row],[SALIDAS]]*Tabla32[[#This Row],[PRECIO]]</f>
        <v>0</v>
      </c>
      <c r="O787" s="2">
        <f>+Tabla32[[#This Row],[BALANCE INICIAL2]]+Tabla32[[#This Row],[ENTRADAS3]]-Tabla32[[#This Row],[SALIDAS4]]</f>
        <v>5670</v>
      </c>
    </row>
    <row r="788" spans="1:15" x14ac:dyDescent="0.25">
      <c r="A788" s="9" t="s">
        <v>28</v>
      </c>
      <c r="B788" s="17" t="s">
        <v>884</v>
      </c>
      <c r="C788" t="s">
        <v>74</v>
      </c>
      <c r="D788" t="s">
        <v>359</v>
      </c>
      <c r="F788" s="9" t="s">
        <v>820</v>
      </c>
      <c r="G788">
        <v>2</v>
      </c>
      <c r="H788">
        <v>0</v>
      </c>
      <c r="I788" s="34">
        <v>0</v>
      </c>
      <c r="J788">
        <f>+Tabla32[[#This Row],[BALANCE INICIAL]]+Tabla32[[#This Row],[ENTRADAS]]-Tabla32[[#This Row],[SALIDAS]]</f>
        <v>2</v>
      </c>
      <c r="K788" s="2">
        <v>2155.7199999999998</v>
      </c>
      <c r="L788" s="2">
        <f>+Tabla32[[#This Row],[BALANCE INICIAL]]*Tabla32[[#This Row],[PRECIO]]</f>
        <v>4311.4399999999996</v>
      </c>
      <c r="M788" s="2">
        <f>+Tabla32[[#This Row],[ENTRADAS]]*Tabla32[[#This Row],[PRECIO]]</f>
        <v>0</v>
      </c>
      <c r="N788" s="2">
        <f>+Tabla32[[#This Row],[SALIDAS]]*Tabla32[[#This Row],[PRECIO]]</f>
        <v>0</v>
      </c>
      <c r="O788" s="2">
        <f>+Tabla32[[#This Row],[BALANCE INICIAL2]]+Tabla32[[#This Row],[ENTRADAS3]]-Tabla32[[#This Row],[SALIDAS4]]</f>
        <v>4311.4399999999996</v>
      </c>
    </row>
    <row r="789" spans="1:15" x14ac:dyDescent="0.25">
      <c r="A789" s="9" t="s">
        <v>28</v>
      </c>
      <c r="B789" s="17" t="s">
        <v>884</v>
      </c>
      <c r="C789" t="s">
        <v>74</v>
      </c>
      <c r="D789" t="s">
        <v>1123</v>
      </c>
      <c r="F789" s="9" t="s">
        <v>820</v>
      </c>
      <c r="G789">
        <v>1</v>
      </c>
      <c r="H789">
        <v>0</v>
      </c>
      <c r="I789" s="34">
        <v>0</v>
      </c>
      <c r="J789">
        <f>+Tabla32[[#This Row],[BALANCE INICIAL]]+Tabla32[[#This Row],[ENTRADAS]]-Tabla32[[#This Row],[SALIDAS]]</f>
        <v>1</v>
      </c>
      <c r="K789" s="2">
        <v>1295</v>
      </c>
      <c r="L789" s="2">
        <f>+Tabla32[[#This Row],[BALANCE INICIAL]]*Tabla32[[#This Row],[PRECIO]]</f>
        <v>1295</v>
      </c>
      <c r="M789" s="2">
        <f>+Tabla32[[#This Row],[ENTRADAS]]*Tabla32[[#This Row],[PRECIO]]</f>
        <v>0</v>
      </c>
      <c r="N789" s="2">
        <f>+Tabla32[[#This Row],[SALIDAS]]*Tabla32[[#This Row],[PRECIO]]</f>
        <v>0</v>
      </c>
      <c r="O789" s="2">
        <f>+Tabla32[[#This Row],[BALANCE INICIAL2]]+Tabla32[[#This Row],[ENTRADAS3]]-Tabla32[[#This Row],[SALIDAS4]]</f>
        <v>1295</v>
      </c>
    </row>
    <row r="790" spans="1:15" x14ac:dyDescent="0.25">
      <c r="A790" s="9" t="s">
        <v>28</v>
      </c>
      <c r="B790" s="17" t="s">
        <v>884</v>
      </c>
      <c r="C790" t="s">
        <v>74</v>
      </c>
      <c r="D790" t="s">
        <v>343</v>
      </c>
      <c r="F790" s="9" t="s">
        <v>820</v>
      </c>
      <c r="G790">
        <v>7</v>
      </c>
      <c r="H790">
        <v>0</v>
      </c>
      <c r="I790" s="34">
        <v>0</v>
      </c>
      <c r="J790">
        <f>+Tabla32[[#This Row],[BALANCE INICIAL]]+Tabla32[[#This Row],[ENTRADAS]]-Tabla32[[#This Row],[SALIDAS]]</f>
        <v>7</v>
      </c>
      <c r="K790" s="2">
        <v>23021</v>
      </c>
      <c r="L790" s="2">
        <f>+Tabla32[[#This Row],[BALANCE INICIAL]]*Tabla32[[#This Row],[PRECIO]]</f>
        <v>161147</v>
      </c>
      <c r="M790" s="2">
        <f>+Tabla32[[#This Row],[ENTRADAS]]*Tabla32[[#This Row],[PRECIO]]</f>
        <v>0</v>
      </c>
      <c r="N790" s="2">
        <f>+Tabla32[[#This Row],[SALIDAS]]*Tabla32[[#This Row],[PRECIO]]</f>
        <v>0</v>
      </c>
      <c r="O790" s="2">
        <f>+Tabla32[[#This Row],[BALANCE INICIAL2]]+Tabla32[[#This Row],[ENTRADAS3]]-Tabla32[[#This Row],[SALIDAS4]]</f>
        <v>161147</v>
      </c>
    </row>
    <row r="791" spans="1:15" x14ac:dyDescent="0.25">
      <c r="A791" s="9" t="s">
        <v>28</v>
      </c>
      <c r="B791" s="17" t="s">
        <v>884</v>
      </c>
      <c r="C791" t="s">
        <v>74</v>
      </c>
      <c r="D791" t="s">
        <v>345</v>
      </c>
      <c r="F791" s="9" t="s">
        <v>842</v>
      </c>
      <c r="G791">
        <v>2</v>
      </c>
      <c r="H791">
        <v>0</v>
      </c>
      <c r="I791" s="34">
        <v>0</v>
      </c>
      <c r="J791">
        <f>+Tabla32[[#This Row],[BALANCE INICIAL]]+Tabla32[[#This Row],[ENTRADAS]]-Tabla32[[#This Row],[SALIDAS]]</f>
        <v>2</v>
      </c>
      <c r="K791" s="2">
        <v>1900</v>
      </c>
      <c r="L791" s="2">
        <f>+Tabla32[[#This Row],[BALANCE INICIAL]]*Tabla32[[#This Row],[PRECIO]]</f>
        <v>3800</v>
      </c>
      <c r="M791" s="2">
        <f>+Tabla32[[#This Row],[ENTRADAS]]*Tabla32[[#This Row],[PRECIO]]</f>
        <v>0</v>
      </c>
      <c r="N791" s="2">
        <f>+Tabla32[[#This Row],[SALIDAS]]*Tabla32[[#This Row],[PRECIO]]</f>
        <v>0</v>
      </c>
      <c r="O791" s="2">
        <f>+Tabla32[[#This Row],[BALANCE INICIAL2]]+Tabla32[[#This Row],[ENTRADAS3]]-Tabla32[[#This Row],[SALIDAS4]]</f>
        <v>3800</v>
      </c>
    </row>
    <row r="792" spans="1:15" x14ac:dyDescent="0.25">
      <c r="A792" s="9" t="s">
        <v>28</v>
      </c>
      <c r="B792" s="17" t="s">
        <v>884</v>
      </c>
      <c r="C792" t="s">
        <v>74</v>
      </c>
      <c r="D792" t="s">
        <v>346</v>
      </c>
      <c r="F792" s="9" t="s">
        <v>820</v>
      </c>
      <c r="G792">
        <v>10</v>
      </c>
      <c r="H792">
        <v>0</v>
      </c>
      <c r="I792" s="34">
        <v>0</v>
      </c>
      <c r="J792">
        <f>+Tabla32[[#This Row],[BALANCE INICIAL]]+Tabla32[[#This Row],[ENTRADAS]]-Tabla32[[#This Row],[SALIDAS]]</f>
        <v>10</v>
      </c>
      <c r="K792" s="2">
        <v>1850</v>
      </c>
      <c r="L792" s="2">
        <f>+Tabla32[[#This Row],[BALANCE INICIAL]]*Tabla32[[#This Row],[PRECIO]]</f>
        <v>18500</v>
      </c>
      <c r="M792" s="2">
        <f>+Tabla32[[#This Row],[ENTRADAS]]*Tabla32[[#This Row],[PRECIO]]</f>
        <v>0</v>
      </c>
      <c r="N792" s="2">
        <f>+Tabla32[[#This Row],[SALIDAS]]*Tabla32[[#This Row],[PRECIO]]</f>
        <v>0</v>
      </c>
      <c r="O792" s="2">
        <f>+Tabla32[[#This Row],[BALANCE INICIAL2]]+Tabla32[[#This Row],[ENTRADAS3]]-Tabla32[[#This Row],[SALIDAS4]]</f>
        <v>18500</v>
      </c>
    </row>
    <row r="793" spans="1:15" x14ac:dyDescent="0.25">
      <c r="A793" s="9" t="s">
        <v>23</v>
      </c>
      <c r="B793" s="17" t="s">
        <v>881</v>
      </c>
      <c r="C793" t="s">
        <v>882</v>
      </c>
      <c r="D793" t="s">
        <v>403</v>
      </c>
      <c r="F793" s="9" t="s">
        <v>820</v>
      </c>
      <c r="G793">
        <v>0</v>
      </c>
      <c r="H793">
        <v>0</v>
      </c>
      <c r="I793" s="34">
        <v>0</v>
      </c>
      <c r="J793">
        <f>+Tabla32[[#This Row],[BALANCE INICIAL]]+Tabla32[[#This Row],[ENTRADAS]]-Tabla32[[#This Row],[SALIDAS]]</f>
        <v>0</v>
      </c>
      <c r="K793" s="2">
        <v>1.18</v>
      </c>
      <c r="L793" s="2">
        <f>+Tabla32[[#This Row],[BALANCE INICIAL]]*Tabla32[[#This Row],[PRECIO]]</f>
        <v>0</v>
      </c>
      <c r="M793" s="2">
        <f>+Tabla32[[#This Row],[ENTRADAS]]*Tabla32[[#This Row],[PRECIO]]</f>
        <v>0</v>
      </c>
      <c r="N793" s="2">
        <f>+Tabla32[[#This Row],[SALIDAS]]*Tabla32[[#This Row],[PRECIO]]</f>
        <v>0</v>
      </c>
      <c r="O793" s="2">
        <f>+Tabla32[[#This Row],[BALANCE INICIAL2]]+Tabla32[[#This Row],[ENTRADAS3]]-Tabla32[[#This Row],[SALIDAS4]]</f>
        <v>0</v>
      </c>
    </row>
    <row r="794" spans="1:15" x14ac:dyDescent="0.25">
      <c r="A794" s="9" t="s">
        <v>23</v>
      </c>
      <c r="B794" s="17" t="s">
        <v>881</v>
      </c>
      <c r="C794" t="s">
        <v>882</v>
      </c>
      <c r="D794" t="s">
        <v>997</v>
      </c>
      <c r="E794" t="s">
        <v>998</v>
      </c>
      <c r="F794" s="9" t="s">
        <v>820</v>
      </c>
      <c r="G794">
        <v>0</v>
      </c>
      <c r="H794">
        <v>4</v>
      </c>
      <c r="I794" s="34">
        <v>4</v>
      </c>
      <c r="J794">
        <f>+Tabla32[[#This Row],[BALANCE INICIAL]]+Tabla32[[#This Row],[ENTRADAS]]-Tabla32[[#This Row],[SALIDAS]]</f>
        <v>0</v>
      </c>
      <c r="K794" s="2">
        <v>8.57</v>
      </c>
      <c r="L794" s="2">
        <f>+Tabla32[[#This Row],[BALANCE INICIAL]]*Tabla32[[#This Row],[PRECIO]]</f>
        <v>0</v>
      </c>
      <c r="M794" s="2">
        <f>+Tabla32[[#This Row],[ENTRADAS]]*Tabla32[[#This Row],[PRECIO]]</f>
        <v>34.28</v>
      </c>
      <c r="N794" s="2">
        <f>+Tabla32[[#This Row],[SALIDAS]]*Tabla32[[#This Row],[PRECIO]]</f>
        <v>34.28</v>
      </c>
      <c r="O794" s="2">
        <f>+Tabla32[[#This Row],[BALANCE INICIAL2]]+Tabla32[[#This Row],[ENTRADAS3]]-Tabla32[[#This Row],[SALIDAS4]]</f>
        <v>0</v>
      </c>
    </row>
    <row r="795" spans="1:15" x14ac:dyDescent="0.25">
      <c r="A795" s="9" t="s">
        <v>23</v>
      </c>
      <c r="B795" s="17" t="s">
        <v>881</v>
      </c>
      <c r="C795" t="s">
        <v>882</v>
      </c>
      <c r="D795" t="s">
        <v>404</v>
      </c>
      <c r="F795" s="9" t="s">
        <v>820</v>
      </c>
      <c r="G795">
        <v>0</v>
      </c>
      <c r="H795">
        <v>0</v>
      </c>
      <c r="I795" s="34">
        <v>0</v>
      </c>
      <c r="J795">
        <f>+Tabla32[[#This Row],[BALANCE INICIAL]]+Tabla32[[#This Row],[ENTRADAS]]-Tabla32[[#This Row],[SALIDAS]]</f>
        <v>0</v>
      </c>
      <c r="K795" s="2">
        <v>1</v>
      </c>
      <c r="L795" s="2">
        <f>+Tabla32[[#This Row],[BALANCE INICIAL]]*Tabla32[[#This Row],[PRECIO]]</f>
        <v>0</v>
      </c>
      <c r="M795" s="2">
        <f>+Tabla32[[#This Row],[ENTRADAS]]*Tabla32[[#This Row],[PRECIO]]</f>
        <v>0</v>
      </c>
      <c r="N795" s="2">
        <f>+Tabla32[[#This Row],[SALIDAS]]*Tabla32[[#This Row],[PRECIO]]</f>
        <v>0</v>
      </c>
      <c r="O795" s="2">
        <f>+Tabla32[[#This Row],[BALANCE INICIAL2]]+Tabla32[[#This Row],[ENTRADAS3]]-Tabla32[[#This Row],[SALIDAS4]]</f>
        <v>0</v>
      </c>
    </row>
    <row r="796" spans="1:15" x14ac:dyDescent="0.25">
      <c r="A796" s="9" t="s">
        <v>29</v>
      </c>
      <c r="B796" t="s">
        <v>878</v>
      </c>
      <c r="C796" t="s">
        <v>102</v>
      </c>
      <c r="D796" t="s">
        <v>636</v>
      </c>
      <c r="F796" s="9" t="s">
        <v>834</v>
      </c>
      <c r="G796">
        <v>10</v>
      </c>
      <c r="H796">
        <v>0</v>
      </c>
      <c r="I796" s="34">
        <v>0</v>
      </c>
      <c r="J796">
        <f>+Tabla32[[#This Row],[BALANCE INICIAL]]+Tabla32[[#This Row],[ENTRADAS]]-Tabla32[[#This Row],[SALIDAS]]</f>
        <v>10</v>
      </c>
      <c r="K796" s="2">
        <v>73</v>
      </c>
      <c r="L796" s="2">
        <f>+Tabla32[[#This Row],[BALANCE INICIAL]]*Tabla32[[#This Row],[PRECIO]]</f>
        <v>730</v>
      </c>
      <c r="M796" s="2">
        <f>+Tabla32[[#This Row],[ENTRADAS]]*Tabla32[[#This Row],[PRECIO]]</f>
        <v>0</v>
      </c>
      <c r="N796" s="2">
        <f>+Tabla32[[#This Row],[SALIDAS]]*Tabla32[[#This Row],[PRECIO]]</f>
        <v>0</v>
      </c>
      <c r="O796" s="2">
        <f>+Tabla32[[#This Row],[BALANCE INICIAL2]]+Tabla32[[#This Row],[ENTRADAS3]]-Tabla32[[#This Row],[SALIDAS4]]</f>
        <v>730</v>
      </c>
    </row>
    <row r="797" spans="1:15" x14ac:dyDescent="0.25">
      <c r="A797" s="9" t="s">
        <v>47</v>
      </c>
      <c r="B797" t="s">
        <v>893</v>
      </c>
      <c r="C797" t="s">
        <v>94</v>
      </c>
      <c r="D797" t="s">
        <v>384</v>
      </c>
      <c r="F797" s="9" t="s">
        <v>859</v>
      </c>
      <c r="G797">
        <v>5</v>
      </c>
      <c r="H797">
        <v>0</v>
      </c>
      <c r="I797" s="34">
        <v>0</v>
      </c>
      <c r="J797">
        <f>+Tabla32[[#This Row],[BALANCE INICIAL]]+Tabla32[[#This Row],[ENTRADAS]]-Tabla32[[#This Row],[SALIDAS]]</f>
        <v>5</v>
      </c>
      <c r="K797" s="2">
        <v>4850</v>
      </c>
      <c r="L797" s="2">
        <f>+Tabla32[[#This Row],[BALANCE INICIAL]]*Tabla32[[#This Row],[PRECIO]]</f>
        <v>24250</v>
      </c>
      <c r="M797" s="2">
        <f>+Tabla32[[#This Row],[ENTRADAS]]*Tabla32[[#This Row],[PRECIO]]</f>
        <v>0</v>
      </c>
      <c r="N797" s="2">
        <f>+Tabla32[[#This Row],[SALIDAS]]*Tabla32[[#This Row],[PRECIO]]</f>
        <v>0</v>
      </c>
      <c r="O797" s="2">
        <f>+Tabla32[[#This Row],[BALANCE INICIAL2]]+Tabla32[[#This Row],[ENTRADAS3]]-Tabla32[[#This Row],[SALIDAS4]]</f>
        <v>24250</v>
      </c>
    </row>
    <row r="798" spans="1:15" x14ac:dyDescent="0.25">
      <c r="A798" s="9" t="s">
        <v>37</v>
      </c>
      <c r="B798" s="17" t="s">
        <v>886</v>
      </c>
      <c r="C798" t="s">
        <v>83</v>
      </c>
      <c r="D798" t="s">
        <v>318</v>
      </c>
      <c r="F798" s="9" t="s">
        <v>820</v>
      </c>
      <c r="G798">
        <v>1</v>
      </c>
      <c r="H798">
        <v>0</v>
      </c>
      <c r="I798" s="34">
        <v>0</v>
      </c>
      <c r="J798">
        <f>+Tabla32[[#This Row],[BALANCE INICIAL]]+Tabla32[[#This Row],[ENTRADAS]]-Tabla32[[#This Row],[SALIDAS]]</f>
        <v>1</v>
      </c>
      <c r="K798" s="2">
        <v>510</v>
      </c>
      <c r="L798" s="2">
        <f>+Tabla32[[#This Row],[BALANCE INICIAL]]*Tabla32[[#This Row],[PRECIO]]</f>
        <v>510</v>
      </c>
      <c r="M798" s="2">
        <f>+Tabla32[[#This Row],[ENTRADAS]]*Tabla32[[#This Row],[PRECIO]]</f>
        <v>0</v>
      </c>
      <c r="N798" s="2">
        <f>+Tabla32[[#This Row],[SALIDAS]]*Tabla32[[#This Row],[PRECIO]]</f>
        <v>0</v>
      </c>
      <c r="O798" s="2">
        <f>+Tabla32[[#This Row],[BALANCE INICIAL2]]+Tabla32[[#This Row],[ENTRADAS3]]-Tabla32[[#This Row],[SALIDAS4]]</f>
        <v>510</v>
      </c>
    </row>
    <row r="799" spans="1:15" x14ac:dyDescent="0.25">
      <c r="A799" s="9" t="s">
        <v>29</v>
      </c>
      <c r="B799" t="s">
        <v>878</v>
      </c>
      <c r="C799" t="s">
        <v>102</v>
      </c>
      <c r="D799" t="s">
        <v>812</v>
      </c>
      <c r="F799" s="9" t="s">
        <v>820</v>
      </c>
      <c r="G799">
        <v>5</v>
      </c>
      <c r="H799">
        <v>0</v>
      </c>
      <c r="I799" s="34">
        <v>0</v>
      </c>
      <c r="J799">
        <f>+Tabla32[[#This Row],[BALANCE INICIAL]]+Tabla32[[#This Row],[ENTRADAS]]-Tabla32[[#This Row],[SALIDAS]]</f>
        <v>5</v>
      </c>
      <c r="K799" s="2">
        <v>95</v>
      </c>
      <c r="L799" s="2">
        <f>+Tabla32[[#This Row],[BALANCE INICIAL]]*Tabla32[[#This Row],[PRECIO]]</f>
        <v>475</v>
      </c>
      <c r="M799" s="2">
        <f>+Tabla32[[#This Row],[ENTRADAS]]*Tabla32[[#This Row],[PRECIO]]</f>
        <v>0</v>
      </c>
      <c r="N799" s="2">
        <f>+Tabla32[[#This Row],[SALIDAS]]*Tabla32[[#This Row],[PRECIO]]</f>
        <v>0</v>
      </c>
      <c r="O799" s="2">
        <f>+Tabla32[[#This Row],[BALANCE INICIAL2]]+Tabla32[[#This Row],[ENTRADAS3]]-Tabla32[[#This Row],[SALIDAS4]]</f>
        <v>475</v>
      </c>
    </row>
    <row r="800" spans="1:15" x14ac:dyDescent="0.25">
      <c r="A800" s="9" t="s">
        <v>29</v>
      </c>
      <c r="B800" t="s">
        <v>878</v>
      </c>
      <c r="C800" t="s">
        <v>102</v>
      </c>
      <c r="D800" t="s">
        <v>527</v>
      </c>
      <c r="F800" s="9" t="s">
        <v>908</v>
      </c>
      <c r="G800">
        <v>0</v>
      </c>
      <c r="H800">
        <v>0</v>
      </c>
      <c r="I800" s="34">
        <v>0</v>
      </c>
      <c r="J800">
        <f>+Tabla32[[#This Row],[BALANCE INICIAL]]+Tabla32[[#This Row],[ENTRADAS]]-Tabla32[[#This Row],[SALIDAS]]</f>
        <v>0</v>
      </c>
      <c r="K800" s="2">
        <v>169</v>
      </c>
      <c r="L800" s="2">
        <f>+Tabla32[[#This Row],[BALANCE INICIAL]]*Tabla32[[#This Row],[PRECIO]]</f>
        <v>0</v>
      </c>
      <c r="M800" s="2">
        <f>+Tabla32[[#This Row],[ENTRADAS]]*Tabla32[[#This Row],[PRECIO]]</f>
        <v>0</v>
      </c>
      <c r="N800" s="2">
        <f>+Tabla32[[#This Row],[SALIDAS]]*Tabla32[[#This Row],[PRECIO]]</f>
        <v>0</v>
      </c>
      <c r="O800" s="2">
        <f>+Tabla32[[#This Row],[BALANCE INICIAL2]]+Tabla32[[#This Row],[ENTRADAS3]]-Tabla32[[#This Row],[SALIDAS4]]</f>
        <v>0</v>
      </c>
    </row>
    <row r="801" spans="1:15" x14ac:dyDescent="0.25">
      <c r="A801" s="9" t="s">
        <v>48</v>
      </c>
      <c r="B801" t="s">
        <v>886</v>
      </c>
      <c r="C801" t="s">
        <v>95</v>
      </c>
      <c r="D801" t="s">
        <v>360</v>
      </c>
      <c r="F801" s="9" t="s">
        <v>820</v>
      </c>
      <c r="G801">
        <v>0</v>
      </c>
      <c r="H801">
        <v>0</v>
      </c>
      <c r="I801" s="34">
        <v>0</v>
      </c>
      <c r="J801">
        <f>+Tabla32[[#This Row],[BALANCE INICIAL]]+Tabla32[[#This Row],[ENTRADAS]]-Tabla32[[#This Row],[SALIDAS]]</f>
        <v>0</v>
      </c>
      <c r="K801" s="2">
        <v>2616.63</v>
      </c>
      <c r="L801" s="2">
        <f>+Tabla32[[#This Row],[BALANCE INICIAL]]*Tabla32[[#This Row],[PRECIO]]</f>
        <v>0</v>
      </c>
      <c r="M801" s="2">
        <f>+Tabla32[[#This Row],[ENTRADAS]]*Tabla32[[#This Row],[PRECIO]]</f>
        <v>0</v>
      </c>
      <c r="N801" s="2">
        <f>+Tabla32[[#This Row],[SALIDAS]]*Tabla32[[#This Row],[PRECIO]]</f>
        <v>0</v>
      </c>
      <c r="O801" s="2">
        <f>+Tabla32[[#This Row],[BALANCE INICIAL2]]+Tabla32[[#This Row],[ENTRADAS3]]-Tabla32[[#This Row],[SALIDAS4]]</f>
        <v>0</v>
      </c>
    </row>
    <row r="802" spans="1:15" x14ac:dyDescent="0.25">
      <c r="A802" s="9" t="s">
        <v>59</v>
      </c>
      <c r="B802" t="s">
        <v>880</v>
      </c>
      <c r="C802" t="s">
        <v>107</v>
      </c>
      <c r="D802" t="s">
        <v>811</v>
      </c>
      <c r="F802" s="9" t="s">
        <v>820</v>
      </c>
      <c r="G802">
        <v>2</v>
      </c>
      <c r="H802">
        <v>0</v>
      </c>
      <c r="I802" s="34">
        <v>0</v>
      </c>
      <c r="J802">
        <f>+Tabla32[[#This Row],[BALANCE INICIAL]]+Tabla32[[#This Row],[ENTRADAS]]-Tabla32[[#This Row],[SALIDAS]]</f>
        <v>2</v>
      </c>
      <c r="K802" s="2">
        <v>525</v>
      </c>
      <c r="L802" s="2">
        <f>+Tabla32[[#This Row],[BALANCE INICIAL]]*Tabla32[[#This Row],[PRECIO]]</f>
        <v>1050</v>
      </c>
      <c r="M802" s="2">
        <f>+Tabla32[[#This Row],[ENTRADAS]]*Tabla32[[#This Row],[PRECIO]]</f>
        <v>0</v>
      </c>
      <c r="N802" s="2">
        <f>+Tabla32[[#This Row],[SALIDAS]]*Tabla32[[#This Row],[PRECIO]]</f>
        <v>0</v>
      </c>
      <c r="O802" s="2">
        <f>+Tabla32[[#This Row],[BALANCE INICIAL2]]+Tabla32[[#This Row],[ENTRADAS3]]-Tabla32[[#This Row],[SALIDAS4]]</f>
        <v>1050</v>
      </c>
    </row>
    <row r="803" spans="1:15" x14ac:dyDescent="0.25">
      <c r="A803" s="9" t="s">
        <v>1130</v>
      </c>
      <c r="B803" s="17" t="s">
        <v>894</v>
      </c>
      <c r="C803" t="s">
        <v>1131</v>
      </c>
      <c r="D803" t="s">
        <v>135</v>
      </c>
      <c r="F803" s="9" t="s">
        <v>820</v>
      </c>
      <c r="G803">
        <v>0</v>
      </c>
      <c r="H803">
        <v>0</v>
      </c>
      <c r="I803" s="34">
        <v>0</v>
      </c>
      <c r="J803">
        <f>+Tabla32[[#This Row],[BALANCE INICIAL]]+Tabla32[[#This Row],[ENTRADAS]]-Tabla32[[#This Row],[SALIDAS]]</f>
        <v>0</v>
      </c>
      <c r="K803" s="2">
        <v>350</v>
      </c>
      <c r="L803" s="2">
        <f>+Tabla32[[#This Row],[BALANCE INICIAL]]*Tabla32[[#This Row],[PRECIO]]</f>
        <v>0</v>
      </c>
      <c r="M803" s="2">
        <f>+Tabla32[[#This Row],[ENTRADAS]]*Tabla32[[#This Row],[PRECIO]]</f>
        <v>0</v>
      </c>
      <c r="N803" s="2">
        <f>+Tabla32[[#This Row],[SALIDAS]]*Tabla32[[#This Row],[PRECIO]]</f>
        <v>0</v>
      </c>
      <c r="O803" s="2">
        <f>+Tabla32[[#This Row],[BALANCE INICIAL2]]+Tabla32[[#This Row],[ENTRADAS3]]-Tabla32[[#This Row],[SALIDAS4]]</f>
        <v>0</v>
      </c>
    </row>
    <row r="804" spans="1:15" x14ac:dyDescent="0.25">
      <c r="A804" s="9" t="s">
        <v>1130</v>
      </c>
      <c r="B804" s="17" t="s">
        <v>894</v>
      </c>
      <c r="C804" t="s">
        <v>1131</v>
      </c>
      <c r="D804" t="s">
        <v>1126</v>
      </c>
      <c r="E804" t="s">
        <v>1129</v>
      </c>
      <c r="F804" s="9" t="s">
        <v>820</v>
      </c>
      <c r="G804">
        <v>0</v>
      </c>
      <c r="H804">
        <v>10</v>
      </c>
      <c r="I804" s="34">
        <v>0</v>
      </c>
      <c r="J804">
        <f>+Tabla32[[#This Row],[BALANCE INICIAL]]+Tabla32[[#This Row],[ENTRADAS]]-Tabla32[[#This Row],[SALIDAS]]</f>
        <v>10</v>
      </c>
      <c r="K804" s="2">
        <v>600</v>
      </c>
      <c r="L804" s="2">
        <f>+Tabla32[[#This Row],[BALANCE INICIAL]]*Tabla32[[#This Row],[PRECIO]]</f>
        <v>0</v>
      </c>
      <c r="M804" s="2">
        <f>+Tabla32[[#This Row],[ENTRADAS]]*Tabla32[[#This Row],[PRECIO]]</f>
        <v>6000</v>
      </c>
      <c r="N804" s="2">
        <f>+Tabla32[[#This Row],[SALIDAS]]*Tabla32[[#This Row],[PRECIO]]</f>
        <v>0</v>
      </c>
      <c r="O804" s="2">
        <f>+Tabla32[[#This Row],[BALANCE INICIAL2]]+Tabla32[[#This Row],[ENTRADAS3]]-Tabla32[[#This Row],[SALIDAS4]]</f>
        <v>6000</v>
      </c>
    </row>
    <row r="805" spans="1:15" x14ac:dyDescent="0.25">
      <c r="A805" s="9" t="s">
        <v>1130</v>
      </c>
      <c r="B805" s="17" t="s">
        <v>894</v>
      </c>
      <c r="C805" t="s">
        <v>1131</v>
      </c>
      <c r="D805" t="s">
        <v>1127</v>
      </c>
      <c r="E805" t="s">
        <v>1129</v>
      </c>
      <c r="F805" s="9" t="s">
        <v>820</v>
      </c>
      <c r="G805">
        <v>0</v>
      </c>
      <c r="H805">
        <v>5</v>
      </c>
      <c r="I805" s="34">
        <v>0</v>
      </c>
      <c r="J805">
        <f>+Tabla32[[#This Row],[BALANCE INICIAL]]+Tabla32[[#This Row],[ENTRADAS]]-Tabla32[[#This Row],[SALIDAS]]</f>
        <v>5</v>
      </c>
      <c r="K805" s="2">
        <v>600</v>
      </c>
      <c r="L805" s="2">
        <f>+Tabla32[[#This Row],[BALANCE INICIAL]]*Tabla32[[#This Row],[PRECIO]]</f>
        <v>0</v>
      </c>
      <c r="M805" s="2">
        <f>+Tabla32[[#This Row],[ENTRADAS]]*Tabla32[[#This Row],[PRECIO]]</f>
        <v>3000</v>
      </c>
      <c r="N805" s="2">
        <f>+Tabla32[[#This Row],[SALIDAS]]*Tabla32[[#This Row],[PRECIO]]</f>
        <v>0</v>
      </c>
      <c r="O805" s="2">
        <f>+Tabla32[[#This Row],[BALANCE INICIAL2]]+Tabla32[[#This Row],[ENTRADAS3]]-Tabla32[[#This Row],[SALIDAS4]]</f>
        <v>3000</v>
      </c>
    </row>
    <row r="806" spans="1:15" x14ac:dyDescent="0.25">
      <c r="A806" s="9" t="s">
        <v>1130</v>
      </c>
      <c r="B806" s="17" t="s">
        <v>894</v>
      </c>
      <c r="C806" t="s">
        <v>1131</v>
      </c>
      <c r="D806" t="s">
        <v>1128</v>
      </c>
      <c r="E806" t="s">
        <v>1129</v>
      </c>
      <c r="F806" s="9" t="s">
        <v>820</v>
      </c>
      <c r="G806">
        <v>0</v>
      </c>
      <c r="H806">
        <v>10</v>
      </c>
      <c r="I806" s="34">
        <v>0</v>
      </c>
      <c r="J806">
        <f>+Tabla32[[#This Row],[BALANCE INICIAL]]+Tabla32[[#This Row],[ENTRADAS]]-Tabla32[[#This Row],[SALIDAS]]</f>
        <v>10</v>
      </c>
      <c r="K806" s="2">
        <v>600</v>
      </c>
      <c r="L806" s="2">
        <f>+Tabla32[[#This Row],[BALANCE INICIAL]]*Tabla32[[#This Row],[PRECIO]]</f>
        <v>0</v>
      </c>
      <c r="M806" s="2">
        <f>+Tabla32[[#This Row],[ENTRADAS]]*Tabla32[[#This Row],[PRECIO]]</f>
        <v>6000</v>
      </c>
      <c r="N806" s="2">
        <f>+Tabla32[[#This Row],[SALIDAS]]*Tabla32[[#This Row],[PRECIO]]</f>
        <v>0</v>
      </c>
      <c r="O806" s="2">
        <f>+Tabla32[[#This Row],[BALANCE INICIAL2]]+Tabla32[[#This Row],[ENTRADAS3]]-Tabla32[[#This Row],[SALIDAS4]]</f>
        <v>6000</v>
      </c>
    </row>
    <row r="807" spans="1:15" x14ac:dyDescent="0.25">
      <c r="A807" s="9" t="s">
        <v>1130</v>
      </c>
      <c r="B807" s="17" t="s">
        <v>894</v>
      </c>
      <c r="C807" t="s">
        <v>1131</v>
      </c>
      <c r="D807" t="s">
        <v>149</v>
      </c>
      <c r="F807" s="9" t="s">
        <v>820</v>
      </c>
      <c r="G807">
        <v>0</v>
      </c>
      <c r="H807">
        <v>0</v>
      </c>
      <c r="I807" s="34">
        <v>0</v>
      </c>
      <c r="J807">
        <f>+Tabla32[[#This Row],[BALANCE INICIAL]]+Tabla32[[#This Row],[ENTRADAS]]-Tabla32[[#This Row],[SALIDAS]]</f>
        <v>0</v>
      </c>
      <c r="K807" s="2">
        <v>400</v>
      </c>
      <c r="L807" s="2">
        <f>+Tabla32[[#This Row],[BALANCE INICIAL]]*Tabla32[[#This Row],[PRECIO]]</f>
        <v>0</v>
      </c>
      <c r="M807" s="2">
        <f>+Tabla32[[#This Row],[ENTRADAS]]*Tabla32[[#This Row],[PRECIO]]</f>
        <v>0</v>
      </c>
      <c r="N807" s="2">
        <f>+Tabla32[[#This Row],[SALIDAS]]*Tabla32[[#This Row],[PRECIO]]</f>
        <v>0</v>
      </c>
      <c r="O807" s="2">
        <f>+Tabla32[[#This Row],[BALANCE INICIAL2]]+Tabla32[[#This Row],[ENTRADAS3]]-Tabla32[[#This Row],[SALIDAS4]]</f>
        <v>0</v>
      </c>
    </row>
    <row r="808" spans="1:15" x14ac:dyDescent="0.25">
      <c r="A808" s="9" t="s">
        <v>34</v>
      </c>
      <c r="B808" t="s">
        <v>877</v>
      </c>
      <c r="C808" t="s">
        <v>104</v>
      </c>
      <c r="D808" t="s">
        <v>452</v>
      </c>
      <c r="F808" s="9" t="s">
        <v>862</v>
      </c>
      <c r="G808">
        <v>200</v>
      </c>
      <c r="H808">
        <v>0</v>
      </c>
      <c r="I808" s="34">
        <v>0</v>
      </c>
      <c r="J808">
        <f>+Tabla32[[#This Row],[BALANCE INICIAL]]+Tabla32[[#This Row],[ENTRADAS]]-Tabla32[[#This Row],[SALIDAS]]</f>
        <v>200</v>
      </c>
      <c r="K808" s="2">
        <v>890</v>
      </c>
      <c r="L808" s="2">
        <f>+Tabla32[[#This Row],[BALANCE INICIAL]]*Tabla32[[#This Row],[PRECIO]]</f>
        <v>178000</v>
      </c>
      <c r="M808" s="2">
        <f>+Tabla32[[#This Row],[ENTRADAS]]*Tabla32[[#This Row],[PRECIO]]</f>
        <v>0</v>
      </c>
      <c r="N808" s="2">
        <f>+Tabla32[[#This Row],[SALIDAS]]*Tabla32[[#This Row],[PRECIO]]</f>
        <v>0</v>
      </c>
      <c r="O808" s="2">
        <f>+Tabla32[[#This Row],[BALANCE INICIAL2]]+Tabla32[[#This Row],[ENTRADAS3]]-Tabla32[[#This Row],[SALIDAS4]]</f>
        <v>178000</v>
      </c>
    </row>
    <row r="809" spans="1:15" x14ac:dyDescent="0.25">
      <c r="A809" s="9" t="s">
        <v>34</v>
      </c>
      <c r="B809" t="s">
        <v>877</v>
      </c>
      <c r="C809" t="s">
        <v>104</v>
      </c>
      <c r="D809" t="s">
        <v>450</v>
      </c>
      <c r="F809" s="9" t="s">
        <v>820</v>
      </c>
      <c r="G809">
        <v>3</v>
      </c>
      <c r="H809">
        <v>0</v>
      </c>
      <c r="I809" s="34">
        <v>0</v>
      </c>
      <c r="J809">
        <f>+Tabla32[[#This Row],[BALANCE INICIAL]]+Tabla32[[#This Row],[ENTRADAS]]-Tabla32[[#This Row],[SALIDAS]]</f>
        <v>3</v>
      </c>
      <c r="K809" s="2">
        <v>426.17</v>
      </c>
      <c r="L809" s="2">
        <f>+Tabla32[[#This Row],[BALANCE INICIAL]]*Tabla32[[#This Row],[PRECIO]]</f>
        <v>1278.51</v>
      </c>
      <c r="M809" s="2">
        <f>+Tabla32[[#This Row],[ENTRADAS]]*Tabla32[[#This Row],[PRECIO]]</f>
        <v>0</v>
      </c>
      <c r="N809" s="2">
        <f>+Tabla32[[#This Row],[SALIDAS]]*Tabla32[[#This Row],[PRECIO]]</f>
        <v>0</v>
      </c>
      <c r="O809" s="2">
        <f>+Tabla32[[#This Row],[BALANCE INICIAL2]]+Tabla32[[#This Row],[ENTRADAS3]]-Tabla32[[#This Row],[SALIDAS4]]</f>
        <v>1278.51</v>
      </c>
    </row>
    <row r="810" spans="1:15" x14ac:dyDescent="0.25">
      <c r="A810" s="9" t="s">
        <v>34</v>
      </c>
      <c r="B810" t="s">
        <v>877</v>
      </c>
      <c r="C810" t="s">
        <v>104</v>
      </c>
      <c r="D810" t="s">
        <v>451</v>
      </c>
      <c r="F810" s="9" t="s">
        <v>820</v>
      </c>
      <c r="G810">
        <v>6</v>
      </c>
      <c r="H810">
        <v>0</v>
      </c>
      <c r="I810" s="34">
        <v>0</v>
      </c>
      <c r="J810">
        <f>+Tabla32[[#This Row],[BALANCE INICIAL]]+Tabla32[[#This Row],[ENTRADAS]]-Tabla32[[#This Row],[SALIDAS]]</f>
        <v>6</v>
      </c>
      <c r="K810" s="2">
        <v>230</v>
      </c>
      <c r="L810" s="2">
        <f>+Tabla32[[#This Row],[BALANCE INICIAL]]*Tabla32[[#This Row],[PRECIO]]</f>
        <v>1380</v>
      </c>
      <c r="M810" s="2">
        <f>+Tabla32[[#This Row],[ENTRADAS]]*Tabla32[[#This Row],[PRECIO]]</f>
        <v>0</v>
      </c>
      <c r="N810" s="2">
        <f>+Tabla32[[#This Row],[SALIDAS]]*Tabla32[[#This Row],[PRECIO]]</f>
        <v>0</v>
      </c>
      <c r="O810" s="2">
        <f>+Tabla32[[#This Row],[BALANCE INICIAL2]]+Tabla32[[#This Row],[ENTRADAS3]]-Tabla32[[#This Row],[SALIDAS4]]</f>
        <v>1380</v>
      </c>
    </row>
    <row r="811" spans="1:15" x14ac:dyDescent="0.25">
      <c r="A811" s="9" t="s">
        <v>34</v>
      </c>
      <c r="B811" t="s">
        <v>877</v>
      </c>
      <c r="C811" t="s">
        <v>104</v>
      </c>
      <c r="D811" t="s">
        <v>361</v>
      </c>
      <c r="F811" s="9" t="s">
        <v>820</v>
      </c>
      <c r="G811">
        <v>12</v>
      </c>
      <c r="H811">
        <v>0</v>
      </c>
      <c r="I811" s="34">
        <v>0</v>
      </c>
      <c r="J811">
        <f>+Tabla32[[#This Row],[BALANCE INICIAL]]+Tabla32[[#This Row],[ENTRADAS]]-Tabla32[[#This Row],[SALIDAS]]</f>
        <v>12</v>
      </c>
      <c r="K811" s="2">
        <v>25.37</v>
      </c>
      <c r="L811" s="2">
        <f>+Tabla32[[#This Row],[BALANCE INICIAL]]*Tabla32[[#This Row],[PRECIO]]</f>
        <v>304.44</v>
      </c>
      <c r="M811" s="2">
        <f>+Tabla32[[#This Row],[ENTRADAS]]*Tabla32[[#This Row],[PRECIO]]</f>
        <v>0</v>
      </c>
      <c r="N811" s="2">
        <f>+Tabla32[[#This Row],[SALIDAS]]*Tabla32[[#This Row],[PRECIO]]</f>
        <v>0</v>
      </c>
      <c r="O811" s="2">
        <f>+Tabla32[[#This Row],[BALANCE INICIAL2]]+Tabla32[[#This Row],[ENTRADAS3]]-Tabla32[[#This Row],[SALIDAS4]]</f>
        <v>304.44</v>
      </c>
    </row>
    <row r="812" spans="1:15" x14ac:dyDescent="0.25">
      <c r="A812" s="9" t="s">
        <v>34</v>
      </c>
      <c r="B812" t="s">
        <v>877</v>
      </c>
      <c r="C812" t="s">
        <v>104</v>
      </c>
      <c r="D812" t="s">
        <v>362</v>
      </c>
      <c r="F812" s="9" t="s">
        <v>820</v>
      </c>
      <c r="G812">
        <v>12</v>
      </c>
      <c r="H812">
        <v>0</v>
      </c>
      <c r="I812" s="34">
        <v>0</v>
      </c>
      <c r="J812">
        <f>+Tabla32[[#This Row],[BALANCE INICIAL]]+Tabla32[[#This Row],[ENTRADAS]]-Tabla32[[#This Row],[SALIDAS]]</f>
        <v>12</v>
      </c>
      <c r="K812" s="2">
        <v>227.75</v>
      </c>
      <c r="L812" s="2">
        <f>+Tabla32[[#This Row],[BALANCE INICIAL]]*Tabla32[[#This Row],[PRECIO]]</f>
        <v>2733</v>
      </c>
      <c r="M812" s="2">
        <f>+Tabla32[[#This Row],[ENTRADAS]]*Tabla32[[#This Row],[PRECIO]]</f>
        <v>0</v>
      </c>
      <c r="N812" s="2">
        <f>+Tabla32[[#This Row],[SALIDAS]]*Tabla32[[#This Row],[PRECIO]]</f>
        <v>0</v>
      </c>
      <c r="O812" s="2">
        <f>+Tabla32[[#This Row],[BALANCE INICIAL2]]+Tabla32[[#This Row],[ENTRADAS3]]-Tabla32[[#This Row],[SALIDAS4]]</f>
        <v>2733</v>
      </c>
    </row>
    <row r="813" spans="1:15" x14ac:dyDescent="0.25">
      <c r="A813" s="9" t="s">
        <v>23</v>
      </c>
      <c r="B813" s="17" t="s">
        <v>881</v>
      </c>
      <c r="C813" t="s">
        <v>882</v>
      </c>
      <c r="D813" t="s">
        <v>405</v>
      </c>
      <c r="F813" s="9" t="s">
        <v>820</v>
      </c>
      <c r="G813">
        <v>50</v>
      </c>
      <c r="H813">
        <v>0</v>
      </c>
      <c r="I813" s="34">
        <v>0</v>
      </c>
      <c r="J813">
        <f>+Tabla32[[#This Row],[BALANCE INICIAL]]+Tabla32[[#This Row],[ENTRADAS]]-Tabla32[[#This Row],[SALIDAS]]</f>
        <v>50</v>
      </c>
      <c r="K813" s="2">
        <v>73.099999999999994</v>
      </c>
      <c r="L813" s="2">
        <f>+Tabla32[[#This Row],[BALANCE INICIAL]]*Tabla32[[#This Row],[PRECIO]]</f>
        <v>3654.9999999999995</v>
      </c>
      <c r="M813" s="2">
        <f>+Tabla32[[#This Row],[ENTRADAS]]*Tabla32[[#This Row],[PRECIO]]</f>
        <v>0</v>
      </c>
      <c r="N813" s="2">
        <f>+Tabla32[[#This Row],[SALIDAS]]*Tabla32[[#This Row],[PRECIO]]</f>
        <v>0</v>
      </c>
      <c r="O813" s="2">
        <f>+Tabla32[[#This Row],[BALANCE INICIAL2]]+Tabla32[[#This Row],[ENTRADAS3]]-Tabla32[[#This Row],[SALIDAS4]]</f>
        <v>3654.9999999999995</v>
      </c>
    </row>
    <row r="814" spans="1:15" x14ac:dyDescent="0.25">
      <c r="A814" s="9" t="s">
        <v>34</v>
      </c>
      <c r="B814" t="s">
        <v>877</v>
      </c>
      <c r="C814" t="s">
        <v>104</v>
      </c>
      <c r="D814" t="s">
        <v>468</v>
      </c>
      <c r="F814" s="9" t="s">
        <v>820</v>
      </c>
      <c r="G814">
        <v>50</v>
      </c>
      <c r="H814">
        <v>0</v>
      </c>
      <c r="I814" s="34">
        <v>0</v>
      </c>
      <c r="J814">
        <f>+Tabla32[[#This Row],[BALANCE INICIAL]]+Tabla32[[#This Row],[ENTRADAS]]-Tabla32[[#This Row],[SALIDAS]]</f>
        <v>50</v>
      </c>
      <c r="K814" s="2">
        <v>70.510000000000005</v>
      </c>
      <c r="L814" s="2">
        <f>+Tabla32[[#This Row],[BALANCE INICIAL]]*Tabla32[[#This Row],[PRECIO]]</f>
        <v>3525.5000000000005</v>
      </c>
      <c r="M814" s="2">
        <f>+Tabla32[[#This Row],[ENTRADAS]]*Tabla32[[#This Row],[PRECIO]]</f>
        <v>0</v>
      </c>
      <c r="N814" s="2">
        <f>+Tabla32[[#This Row],[SALIDAS]]*Tabla32[[#This Row],[PRECIO]]</f>
        <v>0</v>
      </c>
      <c r="O814" s="2">
        <f>+Tabla32[[#This Row],[BALANCE INICIAL2]]+Tabla32[[#This Row],[ENTRADAS3]]-Tabla32[[#This Row],[SALIDAS4]]</f>
        <v>3525.5000000000005</v>
      </c>
    </row>
    <row r="815" spans="1:15" x14ac:dyDescent="0.25">
      <c r="A815" s="9" t="s">
        <v>34</v>
      </c>
      <c r="B815" t="s">
        <v>877</v>
      </c>
      <c r="C815" t="s">
        <v>104</v>
      </c>
      <c r="D815" t="s">
        <v>445</v>
      </c>
      <c r="F815" s="9" t="s">
        <v>820</v>
      </c>
      <c r="G815">
        <v>50</v>
      </c>
      <c r="H815">
        <v>0</v>
      </c>
      <c r="I815" s="34">
        <v>0</v>
      </c>
      <c r="J815">
        <f>+Tabla32[[#This Row],[BALANCE INICIAL]]+Tabla32[[#This Row],[ENTRADAS]]-Tabla32[[#This Row],[SALIDAS]]</f>
        <v>50</v>
      </c>
      <c r="K815" s="2">
        <v>196.34</v>
      </c>
      <c r="L815" s="2">
        <f>+Tabla32[[#This Row],[BALANCE INICIAL]]*Tabla32[[#This Row],[PRECIO]]</f>
        <v>9817</v>
      </c>
      <c r="M815" s="2">
        <f>+Tabla32[[#This Row],[ENTRADAS]]*Tabla32[[#This Row],[PRECIO]]</f>
        <v>0</v>
      </c>
      <c r="N815" s="2">
        <f>+Tabla32[[#This Row],[SALIDAS]]*Tabla32[[#This Row],[PRECIO]]</f>
        <v>0</v>
      </c>
      <c r="O815" s="2">
        <f>+Tabla32[[#This Row],[BALANCE INICIAL2]]+Tabla32[[#This Row],[ENTRADAS3]]-Tabla32[[#This Row],[SALIDAS4]]</f>
        <v>9817</v>
      </c>
    </row>
    <row r="816" spans="1:15" x14ac:dyDescent="0.25">
      <c r="A816" s="9" t="s">
        <v>23</v>
      </c>
      <c r="B816" s="17" t="s">
        <v>881</v>
      </c>
      <c r="C816" t="s">
        <v>882</v>
      </c>
      <c r="D816" t="s">
        <v>406</v>
      </c>
      <c r="F816" s="9" t="s">
        <v>820</v>
      </c>
      <c r="G816">
        <v>20</v>
      </c>
      <c r="H816">
        <v>0</v>
      </c>
      <c r="I816" s="34">
        <v>1</v>
      </c>
      <c r="J816">
        <f>+Tabla32[[#This Row],[BALANCE INICIAL]]+Tabla32[[#This Row],[ENTRADAS]]-Tabla32[[#This Row],[SALIDAS]]</f>
        <v>19</v>
      </c>
      <c r="K816" s="2">
        <v>146</v>
      </c>
      <c r="L816" s="2">
        <f>+Tabla32[[#This Row],[BALANCE INICIAL]]*Tabla32[[#This Row],[PRECIO]]</f>
        <v>2920</v>
      </c>
      <c r="M816" s="2">
        <f>+Tabla32[[#This Row],[ENTRADAS]]*Tabla32[[#This Row],[PRECIO]]</f>
        <v>0</v>
      </c>
      <c r="N816" s="2">
        <f>+Tabla32[[#This Row],[SALIDAS]]*Tabla32[[#This Row],[PRECIO]]</f>
        <v>146</v>
      </c>
      <c r="O816" s="2">
        <f>+Tabla32[[#This Row],[BALANCE INICIAL2]]+Tabla32[[#This Row],[ENTRADAS3]]-Tabla32[[#This Row],[SALIDAS4]]</f>
        <v>2774</v>
      </c>
    </row>
    <row r="817" spans="1:15" x14ac:dyDescent="0.25">
      <c r="A817" s="9" t="s">
        <v>34</v>
      </c>
      <c r="B817" t="s">
        <v>877</v>
      </c>
      <c r="C817" t="s">
        <v>104</v>
      </c>
      <c r="D817" t="s">
        <v>466</v>
      </c>
      <c r="F817" s="9" t="s">
        <v>820</v>
      </c>
      <c r="G817">
        <v>8</v>
      </c>
      <c r="H817">
        <v>0</v>
      </c>
      <c r="I817" s="34">
        <v>0</v>
      </c>
      <c r="J817">
        <f>+Tabla32[[#This Row],[BALANCE INICIAL]]+Tabla32[[#This Row],[ENTRADAS]]-Tabla32[[#This Row],[SALIDAS]]</f>
        <v>8</v>
      </c>
      <c r="K817" s="2">
        <v>310.39999999999998</v>
      </c>
      <c r="L817" s="2">
        <f>+Tabla32[[#This Row],[BALANCE INICIAL]]*Tabla32[[#This Row],[PRECIO]]</f>
        <v>2483.1999999999998</v>
      </c>
      <c r="M817" s="2">
        <f>+Tabla32[[#This Row],[ENTRADAS]]*Tabla32[[#This Row],[PRECIO]]</f>
        <v>0</v>
      </c>
      <c r="N817" s="2">
        <f>+Tabla32[[#This Row],[SALIDAS]]*Tabla32[[#This Row],[PRECIO]]</f>
        <v>0</v>
      </c>
      <c r="O817" s="2">
        <f>+Tabla32[[#This Row],[BALANCE INICIAL2]]+Tabla32[[#This Row],[ENTRADAS3]]-Tabla32[[#This Row],[SALIDAS4]]</f>
        <v>2483.1999999999998</v>
      </c>
    </row>
    <row r="818" spans="1:15" x14ac:dyDescent="0.25">
      <c r="A818" s="9" t="s">
        <v>34</v>
      </c>
      <c r="B818" t="s">
        <v>877</v>
      </c>
      <c r="C818" t="s">
        <v>104</v>
      </c>
      <c r="D818" t="s">
        <v>467</v>
      </c>
      <c r="F818" s="9" t="s">
        <v>820</v>
      </c>
      <c r="G818">
        <v>2</v>
      </c>
      <c r="H818">
        <v>0</v>
      </c>
      <c r="I818" s="34">
        <v>0</v>
      </c>
      <c r="J818">
        <f>+Tabla32[[#This Row],[BALANCE INICIAL]]+Tabla32[[#This Row],[ENTRADAS]]-Tabla32[[#This Row],[SALIDAS]]</f>
        <v>2</v>
      </c>
      <c r="K818" s="2">
        <v>675</v>
      </c>
      <c r="L818" s="2">
        <f>+Tabla32[[#This Row],[BALANCE INICIAL]]*Tabla32[[#This Row],[PRECIO]]</f>
        <v>1350</v>
      </c>
      <c r="M818" s="2">
        <f>+Tabla32[[#This Row],[ENTRADAS]]*Tabla32[[#This Row],[PRECIO]]</f>
        <v>0</v>
      </c>
      <c r="N818" s="2">
        <f>+Tabla32[[#This Row],[SALIDAS]]*Tabla32[[#This Row],[PRECIO]]</f>
        <v>0</v>
      </c>
      <c r="O818" s="2">
        <f>+Tabla32[[#This Row],[BALANCE INICIAL2]]+Tabla32[[#This Row],[ENTRADAS3]]-Tabla32[[#This Row],[SALIDAS4]]</f>
        <v>1350</v>
      </c>
    </row>
    <row r="819" spans="1:15" x14ac:dyDescent="0.25">
      <c r="A819" s="9" t="s">
        <v>34</v>
      </c>
      <c r="B819" t="s">
        <v>877</v>
      </c>
      <c r="C819" t="s">
        <v>104</v>
      </c>
      <c r="D819" t="s">
        <v>465</v>
      </c>
      <c r="F819" s="9" t="s">
        <v>820</v>
      </c>
      <c r="G819">
        <v>10</v>
      </c>
      <c r="H819">
        <v>0</v>
      </c>
      <c r="I819" s="34">
        <v>0</v>
      </c>
      <c r="J819">
        <f>+Tabla32[[#This Row],[BALANCE INICIAL]]+Tabla32[[#This Row],[ENTRADAS]]-Tabla32[[#This Row],[SALIDAS]]</f>
        <v>10</v>
      </c>
      <c r="K819" s="2">
        <v>310.39999999999998</v>
      </c>
      <c r="L819" s="2">
        <f>+Tabla32[[#This Row],[BALANCE INICIAL]]*Tabla32[[#This Row],[PRECIO]]</f>
        <v>3104</v>
      </c>
      <c r="M819" s="2">
        <f>+Tabla32[[#This Row],[ENTRADAS]]*Tabla32[[#This Row],[PRECIO]]</f>
        <v>0</v>
      </c>
      <c r="N819" s="2">
        <f>+Tabla32[[#This Row],[SALIDAS]]*Tabla32[[#This Row],[PRECIO]]</f>
        <v>0</v>
      </c>
      <c r="O819" s="2">
        <f>+Tabla32[[#This Row],[BALANCE INICIAL2]]+Tabla32[[#This Row],[ENTRADAS3]]-Tabla32[[#This Row],[SALIDAS4]]</f>
        <v>3104</v>
      </c>
    </row>
    <row r="820" spans="1:15" x14ac:dyDescent="0.25">
      <c r="A820" s="9" t="s">
        <v>23</v>
      </c>
      <c r="B820" s="17" t="s">
        <v>881</v>
      </c>
      <c r="C820" t="s">
        <v>882</v>
      </c>
      <c r="D820" t="s">
        <v>407</v>
      </c>
      <c r="F820" s="9" t="s">
        <v>820</v>
      </c>
      <c r="G820">
        <v>1</v>
      </c>
      <c r="H820">
        <v>0</v>
      </c>
      <c r="I820" s="34">
        <v>0</v>
      </c>
      <c r="J820">
        <f>+Tabla32[[#This Row],[BALANCE INICIAL]]+Tabla32[[#This Row],[ENTRADAS]]-Tabla32[[#This Row],[SALIDAS]]</f>
        <v>1</v>
      </c>
      <c r="K820" s="2">
        <v>93</v>
      </c>
      <c r="L820" s="2">
        <f>+Tabla32[[#This Row],[BALANCE INICIAL]]*Tabla32[[#This Row],[PRECIO]]</f>
        <v>93</v>
      </c>
      <c r="M820" s="2">
        <f>+Tabla32[[#This Row],[ENTRADAS]]*Tabla32[[#This Row],[PRECIO]]</f>
        <v>0</v>
      </c>
      <c r="N820" s="2">
        <f>+Tabla32[[#This Row],[SALIDAS]]*Tabla32[[#This Row],[PRECIO]]</f>
        <v>0</v>
      </c>
      <c r="O820" s="2">
        <f>+Tabla32[[#This Row],[BALANCE INICIAL2]]+Tabla32[[#This Row],[ENTRADAS3]]-Tabla32[[#This Row],[SALIDAS4]]</f>
        <v>93</v>
      </c>
    </row>
    <row r="821" spans="1:15" x14ac:dyDescent="0.25">
      <c r="A821" s="9" t="s">
        <v>26</v>
      </c>
      <c r="B821" t="s">
        <v>887</v>
      </c>
      <c r="C821" t="s">
        <v>70</v>
      </c>
      <c r="D821" t="s">
        <v>363</v>
      </c>
      <c r="F821" s="9" t="s">
        <v>820</v>
      </c>
      <c r="G821">
        <v>3</v>
      </c>
      <c r="H821">
        <v>0</v>
      </c>
      <c r="I821" s="34">
        <v>0</v>
      </c>
      <c r="J821">
        <f>+Tabla32[[#This Row],[BALANCE INICIAL]]+Tabla32[[#This Row],[ENTRADAS]]-Tabla32[[#This Row],[SALIDAS]]</f>
        <v>3</v>
      </c>
      <c r="K821" s="2">
        <v>36</v>
      </c>
      <c r="L821" s="2">
        <f>+Tabla32[[#This Row],[BALANCE INICIAL]]*Tabla32[[#This Row],[PRECIO]]</f>
        <v>108</v>
      </c>
      <c r="M821" s="2">
        <f>+Tabla32[[#This Row],[ENTRADAS]]*Tabla32[[#This Row],[PRECIO]]</f>
        <v>0</v>
      </c>
      <c r="N821" s="2">
        <f>+Tabla32[[#This Row],[SALIDAS]]*Tabla32[[#This Row],[PRECIO]]</f>
        <v>0</v>
      </c>
      <c r="O821" s="2">
        <f>+Tabla32[[#This Row],[BALANCE INICIAL2]]+Tabla32[[#This Row],[ENTRADAS3]]-Tabla32[[#This Row],[SALIDAS4]]</f>
        <v>108</v>
      </c>
    </row>
    <row r="822" spans="1:15" x14ac:dyDescent="0.25">
      <c r="A822" s="9" t="s">
        <v>59</v>
      </c>
      <c r="B822" t="s">
        <v>880</v>
      </c>
      <c r="C822" t="s">
        <v>107</v>
      </c>
      <c r="D822" t="s">
        <v>813</v>
      </c>
      <c r="F822" s="9" t="s">
        <v>820</v>
      </c>
      <c r="G822">
        <v>4</v>
      </c>
      <c r="H822">
        <v>0</v>
      </c>
      <c r="I822" s="34">
        <v>0</v>
      </c>
      <c r="J822">
        <f>+Tabla32[[#This Row],[BALANCE INICIAL]]+Tabla32[[#This Row],[ENTRADAS]]-Tabla32[[#This Row],[SALIDAS]]</f>
        <v>4</v>
      </c>
      <c r="K822" s="2">
        <v>1750</v>
      </c>
      <c r="L822" s="2">
        <f>+Tabla32[[#This Row],[BALANCE INICIAL]]*Tabla32[[#This Row],[PRECIO]]</f>
        <v>7000</v>
      </c>
      <c r="M822" s="2">
        <f>+Tabla32[[#This Row],[ENTRADAS]]*Tabla32[[#This Row],[PRECIO]]</f>
        <v>0</v>
      </c>
      <c r="N822" s="2">
        <f>+Tabla32[[#This Row],[SALIDAS]]*Tabla32[[#This Row],[PRECIO]]</f>
        <v>0</v>
      </c>
      <c r="O822" s="2">
        <f>+Tabla32[[#This Row],[BALANCE INICIAL2]]+Tabla32[[#This Row],[ENTRADAS3]]-Tabla32[[#This Row],[SALIDAS4]]</f>
        <v>7000</v>
      </c>
    </row>
    <row r="823" spans="1:15" x14ac:dyDescent="0.25">
      <c r="A823" s="9" t="s">
        <v>59</v>
      </c>
      <c r="B823" t="s">
        <v>880</v>
      </c>
      <c r="C823" t="s">
        <v>107</v>
      </c>
      <c r="D823" t="s">
        <v>814</v>
      </c>
      <c r="F823" s="9" t="s">
        <v>820</v>
      </c>
      <c r="G823">
        <v>303</v>
      </c>
      <c r="H823">
        <v>0</v>
      </c>
      <c r="I823" s="34">
        <v>20</v>
      </c>
      <c r="J823">
        <f>+Tabla32[[#This Row],[BALANCE INICIAL]]+Tabla32[[#This Row],[ENTRADAS]]-Tabla32[[#This Row],[SALIDAS]]</f>
        <v>283</v>
      </c>
      <c r="K823" s="2">
        <v>25</v>
      </c>
      <c r="L823" s="2">
        <f>+Tabla32[[#This Row],[BALANCE INICIAL]]*Tabla32[[#This Row],[PRECIO]]</f>
        <v>7575</v>
      </c>
      <c r="M823" s="2">
        <f>+Tabla32[[#This Row],[ENTRADAS]]*Tabla32[[#This Row],[PRECIO]]</f>
        <v>0</v>
      </c>
      <c r="N823" s="2">
        <f>+Tabla32[[#This Row],[SALIDAS]]*Tabla32[[#This Row],[PRECIO]]</f>
        <v>500</v>
      </c>
      <c r="O823" s="2">
        <f>+Tabla32[[#This Row],[BALANCE INICIAL2]]+Tabla32[[#This Row],[ENTRADAS3]]-Tabla32[[#This Row],[SALIDAS4]]</f>
        <v>7075</v>
      </c>
    </row>
    <row r="824" spans="1:15" x14ac:dyDescent="0.25">
      <c r="A824" s="9" t="s">
        <v>59</v>
      </c>
      <c r="B824" t="s">
        <v>880</v>
      </c>
      <c r="C824" t="s">
        <v>107</v>
      </c>
      <c r="D824" t="s">
        <v>815</v>
      </c>
      <c r="F824" s="9" t="s">
        <v>820</v>
      </c>
      <c r="G824">
        <v>3</v>
      </c>
      <c r="H824">
        <v>0</v>
      </c>
      <c r="I824" s="34">
        <v>0</v>
      </c>
      <c r="J824">
        <f>+Tabla32[[#This Row],[BALANCE INICIAL]]+Tabla32[[#This Row],[ENTRADAS]]-Tabla32[[#This Row],[SALIDAS]]</f>
        <v>3</v>
      </c>
      <c r="K824" s="2">
        <v>125</v>
      </c>
      <c r="L824" s="2">
        <f>+Tabla32[[#This Row],[BALANCE INICIAL]]*Tabla32[[#This Row],[PRECIO]]</f>
        <v>375</v>
      </c>
      <c r="M824" s="2">
        <f>+Tabla32[[#This Row],[ENTRADAS]]*Tabla32[[#This Row],[PRECIO]]</f>
        <v>0</v>
      </c>
      <c r="N824" s="2">
        <f>+Tabla32[[#This Row],[SALIDAS]]*Tabla32[[#This Row],[PRECIO]]</f>
        <v>0</v>
      </c>
      <c r="O824" s="2">
        <f>+Tabla32[[#This Row],[BALANCE INICIAL2]]+Tabla32[[#This Row],[ENTRADAS3]]-Tabla32[[#This Row],[SALIDAS4]]</f>
        <v>375</v>
      </c>
    </row>
    <row r="825" spans="1:15" x14ac:dyDescent="0.25">
      <c r="A825" s="9" t="s">
        <v>59</v>
      </c>
      <c r="B825" t="s">
        <v>880</v>
      </c>
      <c r="C825" t="s">
        <v>107</v>
      </c>
      <c r="D825" t="s">
        <v>816</v>
      </c>
      <c r="F825" s="9" t="s">
        <v>820</v>
      </c>
      <c r="G825">
        <v>9</v>
      </c>
      <c r="H825">
        <v>0</v>
      </c>
      <c r="I825" s="34">
        <v>0</v>
      </c>
      <c r="J825">
        <f>+Tabla32[[#This Row],[BALANCE INICIAL]]+Tabla32[[#This Row],[ENTRADAS]]-Tabla32[[#This Row],[SALIDAS]]</f>
        <v>9</v>
      </c>
      <c r="K825" s="2">
        <v>206</v>
      </c>
      <c r="L825" s="2">
        <f>+Tabla32[[#This Row],[BALANCE INICIAL]]*Tabla32[[#This Row],[PRECIO]]</f>
        <v>1854</v>
      </c>
      <c r="M825" s="2">
        <f>+Tabla32[[#This Row],[ENTRADAS]]*Tabla32[[#This Row],[PRECIO]]</f>
        <v>0</v>
      </c>
      <c r="N825" s="2">
        <f>+Tabla32[[#This Row],[SALIDAS]]*Tabla32[[#This Row],[PRECIO]]</f>
        <v>0</v>
      </c>
      <c r="O825" s="2">
        <f>+Tabla32[[#This Row],[BALANCE INICIAL2]]+Tabla32[[#This Row],[ENTRADAS3]]-Tabla32[[#This Row],[SALIDAS4]]</f>
        <v>1854</v>
      </c>
    </row>
    <row r="826" spans="1:15" x14ac:dyDescent="0.25">
      <c r="A826" s="9" t="s">
        <v>59</v>
      </c>
      <c r="B826" t="s">
        <v>880</v>
      </c>
      <c r="C826" t="s">
        <v>107</v>
      </c>
      <c r="D826" t="s">
        <v>817</v>
      </c>
      <c r="F826" s="9" t="s">
        <v>820</v>
      </c>
      <c r="G826">
        <v>1</v>
      </c>
      <c r="H826">
        <v>0</v>
      </c>
      <c r="I826" s="34">
        <v>0</v>
      </c>
      <c r="J826">
        <f>+Tabla32[[#This Row],[BALANCE INICIAL]]+Tabla32[[#This Row],[ENTRADAS]]-Tabla32[[#This Row],[SALIDAS]]</f>
        <v>1</v>
      </c>
      <c r="K826" s="2">
        <v>102</v>
      </c>
      <c r="L826" s="2">
        <f>+Tabla32[[#This Row],[BALANCE INICIAL]]*Tabla32[[#This Row],[PRECIO]]</f>
        <v>102</v>
      </c>
      <c r="M826" s="2">
        <f>+Tabla32[[#This Row],[ENTRADAS]]*Tabla32[[#This Row],[PRECIO]]</f>
        <v>0</v>
      </c>
      <c r="N826" s="2">
        <f>+Tabla32[[#This Row],[SALIDAS]]*Tabla32[[#This Row],[PRECIO]]</f>
        <v>0</v>
      </c>
      <c r="O826" s="2">
        <f>+Tabla32[[#This Row],[BALANCE INICIAL2]]+Tabla32[[#This Row],[ENTRADAS3]]-Tabla32[[#This Row],[SALIDAS4]]</f>
        <v>102</v>
      </c>
    </row>
    <row r="827" spans="1:15" x14ac:dyDescent="0.25">
      <c r="A827" s="9" t="s">
        <v>59</v>
      </c>
      <c r="B827" t="s">
        <v>880</v>
      </c>
      <c r="C827" t="s">
        <v>107</v>
      </c>
      <c r="D827" t="s">
        <v>818</v>
      </c>
      <c r="F827" s="9" t="s">
        <v>820</v>
      </c>
      <c r="G827">
        <v>120</v>
      </c>
      <c r="H827">
        <v>0</v>
      </c>
      <c r="I827" s="34">
        <v>0</v>
      </c>
      <c r="J827">
        <f>+Tabla32[[#This Row],[BALANCE INICIAL]]+Tabla32[[#This Row],[ENTRADAS]]-Tabla32[[#This Row],[SALIDAS]]</f>
        <v>120</v>
      </c>
      <c r="K827" s="2">
        <v>115</v>
      </c>
      <c r="L827" s="2">
        <f>+Tabla32[[#This Row],[BALANCE INICIAL]]*Tabla32[[#This Row],[PRECIO]]</f>
        <v>13800</v>
      </c>
      <c r="M827" s="2">
        <f>+Tabla32[[#This Row],[ENTRADAS]]*Tabla32[[#This Row],[PRECIO]]</f>
        <v>0</v>
      </c>
      <c r="N827" s="2">
        <f>+Tabla32[[#This Row],[SALIDAS]]*Tabla32[[#This Row],[PRECIO]]</f>
        <v>0</v>
      </c>
      <c r="O827" s="2">
        <f>+Tabla32[[#This Row],[BALANCE INICIAL2]]+Tabla32[[#This Row],[ENTRADAS3]]-Tabla32[[#This Row],[SALIDAS4]]</f>
        <v>13800</v>
      </c>
    </row>
    <row r="828" spans="1:15" x14ac:dyDescent="0.25">
      <c r="A828" s="9" t="s">
        <v>34</v>
      </c>
      <c r="B828" t="s">
        <v>877</v>
      </c>
      <c r="C828" t="s">
        <v>104</v>
      </c>
      <c r="D828" t="s">
        <v>531</v>
      </c>
      <c r="F828" s="9" t="s">
        <v>820</v>
      </c>
      <c r="G828">
        <v>0</v>
      </c>
      <c r="H828">
        <v>0</v>
      </c>
      <c r="I828" s="34">
        <v>0</v>
      </c>
      <c r="J828">
        <f>+Tabla32[[#This Row],[BALANCE INICIAL]]+Tabla32[[#This Row],[ENTRADAS]]-Tabla32[[#This Row],[SALIDAS]]</f>
        <v>0</v>
      </c>
      <c r="K828" s="2">
        <v>138</v>
      </c>
      <c r="L828" s="2">
        <f>+Tabla32[[#This Row],[BALANCE INICIAL]]*Tabla32[[#This Row],[PRECIO]]</f>
        <v>0</v>
      </c>
      <c r="M828" s="2">
        <f>+Tabla32[[#This Row],[ENTRADAS]]*Tabla32[[#This Row],[PRECIO]]</f>
        <v>0</v>
      </c>
      <c r="N828" s="2">
        <f>+Tabla32[[#This Row],[SALIDAS]]*Tabla32[[#This Row],[PRECIO]]</f>
        <v>0</v>
      </c>
      <c r="O828" s="2">
        <f>+Tabla32[[#This Row],[BALANCE INICIAL2]]+Tabla32[[#This Row],[ENTRADAS3]]-Tabla32[[#This Row],[SALIDAS4]]</f>
        <v>0</v>
      </c>
    </row>
    <row r="829" spans="1:15" x14ac:dyDescent="0.25">
      <c r="A829" s="9" t="s">
        <v>34</v>
      </c>
      <c r="B829" t="s">
        <v>877</v>
      </c>
      <c r="C829" t="s">
        <v>104</v>
      </c>
      <c r="D829" t="s">
        <v>532</v>
      </c>
      <c r="F829" s="9" t="s">
        <v>820</v>
      </c>
      <c r="G829">
        <v>0</v>
      </c>
      <c r="H829">
        <v>0</v>
      </c>
      <c r="I829" s="34">
        <v>0</v>
      </c>
      <c r="J829">
        <f>+Tabla32[[#This Row],[BALANCE INICIAL]]+Tabla32[[#This Row],[ENTRADAS]]-Tabla32[[#This Row],[SALIDAS]]</f>
        <v>0</v>
      </c>
      <c r="K829" s="2">
        <v>74</v>
      </c>
      <c r="L829" s="2">
        <f>+Tabla32[[#This Row],[BALANCE INICIAL]]*Tabla32[[#This Row],[PRECIO]]</f>
        <v>0</v>
      </c>
      <c r="M829" s="2">
        <f>+Tabla32[[#This Row],[ENTRADAS]]*Tabla32[[#This Row],[PRECIO]]</f>
        <v>0</v>
      </c>
      <c r="N829" s="2">
        <f>+Tabla32[[#This Row],[SALIDAS]]*Tabla32[[#This Row],[PRECIO]]</f>
        <v>0</v>
      </c>
      <c r="O829" s="2">
        <f>+Tabla32[[#This Row],[BALANCE INICIAL2]]+Tabla32[[#This Row],[ENTRADAS3]]-Tabla32[[#This Row],[SALIDAS4]]</f>
        <v>0</v>
      </c>
    </row>
    <row r="830" spans="1:15" x14ac:dyDescent="0.25">
      <c r="A830" s="9" t="s">
        <v>30</v>
      </c>
      <c r="B830" s="17" t="s">
        <v>876</v>
      </c>
      <c r="C830" t="s">
        <v>73</v>
      </c>
      <c r="D830" t="s">
        <v>147</v>
      </c>
      <c r="F830" s="9" t="s">
        <v>820</v>
      </c>
      <c r="G830">
        <v>0</v>
      </c>
      <c r="H830">
        <v>0</v>
      </c>
      <c r="I830" s="34">
        <v>0</v>
      </c>
      <c r="J830">
        <f>+Tabla32[[#This Row],[BALANCE INICIAL]]+Tabla32[[#This Row],[ENTRADAS]]-Tabla32[[#This Row],[SALIDAS]]</f>
        <v>0</v>
      </c>
      <c r="K830" s="2">
        <v>12000</v>
      </c>
      <c r="L830" s="2">
        <f>+Tabla32[[#This Row],[BALANCE INICIAL]]*Tabla32[[#This Row],[PRECIO]]</f>
        <v>0</v>
      </c>
      <c r="M830" s="2">
        <f>+Tabla32[[#This Row],[ENTRADAS]]*Tabla32[[#This Row],[PRECIO]]</f>
        <v>0</v>
      </c>
      <c r="N830" s="2">
        <f>+Tabla32[[#This Row],[SALIDAS]]*Tabla32[[#This Row],[PRECIO]]</f>
        <v>0</v>
      </c>
      <c r="O830" s="2">
        <f>+Tabla32[[#This Row],[BALANCE INICIAL2]]+Tabla32[[#This Row],[ENTRADAS3]]-Tabla32[[#This Row],[SALIDAS4]]</f>
        <v>0</v>
      </c>
    </row>
    <row r="831" spans="1:15" x14ac:dyDescent="0.25">
      <c r="A831" s="9" t="s">
        <v>29</v>
      </c>
      <c r="B831" t="s">
        <v>878</v>
      </c>
      <c r="C831" t="s">
        <v>102</v>
      </c>
      <c r="D831" t="s">
        <v>637</v>
      </c>
      <c r="F831" s="9" t="s">
        <v>872</v>
      </c>
      <c r="G831">
        <v>5</v>
      </c>
      <c r="H831">
        <v>0</v>
      </c>
      <c r="I831" s="34">
        <v>0</v>
      </c>
      <c r="J831">
        <f>+Tabla32[[#This Row],[BALANCE INICIAL]]+Tabla32[[#This Row],[ENTRADAS]]-Tabla32[[#This Row],[SALIDAS]]</f>
        <v>5</v>
      </c>
      <c r="K831" s="2">
        <v>290</v>
      </c>
      <c r="L831" s="2">
        <f>+Tabla32[[#This Row],[BALANCE INICIAL]]*Tabla32[[#This Row],[PRECIO]]</f>
        <v>1450</v>
      </c>
      <c r="M831" s="2">
        <f>+Tabla32[[#This Row],[ENTRADAS]]*Tabla32[[#This Row],[PRECIO]]</f>
        <v>0</v>
      </c>
      <c r="N831" s="2">
        <f>+Tabla32[[#This Row],[SALIDAS]]*Tabla32[[#This Row],[PRECIO]]</f>
        <v>0</v>
      </c>
      <c r="O831" s="2">
        <f>+Tabla32[[#This Row],[BALANCE INICIAL2]]+Tabla32[[#This Row],[ENTRADAS3]]-Tabla32[[#This Row],[SALIDAS4]]</f>
        <v>1450</v>
      </c>
    </row>
    <row r="832" spans="1:15" x14ac:dyDescent="0.25">
      <c r="A832" s="9" t="s">
        <v>29</v>
      </c>
      <c r="B832" t="s">
        <v>878</v>
      </c>
      <c r="C832" t="s">
        <v>102</v>
      </c>
      <c r="D832" t="s">
        <v>638</v>
      </c>
      <c r="F832" s="9" t="s">
        <v>872</v>
      </c>
      <c r="G832">
        <v>2</v>
      </c>
      <c r="H832">
        <v>0</v>
      </c>
      <c r="I832" s="34">
        <v>0</v>
      </c>
      <c r="J832">
        <f>+Tabla32[[#This Row],[BALANCE INICIAL]]+Tabla32[[#This Row],[ENTRADAS]]-Tabla32[[#This Row],[SALIDAS]]</f>
        <v>2</v>
      </c>
      <c r="K832" s="2">
        <v>500</v>
      </c>
      <c r="L832" s="2">
        <f>+Tabla32[[#This Row],[BALANCE INICIAL]]*Tabla32[[#This Row],[PRECIO]]</f>
        <v>1000</v>
      </c>
      <c r="M832" s="2">
        <f>+Tabla32[[#This Row],[ENTRADAS]]*Tabla32[[#This Row],[PRECIO]]</f>
        <v>0</v>
      </c>
      <c r="N832" s="2">
        <f>+Tabla32[[#This Row],[SALIDAS]]*Tabla32[[#This Row],[PRECIO]]</f>
        <v>0</v>
      </c>
      <c r="O832" s="2">
        <f>+Tabla32[[#This Row],[BALANCE INICIAL2]]+Tabla32[[#This Row],[ENTRADAS3]]-Tabla32[[#This Row],[SALIDAS4]]</f>
        <v>1000</v>
      </c>
    </row>
    <row r="833" spans="1:15" x14ac:dyDescent="0.25">
      <c r="A833" s="9" t="s">
        <v>29</v>
      </c>
      <c r="B833" t="s">
        <v>878</v>
      </c>
      <c r="C833" t="s">
        <v>102</v>
      </c>
      <c r="D833" t="s">
        <v>639</v>
      </c>
      <c r="F833" s="9" t="s">
        <v>870</v>
      </c>
      <c r="G833">
        <v>10</v>
      </c>
      <c r="H833">
        <v>0</v>
      </c>
      <c r="I833" s="34">
        <v>0</v>
      </c>
      <c r="J833">
        <f>+Tabla32[[#This Row],[BALANCE INICIAL]]+Tabla32[[#This Row],[ENTRADAS]]-Tabla32[[#This Row],[SALIDAS]]</f>
        <v>10</v>
      </c>
      <c r="K833" s="2">
        <v>750</v>
      </c>
      <c r="L833" s="2">
        <f>+Tabla32[[#This Row],[BALANCE INICIAL]]*Tabla32[[#This Row],[PRECIO]]</f>
        <v>7500</v>
      </c>
      <c r="M833" s="2">
        <f>+Tabla32[[#This Row],[ENTRADAS]]*Tabla32[[#This Row],[PRECIO]]</f>
        <v>0</v>
      </c>
      <c r="N833" s="2">
        <f>+Tabla32[[#This Row],[SALIDAS]]*Tabla32[[#This Row],[PRECIO]]</f>
        <v>0</v>
      </c>
      <c r="O833" s="2">
        <f>+Tabla32[[#This Row],[BALANCE INICIAL2]]+Tabla32[[#This Row],[ENTRADAS3]]-Tabla32[[#This Row],[SALIDAS4]]</f>
        <v>7500</v>
      </c>
    </row>
    <row r="834" spans="1:15" x14ac:dyDescent="0.25">
      <c r="A834" s="9" t="s">
        <v>29</v>
      </c>
      <c r="B834" t="s">
        <v>878</v>
      </c>
      <c r="C834" t="s">
        <v>102</v>
      </c>
      <c r="D834" t="s">
        <v>640</v>
      </c>
      <c r="F834" s="9" t="s">
        <v>872</v>
      </c>
      <c r="G834">
        <v>1</v>
      </c>
      <c r="H834">
        <v>0</v>
      </c>
      <c r="I834" s="34">
        <v>0</v>
      </c>
      <c r="J834">
        <f>+Tabla32[[#This Row],[BALANCE INICIAL]]+Tabla32[[#This Row],[ENTRADAS]]-Tabla32[[#This Row],[SALIDAS]]</f>
        <v>1</v>
      </c>
      <c r="K834" s="2">
        <v>186</v>
      </c>
      <c r="L834" s="2">
        <f>+Tabla32[[#This Row],[BALANCE INICIAL]]*Tabla32[[#This Row],[PRECIO]]</f>
        <v>186</v>
      </c>
      <c r="M834" s="2">
        <f>+Tabla32[[#This Row],[ENTRADAS]]*Tabla32[[#This Row],[PRECIO]]</f>
        <v>0</v>
      </c>
      <c r="N834" s="2">
        <f>+Tabla32[[#This Row],[SALIDAS]]*Tabla32[[#This Row],[PRECIO]]</f>
        <v>0</v>
      </c>
      <c r="O834" s="2">
        <f>+Tabla32[[#This Row],[BALANCE INICIAL2]]+Tabla32[[#This Row],[ENTRADAS3]]-Tabla32[[#This Row],[SALIDAS4]]</f>
        <v>186</v>
      </c>
    </row>
    <row r="835" spans="1:15" x14ac:dyDescent="0.25">
      <c r="A835" s="9" t="s">
        <v>29</v>
      </c>
      <c r="B835" t="s">
        <v>878</v>
      </c>
      <c r="C835" t="s">
        <v>102</v>
      </c>
      <c r="D835" t="s">
        <v>641</v>
      </c>
      <c r="F835" s="9" t="s">
        <v>870</v>
      </c>
      <c r="G835">
        <v>39</v>
      </c>
      <c r="H835">
        <v>0</v>
      </c>
      <c r="I835" s="34">
        <v>0</v>
      </c>
      <c r="J835">
        <f>+Tabla32[[#This Row],[BALANCE INICIAL]]+Tabla32[[#This Row],[ENTRADAS]]-Tabla32[[#This Row],[SALIDAS]]</f>
        <v>39</v>
      </c>
      <c r="K835" s="2">
        <v>200</v>
      </c>
      <c r="L835" s="2">
        <f>+Tabla32[[#This Row],[BALANCE INICIAL]]*Tabla32[[#This Row],[PRECIO]]</f>
        <v>7800</v>
      </c>
      <c r="M835" s="2">
        <f>+Tabla32[[#This Row],[ENTRADAS]]*Tabla32[[#This Row],[PRECIO]]</f>
        <v>0</v>
      </c>
      <c r="N835" s="2">
        <f>+Tabla32[[#This Row],[SALIDAS]]*Tabla32[[#This Row],[PRECIO]]</f>
        <v>0</v>
      </c>
      <c r="O835" s="2">
        <f>+Tabla32[[#This Row],[BALANCE INICIAL2]]+Tabla32[[#This Row],[ENTRADAS3]]-Tabla32[[#This Row],[SALIDAS4]]</f>
        <v>7800</v>
      </c>
    </row>
    <row r="836" spans="1:15" x14ac:dyDescent="0.25">
      <c r="A836" s="9" t="s">
        <v>29</v>
      </c>
      <c r="B836" t="s">
        <v>878</v>
      </c>
      <c r="C836" t="s">
        <v>102</v>
      </c>
      <c r="D836" t="s">
        <v>642</v>
      </c>
      <c r="F836" s="9" t="s">
        <v>870</v>
      </c>
      <c r="G836">
        <v>10</v>
      </c>
      <c r="H836">
        <v>0</v>
      </c>
      <c r="I836" s="34">
        <v>0</v>
      </c>
      <c r="J836">
        <f>+Tabla32[[#This Row],[BALANCE INICIAL]]+Tabla32[[#This Row],[ENTRADAS]]-Tabla32[[#This Row],[SALIDAS]]</f>
        <v>10</v>
      </c>
      <c r="K836" s="2">
        <v>200</v>
      </c>
      <c r="L836" s="2">
        <f>+Tabla32[[#This Row],[BALANCE INICIAL]]*Tabla32[[#This Row],[PRECIO]]</f>
        <v>2000</v>
      </c>
      <c r="M836" s="2">
        <f>+Tabla32[[#This Row],[ENTRADAS]]*Tabla32[[#This Row],[PRECIO]]</f>
        <v>0</v>
      </c>
      <c r="N836" s="2">
        <f>+Tabla32[[#This Row],[SALIDAS]]*Tabla32[[#This Row],[PRECIO]]</f>
        <v>0</v>
      </c>
      <c r="O836" s="2">
        <f>+Tabla32[[#This Row],[BALANCE INICIAL2]]+Tabla32[[#This Row],[ENTRADAS3]]-Tabla32[[#This Row],[SALIDAS4]]</f>
        <v>2000</v>
      </c>
    </row>
    <row r="837" spans="1:15" ht="15" customHeight="1" x14ac:dyDescent="0.25">
      <c r="A837" s="15" t="s">
        <v>27</v>
      </c>
      <c r="B837" s="17" t="s">
        <v>889</v>
      </c>
      <c r="C837" s="45" t="s">
        <v>1139</v>
      </c>
      <c r="D837" t="s">
        <v>969</v>
      </c>
      <c r="F837" s="9" t="s">
        <v>820</v>
      </c>
      <c r="G837">
        <v>1000</v>
      </c>
      <c r="H837">
        <v>0</v>
      </c>
      <c r="I837" s="34">
        <v>0</v>
      </c>
      <c r="J837">
        <f>+Tabla32[[#This Row],[BALANCE INICIAL]]+Tabla32[[#This Row],[ENTRADAS]]-Tabla32[[#This Row],[SALIDAS]]</f>
        <v>1000</v>
      </c>
      <c r="K837" s="2">
        <v>0.88</v>
      </c>
      <c r="L837" s="2">
        <f>+Tabla32[[#This Row],[BALANCE INICIAL]]*Tabla32[[#This Row],[PRECIO]]</f>
        <v>880</v>
      </c>
      <c r="M837" s="2">
        <f>+Tabla32[[#This Row],[ENTRADAS]]*Tabla32[[#This Row],[PRECIO]]</f>
        <v>0</v>
      </c>
      <c r="N837" s="2">
        <f>+Tabla32[[#This Row],[SALIDAS]]*Tabla32[[#This Row],[PRECIO]]</f>
        <v>0</v>
      </c>
      <c r="O837" s="2">
        <f>+Tabla32[[#This Row],[BALANCE INICIAL2]]+Tabla32[[#This Row],[ENTRADAS3]]-Tabla32[[#This Row],[SALIDAS4]]</f>
        <v>880</v>
      </c>
    </row>
    <row r="838" spans="1:15" ht="15.75" customHeight="1" x14ac:dyDescent="0.25">
      <c r="A838" s="15" t="s">
        <v>27</v>
      </c>
      <c r="B838" s="17" t="s">
        <v>889</v>
      </c>
      <c r="C838" s="45" t="s">
        <v>1139</v>
      </c>
      <c r="D838" t="s">
        <v>970</v>
      </c>
      <c r="F838" s="9" t="s">
        <v>820</v>
      </c>
      <c r="G838">
        <v>1000</v>
      </c>
      <c r="H838">
        <v>0</v>
      </c>
      <c r="I838" s="34">
        <v>0</v>
      </c>
      <c r="J838">
        <f>+Tabla32[[#This Row],[BALANCE INICIAL]]+Tabla32[[#This Row],[ENTRADAS]]-Tabla32[[#This Row],[SALIDAS]]</f>
        <v>1000</v>
      </c>
      <c r="K838" s="2">
        <v>2.7</v>
      </c>
      <c r="L838" s="2">
        <f>+Tabla32[[#This Row],[BALANCE INICIAL]]*Tabla32[[#This Row],[PRECIO]]</f>
        <v>2700</v>
      </c>
      <c r="M838" s="2">
        <f>+Tabla32[[#This Row],[ENTRADAS]]*Tabla32[[#This Row],[PRECIO]]</f>
        <v>0</v>
      </c>
      <c r="N838" s="2">
        <f>+Tabla32[[#This Row],[SALIDAS]]*Tabla32[[#This Row],[PRECIO]]</f>
        <v>0</v>
      </c>
      <c r="O838" s="2">
        <f>+Tabla32[[#This Row],[BALANCE INICIAL2]]+Tabla32[[#This Row],[ENTRADAS3]]-Tabla32[[#This Row],[SALIDAS4]]</f>
        <v>2700</v>
      </c>
    </row>
    <row r="839" spans="1:15" x14ac:dyDescent="0.25">
      <c r="A839" s="9" t="s">
        <v>33</v>
      </c>
      <c r="B839" s="17" t="s">
        <v>879</v>
      </c>
      <c r="C839" t="s">
        <v>106</v>
      </c>
      <c r="D839" t="s">
        <v>819</v>
      </c>
      <c r="F839" s="9" t="s">
        <v>825</v>
      </c>
      <c r="G839">
        <v>1</v>
      </c>
      <c r="H839">
        <v>0</v>
      </c>
      <c r="I839" s="34">
        <v>0</v>
      </c>
      <c r="J839">
        <f>+Tabla32[[#This Row],[BALANCE INICIAL]]+Tabla32[[#This Row],[ENTRADAS]]-Tabla32[[#This Row],[SALIDAS]]</f>
        <v>1</v>
      </c>
      <c r="K839" s="2">
        <v>1490</v>
      </c>
      <c r="L839" s="2">
        <f>+Tabla32[[#This Row],[BALANCE INICIAL]]*Tabla32[[#This Row],[PRECIO]]</f>
        <v>1490</v>
      </c>
      <c r="M839" s="2">
        <f>+Tabla32[[#This Row],[ENTRADAS]]*Tabla32[[#This Row],[PRECIO]]</f>
        <v>0</v>
      </c>
      <c r="N839" s="2">
        <f>+Tabla32[[#This Row],[SALIDAS]]*Tabla32[[#This Row],[PRECIO]]</f>
        <v>0</v>
      </c>
      <c r="O839" s="2">
        <f>+Tabla32[[#This Row],[BALANCE INICIAL2]]+Tabla32[[#This Row],[ENTRADAS3]]-Tabla32[[#This Row],[SALIDAS4]]</f>
        <v>1490</v>
      </c>
    </row>
    <row r="840" spans="1:15" x14ac:dyDescent="0.25">
      <c r="A840" s="9" t="s">
        <v>30</v>
      </c>
      <c r="B840" s="17" t="s">
        <v>876</v>
      </c>
      <c r="C840" t="s">
        <v>73</v>
      </c>
      <c r="D840" t="s">
        <v>143</v>
      </c>
      <c r="F840" s="9" t="s">
        <v>820</v>
      </c>
      <c r="G840">
        <v>0</v>
      </c>
      <c r="H840">
        <v>0</v>
      </c>
      <c r="I840" s="34">
        <v>0</v>
      </c>
      <c r="J840">
        <f>+Tabla32[[#This Row],[BALANCE INICIAL]]+Tabla32[[#This Row],[ENTRADAS]]-Tabla32[[#This Row],[SALIDAS]]</f>
        <v>0</v>
      </c>
      <c r="K840" s="2">
        <v>500</v>
      </c>
      <c r="L840" s="2">
        <f>+Tabla32[[#This Row],[BALANCE INICIAL]]*Tabla32[[#This Row],[PRECIO]]</f>
        <v>0</v>
      </c>
      <c r="M840" s="2">
        <f>+Tabla32[[#This Row],[ENTRADAS]]*Tabla32[[#This Row],[PRECIO]]</f>
        <v>0</v>
      </c>
      <c r="N840" s="2">
        <f>+Tabla32[[#This Row],[SALIDAS]]*Tabla32[[#This Row],[PRECIO]]</f>
        <v>0</v>
      </c>
      <c r="O840" s="2">
        <f>+Tabla32[[#This Row],[BALANCE INICIAL2]]+Tabla32[[#This Row],[ENTRADAS3]]-Tabla32[[#This Row],[SALIDAS4]]</f>
        <v>0</v>
      </c>
    </row>
    <row r="841" spans="1:15" x14ac:dyDescent="0.25">
      <c r="A841" s="9" t="s">
        <v>30</v>
      </c>
      <c r="B841" s="17" t="s">
        <v>876</v>
      </c>
      <c r="C841" t="s">
        <v>73</v>
      </c>
      <c r="D841" t="s">
        <v>136</v>
      </c>
      <c r="F841" s="9" t="s">
        <v>829</v>
      </c>
      <c r="G841">
        <v>0</v>
      </c>
      <c r="H841">
        <v>0</v>
      </c>
      <c r="I841" s="34">
        <v>0</v>
      </c>
      <c r="J841">
        <f>+Tabla32[[#This Row],[BALANCE INICIAL]]+Tabla32[[#This Row],[ENTRADAS]]-Tabla32[[#This Row],[SALIDAS]]</f>
        <v>0</v>
      </c>
      <c r="K841" s="2">
        <v>400</v>
      </c>
      <c r="L841" s="2">
        <f>+Tabla32[[#This Row],[BALANCE INICIAL]]*Tabla32[[#This Row],[PRECIO]]</f>
        <v>0</v>
      </c>
      <c r="M841" s="2">
        <f>+Tabla32[[#This Row],[ENTRADAS]]*Tabla32[[#This Row],[PRECIO]]</f>
        <v>0</v>
      </c>
      <c r="N841" s="2">
        <f>+Tabla32[[#This Row],[SALIDAS]]*Tabla32[[#This Row],[PRECIO]]</f>
        <v>0</v>
      </c>
      <c r="O841" s="2">
        <f>+Tabla32[[#This Row],[BALANCE INICIAL2]]+Tabla32[[#This Row],[ENTRADAS3]]-Tabla32[[#This Row],[SALIDAS4]]</f>
        <v>0</v>
      </c>
    </row>
    <row r="842" spans="1:15" x14ac:dyDescent="0.25">
      <c r="A842" s="9" t="s">
        <v>29</v>
      </c>
      <c r="B842" t="s">
        <v>878</v>
      </c>
      <c r="C842" t="s">
        <v>102</v>
      </c>
      <c r="D842" t="s">
        <v>529</v>
      </c>
      <c r="F842" s="9" t="s">
        <v>908</v>
      </c>
      <c r="G842">
        <v>0</v>
      </c>
      <c r="H842">
        <v>0</v>
      </c>
      <c r="I842" s="34">
        <v>0</v>
      </c>
      <c r="J842">
        <f>+Tabla32[[#This Row],[BALANCE INICIAL]]+Tabla32[[#This Row],[ENTRADAS]]-Tabla32[[#This Row],[SALIDAS]]</f>
        <v>0</v>
      </c>
      <c r="K842" s="2">
        <v>110</v>
      </c>
      <c r="L842" s="2">
        <f>+Tabla32[[#This Row],[BALANCE INICIAL]]*Tabla32[[#This Row],[PRECIO]]</f>
        <v>0</v>
      </c>
      <c r="M842" s="2">
        <f>+Tabla32[[#This Row],[ENTRADAS]]*Tabla32[[#This Row],[PRECIO]]</f>
        <v>0</v>
      </c>
      <c r="N842" s="2">
        <f>+Tabla32[[#This Row],[SALIDAS]]*Tabla32[[#This Row],[PRECIO]]</f>
        <v>0</v>
      </c>
      <c r="O842" s="2">
        <f>+Tabla32[[#This Row],[BALANCE INICIAL2]]+Tabla32[[#This Row],[ENTRADAS3]]-Tabla32[[#This Row],[SALIDAS4]]</f>
        <v>0</v>
      </c>
    </row>
    <row r="843" spans="1:15" x14ac:dyDescent="0.25">
      <c r="A843" s="9" t="s">
        <v>29</v>
      </c>
      <c r="B843" t="s">
        <v>878</v>
      </c>
      <c r="C843" t="s">
        <v>102</v>
      </c>
      <c r="D843" t="s">
        <v>530</v>
      </c>
      <c r="F843" s="9" t="s">
        <v>908</v>
      </c>
      <c r="G843">
        <v>0</v>
      </c>
      <c r="H843">
        <v>0</v>
      </c>
      <c r="I843" s="34">
        <v>0</v>
      </c>
      <c r="J843">
        <f>+Tabla32[[#This Row],[BALANCE INICIAL]]+Tabla32[[#This Row],[ENTRADAS]]-Tabla32[[#This Row],[SALIDAS]]</f>
        <v>0</v>
      </c>
      <c r="K843" s="2">
        <v>33</v>
      </c>
      <c r="L843" s="2">
        <f>+Tabla32[[#This Row],[BALANCE INICIAL]]*Tabla32[[#This Row],[PRECIO]]</f>
        <v>0</v>
      </c>
      <c r="M843" s="2">
        <f>+Tabla32[[#This Row],[ENTRADAS]]*Tabla32[[#This Row],[PRECIO]]</f>
        <v>0</v>
      </c>
      <c r="N843" s="2">
        <f>+Tabla32[[#This Row],[SALIDAS]]*Tabla32[[#This Row],[PRECIO]]</f>
        <v>0</v>
      </c>
      <c r="O843" s="2">
        <f>+Tabla32[[#This Row],[BALANCE INICIAL2]]+Tabla32[[#This Row],[ENTRADAS3]]-Tabla32[[#This Row],[SALIDAS4]]</f>
        <v>0</v>
      </c>
    </row>
    <row r="844" spans="1:15" ht="16.5" customHeight="1" x14ac:dyDescent="0.25">
      <c r="A844" s="13" t="s">
        <v>31</v>
      </c>
      <c r="B844" s="37" t="s">
        <v>897</v>
      </c>
      <c r="C844" s="74" t="s">
        <v>75</v>
      </c>
      <c r="D844" t="s">
        <v>243</v>
      </c>
      <c r="F844" s="9" t="s">
        <v>821</v>
      </c>
      <c r="G844">
        <v>9</v>
      </c>
      <c r="H844">
        <v>0</v>
      </c>
      <c r="I844" s="34">
        <v>0</v>
      </c>
      <c r="J844">
        <f>+Tabla32[[#This Row],[BALANCE INICIAL]]+Tabla32[[#This Row],[ENTRADAS]]-Tabla32[[#This Row],[SALIDAS]]</f>
        <v>9</v>
      </c>
      <c r="K844" s="2">
        <v>1950</v>
      </c>
      <c r="L844" s="2">
        <f>+Tabla32[[#This Row],[BALANCE INICIAL]]*Tabla32[[#This Row],[PRECIO]]</f>
        <v>17550</v>
      </c>
      <c r="M844" s="2">
        <f>+Tabla32[[#This Row],[ENTRADAS]]*Tabla32[[#This Row],[PRECIO]]</f>
        <v>0</v>
      </c>
      <c r="N844" s="2">
        <f>+Tabla32[[#This Row],[SALIDAS]]*Tabla32[[#This Row],[PRECIO]]</f>
        <v>0</v>
      </c>
      <c r="O844" s="2">
        <f>+Tabla32[[#This Row],[BALANCE INICIAL2]]+Tabla32[[#This Row],[ENTRADAS3]]-Tabla32[[#This Row],[SALIDAS4]]</f>
        <v>17550</v>
      </c>
    </row>
    <row r="845" spans="1:15" x14ac:dyDescent="0.25">
      <c r="A845" s="9"/>
      <c r="F845" s="9"/>
      <c r="I845" s="60"/>
      <c r="K845" s="2"/>
      <c r="L845" s="2">
        <f>SUBTOTAL(109,Tabla32[BALANCE INICIAL2])</f>
        <v>9971031.049999997</v>
      </c>
      <c r="M845" s="2">
        <f>SUBTOTAL(109,Tabla32[ENTRADAS3])</f>
        <v>637269.28</v>
      </c>
      <c r="N845" s="2">
        <f>SUBTOTAL(109,Tabla32[SALIDAS4])</f>
        <v>1050389.9500000002</v>
      </c>
      <c r="O845" s="2">
        <f>SUBTOTAL(109,Tabla32[TOTAL5])</f>
        <v>9557910.3799999952</v>
      </c>
    </row>
  </sheetData>
  <mergeCells count="5">
    <mergeCell ref="A6:C6"/>
    <mergeCell ref="A7:C7"/>
    <mergeCell ref="A15:C15"/>
    <mergeCell ref="G15:J15"/>
    <mergeCell ref="L15:O15"/>
  </mergeCells>
  <phoneticPr fontId="8" type="noConversion"/>
  <conditionalFormatting sqref="A242">
    <cfRule type="duplicateValues" dxfId="49" priority="5" stopIfTrue="1"/>
    <cfRule type="duplicateValues" dxfId="48" priority="6" stopIfTrue="1"/>
    <cfRule type="duplicateValues" dxfId="47" priority="7" stopIfTrue="1"/>
    <cfRule type="duplicateValues" dxfId="46" priority="8"/>
  </conditionalFormatting>
  <conditionalFormatting sqref="A243">
    <cfRule type="duplicateValues" dxfId="45" priority="1" stopIfTrue="1"/>
    <cfRule type="duplicateValues" dxfId="44" priority="2" stopIfTrue="1"/>
    <cfRule type="duplicateValues" dxfId="43" priority="3" stopIfTrue="1"/>
    <cfRule type="duplicateValues" dxfId="42" priority="4"/>
  </conditionalFormatting>
  <conditionalFormatting sqref="A563">
    <cfRule type="duplicateValues" dxfId="41" priority="9" stopIfTrue="1"/>
    <cfRule type="duplicateValues" dxfId="40" priority="10" stopIfTrue="1"/>
    <cfRule type="duplicateValues" dxfId="39" priority="11" stopIfTrue="1"/>
    <cfRule type="duplicateValues" dxfId="38" priority="12"/>
  </conditionalFormatting>
  <pageMargins left="0.7" right="0.7" top="0.75" bottom="0.75" header="0.3" footer="0.3"/>
  <pageSetup orientation="portrait" horizontalDpi="4294967295" verticalDpi="4294967295" r:id="rId1"/>
  <drawing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E6A6D5-6867-4450-8D7B-730A2FD4062D}">
  <sheetPr>
    <tabColor rgb="FF00B0F0"/>
  </sheetPr>
  <dimension ref="A6:P793"/>
  <sheetViews>
    <sheetView showGridLines="0" topLeftCell="E764" zoomScale="115" zoomScaleNormal="115" workbookViewId="0">
      <selection activeCell="M793" sqref="M793"/>
    </sheetView>
  </sheetViews>
  <sheetFormatPr baseColWidth="10" defaultRowHeight="15" x14ac:dyDescent="0.25"/>
  <cols>
    <col min="1" max="1" width="10.140625" customWidth="1"/>
    <col min="2" max="2" width="19.140625" customWidth="1"/>
    <col min="3" max="3" width="24.7109375" customWidth="1"/>
    <col min="4" max="4" width="32.28515625" customWidth="1"/>
    <col min="5" max="5" width="20.42578125" customWidth="1"/>
    <col min="6" max="6" width="8.7109375" customWidth="1"/>
    <col min="7" max="7" width="13.42578125" customWidth="1"/>
    <col min="8" max="8" width="15.28515625" customWidth="1"/>
    <col min="9" max="9" width="10.42578125" customWidth="1"/>
    <col min="10" max="10" width="8.85546875" customWidth="1"/>
    <col min="11" max="11" width="13" customWidth="1"/>
    <col min="12" max="12" width="13.85546875" customWidth="1"/>
    <col min="13" max="13" width="17" customWidth="1"/>
    <col min="14" max="14" width="15" customWidth="1"/>
    <col min="15" max="15" width="16.5703125" customWidth="1"/>
    <col min="16" max="16" width="16.28515625" customWidth="1"/>
  </cols>
  <sheetData>
    <row r="6" spans="1:16" ht="18.75" x14ac:dyDescent="0.25">
      <c r="A6" s="65" t="s">
        <v>21</v>
      </c>
      <c r="B6" s="65"/>
      <c r="C6" s="65"/>
    </row>
    <row r="7" spans="1:16" ht="18.75" x14ac:dyDescent="0.3">
      <c r="A7" s="66" t="s">
        <v>22</v>
      </c>
      <c r="B7" s="66"/>
      <c r="C7" s="66"/>
    </row>
    <row r="9" spans="1:16" x14ac:dyDescent="0.25">
      <c r="A9" s="7" t="s">
        <v>18</v>
      </c>
    </row>
    <row r="10" spans="1:16" x14ac:dyDescent="0.25">
      <c r="A10" s="7" t="s">
        <v>19</v>
      </c>
      <c r="B10" s="4" t="s">
        <v>1016</v>
      </c>
    </row>
    <row r="11" spans="1:16" ht="45" x14ac:dyDescent="0.25">
      <c r="A11" s="8" t="s">
        <v>20</v>
      </c>
      <c r="B11" s="6">
        <v>45473</v>
      </c>
    </row>
    <row r="14" spans="1:16" ht="15.75" thickBot="1" x14ac:dyDescent="0.3"/>
    <row r="15" spans="1:16" ht="19.5" thickBot="1" x14ac:dyDescent="0.35">
      <c r="A15" s="67" t="s">
        <v>14</v>
      </c>
      <c r="B15" s="68"/>
      <c r="C15" s="69"/>
      <c r="H15" s="70" t="s">
        <v>15</v>
      </c>
      <c r="I15" s="71"/>
      <c r="J15" s="71"/>
      <c r="K15" s="72"/>
      <c r="M15" s="73" t="s">
        <v>17</v>
      </c>
      <c r="N15" s="71"/>
      <c r="O15" s="71"/>
      <c r="P15" s="72"/>
    </row>
    <row r="16" spans="1:16" ht="29.25" x14ac:dyDescent="0.25">
      <c r="A16" s="31" t="s">
        <v>0</v>
      </c>
      <c r="B16" s="31" t="s">
        <v>12</v>
      </c>
      <c r="C16" s="31" t="s">
        <v>11</v>
      </c>
      <c r="D16" s="1" t="s">
        <v>1</v>
      </c>
      <c r="E16" s="1" t="s">
        <v>13</v>
      </c>
      <c r="F16" s="1" t="s">
        <v>1350</v>
      </c>
      <c r="G16" s="1" t="s">
        <v>10</v>
      </c>
      <c r="H16" s="46" t="s">
        <v>2</v>
      </c>
      <c r="I16" s="32" t="s">
        <v>3</v>
      </c>
      <c r="J16" s="33" t="s">
        <v>4</v>
      </c>
      <c r="K16" s="3" t="s">
        <v>16</v>
      </c>
      <c r="L16" s="1" t="s">
        <v>5</v>
      </c>
      <c r="M16" s="1" t="s">
        <v>6</v>
      </c>
      <c r="N16" s="1" t="s">
        <v>7</v>
      </c>
      <c r="O16" s="1" t="s">
        <v>8</v>
      </c>
      <c r="P16" s="1" t="s">
        <v>9</v>
      </c>
    </row>
    <row r="17" spans="1:16" x14ac:dyDescent="0.25">
      <c r="A17" s="9" t="s">
        <v>1159</v>
      </c>
      <c r="B17" s="17" t="s">
        <v>1160</v>
      </c>
      <c r="C17" s="50" t="s">
        <v>1161</v>
      </c>
      <c r="D17" t="s">
        <v>1330</v>
      </c>
      <c r="F17" s="55" t="s">
        <v>1345</v>
      </c>
      <c r="G17" s="9" t="s">
        <v>820</v>
      </c>
      <c r="H17">
        <v>20</v>
      </c>
      <c r="I17">
        <v>0</v>
      </c>
      <c r="J17" s="34">
        <v>0</v>
      </c>
      <c r="K17">
        <f>+Tabla323[[#This Row],[BALANCE INICIAL]]+Tabla323[[#This Row],[ENTRADAS]]-Tabla323[[#This Row],[SALIDAS]]</f>
        <v>20</v>
      </c>
      <c r="L17" s="2">
        <v>48</v>
      </c>
      <c r="M17" s="2">
        <f>+Tabla323[[#This Row],[BALANCE INICIAL]]*Tabla323[[#This Row],[PRECIO]]</f>
        <v>960</v>
      </c>
      <c r="N17" s="2">
        <f>+Tabla323[[#This Row],[ENTRADAS]]*Tabla323[[#This Row],[PRECIO]]</f>
        <v>0</v>
      </c>
      <c r="O17" s="2">
        <f>+Tabla323[[#This Row],[SALIDAS]]*Tabla323[[#This Row],[PRECIO]]</f>
        <v>0</v>
      </c>
      <c r="P17" s="2">
        <f>+Tabla323[[#This Row],[BALANCE INICIAL2]]+Tabla323[[#This Row],[ENTRADAS3]]-Tabla323[[#This Row],[SALIDAS4]]</f>
        <v>960</v>
      </c>
    </row>
    <row r="18" spans="1:16" x14ac:dyDescent="0.25">
      <c r="A18" s="9" t="s">
        <v>1159</v>
      </c>
      <c r="B18" s="17" t="s">
        <v>1160</v>
      </c>
      <c r="C18" s="50" t="s">
        <v>1161</v>
      </c>
      <c r="D18" t="s">
        <v>1331</v>
      </c>
      <c r="F18" s="55" t="s">
        <v>1345</v>
      </c>
      <c r="G18" s="9" t="s">
        <v>820</v>
      </c>
      <c r="H18">
        <v>44</v>
      </c>
      <c r="I18">
        <v>0</v>
      </c>
      <c r="J18" s="34">
        <v>0</v>
      </c>
      <c r="K18">
        <f>+Tabla323[[#This Row],[BALANCE INICIAL]]+Tabla323[[#This Row],[ENTRADAS]]-Tabla323[[#This Row],[SALIDAS]]</f>
        <v>44</v>
      </c>
      <c r="L18" s="2">
        <v>188.56</v>
      </c>
      <c r="M18" s="2">
        <f>+Tabla323[[#This Row],[BALANCE INICIAL]]*Tabla323[[#This Row],[PRECIO]]</f>
        <v>8296.64</v>
      </c>
      <c r="N18" s="2">
        <f>+Tabla323[[#This Row],[ENTRADAS]]*Tabla323[[#This Row],[PRECIO]]</f>
        <v>0</v>
      </c>
      <c r="O18" s="2">
        <f>+Tabla323[[#This Row],[SALIDAS]]*Tabla323[[#This Row],[PRECIO]]</f>
        <v>0</v>
      </c>
      <c r="P18" s="2">
        <f>+Tabla323[[#This Row],[BALANCE INICIAL2]]+Tabla323[[#This Row],[ENTRADAS3]]-Tabla323[[#This Row],[SALIDAS4]]</f>
        <v>8296.64</v>
      </c>
    </row>
    <row r="19" spans="1:16" x14ac:dyDescent="0.25">
      <c r="A19" s="9" t="s">
        <v>1159</v>
      </c>
      <c r="B19" s="17" t="s">
        <v>1160</v>
      </c>
      <c r="C19" s="50" t="s">
        <v>1161</v>
      </c>
      <c r="D19" t="s">
        <v>1332</v>
      </c>
      <c r="F19" s="55" t="s">
        <v>1345</v>
      </c>
      <c r="G19" s="9" t="s">
        <v>820</v>
      </c>
      <c r="H19">
        <v>36</v>
      </c>
      <c r="I19">
        <v>0</v>
      </c>
      <c r="J19" s="34">
        <v>0</v>
      </c>
      <c r="K19">
        <f>+Tabla323[[#This Row],[BALANCE INICIAL]]+Tabla323[[#This Row],[ENTRADAS]]-Tabla323[[#This Row],[SALIDAS]]</f>
        <v>36</v>
      </c>
      <c r="L19" s="2">
        <v>283.89999999999998</v>
      </c>
      <c r="M19" s="2">
        <f>+Tabla323[[#This Row],[BALANCE INICIAL]]*Tabla323[[#This Row],[PRECIO]]</f>
        <v>10220.4</v>
      </c>
      <c r="N19" s="2">
        <f>+Tabla323[[#This Row],[ENTRADAS]]*Tabla323[[#This Row],[PRECIO]]</f>
        <v>0</v>
      </c>
      <c r="O19" s="2">
        <f>+Tabla323[[#This Row],[SALIDAS]]*Tabla323[[#This Row],[PRECIO]]</f>
        <v>0</v>
      </c>
      <c r="P19" s="2">
        <f>+Tabla323[[#This Row],[BALANCE INICIAL2]]+Tabla323[[#This Row],[ENTRADAS3]]-Tabla323[[#This Row],[SALIDAS4]]</f>
        <v>10220.4</v>
      </c>
    </row>
    <row r="20" spans="1:16" x14ac:dyDescent="0.25">
      <c r="A20" s="9" t="s">
        <v>1159</v>
      </c>
      <c r="B20" s="17" t="s">
        <v>1160</v>
      </c>
      <c r="C20" s="50" t="s">
        <v>1161</v>
      </c>
      <c r="D20" t="s">
        <v>1412</v>
      </c>
      <c r="F20" s="55" t="s">
        <v>1345</v>
      </c>
      <c r="G20" s="9" t="s">
        <v>820</v>
      </c>
      <c r="H20">
        <v>20</v>
      </c>
      <c r="I20">
        <v>0</v>
      </c>
      <c r="J20" s="34">
        <v>0</v>
      </c>
      <c r="K20">
        <f>+Tabla323[[#This Row],[BALANCE INICIAL]]+Tabla323[[#This Row],[ENTRADAS]]-Tabla323[[#This Row],[SALIDAS]]</f>
        <v>20</v>
      </c>
      <c r="L20" s="2">
        <v>6.3</v>
      </c>
      <c r="M20" s="2">
        <f>+Tabla323[[#This Row],[BALANCE INICIAL]]*Tabla323[[#This Row],[PRECIO]]</f>
        <v>126</v>
      </c>
      <c r="N20" s="2">
        <f>+Tabla323[[#This Row],[ENTRADAS]]*Tabla323[[#This Row],[PRECIO]]</f>
        <v>0</v>
      </c>
      <c r="O20" s="2">
        <f>+Tabla323[[#This Row],[SALIDAS]]*Tabla323[[#This Row],[PRECIO]]</f>
        <v>0</v>
      </c>
      <c r="P20" s="2">
        <f>+Tabla323[[#This Row],[BALANCE INICIAL2]]+Tabla323[[#This Row],[ENTRADAS3]]-Tabla323[[#This Row],[SALIDAS4]]</f>
        <v>126</v>
      </c>
    </row>
    <row r="21" spans="1:16" x14ac:dyDescent="0.25">
      <c r="A21" s="13" t="s">
        <v>33</v>
      </c>
      <c r="B21" s="17" t="s">
        <v>879</v>
      </c>
      <c r="C21" s="50" t="s">
        <v>106</v>
      </c>
      <c r="D21" t="s">
        <v>643</v>
      </c>
      <c r="F21" s="55" t="s">
        <v>1345</v>
      </c>
      <c r="G21" s="9" t="s">
        <v>870</v>
      </c>
      <c r="H21">
        <v>4</v>
      </c>
      <c r="I21">
        <v>0</v>
      </c>
      <c r="J21" s="34">
        <v>0</v>
      </c>
      <c r="K21">
        <f>+Tabla323[[#This Row],[BALANCE INICIAL]]+Tabla323[[#This Row],[ENTRADAS]]-Tabla323[[#This Row],[SALIDAS]]</f>
        <v>4</v>
      </c>
      <c r="L21" s="2">
        <v>450</v>
      </c>
      <c r="M21" s="2">
        <f>+Tabla323[[#This Row],[BALANCE INICIAL]]*Tabla323[[#This Row],[PRECIO]]</f>
        <v>1800</v>
      </c>
      <c r="N21" s="2">
        <f>+Tabla323[[#This Row],[ENTRADAS]]*Tabla323[[#This Row],[PRECIO]]</f>
        <v>0</v>
      </c>
      <c r="O21" s="2">
        <f>+Tabla323[[#This Row],[SALIDAS]]*Tabla323[[#This Row],[PRECIO]]</f>
        <v>0</v>
      </c>
      <c r="P21" s="2">
        <f>+Tabla323[[#This Row],[BALANCE INICIAL2]]+Tabla323[[#This Row],[ENTRADAS3]]-Tabla323[[#This Row],[SALIDAS4]]</f>
        <v>1800</v>
      </c>
    </row>
    <row r="22" spans="1:16" x14ac:dyDescent="0.25">
      <c r="A22" s="13" t="s">
        <v>50</v>
      </c>
      <c r="B22" s="17" t="s">
        <v>902</v>
      </c>
      <c r="C22" s="49" t="s">
        <v>99</v>
      </c>
      <c r="D22" t="s">
        <v>1038</v>
      </c>
      <c r="E22" t="s">
        <v>1048</v>
      </c>
      <c r="F22" s="55" t="s">
        <v>1345</v>
      </c>
      <c r="G22" s="9" t="s">
        <v>825</v>
      </c>
      <c r="H22">
        <v>0</v>
      </c>
      <c r="I22">
        <v>0</v>
      </c>
      <c r="J22" s="34">
        <v>0</v>
      </c>
      <c r="K22">
        <f>+Tabla323[[#This Row],[BALANCE INICIAL]]+Tabla323[[#This Row],[ENTRADAS]]-Tabla323[[#This Row],[SALIDAS]]</f>
        <v>0</v>
      </c>
      <c r="L22" s="2">
        <v>2850</v>
      </c>
      <c r="M22" s="2">
        <f>+Tabla323[[#This Row],[BALANCE INICIAL]]*Tabla323[[#This Row],[PRECIO]]</f>
        <v>0</v>
      </c>
      <c r="N22" s="2">
        <f>+Tabla323[[#This Row],[ENTRADAS]]*Tabla323[[#This Row],[PRECIO]]</f>
        <v>0</v>
      </c>
      <c r="O22" s="2">
        <f>+Tabla323[[#This Row],[SALIDAS]]*Tabla323[[#This Row],[PRECIO]]</f>
        <v>0</v>
      </c>
      <c r="P22" s="2">
        <f>+Tabla323[[#This Row],[BALANCE INICIAL2]]+Tabla323[[#This Row],[ENTRADAS3]]-Tabla323[[#This Row],[SALIDAS4]]</f>
        <v>0</v>
      </c>
    </row>
    <row r="23" spans="1:16" x14ac:dyDescent="0.25">
      <c r="A23" s="9" t="s">
        <v>50</v>
      </c>
      <c r="B23" s="17" t="s">
        <v>902</v>
      </c>
      <c r="C23" s="50" t="s">
        <v>99</v>
      </c>
      <c r="D23" t="s">
        <v>1333</v>
      </c>
      <c r="F23" s="55" t="s">
        <v>1345</v>
      </c>
      <c r="G23" s="9" t="s">
        <v>820</v>
      </c>
      <c r="H23">
        <v>2</v>
      </c>
      <c r="I23">
        <v>0</v>
      </c>
      <c r="J23" s="34">
        <v>0</v>
      </c>
      <c r="K23">
        <f>+Tabla323[[#This Row],[BALANCE INICIAL]]+Tabla323[[#This Row],[ENTRADAS]]-Tabla323[[#This Row],[SALIDAS]]</f>
        <v>2</v>
      </c>
      <c r="L23" s="2">
        <v>650</v>
      </c>
      <c r="M23" s="2">
        <f>+Tabla323[[#This Row],[BALANCE INICIAL]]*Tabla323[[#This Row],[PRECIO]]</f>
        <v>1300</v>
      </c>
      <c r="N23" s="2">
        <f>+Tabla323[[#This Row],[ENTRADAS]]*Tabla323[[#This Row],[PRECIO]]</f>
        <v>0</v>
      </c>
      <c r="O23" s="2">
        <f>+Tabla323[[#This Row],[SALIDAS]]*Tabla323[[#This Row],[PRECIO]]</f>
        <v>0</v>
      </c>
      <c r="P23" s="2">
        <f>+Tabla323[[#This Row],[BALANCE INICIAL2]]+Tabla323[[#This Row],[ENTRADAS3]]-Tabla323[[#This Row],[SALIDAS4]]</f>
        <v>1300</v>
      </c>
    </row>
    <row r="24" spans="1:16" x14ac:dyDescent="0.25">
      <c r="A24" s="13" t="s">
        <v>50</v>
      </c>
      <c r="B24" s="17" t="s">
        <v>902</v>
      </c>
      <c r="C24" s="49" t="s">
        <v>99</v>
      </c>
      <c r="D24" t="s">
        <v>1039</v>
      </c>
      <c r="E24" t="s">
        <v>1048</v>
      </c>
      <c r="F24" s="55" t="s">
        <v>1345</v>
      </c>
      <c r="G24" s="9" t="s">
        <v>825</v>
      </c>
      <c r="H24">
        <v>4</v>
      </c>
      <c r="I24">
        <v>0</v>
      </c>
      <c r="J24" s="34">
        <v>0</v>
      </c>
      <c r="K24">
        <f>+Tabla323[[#This Row],[BALANCE INICIAL]]+Tabla323[[#This Row],[ENTRADAS]]-Tabla323[[#This Row],[SALIDAS]]</f>
        <v>4</v>
      </c>
      <c r="L24" s="2">
        <v>2900</v>
      </c>
      <c r="M24" s="2">
        <f>+Tabla323[[#This Row],[BALANCE INICIAL]]*Tabla323[[#This Row],[PRECIO]]</f>
        <v>11600</v>
      </c>
      <c r="N24" s="2">
        <f>+Tabla323[[#This Row],[ENTRADAS]]*Tabla323[[#This Row],[PRECIO]]</f>
        <v>0</v>
      </c>
      <c r="O24" s="2">
        <f>+Tabla323[[#This Row],[SALIDAS]]*Tabla323[[#This Row],[PRECIO]]</f>
        <v>0</v>
      </c>
      <c r="P24" s="2">
        <f>+Tabla323[[#This Row],[BALANCE INICIAL2]]+Tabla323[[#This Row],[ENTRADAS3]]-Tabla323[[#This Row],[SALIDAS4]]</f>
        <v>11600</v>
      </c>
    </row>
    <row r="25" spans="1:16" x14ac:dyDescent="0.25">
      <c r="A25" s="9" t="s">
        <v>34</v>
      </c>
      <c r="B25" s="17" t="s">
        <v>877</v>
      </c>
      <c r="C25" s="50" t="s">
        <v>80</v>
      </c>
      <c r="D25" t="s">
        <v>1334</v>
      </c>
      <c r="F25" s="55" t="s">
        <v>1345</v>
      </c>
      <c r="G25" s="9" t="s">
        <v>820</v>
      </c>
      <c r="H25">
        <v>1</v>
      </c>
      <c r="I25">
        <v>0</v>
      </c>
      <c r="J25" s="34">
        <v>0</v>
      </c>
      <c r="K25">
        <f>+Tabla323[[#This Row],[BALANCE INICIAL]]+Tabla323[[#This Row],[ENTRADAS]]-Tabla323[[#This Row],[SALIDAS]]</f>
        <v>1</v>
      </c>
      <c r="L25" s="2">
        <v>259.52999999999997</v>
      </c>
      <c r="M25" s="2">
        <f>+Tabla323[[#This Row],[BALANCE INICIAL]]*Tabla323[[#This Row],[PRECIO]]</f>
        <v>259.52999999999997</v>
      </c>
      <c r="N25" s="2">
        <f>+Tabla323[[#This Row],[ENTRADAS]]*Tabla323[[#This Row],[PRECIO]]</f>
        <v>0</v>
      </c>
      <c r="O25" s="2">
        <f>+Tabla323[[#This Row],[SALIDAS]]*Tabla323[[#This Row],[PRECIO]]</f>
        <v>0</v>
      </c>
      <c r="P25" s="2">
        <f>+Tabla323[[#This Row],[BALANCE INICIAL2]]+Tabla323[[#This Row],[ENTRADAS3]]-Tabla323[[#This Row],[SALIDAS4]]</f>
        <v>259.52999999999997</v>
      </c>
    </row>
    <row r="26" spans="1:16" ht="13.5" customHeight="1" x14ac:dyDescent="0.25">
      <c r="A26" s="9" t="s">
        <v>34</v>
      </c>
      <c r="B26" s="17" t="s">
        <v>877</v>
      </c>
      <c r="C26" s="50" t="s">
        <v>80</v>
      </c>
      <c r="D26" t="s">
        <v>1321</v>
      </c>
      <c r="F26" s="55" t="s">
        <v>1345</v>
      </c>
      <c r="G26" s="9" t="s">
        <v>820</v>
      </c>
      <c r="H26">
        <v>14</v>
      </c>
      <c r="I26">
        <v>0</v>
      </c>
      <c r="J26" s="34">
        <v>0</v>
      </c>
      <c r="K26">
        <f>+Tabla323[[#This Row],[BALANCE INICIAL]]+Tabla323[[#This Row],[ENTRADAS]]-Tabla323[[#This Row],[SALIDAS]]</f>
        <v>14</v>
      </c>
      <c r="L26" s="2">
        <v>9.76</v>
      </c>
      <c r="M26" s="2">
        <f>+Tabla323[[#This Row],[BALANCE INICIAL]]*Tabla323[[#This Row],[PRECIO]]</f>
        <v>136.63999999999999</v>
      </c>
      <c r="N26" s="2">
        <f>+Tabla323[[#This Row],[ENTRADAS]]*Tabla323[[#This Row],[PRECIO]]</f>
        <v>0</v>
      </c>
      <c r="O26" s="2">
        <f>+Tabla323[[#This Row],[SALIDAS]]*Tabla323[[#This Row],[PRECIO]]</f>
        <v>0</v>
      </c>
      <c r="P26" s="2">
        <f>+Tabla323[[#This Row],[BALANCE INICIAL2]]+Tabla323[[#This Row],[ENTRADAS3]]-Tabla323[[#This Row],[SALIDAS4]]</f>
        <v>136.63999999999999</v>
      </c>
    </row>
    <row r="27" spans="1:16" x14ac:dyDescent="0.25">
      <c r="A27" s="9" t="s">
        <v>34</v>
      </c>
      <c r="B27" s="17" t="s">
        <v>877</v>
      </c>
      <c r="C27" s="50" t="s">
        <v>80</v>
      </c>
      <c r="D27" t="s">
        <v>1322</v>
      </c>
      <c r="F27" s="55" t="s">
        <v>1345</v>
      </c>
      <c r="G27" s="9" t="s">
        <v>820</v>
      </c>
      <c r="H27">
        <v>13</v>
      </c>
      <c r="I27">
        <v>0</v>
      </c>
      <c r="J27" s="34">
        <v>0</v>
      </c>
      <c r="K27">
        <f>+Tabla323[[#This Row],[BALANCE INICIAL]]+Tabla323[[#This Row],[ENTRADAS]]-Tabla323[[#This Row],[SALIDAS]]</f>
        <v>13</v>
      </c>
      <c r="L27" s="2">
        <v>13.93</v>
      </c>
      <c r="M27" s="2">
        <f>+Tabla323[[#This Row],[BALANCE INICIAL]]*Tabla323[[#This Row],[PRECIO]]</f>
        <v>181.09</v>
      </c>
      <c r="N27" s="2">
        <f>+Tabla323[[#This Row],[ENTRADAS]]*Tabla323[[#This Row],[PRECIO]]</f>
        <v>0</v>
      </c>
      <c r="O27" s="2">
        <f>+Tabla323[[#This Row],[SALIDAS]]*Tabla323[[#This Row],[PRECIO]]</f>
        <v>0</v>
      </c>
      <c r="P27" s="2">
        <f>+Tabla323[[#This Row],[BALANCE INICIAL2]]+Tabla323[[#This Row],[ENTRADAS3]]-Tabla323[[#This Row],[SALIDAS4]]</f>
        <v>181.09</v>
      </c>
    </row>
    <row r="28" spans="1:16" ht="15" customHeight="1" x14ac:dyDescent="0.25">
      <c r="A28" s="9" t="s">
        <v>34</v>
      </c>
      <c r="B28" s="17" t="s">
        <v>877</v>
      </c>
      <c r="C28" s="50" t="s">
        <v>80</v>
      </c>
      <c r="D28" t="s">
        <v>1413</v>
      </c>
      <c r="F28" s="55" t="s">
        <v>1345</v>
      </c>
      <c r="G28" s="9" t="s">
        <v>820</v>
      </c>
      <c r="H28">
        <v>13</v>
      </c>
      <c r="I28">
        <v>0</v>
      </c>
      <c r="J28" s="34">
        <v>0</v>
      </c>
      <c r="K28">
        <f>+Tabla323[[#This Row],[BALANCE INICIAL]]+Tabla323[[#This Row],[ENTRADAS]]-Tabla323[[#This Row],[SALIDAS]]</f>
        <v>13</v>
      </c>
      <c r="L28" s="2">
        <v>13.93</v>
      </c>
      <c r="M28" s="2">
        <f>+Tabla323[[#This Row],[BALANCE INICIAL]]*Tabla323[[#This Row],[PRECIO]]</f>
        <v>181.09</v>
      </c>
      <c r="N28" s="2">
        <f>+Tabla323[[#This Row],[ENTRADAS]]*Tabla323[[#This Row],[PRECIO]]</f>
        <v>0</v>
      </c>
      <c r="O28" s="2">
        <f>+Tabla323[[#This Row],[SALIDAS]]*Tabla323[[#This Row],[PRECIO]]</f>
        <v>0</v>
      </c>
      <c r="P28" s="2">
        <f>+Tabla323[[#This Row],[BALANCE INICIAL2]]+Tabla323[[#This Row],[ENTRADAS3]]-Tabla323[[#This Row],[SALIDAS4]]</f>
        <v>181.09</v>
      </c>
    </row>
    <row r="29" spans="1:16" ht="15" customHeight="1" x14ac:dyDescent="0.25">
      <c r="A29" s="9" t="s">
        <v>26</v>
      </c>
      <c r="B29" s="47" t="s">
        <v>887</v>
      </c>
      <c r="C29" s="50" t="s">
        <v>66</v>
      </c>
      <c r="D29" t="s">
        <v>1323</v>
      </c>
      <c r="F29" s="55" t="s">
        <v>1345</v>
      </c>
      <c r="G29" s="9" t="s">
        <v>820</v>
      </c>
      <c r="H29">
        <v>20</v>
      </c>
      <c r="I29">
        <v>0</v>
      </c>
      <c r="J29" s="34">
        <v>0</v>
      </c>
      <c r="K29">
        <f>+Tabla323[[#This Row],[BALANCE INICIAL]]+Tabla323[[#This Row],[ENTRADAS]]-Tabla323[[#This Row],[SALIDAS]]</f>
        <v>20</v>
      </c>
      <c r="L29" s="2">
        <v>18.54</v>
      </c>
      <c r="M29" s="2">
        <f>+Tabla323[[#This Row],[BALANCE INICIAL]]*Tabla323[[#This Row],[PRECIO]]</f>
        <v>370.79999999999995</v>
      </c>
      <c r="N29" s="2">
        <f>+Tabla323[[#This Row],[ENTRADAS]]*Tabla323[[#This Row],[PRECIO]]</f>
        <v>0</v>
      </c>
      <c r="O29" s="2">
        <f>+Tabla323[[#This Row],[SALIDAS]]*Tabla323[[#This Row],[PRECIO]]</f>
        <v>0</v>
      </c>
      <c r="P29" s="2">
        <f>+Tabla323[[#This Row],[BALANCE INICIAL2]]+Tabla323[[#This Row],[ENTRADAS3]]-Tabla323[[#This Row],[SALIDAS4]]</f>
        <v>370.79999999999995</v>
      </c>
    </row>
    <row r="30" spans="1:16" ht="15" customHeight="1" x14ac:dyDescent="0.25">
      <c r="A30" s="9" t="s">
        <v>29</v>
      </c>
      <c r="B30" s="47" t="s">
        <v>878</v>
      </c>
      <c r="C30" s="50" t="s">
        <v>102</v>
      </c>
      <c r="D30" t="s">
        <v>1324</v>
      </c>
      <c r="E30" t="s">
        <v>1054</v>
      </c>
      <c r="F30" s="55" t="s">
        <v>1345</v>
      </c>
      <c r="G30" s="9" t="s">
        <v>1409</v>
      </c>
      <c r="H30">
        <v>1414</v>
      </c>
      <c r="I30">
        <v>0</v>
      </c>
      <c r="J30" s="34">
        <v>608</v>
      </c>
      <c r="K30">
        <f>+Tabla323[[#This Row],[BALANCE INICIAL]]+Tabla323[[#This Row],[ENTRADAS]]-Tabla323[[#This Row],[SALIDAS]]</f>
        <v>806</v>
      </c>
      <c r="L30" s="2">
        <v>115</v>
      </c>
      <c r="M30" s="2">
        <f>+Tabla323[[#This Row],[BALANCE INICIAL]]*Tabla323[[#This Row],[PRECIO]]</f>
        <v>162610</v>
      </c>
      <c r="N30" s="2">
        <f>+Tabla323[[#This Row],[ENTRADAS]]*Tabla323[[#This Row],[PRECIO]]</f>
        <v>0</v>
      </c>
      <c r="O30" s="2">
        <f>+Tabla323[[#This Row],[SALIDAS]]*Tabla323[[#This Row],[PRECIO]]</f>
        <v>69920</v>
      </c>
      <c r="P30" s="2">
        <f>+Tabla323[[#This Row],[BALANCE INICIAL2]]+Tabla323[[#This Row],[ENTRADAS3]]-Tabla323[[#This Row],[SALIDAS4]]</f>
        <v>92690</v>
      </c>
    </row>
    <row r="31" spans="1:16" ht="15" customHeight="1" x14ac:dyDescent="0.25">
      <c r="A31" s="9" t="s">
        <v>999</v>
      </c>
      <c r="B31" s="17" t="s">
        <v>875</v>
      </c>
      <c r="C31" s="50" t="s">
        <v>1000</v>
      </c>
      <c r="D31" t="s">
        <v>996</v>
      </c>
      <c r="E31" t="s">
        <v>998</v>
      </c>
      <c r="F31" s="55" t="s">
        <v>1345</v>
      </c>
      <c r="G31" s="9" t="s">
        <v>1411</v>
      </c>
      <c r="H31">
        <v>0</v>
      </c>
      <c r="I31">
        <v>0</v>
      </c>
      <c r="J31" s="34">
        <v>0</v>
      </c>
      <c r="K31">
        <f>+Tabla323[[#This Row],[BALANCE INICIAL]]+Tabla323[[#This Row],[ENTRADAS]]-Tabla323[[#This Row],[SALIDAS]]</f>
        <v>0</v>
      </c>
      <c r="L31" s="2">
        <v>233</v>
      </c>
      <c r="M31" s="2">
        <f>+Tabla323[[#This Row],[BALANCE INICIAL]]*Tabla323[[#This Row],[PRECIO]]</f>
        <v>0</v>
      </c>
      <c r="N31" s="2">
        <f>+Tabla323[[#This Row],[ENTRADAS]]*Tabla323[[#This Row],[PRECIO]]</f>
        <v>0</v>
      </c>
      <c r="O31" s="2">
        <f>+Tabla323[[#This Row],[SALIDAS]]*Tabla323[[#This Row],[PRECIO]]</f>
        <v>0</v>
      </c>
      <c r="P31" s="2">
        <f>+Tabla323[[#This Row],[BALANCE INICIAL2]]+Tabla323[[#This Row],[ENTRADAS3]]-Tabla323[[#This Row],[SALIDAS4]]</f>
        <v>0</v>
      </c>
    </row>
    <row r="32" spans="1:16" ht="15" customHeight="1" x14ac:dyDescent="0.25">
      <c r="A32" s="9" t="s">
        <v>999</v>
      </c>
      <c r="B32" s="17" t="s">
        <v>875</v>
      </c>
      <c r="C32" s="50" t="s">
        <v>1000</v>
      </c>
      <c r="D32" t="s">
        <v>1325</v>
      </c>
      <c r="F32" s="55" t="s">
        <v>1345</v>
      </c>
      <c r="G32" s="9" t="s">
        <v>1403</v>
      </c>
      <c r="H32">
        <v>19</v>
      </c>
      <c r="I32">
        <v>0</v>
      </c>
      <c r="J32" s="34">
        <v>1</v>
      </c>
      <c r="K32">
        <f>+Tabla323[[#This Row],[BALANCE INICIAL]]+Tabla323[[#This Row],[ENTRADAS]]-Tabla323[[#This Row],[SALIDAS]]</f>
        <v>18</v>
      </c>
      <c r="L32" s="2">
        <v>150</v>
      </c>
      <c r="M32" s="2">
        <f>+Tabla323[[#This Row],[BALANCE INICIAL]]*Tabla323[[#This Row],[PRECIO]]</f>
        <v>2850</v>
      </c>
      <c r="N32" s="2">
        <f>+Tabla323[[#This Row],[ENTRADAS]]*Tabla323[[#This Row],[PRECIO]]</f>
        <v>0</v>
      </c>
      <c r="O32" s="2">
        <f>+Tabla323[[#This Row],[SALIDAS]]*Tabla323[[#This Row],[PRECIO]]</f>
        <v>150</v>
      </c>
      <c r="P32" s="2">
        <f>+Tabla323[[#This Row],[BALANCE INICIAL2]]+Tabla323[[#This Row],[ENTRADAS3]]-Tabla323[[#This Row],[SALIDAS4]]</f>
        <v>2700</v>
      </c>
    </row>
    <row r="33" spans="1:16" ht="15" customHeight="1" x14ac:dyDescent="0.25">
      <c r="A33" s="9" t="s">
        <v>999</v>
      </c>
      <c r="B33" s="17" t="s">
        <v>875</v>
      </c>
      <c r="C33" s="50" t="s">
        <v>1000</v>
      </c>
      <c r="D33" t="s">
        <v>1326</v>
      </c>
      <c r="F33" s="55" t="s">
        <v>1345</v>
      </c>
      <c r="G33" s="9" t="s">
        <v>1411</v>
      </c>
      <c r="H33">
        <v>4000</v>
      </c>
      <c r="I33">
        <v>0</v>
      </c>
      <c r="J33" s="34">
        <v>0</v>
      </c>
      <c r="K33">
        <f>+Tabla323[[#This Row],[BALANCE INICIAL]]+Tabla323[[#This Row],[ENTRADAS]]-Tabla323[[#This Row],[SALIDAS]]</f>
        <v>4000</v>
      </c>
      <c r="L33" s="2">
        <v>8.2799999999999994</v>
      </c>
      <c r="M33" s="2">
        <f>+Tabla323[[#This Row],[BALANCE INICIAL]]*Tabla323[[#This Row],[PRECIO]]</f>
        <v>33120</v>
      </c>
      <c r="N33" s="2">
        <f>+Tabla323[[#This Row],[ENTRADAS]]*Tabla323[[#This Row],[PRECIO]]</f>
        <v>0</v>
      </c>
      <c r="O33" s="2">
        <f>+Tabla323[[#This Row],[SALIDAS]]*Tabla323[[#This Row],[PRECIO]]</f>
        <v>0</v>
      </c>
      <c r="P33" s="2">
        <f>+Tabla323[[#This Row],[BALANCE INICIAL2]]+Tabla323[[#This Row],[ENTRADAS3]]-Tabla323[[#This Row],[SALIDAS4]]</f>
        <v>33120</v>
      </c>
    </row>
    <row r="34" spans="1:16" ht="15" customHeight="1" x14ac:dyDescent="0.25">
      <c r="A34" s="9" t="s">
        <v>29</v>
      </c>
      <c r="B34" s="47" t="s">
        <v>878</v>
      </c>
      <c r="C34" s="50" t="s">
        <v>102</v>
      </c>
      <c r="D34" t="s">
        <v>1327</v>
      </c>
      <c r="F34" s="55" t="s">
        <v>1345</v>
      </c>
      <c r="G34" s="9" t="s">
        <v>865</v>
      </c>
      <c r="H34">
        <v>2</v>
      </c>
      <c r="I34">
        <v>0</v>
      </c>
      <c r="J34" s="34">
        <v>0</v>
      </c>
      <c r="K34">
        <f>+Tabla323[[#This Row],[BALANCE INICIAL]]+Tabla323[[#This Row],[ENTRADAS]]-Tabla323[[#This Row],[SALIDAS]]</f>
        <v>2</v>
      </c>
      <c r="L34" s="2">
        <v>174</v>
      </c>
      <c r="M34" s="2">
        <f>+Tabla323[[#This Row],[BALANCE INICIAL]]*Tabla323[[#This Row],[PRECIO]]</f>
        <v>348</v>
      </c>
      <c r="N34" s="2">
        <f>+Tabla323[[#This Row],[ENTRADAS]]*Tabla323[[#This Row],[PRECIO]]</f>
        <v>0</v>
      </c>
      <c r="O34" s="2">
        <f>+Tabla323[[#This Row],[SALIDAS]]*Tabla323[[#This Row],[PRECIO]]</f>
        <v>0</v>
      </c>
      <c r="P34" s="2">
        <f>+Tabla323[[#This Row],[BALANCE INICIAL2]]+Tabla323[[#This Row],[ENTRADAS3]]-Tabla323[[#This Row],[SALIDAS4]]</f>
        <v>348</v>
      </c>
    </row>
    <row r="35" spans="1:16" ht="15" customHeight="1" x14ac:dyDescent="0.25">
      <c r="A35" s="35" t="s">
        <v>27</v>
      </c>
      <c r="B35" s="17" t="s">
        <v>889</v>
      </c>
      <c r="C35" s="51" t="s">
        <v>1139</v>
      </c>
      <c r="D35" t="s">
        <v>1405</v>
      </c>
      <c r="F35" s="55" t="s">
        <v>1345</v>
      </c>
      <c r="G35" s="9" t="s">
        <v>825</v>
      </c>
      <c r="H35">
        <v>51</v>
      </c>
      <c r="I35">
        <v>0</v>
      </c>
      <c r="J35" s="34">
        <v>19</v>
      </c>
      <c r="K35">
        <f>+Tabla323[[#This Row],[BALANCE INICIAL]]+Tabla323[[#This Row],[ENTRADAS]]-Tabla323[[#This Row],[SALIDAS]]</f>
        <v>32</v>
      </c>
      <c r="L35" s="2">
        <v>335</v>
      </c>
      <c r="M35" s="2">
        <f>+Tabla323[[#This Row],[BALANCE INICIAL]]*Tabla323[[#This Row],[PRECIO]]</f>
        <v>17085</v>
      </c>
      <c r="N35" s="2">
        <f>+Tabla323[[#This Row],[ENTRADAS]]*Tabla323[[#This Row],[PRECIO]]</f>
        <v>0</v>
      </c>
      <c r="O35" s="2">
        <f>+Tabla323[[#This Row],[SALIDAS]]*Tabla323[[#This Row],[PRECIO]]</f>
        <v>6365</v>
      </c>
      <c r="P35" s="2">
        <f>+Tabla323[[#This Row],[BALANCE INICIAL2]]+Tabla323[[#This Row],[ENTRADAS3]]-Tabla323[[#This Row],[SALIDAS4]]</f>
        <v>10720</v>
      </c>
    </row>
    <row r="36" spans="1:16" ht="15" customHeight="1" x14ac:dyDescent="0.25">
      <c r="A36" s="39" t="s">
        <v>28</v>
      </c>
      <c r="B36" s="40" t="s">
        <v>884</v>
      </c>
      <c r="C36" s="52" t="s">
        <v>74</v>
      </c>
      <c r="D36" t="s">
        <v>1081</v>
      </c>
      <c r="E36" t="s">
        <v>1060</v>
      </c>
      <c r="F36" s="55" t="s">
        <v>1345</v>
      </c>
      <c r="G36" s="9" t="s">
        <v>839</v>
      </c>
      <c r="H36">
        <v>0</v>
      </c>
      <c r="I36">
        <v>0</v>
      </c>
      <c r="J36" s="34">
        <v>0</v>
      </c>
      <c r="K36">
        <f>+Tabla323[[#This Row],[BALANCE INICIAL]]+Tabla323[[#This Row],[ENTRADAS]]-Tabla323[[#This Row],[SALIDAS]]</f>
        <v>0</v>
      </c>
      <c r="L36" s="2">
        <v>325</v>
      </c>
      <c r="M36" s="2">
        <f>+Tabla323[[#This Row],[BALANCE INICIAL]]*Tabla323[[#This Row],[PRECIO]]</f>
        <v>0</v>
      </c>
      <c r="N36" s="2">
        <f>+Tabla323[[#This Row],[ENTRADAS]]*Tabla323[[#This Row],[PRECIO]]</f>
        <v>0</v>
      </c>
      <c r="O36" s="2">
        <f>+Tabla323[[#This Row],[SALIDAS]]*Tabla323[[#This Row],[PRECIO]]</f>
        <v>0</v>
      </c>
      <c r="P36" s="2">
        <f>+Tabla323[[#This Row],[BALANCE INICIAL2]]+Tabla323[[#This Row],[ENTRADAS3]]-Tabla323[[#This Row],[SALIDAS4]]</f>
        <v>0</v>
      </c>
    </row>
    <row r="37" spans="1:16" ht="15" customHeight="1" x14ac:dyDescent="0.25">
      <c r="A37" s="9" t="s">
        <v>29</v>
      </c>
      <c r="B37" s="47" t="s">
        <v>878</v>
      </c>
      <c r="C37" s="50" t="s">
        <v>102</v>
      </c>
      <c r="D37" t="s">
        <v>486</v>
      </c>
      <c r="F37" s="55" t="s">
        <v>1345</v>
      </c>
      <c r="G37" s="9" t="s">
        <v>865</v>
      </c>
      <c r="H37">
        <v>22</v>
      </c>
      <c r="I37">
        <v>0</v>
      </c>
      <c r="J37" s="34">
        <v>0</v>
      </c>
      <c r="K37">
        <f>+Tabla323[[#This Row],[BALANCE INICIAL]]+Tabla323[[#This Row],[ENTRADAS]]-Tabla323[[#This Row],[SALIDAS]]</f>
        <v>22</v>
      </c>
      <c r="L37" s="2">
        <v>355.93</v>
      </c>
      <c r="M37" s="2">
        <f>+Tabla323[[#This Row],[BALANCE INICIAL]]*Tabla323[[#This Row],[PRECIO]]</f>
        <v>7830.46</v>
      </c>
      <c r="N37" s="2">
        <f>+Tabla323[[#This Row],[ENTRADAS]]*Tabla323[[#This Row],[PRECIO]]</f>
        <v>0</v>
      </c>
      <c r="O37" s="2">
        <f>+Tabla323[[#This Row],[SALIDAS]]*Tabla323[[#This Row],[PRECIO]]</f>
        <v>0</v>
      </c>
      <c r="P37" s="2">
        <f>+Tabla323[[#This Row],[BALANCE INICIAL2]]+Tabla323[[#This Row],[ENTRADAS3]]-Tabla323[[#This Row],[SALIDAS4]]</f>
        <v>7830.46</v>
      </c>
    </row>
    <row r="38" spans="1:16" ht="15" customHeight="1" x14ac:dyDescent="0.25">
      <c r="A38" s="9" t="s">
        <v>1159</v>
      </c>
      <c r="B38" s="17" t="s">
        <v>1160</v>
      </c>
      <c r="C38" s="50" t="s">
        <v>1161</v>
      </c>
      <c r="D38" t="s">
        <v>1329</v>
      </c>
      <c r="F38" s="55" t="s">
        <v>1345</v>
      </c>
      <c r="G38" s="9" t="s">
        <v>820</v>
      </c>
      <c r="H38">
        <v>1</v>
      </c>
      <c r="I38">
        <v>0</v>
      </c>
      <c r="J38" s="34">
        <v>0</v>
      </c>
      <c r="K38">
        <f>+Tabla323[[#This Row],[BALANCE INICIAL]]+Tabla323[[#This Row],[ENTRADAS]]-Tabla323[[#This Row],[SALIDAS]]</f>
        <v>1</v>
      </c>
      <c r="L38" s="2">
        <v>618.30999999999995</v>
      </c>
      <c r="M38" s="2">
        <f>+Tabla323[[#This Row],[BALANCE INICIAL]]*Tabla323[[#This Row],[PRECIO]]</f>
        <v>618.30999999999995</v>
      </c>
      <c r="N38" s="2">
        <f>+Tabla323[[#This Row],[ENTRADAS]]*Tabla323[[#This Row],[PRECIO]]</f>
        <v>0</v>
      </c>
      <c r="O38" s="2">
        <f>+Tabla323[[#This Row],[SALIDAS]]*Tabla323[[#This Row],[PRECIO]]</f>
        <v>0</v>
      </c>
      <c r="P38" s="2">
        <f>+Tabla323[[#This Row],[BALANCE INICIAL2]]+Tabla323[[#This Row],[ENTRADAS3]]-Tabla323[[#This Row],[SALIDAS4]]</f>
        <v>618.30999999999995</v>
      </c>
    </row>
    <row r="39" spans="1:16" ht="15" customHeight="1" x14ac:dyDescent="0.25">
      <c r="A39" s="9" t="s">
        <v>1159</v>
      </c>
      <c r="B39" s="17" t="s">
        <v>1160</v>
      </c>
      <c r="C39" s="50" t="s">
        <v>1161</v>
      </c>
      <c r="D39" t="s">
        <v>1328</v>
      </c>
      <c r="F39" s="55" t="s">
        <v>1345</v>
      </c>
      <c r="G39" s="9" t="s">
        <v>820</v>
      </c>
      <c r="H39">
        <v>2</v>
      </c>
      <c r="I39">
        <v>0</v>
      </c>
      <c r="J39" s="34">
        <v>0</v>
      </c>
      <c r="K39">
        <f>+Tabla323[[#This Row],[BALANCE INICIAL]]+Tabla323[[#This Row],[ENTRADAS]]-Tabla323[[#This Row],[SALIDAS]]</f>
        <v>2</v>
      </c>
      <c r="L39" s="2">
        <v>466.44</v>
      </c>
      <c r="M39" s="2">
        <f>+Tabla323[[#This Row],[BALANCE INICIAL]]*Tabla323[[#This Row],[PRECIO]]</f>
        <v>932.88</v>
      </c>
      <c r="N39" s="2">
        <f>+Tabla323[[#This Row],[ENTRADAS]]*Tabla323[[#This Row],[PRECIO]]</f>
        <v>0</v>
      </c>
      <c r="O39" s="2">
        <f>+Tabla323[[#This Row],[SALIDAS]]*Tabla323[[#This Row],[PRECIO]]</f>
        <v>0</v>
      </c>
      <c r="P39" s="2">
        <f>+Tabla323[[#This Row],[BALANCE INICIAL2]]+Tabla323[[#This Row],[ENTRADAS3]]-Tabla323[[#This Row],[SALIDAS4]]</f>
        <v>932.88</v>
      </c>
    </row>
    <row r="40" spans="1:16" ht="15" customHeight="1" x14ac:dyDescent="0.25">
      <c r="A40" s="13" t="s">
        <v>33</v>
      </c>
      <c r="B40" s="17" t="s">
        <v>879</v>
      </c>
      <c r="C40" s="50" t="s">
        <v>106</v>
      </c>
      <c r="D40" t="s">
        <v>1046</v>
      </c>
      <c r="E40" t="s">
        <v>1048</v>
      </c>
      <c r="F40" s="55" t="s">
        <v>1345</v>
      </c>
      <c r="G40" s="9" t="s">
        <v>825</v>
      </c>
      <c r="H40">
        <v>1</v>
      </c>
      <c r="I40">
        <v>0</v>
      </c>
      <c r="J40" s="34">
        <v>0</v>
      </c>
      <c r="K40">
        <f>+Tabla323[[#This Row],[BALANCE INICIAL]]+Tabla323[[#This Row],[ENTRADAS]]-Tabla323[[#This Row],[SALIDAS]]</f>
        <v>1</v>
      </c>
      <c r="L40" s="2">
        <v>1400</v>
      </c>
      <c r="M40" s="2">
        <f>+Tabla323[[#This Row],[BALANCE INICIAL]]*Tabla323[[#This Row],[PRECIO]]</f>
        <v>1400</v>
      </c>
      <c r="N40" s="2">
        <f>+Tabla323[[#This Row],[ENTRADAS]]*Tabla323[[#This Row],[PRECIO]]</f>
        <v>0</v>
      </c>
      <c r="O40" s="2">
        <f>+Tabla323[[#This Row],[SALIDAS]]*Tabla323[[#This Row],[PRECIO]]</f>
        <v>0</v>
      </c>
      <c r="P40" s="2">
        <f>+Tabla323[[#This Row],[BALANCE INICIAL2]]+Tabla323[[#This Row],[ENTRADAS3]]-Tabla323[[#This Row],[SALIDAS4]]</f>
        <v>1400</v>
      </c>
    </row>
    <row r="41" spans="1:16" ht="15" customHeight="1" x14ac:dyDescent="0.25">
      <c r="A41" s="9" t="s">
        <v>29</v>
      </c>
      <c r="B41" s="47" t="s">
        <v>878</v>
      </c>
      <c r="C41" s="50" t="s">
        <v>102</v>
      </c>
      <c r="D41" t="s">
        <v>487</v>
      </c>
      <c r="F41" s="55" t="s">
        <v>1345</v>
      </c>
      <c r="G41" s="9" t="s">
        <v>865</v>
      </c>
      <c r="H41">
        <v>1</v>
      </c>
      <c r="I41">
        <v>0</v>
      </c>
      <c r="J41" s="34">
        <v>0</v>
      </c>
      <c r="K41">
        <f>+Tabla323[[#This Row],[BALANCE INICIAL]]+Tabla323[[#This Row],[ENTRADAS]]-Tabla323[[#This Row],[SALIDAS]]</f>
        <v>1</v>
      </c>
      <c r="L41" s="2">
        <v>103.95</v>
      </c>
      <c r="M41" s="2">
        <f>+Tabla323[[#This Row],[BALANCE INICIAL]]*Tabla323[[#This Row],[PRECIO]]</f>
        <v>103.95</v>
      </c>
      <c r="N41" s="2">
        <f>+Tabla323[[#This Row],[ENTRADAS]]*Tabla323[[#This Row],[PRECIO]]</f>
        <v>0</v>
      </c>
      <c r="O41" s="2">
        <f>+Tabla323[[#This Row],[SALIDAS]]*Tabla323[[#This Row],[PRECIO]]</f>
        <v>0</v>
      </c>
      <c r="P41" s="2">
        <f>+Tabla323[[#This Row],[BALANCE INICIAL2]]+Tabla323[[#This Row],[ENTRADAS3]]-Tabla323[[#This Row],[SALIDAS4]]</f>
        <v>103.95</v>
      </c>
    </row>
    <row r="42" spans="1:16" ht="15" customHeight="1" x14ac:dyDescent="0.25">
      <c r="A42" s="13" t="s">
        <v>43</v>
      </c>
      <c r="B42" s="17" t="s">
        <v>954</v>
      </c>
      <c r="C42" s="49" t="s">
        <v>89</v>
      </c>
      <c r="D42" t="s">
        <v>1022</v>
      </c>
      <c r="E42" t="s">
        <v>1020</v>
      </c>
      <c r="F42" s="55" t="s">
        <v>1345</v>
      </c>
      <c r="G42" s="9" t="s">
        <v>820</v>
      </c>
      <c r="H42">
        <v>93</v>
      </c>
      <c r="I42">
        <v>0</v>
      </c>
      <c r="J42" s="34">
        <v>24</v>
      </c>
      <c r="K42">
        <f>+Tabla323[[#This Row],[BALANCE INICIAL]]+Tabla323[[#This Row],[ENTRADAS]]-Tabla323[[#This Row],[SALIDAS]]</f>
        <v>69</v>
      </c>
      <c r="L42" s="2">
        <v>110</v>
      </c>
      <c r="M42" s="2">
        <f>+Tabla323[[#This Row],[BALANCE INICIAL]]*Tabla323[[#This Row],[PRECIO]]</f>
        <v>10230</v>
      </c>
      <c r="N42" s="2">
        <f>+Tabla323[[#This Row],[ENTRADAS]]*Tabla323[[#This Row],[PRECIO]]</f>
        <v>0</v>
      </c>
      <c r="O42" s="2">
        <f>+Tabla323[[#This Row],[SALIDAS]]*Tabla323[[#This Row],[PRECIO]]</f>
        <v>2640</v>
      </c>
      <c r="P42" s="2">
        <f>+Tabla323[[#This Row],[BALANCE INICIAL2]]+Tabla323[[#This Row],[ENTRADAS3]]-Tabla323[[#This Row],[SALIDAS4]]</f>
        <v>7590</v>
      </c>
    </row>
    <row r="43" spans="1:16" ht="15" customHeight="1" x14ac:dyDescent="0.25">
      <c r="A43" s="9" t="s">
        <v>31</v>
      </c>
      <c r="B43" s="47" t="s">
        <v>897</v>
      </c>
      <c r="C43" s="50" t="s">
        <v>69</v>
      </c>
      <c r="D43" t="s">
        <v>123</v>
      </c>
      <c r="F43" s="55" t="s">
        <v>1345</v>
      </c>
      <c r="G43" s="9" t="s">
        <v>825</v>
      </c>
      <c r="H43">
        <v>57</v>
      </c>
      <c r="I43">
        <v>0</v>
      </c>
      <c r="J43" s="34">
        <v>0</v>
      </c>
      <c r="K43">
        <f>+Tabla323[[#This Row],[BALANCE INICIAL]]+Tabla323[[#This Row],[ENTRADAS]]-Tabla323[[#This Row],[SALIDAS]]</f>
        <v>57</v>
      </c>
      <c r="L43" s="2">
        <v>125</v>
      </c>
      <c r="M43" s="2">
        <f>+Tabla323[[#This Row],[BALANCE INICIAL]]*Tabla323[[#This Row],[PRECIO]]</f>
        <v>7125</v>
      </c>
      <c r="N43" s="2">
        <f>+Tabla323[[#This Row],[ENTRADAS]]*Tabla323[[#This Row],[PRECIO]]</f>
        <v>0</v>
      </c>
      <c r="O43" s="2">
        <f>+Tabla323[[#This Row],[SALIDAS]]*Tabla323[[#This Row],[PRECIO]]</f>
        <v>0</v>
      </c>
      <c r="P43" s="2">
        <f>+Tabla323[[#This Row],[BALANCE INICIAL2]]+Tabla323[[#This Row],[ENTRADAS3]]-Tabla323[[#This Row],[SALIDAS4]]</f>
        <v>7125</v>
      </c>
    </row>
    <row r="44" spans="1:16" ht="15" customHeight="1" x14ac:dyDescent="0.25">
      <c r="A44" s="9" t="s">
        <v>59</v>
      </c>
      <c r="B44" s="17" t="s">
        <v>880</v>
      </c>
      <c r="C44" s="50" t="s">
        <v>107</v>
      </c>
      <c r="D44" t="s">
        <v>644</v>
      </c>
      <c r="F44" s="55" t="s">
        <v>1345</v>
      </c>
      <c r="G44" s="9" t="s">
        <v>820</v>
      </c>
      <c r="H44">
        <v>4</v>
      </c>
      <c r="I44">
        <v>0</v>
      </c>
      <c r="J44" s="34">
        <v>0</v>
      </c>
      <c r="K44">
        <f>+Tabla323[[#This Row],[BALANCE INICIAL]]+Tabla323[[#This Row],[ENTRADAS]]-Tabla323[[#This Row],[SALIDAS]]</f>
        <v>4</v>
      </c>
      <c r="L44" s="2">
        <v>325</v>
      </c>
      <c r="M44" s="2">
        <f>+Tabla323[[#This Row],[BALANCE INICIAL]]*Tabla323[[#This Row],[PRECIO]]</f>
        <v>1300</v>
      </c>
      <c r="N44" s="2">
        <f>+Tabla323[[#This Row],[ENTRADAS]]*Tabla323[[#This Row],[PRECIO]]</f>
        <v>0</v>
      </c>
      <c r="O44" s="2">
        <f>+Tabla323[[#This Row],[SALIDAS]]*Tabla323[[#This Row],[PRECIO]]</f>
        <v>0</v>
      </c>
      <c r="P44" s="2">
        <f>+Tabla323[[#This Row],[BALANCE INICIAL2]]+Tabla323[[#This Row],[ENTRADAS3]]-Tabla323[[#This Row],[SALIDAS4]]</f>
        <v>1300</v>
      </c>
    </row>
    <row r="45" spans="1:16" ht="15" customHeight="1" x14ac:dyDescent="0.25">
      <c r="A45" s="13" t="s">
        <v>26</v>
      </c>
      <c r="B45" s="17" t="s">
        <v>887</v>
      </c>
      <c r="C45" s="49" t="s">
        <v>70</v>
      </c>
      <c r="D45" t="s">
        <v>1027</v>
      </c>
      <c r="E45" t="s">
        <v>1028</v>
      </c>
      <c r="F45" s="55" t="s">
        <v>1345</v>
      </c>
      <c r="G45" s="9" t="s">
        <v>820</v>
      </c>
      <c r="H45">
        <v>0</v>
      </c>
      <c r="I45">
        <v>0</v>
      </c>
      <c r="J45" s="34">
        <v>0</v>
      </c>
      <c r="K45">
        <f>+Tabla323[[#This Row],[BALANCE INICIAL]]+Tabla323[[#This Row],[ENTRADAS]]-Tabla323[[#This Row],[SALIDAS]]</f>
        <v>0</v>
      </c>
      <c r="L45" s="2">
        <v>6000</v>
      </c>
      <c r="M45" s="2">
        <f>+Tabla323[[#This Row],[BALANCE INICIAL]]*Tabla323[[#This Row],[PRECIO]]</f>
        <v>0</v>
      </c>
      <c r="N45" s="2">
        <f>+Tabla323[[#This Row],[ENTRADAS]]*Tabla323[[#This Row],[PRECIO]]</f>
        <v>0</v>
      </c>
      <c r="O45" s="2">
        <f>+Tabla323[[#This Row],[SALIDAS]]*Tabla323[[#This Row],[PRECIO]]</f>
        <v>0</v>
      </c>
      <c r="P45" s="2">
        <f>+Tabla323[[#This Row],[BALANCE INICIAL2]]+Tabla323[[#This Row],[ENTRADAS3]]-Tabla323[[#This Row],[SALIDAS4]]</f>
        <v>0</v>
      </c>
    </row>
    <row r="46" spans="1:16" ht="15" customHeight="1" x14ac:dyDescent="0.25">
      <c r="A46" s="35" t="s">
        <v>27</v>
      </c>
      <c r="B46" s="17" t="s">
        <v>889</v>
      </c>
      <c r="C46" s="51" t="s">
        <v>1139</v>
      </c>
      <c r="D46" t="s">
        <v>1319</v>
      </c>
      <c r="F46" s="55" t="s">
        <v>1345</v>
      </c>
      <c r="G46" s="9" t="s">
        <v>820</v>
      </c>
      <c r="H46">
        <v>100</v>
      </c>
      <c r="I46">
        <v>0</v>
      </c>
      <c r="J46" s="34">
        <v>0</v>
      </c>
      <c r="K46">
        <f>+Tabla323[[#This Row],[BALANCE INICIAL]]+Tabla323[[#This Row],[ENTRADAS]]-Tabla323[[#This Row],[SALIDAS]]</f>
        <v>100</v>
      </c>
      <c r="L46" s="2">
        <v>50.4</v>
      </c>
      <c r="M46" s="2">
        <f>+Tabla323[[#This Row],[BALANCE INICIAL]]*Tabla323[[#This Row],[PRECIO]]</f>
        <v>5040</v>
      </c>
      <c r="N46" s="2">
        <f>+Tabla323[[#This Row],[ENTRADAS]]*Tabla323[[#This Row],[PRECIO]]</f>
        <v>0</v>
      </c>
      <c r="O46" s="2">
        <f>+Tabla323[[#This Row],[SALIDAS]]*Tabla323[[#This Row],[PRECIO]]</f>
        <v>0</v>
      </c>
      <c r="P46" s="2">
        <f>+Tabla323[[#This Row],[BALANCE INICIAL2]]+Tabla323[[#This Row],[ENTRADAS3]]-Tabla323[[#This Row],[SALIDAS4]]</f>
        <v>5040</v>
      </c>
    </row>
    <row r="47" spans="1:16" ht="15" customHeight="1" x14ac:dyDescent="0.25">
      <c r="A47" s="9" t="s">
        <v>1424</v>
      </c>
      <c r="B47" s="47" t="s">
        <v>1425</v>
      </c>
      <c r="C47" s="50" t="s">
        <v>1426</v>
      </c>
      <c r="D47" t="s">
        <v>1316</v>
      </c>
      <c r="F47" s="55" t="s">
        <v>1345</v>
      </c>
      <c r="G47" s="9" t="s">
        <v>820</v>
      </c>
      <c r="H47">
        <v>15</v>
      </c>
      <c r="I47">
        <v>0</v>
      </c>
      <c r="J47" s="34">
        <v>0</v>
      </c>
      <c r="K47">
        <f>+Tabla323[[#This Row],[BALANCE INICIAL]]+Tabla323[[#This Row],[ENTRADAS]]-Tabla323[[#This Row],[SALIDAS]]</f>
        <v>15</v>
      </c>
      <c r="L47" s="2">
        <v>250</v>
      </c>
      <c r="M47" s="2">
        <f>+Tabla323[[#This Row],[BALANCE INICIAL]]*Tabla323[[#This Row],[PRECIO]]</f>
        <v>3750</v>
      </c>
      <c r="N47" s="2">
        <f>+Tabla323[[#This Row],[ENTRADAS]]*Tabla323[[#This Row],[PRECIO]]</f>
        <v>0</v>
      </c>
      <c r="O47" s="2">
        <f>+Tabla323[[#This Row],[SALIDAS]]*Tabla323[[#This Row],[PRECIO]]</f>
        <v>0</v>
      </c>
      <c r="P47" s="2">
        <f>+Tabla323[[#This Row],[BALANCE INICIAL2]]+Tabla323[[#This Row],[ENTRADAS3]]-Tabla323[[#This Row],[SALIDAS4]]</f>
        <v>3750</v>
      </c>
    </row>
    <row r="48" spans="1:16" ht="15" customHeight="1" x14ac:dyDescent="0.25">
      <c r="A48" s="9" t="s">
        <v>29</v>
      </c>
      <c r="B48" s="47" t="s">
        <v>878</v>
      </c>
      <c r="C48" s="50" t="s">
        <v>102</v>
      </c>
      <c r="D48" t="s">
        <v>488</v>
      </c>
      <c r="F48" s="55" t="s">
        <v>1345</v>
      </c>
      <c r="G48" s="9" t="s">
        <v>865</v>
      </c>
      <c r="H48">
        <v>2</v>
      </c>
      <c r="I48">
        <v>0</v>
      </c>
      <c r="J48" s="34">
        <v>0</v>
      </c>
      <c r="K48">
        <f>+Tabla323[[#This Row],[BALANCE INICIAL]]+Tabla323[[#This Row],[ENTRADAS]]-Tabla323[[#This Row],[SALIDAS]]</f>
        <v>2</v>
      </c>
      <c r="L48" s="2">
        <v>395</v>
      </c>
      <c r="M48" s="2">
        <f>+Tabla323[[#This Row],[BALANCE INICIAL]]*Tabla323[[#This Row],[PRECIO]]</f>
        <v>790</v>
      </c>
      <c r="N48" s="2">
        <f>+Tabla323[[#This Row],[ENTRADAS]]*Tabla323[[#This Row],[PRECIO]]</f>
        <v>0</v>
      </c>
      <c r="O48" s="2">
        <f>+Tabla323[[#This Row],[SALIDAS]]*Tabla323[[#This Row],[PRECIO]]</f>
        <v>0</v>
      </c>
      <c r="P48" s="2">
        <f>+Tabla323[[#This Row],[BALANCE INICIAL2]]+Tabla323[[#This Row],[ENTRADAS3]]-Tabla323[[#This Row],[SALIDAS4]]</f>
        <v>790</v>
      </c>
    </row>
    <row r="49" spans="1:16" ht="15" customHeight="1" x14ac:dyDescent="0.25">
      <c r="A49" s="9" t="s">
        <v>29</v>
      </c>
      <c r="B49" s="47" t="s">
        <v>878</v>
      </c>
      <c r="C49" s="50" t="s">
        <v>102</v>
      </c>
      <c r="D49" t="s">
        <v>489</v>
      </c>
      <c r="F49" s="55" t="s">
        <v>1345</v>
      </c>
      <c r="G49" s="9" t="s">
        <v>865</v>
      </c>
      <c r="H49">
        <v>1</v>
      </c>
      <c r="I49">
        <v>0</v>
      </c>
      <c r="J49" s="34">
        <v>0</v>
      </c>
      <c r="K49">
        <f>+Tabla323[[#This Row],[BALANCE INICIAL]]+Tabla323[[#This Row],[ENTRADAS]]-Tabla323[[#This Row],[SALIDAS]]</f>
        <v>1</v>
      </c>
      <c r="L49" s="2">
        <v>395</v>
      </c>
      <c r="M49" s="2">
        <f>+Tabla323[[#This Row],[BALANCE INICIAL]]*Tabla323[[#This Row],[PRECIO]]</f>
        <v>395</v>
      </c>
      <c r="N49" s="2">
        <f>+Tabla323[[#This Row],[ENTRADAS]]*Tabla323[[#This Row],[PRECIO]]</f>
        <v>0</v>
      </c>
      <c r="O49" s="2">
        <f>+Tabla323[[#This Row],[SALIDAS]]*Tabla323[[#This Row],[PRECIO]]</f>
        <v>0</v>
      </c>
      <c r="P49" s="2">
        <f>+Tabla323[[#This Row],[BALANCE INICIAL2]]+Tabla323[[#This Row],[ENTRADAS3]]-Tabla323[[#This Row],[SALIDAS4]]</f>
        <v>395</v>
      </c>
    </row>
    <row r="50" spans="1:16" ht="15" customHeight="1" x14ac:dyDescent="0.25">
      <c r="A50" s="35" t="s">
        <v>27</v>
      </c>
      <c r="B50" s="17" t="s">
        <v>889</v>
      </c>
      <c r="C50" s="51" t="s">
        <v>1139</v>
      </c>
      <c r="D50" t="s">
        <v>1320</v>
      </c>
      <c r="F50" s="55" t="s">
        <v>1345</v>
      </c>
      <c r="G50" s="9" t="s">
        <v>820</v>
      </c>
      <c r="H50">
        <v>300</v>
      </c>
      <c r="I50">
        <v>0</v>
      </c>
      <c r="J50" s="34">
        <v>0</v>
      </c>
      <c r="K50">
        <f>+Tabla323[[#This Row],[BALANCE INICIAL]]+Tabla323[[#This Row],[ENTRADAS]]-Tabla323[[#This Row],[SALIDAS]]</f>
        <v>300</v>
      </c>
      <c r="L50" s="2">
        <v>91</v>
      </c>
      <c r="M50" s="2">
        <f>+Tabla323[[#This Row],[BALANCE INICIAL]]*Tabla323[[#This Row],[PRECIO]]</f>
        <v>27300</v>
      </c>
      <c r="N50" s="2">
        <f>+Tabla323[[#This Row],[ENTRADAS]]*Tabla323[[#This Row],[PRECIO]]</f>
        <v>0</v>
      </c>
      <c r="O50" s="2">
        <f>+Tabla323[[#This Row],[SALIDAS]]*Tabla323[[#This Row],[PRECIO]]</f>
        <v>0</v>
      </c>
      <c r="P50" s="2">
        <f>+Tabla323[[#This Row],[BALANCE INICIAL2]]+Tabla323[[#This Row],[ENTRADAS3]]-Tabla323[[#This Row],[SALIDAS4]]</f>
        <v>27300</v>
      </c>
    </row>
    <row r="51" spans="1:16" ht="15" customHeight="1" x14ac:dyDescent="0.25">
      <c r="A51" s="9" t="s">
        <v>59</v>
      </c>
      <c r="B51" s="17" t="s">
        <v>880</v>
      </c>
      <c r="C51" s="50" t="s">
        <v>107</v>
      </c>
      <c r="D51" t="s">
        <v>645</v>
      </c>
      <c r="F51" s="55" t="s">
        <v>1345</v>
      </c>
      <c r="G51" s="9" t="s">
        <v>820</v>
      </c>
      <c r="H51">
        <v>3</v>
      </c>
      <c r="I51">
        <v>0</v>
      </c>
      <c r="J51" s="34">
        <v>0</v>
      </c>
      <c r="K51">
        <f>+Tabla323[[#This Row],[BALANCE INICIAL]]+Tabla323[[#This Row],[ENTRADAS]]-Tabla323[[#This Row],[SALIDAS]]</f>
        <v>3</v>
      </c>
      <c r="L51" s="2">
        <v>850</v>
      </c>
      <c r="M51" s="2">
        <f>+Tabla323[[#This Row],[BALANCE INICIAL]]*Tabla323[[#This Row],[PRECIO]]</f>
        <v>2550</v>
      </c>
      <c r="N51" s="2">
        <f>+Tabla323[[#This Row],[ENTRADAS]]*Tabla323[[#This Row],[PRECIO]]</f>
        <v>0</v>
      </c>
      <c r="O51" s="2">
        <f>+Tabla323[[#This Row],[SALIDAS]]*Tabla323[[#This Row],[PRECIO]]</f>
        <v>0</v>
      </c>
      <c r="P51" s="2">
        <f>+Tabla323[[#This Row],[BALANCE INICIAL2]]+Tabla323[[#This Row],[ENTRADAS3]]-Tabla323[[#This Row],[SALIDAS4]]</f>
        <v>2550</v>
      </c>
    </row>
    <row r="52" spans="1:16" ht="15" customHeight="1" x14ac:dyDescent="0.25">
      <c r="A52" s="9" t="s">
        <v>1159</v>
      </c>
      <c r="B52" s="17" t="s">
        <v>1160</v>
      </c>
      <c r="C52" s="50" t="s">
        <v>1161</v>
      </c>
      <c r="D52" t="s">
        <v>1317</v>
      </c>
      <c r="F52" s="55" t="s">
        <v>1345</v>
      </c>
      <c r="G52" s="9" t="s">
        <v>820</v>
      </c>
      <c r="H52">
        <v>1</v>
      </c>
      <c r="I52">
        <v>0</v>
      </c>
      <c r="J52" s="34">
        <v>0</v>
      </c>
      <c r="K52">
        <f>+Tabla323[[#This Row],[BALANCE INICIAL]]+Tabla323[[#This Row],[ENTRADAS]]-Tabla323[[#This Row],[SALIDAS]]</f>
        <v>1</v>
      </c>
      <c r="L52" s="2">
        <v>86.74</v>
      </c>
      <c r="M52" s="2">
        <f>+Tabla323[[#This Row],[BALANCE INICIAL]]*Tabla323[[#This Row],[PRECIO]]</f>
        <v>86.74</v>
      </c>
      <c r="N52" s="2">
        <f>+Tabla323[[#This Row],[ENTRADAS]]*Tabla323[[#This Row],[PRECIO]]</f>
        <v>0</v>
      </c>
      <c r="O52" s="2">
        <f>+Tabla323[[#This Row],[SALIDAS]]*Tabla323[[#This Row],[PRECIO]]</f>
        <v>0</v>
      </c>
      <c r="P52" s="2">
        <f>+Tabla323[[#This Row],[BALANCE INICIAL2]]+Tabla323[[#This Row],[ENTRADAS3]]-Tabla323[[#This Row],[SALIDAS4]]</f>
        <v>86.74</v>
      </c>
    </row>
    <row r="53" spans="1:16" ht="15" customHeight="1" x14ac:dyDescent="0.25">
      <c r="A53" s="39" t="s">
        <v>28</v>
      </c>
      <c r="B53" s="40" t="s">
        <v>884</v>
      </c>
      <c r="C53" s="52" t="s">
        <v>74</v>
      </c>
      <c r="D53" t="s">
        <v>1449</v>
      </c>
      <c r="F53" s="55" t="s">
        <v>1345</v>
      </c>
      <c r="G53" s="9" t="s">
        <v>820</v>
      </c>
      <c r="H53">
        <v>7</v>
      </c>
      <c r="I53">
        <v>0</v>
      </c>
      <c r="J53" s="34">
        <v>0</v>
      </c>
      <c r="K53">
        <f>+Tabla323[[#This Row],[BALANCE INICIAL]]+Tabla323[[#This Row],[ENTRADAS]]-Tabla323[[#This Row],[SALIDAS]]</f>
        <v>7</v>
      </c>
      <c r="L53" s="2">
        <v>524.13</v>
      </c>
      <c r="M53" s="2">
        <f>+Tabla323[[#This Row],[BALANCE INICIAL]]*Tabla323[[#This Row],[PRECIO]]</f>
        <v>3668.91</v>
      </c>
      <c r="N53" s="2">
        <f>+Tabla323[[#This Row],[ENTRADAS]]*Tabla323[[#This Row],[PRECIO]]</f>
        <v>0</v>
      </c>
      <c r="O53" s="2">
        <f>+Tabla323[[#This Row],[SALIDAS]]*Tabla323[[#This Row],[PRECIO]]</f>
        <v>0</v>
      </c>
      <c r="P53" s="2">
        <f>+Tabla323[[#This Row],[BALANCE INICIAL2]]+Tabla323[[#This Row],[ENTRADAS3]]-Tabla323[[#This Row],[SALIDAS4]]</f>
        <v>3668.91</v>
      </c>
    </row>
    <row r="54" spans="1:16" ht="15" customHeight="1" x14ac:dyDescent="0.25">
      <c r="A54" s="39" t="s">
        <v>28</v>
      </c>
      <c r="B54" s="40" t="s">
        <v>884</v>
      </c>
      <c r="C54" s="52" t="s">
        <v>74</v>
      </c>
      <c r="D54" t="s">
        <v>1318</v>
      </c>
      <c r="F54" s="55" t="s">
        <v>1345</v>
      </c>
      <c r="G54" s="9" t="s">
        <v>820</v>
      </c>
      <c r="H54">
        <v>1</v>
      </c>
      <c r="I54">
        <v>0</v>
      </c>
      <c r="J54" s="34">
        <v>0</v>
      </c>
      <c r="K54">
        <f>+Tabla323[[#This Row],[BALANCE INICIAL]]+Tabla323[[#This Row],[ENTRADAS]]-Tabla323[[#This Row],[SALIDAS]]</f>
        <v>1</v>
      </c>
      <c r="L54" s="2">
        <v>244</v>
      </c>
      <c r="M54" s="2">
        <f>+Tabla323[[#This Row],[BALANCE INICIAL]]*Tabla323[[#This Row],[PRECIO]]</f>
        <v>244</v>
      </c>
      <c r="N54" s="2">
        <f>+Tabla323[[#This Row],[ENTRADAS]]*Tabla323[[#This Row],[PRECIO]]</f>
        <v>0</v>
      </c>
      <c r="O54" s="2">
        <f>+Tabla323[[#This Row],[SALIDAS]]*Tabla323[[#This Row],[PRECIO]]</f>
        <v>0</v>
      </c>
      <c r="P54" s="2">
        <f>+Tabla323[[#This Row],[BALANCE INICIAL2]]+Tabla323[[#This Row],[ENTRADAS3]]-Tabla323[[#This Row],[SALIDAS4]]</f>
        <v>244</v>
      </c>
    </row>
    <row r="55" spans="1:16" ht="15" customHeight="1" x14ac:dyDescent="0.25">
      <c r="A55" s="9" t="s">
        <v>29</v>
      </c>
      <c r="B55" s="47" t="s">
        <v>878</v>
      </c>
      <c r="C55" s="50" t="s">
        <v>102</v>
      </c>
      <c r="D55" t="s">
        <v>534</v>
      </c>
      <c r="F55" s="55" t="s">
        <v>1345</v>
      </c>
      <c r="G55" s="9" t="s">
        <v>834</v>
      </c>
      <c r="H55">
        <v>3</v>
      </c>
      <c r="I55">
        <v>0</v>
      </c>
      <c r="J55" s="34">
        <v>0</v>
      </c>
      <c r="K55">
        <f>+Tabla323[[#This Row],[BALANCE INICIAL]]+Tabla323[[#This Row],[ENTRADAS]]-Tabla323[[#This Row],[SALIDAS]]</f>
        <v>3</v>
      </c>
      <c r="L55" s="2">
        <v>271</v>
      </c>
      <c r="M55" s="2">
        <f>+Tabla323[[#This Row],[BALANCE INICIAL]]*Tabla323[[#This Row],[PRECIO]]</f>
        <v>813</v>
      </c>
      <c r="N55" s="2">
        <f>+Tabla323[[#This Row],[ENTRADAS]]*Tabla323[[#This Row],[PRECIO]]</f>
        <v>0</v>
      </c>
      <c r="O55" s="2">
        <f>+Tabla323[[#This Row],[SALIDAS]]*Tabla323[[#This Row],[PRECIO]]</f>
        <v>0</v>
      </c>
      <c r="P55" s="2">
        <f>+Tabla323[[#This Row],[BALANCE INICIAL2]]+Tabla323[[#This Row],[ENTRADAS3]]-Tabla323[[#This Row],[SALIDAS4]]</f>
        <v>813</v>
      </c>
    </row>
    <row r="56" spans="1:16" ht="15" customHeight="1" x14ac:dyDescent="0.25">
      <c r="A56" s="9" t="s">
        <v>29</v>
      </c>
      <c r="B56" s="47" t="s">
        <v>878</v>
      </c>
      <c r="C56" s="50" t="s">
        <v>102</v>
      </c>
      <c r="D56" t="s">
        <v>535</v>
      </c>
      <c r="F56" s="55" t="s">
        <v>1345</v>
      </c>
      <c r="G56" s="9" t="s">
        <v>834</v>
      </c>
      <c r="H56">
        <v>3</v>
      </c>
      <c r="I56">
        <v>0</v>
      </c>
      <c r="J56" s="34">
        <v>0</v>
      </c>
      <c r="K56">
        <f>+Tabla323[[#This Row],[BALANCE INICIAL]]+Tabla323[[#This Row],[ENTRADAS]]-Tabla323[[#This Row],[SALIDAS]]</f>
        <v>3</v>
      </c>
      <c r="L56" s="2">
        <v>90</v>
      </c>
      <c r="M56" s="2">
        <f>+Tabla323[[#This Row],[BALANCE INICIAL]]*Tabla323[[#This Row],[PRECIO]]</f>
        <v>270</v>
      </c>
      <c r="N56" s="2">
        <f>+Tabla323[[#This Row],[ENTRADAS]]*Tabla323[[#This Row],[PRECIO]]</f>
        <v>0</v>
      </c>
      <c r="O56" s="2">
        <f>+Tabla323[[#This Row],[SALIDAS]]*Tabla323[[#This Row],[PRECIO]]</f>
        <v>0</v>
      </c>
      <c r="P56" s="2">
        <f>+Tabla323[[#This Row],[BALANCE INICIAL2]]+Tabla323[[#This Row],[ENTRADAS3]]-Tabla323[[#This Row],[SALIDAS4]]</f>
        <v>270</v>
      </c>
    </row>
    <row r="57" spans="1:16" ht="15" customHeight="1" x14ac:dyDescent="0.25">
      <c r="A57" s="9" t="s">
        <v>29</v>
      </c>
      <c r="B57" s="47" t="s">
        <v>878</v>
      </c>
      <c r="C57" s="50" t="s">
        <v>102</v>
      </c>
      <c r="D57" t="s">
        <v>536</v>
      </c>
      <c r="F57" s="55" t="s">
        <v>1345</v>
      </c>
      <c r="G57" s="9" t="s">
        <v>834</v>
      </c>
      <c r="H57">
        <v>2</v>
      </c>
      <c r="I57">
        <v>0</v>
      </c>
      <c r="J57" s="34">
        <v>0</v>
      </c>
      <c r="K57">
        <f>+Tabla323[[#This Row],[BALANCE INICIAL]]+Tabla323[[#This Row],[ENTRADAS]]-Tabla323[[#This Row],[SALIDAS]]</f>
        <v>2</v>
      </c>
      <c r="L57" s="2">
        <v>90</v>
      </c>
      <c r="M57" s="2">
        <f>+Tabla323[[#This Row],[BALANCE INICIAL]]*Tabla323[[#This Row],[PRECIO]]</f>
        <v>180</v>
      </c>
      <c r="N57" s="2">
        <f>+Tabla323[[#This Row],[ENTRADAS]]*Tabla323[[#This Row],[PRECIO]]</f>
        <v>0</v>
      </c>
      <c r="O57" s="2">
        <f>+Tabla323[[#This Row],[SALIDAS]]*Tabla323[[#This Row],[PRECIO]]</f>
        <v>0</v>
      </c>
      <c r="P57" s="2">
        <f>+Tabla323[[#This Row],[BALANCE INICIAL2]]+Tabla323[[#This Row],[ENTRADAS3]]-Tabla323[[#This Row],[SALIDAS4]]</f>
        <v>180</v>
      </c>
    </row>
    <row r="58" spans="1:16" ht="15" customHeight="1" x14ac:dyDescent="0.25">
      <c r="A58" s="13" t="s">
        <v>34</v>
      </c>
      <c r="B58" s="17" t="s">
        <v>877</v>
      </c>
      <c r="C58" s="49" t="s">
        <v>80</v>
      </c>
      <c r="D58" t="s">
        <v>1053</v>
      </c>
      <c r="E58">
        <v>0</v>
      </c>
      <c r="F58" s="55" t="s">
        <v>1345</v>
      </c>
      <c r="G58" s="9" t="s">
        <v>820</v>
      </c>
      <c r="H58">
        <v>43</v>
      </c>
      <c r="I58">
        <v>0</v>
      </c>
      <c r="J58" s="34">
        <v>10</v>
      </c>
      <c r="K58">
        <f>+Tabla323[[#This Row],[BALANCE INICIAL]]+Tabla323[[#This Row],[ENTRADAS]]-Tabla323[[#This Row],[SALIDAS]]</f>
        <v>33</v>
      </c>
      <c r="L58" s="2">
        <v>1</v>
      </c>
      <c r="M58" s="2">
        <f>+Tabla323[[#This Row],[BALANCE INICIAL]]*Tabla323[[#This Row],[PRECIO]]</f>
        <v>43</v>
      </c>
      <c r="N58" s="2">
        <f>+Tabla323[[#This Row],[ENTRADAS]]*Tabla323[[#This Row],[PRECIO]]</f>
        <v>0</v>
      </c>
      <c r="O58" s="2">
        <f>+Tabla323[[#This Row],[SALIDAS]]*Tabla323[[#This Row],[PRECIO]]</f>
        <v>10</v>
      </c>
      <c r="P58" s="2">
        <f>+Tabla323[[#This Row],[BALANCE INICIAL2]]+Tabla323[[#This Row],[ENTRADAS3]]-Tabla323[[#This Row],[SALIDAS4]]</f>
        <v>33</v>
      </c>
    </row>
    <row r="59" spans="1:16" ht="15" customHeight="1" x14ac:dyDescent="0.25">
      <c r="A59" s="9" t="s">
        <v>29</v>
      </c>
      <c r="B59" s="47" t="s">
        <v>878</v>
      </c>
      <c r="C59" s="50" t="s">
        <v>102</v>
      </c>
      <c r="D59" t="s">
        <v>537</v>
      </c>
      <c r="F59" s="55" t="s">
        <v>1345</v>
      </c>
      <c r="G59" s="9" t="s">
        <v>866</v>
      </c>
      <c r="H59">
        <v>15</v>
      </c>
      <c r="I59">
        <v>0</v>
      </c>
      <c r="J59" s="34">
        <v>0</v>
      </c>
      <c r="K59">
        <f>+Tabla323[[#This Row],[BALANCE INICIAL]]+Tabla323[[#This Row],[ENTRADAS]]-Tabla323[[#This Row],[SALIDAS]]</f>
        <v>15</v>
      </c>
      <c r="L59" s="2">
        <v>50</v>
      </c>
      <c r="M59" s="2">
        <f>+Tabla323[[#This Row],[BALANCE INICIAL]]*Tabla323[[#This Row],[PRECIO]]</f>
        <v>750</v>
      </c>
      <c r="N59" s="2">
        <f>+Tabla323[[#This Row],[ENTRADAS]]*Tabla323[[#This Row],[PRECIO]]</f>
        <v>0</v>
      </c>
      <c r="O59" s="2">
        <f>+Tabla323[[#This Row],[SALIDAS]]*Tabla323[[#This Row],[PRECIO]]</f>
        <v>0</v>
      </c>
      <c r="P59" s="2">
        <f>+Tabla323[[#This Row],[BALANCE INICIAL2]]+Tabla323[[#This Row],[ENTRADAS3]]-Tabla323[[#This Row],[SALIDAS4]]</f>
        <v>750</v>
      </c>
    </row>
    <row r="60" spans="1:16" ht="15" customHeight="1" x14ac:dyDescent="0.25">
      <c r="A60" s="9" t="s">
        <v>29</v>
      </c>
      <c r="B60" s="47" t="s">
        <v>878</v>
      </c>
      <c r="C60" s="50" t="s">
        <v>102</v>
      </c>
      <c r="D60" t="s">
        <v>128</v>
      </c>
      <c r="F60" s="55" t="s">
        <v>1345</v>
      </c>
      <c r="G60" s="9" t="s">
        <v>827</v>
      </c>
      <c r="H60">
        <v>178</v>
      </c>
      <c r="I60">
        <v>0</v>
      </c>
      <c r="J60" s="34">
        <v>53</v>
      </c>
      <c r="K60">
        <f>+Tabla323[[#This Row],[BALANCE INICIAL]]+Tabla323[[#This Row],[ENTRADAS]]-Tabla323[[#This Row],[SALIDAS]]</f>
        <v>125</v>
      </c>
      <c r="L60" s="2">
        <v>125</v>
      </c>
      <c r="M60" s="2">
        <f>+Tabla323[[#This Row],[BALANCE INICIAL]]*Tabla323[[#This Row],[PRECIO]]</f>
        <v>22250</v>
      </c>
      <c r="N60" s="2">
        <f>+Tabla323[[#This Row],[ENTRADAS]]*Tabla323[[#This Row],[PRECIO]]</f>
        <v>0</v>
      </c>
      <c r="O60" s="2">
        <f>+Tabla323[[#This Row],[SALIDAS]]*Tabla323[[#This Row],[PRECIO]]</f>
        <v>6625</v>
      </c>
      <c r="P60" s="2">
        <f>+Tabla323[[#This Row],[BALANCE INICIAL2]]+Tabla323[[#This Row],[ENTRADAS3]]-Tabla323[[#This Row],[SALIDAS4]]</f>
        <v>15625</v>
      </c>
    </row>
    <row r="61" spans="1:16" ht="15" customHeight="1" x14ac:dyDescent="0.25">
      <c r="A61" s="39" t="s">
        <v>1387</v>
      </c>
      <c r="B61" s="40" t="s">
        <v>1388</v>
      </c>
      <c r="C61" s="52" t="s">
        <v>1389</v>
      </c>
      <c r="D61" t="s">
        <v>1364</v>
      </c>
      <c r="F61" s="55" t="s">
        <v>1345</v>
      </c>
      <c r="G61" s="9" t="s">
        <v>834</v>
      </c>
      <c r="H61">
        <v>2</v>
      </c>
      <c r="I61">
        <v>0</v>
      </c>
      <c r="J61" s="34">
        <v>0</v>
      </c>
      <c r="K61">
        <f>+Tabla323[[#This Row],[BALANCE INICIAL]]+Tabla323[[#This Row],[ENTRADAS]]-Tabla323[[#This Row],[SALIDAS]]</f>
        <v>2</v>
      </c>
      <c r="L61" s="2">
        <v>750</v>
      </c>
      <c r="M61" s="2">
        <f>+Tabla323[[#This Row],[BALANCE INICIAL]]*Tabla323[[#This Row],[PRECIO]]</f>
        <v>1500</v>
      </c>
      <c r="N61" s="2">
        <f>+Tabla323[[#This Row],[ENTRADAS]]*Tabla323[[#This Row],[PRECIO]]</f>
        <v>0</v>
      </c>
      <c r="O61" s="2">
        <f>+Tabla323[[#This Row],[SALIDAS]]*Tabla323[[#This Row],[PRECIO]]</f>
        <v>0</v>
      </c>
      <c r="P61" s="2">
        <f>+Tabla323[[#This Row],[BALANCE INICIAL2]]+Tabla323[[#This Row],[ENTRADAS3]]-Tabla323[[#This Row],[SALIDAS4]]</f>
        <v>1500</v>
      </c>
    </row>
    <row r="62" spans="1:16" ht="15" customHeight="1" x14ac:dyDescent="0.25">
      <c r="A62" s="9" t="s">
        <v>29</v>
      </c>
      <c r="B62" s="47" t="s">
        <v>878</v>
      </c>
      <c r="C62" s="50" t="s">
        <v>102</v>
      </c>
      <c r="D62" t="s">
        <v>539</v>
      </c>
      <c r="F62" s="55" t="s">
        <v>1345</v>
      </c>
      <c r="G62" s="9" t="s">
        <v>865</v>
      </c>
      <c r="H62">
        <v>1</v>
      </c>
      <c r="I62">
        <v>0</v>
      </c>
      <c r="J62" s="34">
        <v>0</v>
      </c>
      <c r="K62">
        <f>+Tabla323[[#This Row],[BALANCE INICIAL]]+Tabla323[[#This Row],[ENTRADAS]]-Tabla323[[#This Row],[SALIDAS]]</f>
        <v>1</v>
      </c>
      <c r="L62" s="2">
        <v>1951</v>
      </c>
      <c r="M62" s="2">
        <f>+Tabla323[[#This Row],[BALANCE INICIAL]]*Tabla323[[#This Row],[PRECIO]]</f>
        <v>1951</v>
      </c>
      <c r="N62" s="2">
        <f>+Tabla323[[#This Row],[ENTRADAS]]*Tabla323[[#This Row],[PRECIO]]</f>
        <v>0</v>
      </c>
      <c r="O62" s="2">
        <f>+Tabla323[[#This Row],[SALIDAS]]*Tabla323[[#This Row],[PRECIO]]</f>
        <v>0</v>
      </c>
      <c r="P62" s="2">
        <f>+Tabla323[[#This Row],[BALANCE INICIAL2]]+Tabla323[[#This Row],[ENTRADAS3]]-Tabla323[[#This Row],[SALIDAS4]]</f>
        <v>1951</v>
      </c>
    </row>
    <row r="63" spans="1:16" ht="15" customHeight="1" x14ac:dyDescent="0.25">
      <c r="A63" s="9" t="s">
        <v>29</v>
      </c>
      <c r="B63" s="47" t="s">
        <v>878</v>
      </c>
      <c r="C63" s="50" t="s">
        <v>102</v>
      </c>
      <c r="D63" t="s">
        <v>540</v>
      </c>
      <c r="F63" s="55" t="s">
        <v>1345</v>
      </c>
      <c r="G63" s="9" t="s">
        <v>865</v>
      </c>
      <c r="H63">
        <v>1</v>
      </c>
      <c r="I63">
        <v>0</v>
      </c>
      <c r="J63" s="34">
        <v>0</v>
      </c>
      <c r="K63">
        <f>+Tabla323[[#This Row],[BALANCE INICIAL]]+Tabla323[[#This Row],[ENTRADAS]]-Tabla323[[#This Row],[SALIDAS]]</f>
        <v>1</v>
      </c>
      <c r="L63" s="2">
        <v>256.5</v>
      </c>
      <c r="M63" s="2">
        <f>+Tabla323[[#This Row],[BALANCE INICIAL]]*Tabla323[[#This Row],[PRECIO]]</f>
        <v>256.5</v>
      </c>
      <c r="N63" s="2">
        <f>+Tabla323[[#This Row],[ENTRADAS]]*Tabla323[[#This Row],[PRECIO]]</f>
        <v>0</v>
      </c>
      <c r="O63" s="2">
        <f>+Tabla323[[#This Row],[SALIDAS]]*Tabla323[[#This Row],[PRECIO]]</f>
        <v>0</v>
      </c>
      <c r="P63" s="2">
        <f>+Tabla323[[#This Row],[BALANCE INICIAL2]]+Tabla323[[#This Row],[ENTRADAS3]]-Tabla323[[#This Row],[SALIDAS4]]</f>
        <v>256.5</v>
      </c>
    </row>
    <row r="64" spans="1:16" ht="15" customHeight="1" x14ac:dyDescent="0.25">
      <c r="A64" s="9" t="s">
        <v>29</v>
      </c>
      <c r="B64" s="47" t="s">
        <v>878</v>
      </c>
      <c r="C64" s="50" t="s">
        <v>102</v>
      </c>
      <c r="D64" t="s">
        <v>541</v>
      </c>
      <c r="F64" s="55" t="s">
        <v>1345</v>
      </c>
      <c r="G64" s="9" t="s">
        <v>834</v>
      </c>
      <c r="H64">
        <v>1</v>
      </c>
      <c r="I64">
        <v>0</v>
      </c>
      <c r="J64" s="34">
        <v>0</v>
      </c>
      <c r="K64">
        <f>+Tabla323[[#This Row],[BALANCE INICIAL]]+Tabla323[[#This Row],[ENTRADAS]]-Tabla323[[#This Row],[SALIDAS]]</f>
        <v>1</v>
      </c>
      <c r="L64" s="2">
        <v>154.5</v>
      </c>
      <c r="M64" s="2">
        <f>+Tabla323[[#This Row],[BALANCE INICIAL]]*Tabla323[[#This Row],[PRECIO]]</f>
        <v>154.5</v>
      </c>
      <c r="N64" s="2">
        <f>+Tabla323[[#This Row],[ENTRADAS]]*Tabla323[[#This Row],[PRECIO]]</f>
        <v>0</v>
      </c>
      <c r="O64" s="2">
        <f>+Tabla323[[#This Row],[SALIDAS]]*Tabla323[[#This Row],[PRECIO]]</f>
        <v>0</v>
      </c>
      <c r="P64" s="2">
        <f>+Tabla323[[#This Row],[BALANCE INICIAL2]]+Tabla323[[#This Row],[ENTRADAS3]]-Tabla323[[#This Row],[SALIDAS4]]</f>
        <v>154.5</v>
      </c>
    </row>
    <row r="65" spans="1:16" ht="15" customHeight="1" x14ac:dyDescent="0.25">
      <c r="A65" s="39" t="s">
        <v>30</v>
      </c>
      <c r="B65" s="40" t="s">
        <v>876</v>
      </c>
      <c r="C65" s="52" t="s">
        <v>73</v>
      </c>
      <c r="D65" t="s">
        <v>1218</v>
      </c>
      <c r="F65" s="55" t="s">
        <v>1345</v>
      </c>
      <c r="G65" s="9" t="s">
        <v>834</v>
      </c>
      <c r="H65">
        <v>0</v>
      </c>
      <c r="I65">
        <v>0</v>
      </c>
      <c r="J65" s="34">
        <v>0</v>
      </c>
      <c r="K65">
        <f>+Tabla323[[#This Row],[BALANCE INICIAL]]+Tabla323[[#This Row],[ENTRADAS]]-Tabla323[[#This Row],[SALIDAS]]</f>
        <v>0</v>
      </c>
      <c r="L65" s="2">
        <v>2400</v>
      </c>
      <c r="M65" s="2">
        <f>+Tabla323[[#This Row],[BALANCE INICIAL]]*Tabla323[[#This Row],[PRECIO]]</f>
        <v>0</v>
      </c>
      <c r="N65" s="2">
        <f>+Tabla323[[#This Row],[ENTRADAS]]*Tabla323[[#This Row],[PRECIO]]</f>
        <v>0</v>
      </c>
      <c r="O65" s="2">
        <f>+Tabla323[[#This Row],[SALIDAS]]*Tabla323[[#This Row],[PRECIO]]</f>
        <v>0</v>
      </c>
      <c r="P65" s="2">
        <f>+Tabla323[[#This Row],[BALANCE INICIAL2]]+Tabla323[[#This Row],[ENTRADAS3]]-Tabla323[[#This Row],[SALIDAS4]]</f>
        <v>0</v>
      </c>
    </row>
    <row r="66" spans="1:16" x14ac:dyDescent="0.25">
      <c r="A66" s="9" t="s">
        <v>59</v>
      </c>
      <c r="B66" s="17" t="s">
        <v>880</v>
      </c>
      <c r="C66" s="50" t="s">
        <v>107</v>
      </c>
      <c r="D66" t="s">
        <v>646</v>
      </c>
      <c r="F66" s="55" t="s">
        <v>1345</v>
      </c>
      <c r="G66" s="9" t="s">
        <v>820</v>
      </c>
      <c r="H66">
        <v>4</v>
      </c>
      <c r="I66">
        <v>0</v>
      </c>
      <c r="J66" s="34">
        <v>0</v>
      </c>
      <c r="K66">
        <f>+Tabla323[[#This Row],[BALANCE INICIAL]]+Tabla323[[#This Row],[ENTRADAS]]-Tabla323[[#This Row],[SALIDAS]]</f>
        <v>4</v>
      </c>
      <c r="L66" s="2">
        <v>1495</v>
      </c>
      <c r="M66" s="2">
        <f>+Tabla323[[#This Row],[BALANCE INICIAL]]*Tabla323[[#This Row],[PRECIO]]</f>
        <v>5980</v>
      </c>
      <c r="N66" s="2">
        <f>+Tabla323[[#This Row],[ENTRADAS]]*Tabla323[[#This Row],[PRECIO]]</f>
        <v>0</v>
      </c>
      <c r="O66" s="2">
        <f>+Tabla323[[#This Row],[SALIDAS]]*Tabla323[[#This Row],[PRECIO]]</f>
        <v>0</v>
      </c>
      <c r="P66" s="2">
        <f>+Tabla323[[#This Row],[BALANCE INICIAL2]]+Tabla323[[#This Row],[ENTRADAS3]]-Tabla323[[#This Row],[SALIDAS4]]</f>
        <v>5980</v>
      </c>
    </row>
    <row r="67" spans="1:16" x14ac:dyDescent="0.25">
      <c r="A67" s="9" t="s">
        <v>1141</v>
      </c>
      <c r="B67" s="17" t="s">
        <v>1142</v>
      </c>
      <c r="C67" s="50" t="s">
        <v>1143</v>
      </c>
      <c r="D67" t="s">
        <v>1420</v>
      </c>
      <c r="F67" s="55" t="s">
        <v>1345</v>
      </c>
      <c r="G67" s="9" t="s">
        <v>820</v>
      </c>
      <c r="H67">
        <v>2</v>
      </c>
      <c r="I67">
        <v>0</v>
      </c>
      <c r="J67" s="34">
        <v>0</v>
      </c>
      <c r="K67">
        <f>+Tabla323[[#This Row],[BALANCE INICIAL]]+Tabla323[[#This Row],[ENTRADAS]]-Tabla323[[#This Row],[SALIDAS]]</f>
        <v>2</v>
      </c>
      <c r="L67" s="2">
        <v>100</v>
      </c>
      <c r="M67" s="2">
        <f>+Tabla323[[#This Row],[BALANCE INICIAL]]*Tabla323[[#This Row],[PRECIO]]</f>
        <v>200</v>
      </c>
      <c r="N67" s="2">
        <f>+Tabla323[[#This Row],[ENTRADAS]]*Tabla323[[#This Row],[PRECIO]]</f>
        <v>0</v>
      </c>
      <c r="O67" s="2">
        <f>+Tabla323[[#This Row],[SALIDAS]]*Tabla323[[#This Row],[PRECIO]]</f>
        <v>0</v>
      </c>
      <c r="P67" s="2">
        <f>+Tabla323[[#This Row],[BALANCE INICIAL2]]+Tabla323[[#This Row],[ENTRADAS3]]-Tabla323[[#This Row],[SALIDAS4]]</f>
        <v>200</v>
      </c>
    </row>
    <row r="68" spans="1:16" x14ac:dyDescent="0.25">
      <c r="A68" s="9" t="s">
        <v>59</v>
      </c>
      <c r="B68" s="17" t="s">
        <v>880</v>
      </c>
      <c r="C68" s="50" t="s">
        <v>107</v>
      </c>
      <c r="D68" t="s">
        <v>647</v>
      </c>
      <c r="F68" s="55" t="s">
        <v>1345</v>
      </c>
      <c r="G68" s="9" t="s">
        <v>820</v>
      </c>
      <c r="H68">
        <v>7</v>
      </c>
      <c r="I68">
        <v>0</v>
      </c>
      <c r="J68" s="34">
        <v>0</v>
      </c>
      <c r="K68">
        <f>+Tabla323[[#This Row],[BALANCE INICIAL]]+Tabla323[[#This Row],[ENTRADAS]]-Tabla323[[#This Row],[SALIDAS]]</f>
        <v>7</v>
      </c>
      <c r="L68" s="2">
        <v>130</v>
      </c>
      <c r="M68" s="2">
        <f>+Tabla323[[#This Row],[BALANCE INICIAL]]*Tabla323[[#This Row],[PRECIO]]</f>
        <v>910</v>
      </c>
      <c r="N68" s="2">
        <f>+Tabla323[[#This Row],[ENTRADAS]]*Tabla323[[#This Row],[PRECIO]]</f>
        <v>0</v>
      </c>
      <c r="O68" s="2">
        <f>+Tabla323[[#This Row],[SALIDAS]]*Tabla323[[#This Row],[PRECIO]]</f>
        <v>0</v>
      </c>
      <c r="P68" s="2">
        <f>+Tabla323[[#This Row],[BALANCE INICIAL2]]+Tabla323[[#This Row],[ENTRADAS3]]-Tabla323[[#This Row],[SALIDAS4]]</f>
        <v>910</v>
      </c>
    </row>
    <row r="69" spans="1:16" x14ac:dyDescent="0.25">
      <c r="A69" s="9" t="s">
        <v>59</v>
      </c>
      <c r="B69" s="17" t="s">
        <v>880</v>
      </c>
      <c r="C69" s="50" t="s">
        <v>107</v>
      </c>
      <c r="D69" t="s">
        <v>649</v>
      </c>
      <c r="F69" s="55" t="s">
        <v>1345</v>
      </c>
      <c r="G69" s="9" t="s">
        <v>820</v>
      </c>
      <c r="H69">
        <v>19</v>
      </c>
      <c r="I69">
        <v>0</v>
      </c>
      <c r="J69" s="34">
        <v>0</v>
      </c>
      <c r="K69">
        <f>+Tabla323[[#This Row],[BALANCE INICIAL]]+Tabla323[[#This Row],[ENTRADAS]]-Tabla323[[#This Row],[SALIDAS]]</f>
        <v>19</v>
      </c>
      <c r="L69" s="2">
        <v>98</v>
      </c>
      <c r="M69" s="2">
        <f>+Tabla323[[#This Row],[BALANCE INICIAL]]*Tabla323[[#This Row],[PRECIO]]</f>
        <v>1862</v>
      </c>
      <c r="N69" s="2">
        <f>+Tabla323[[#This Row],[ENTRADAS]]*Tabla323[[#This Row],[PRECIO]]</f>
        <v>0</v>
      </c>
      <c r="O69" s="2">
        <f>+Tabla323[[#This Row],[SALIDAS]]*Tabla323[[#This Row],[PRECIO]]</f>
        <v>0</v>
      </c>
      <c r="P69" s="2">
        <f>+Tabla323[[#This Row],[BALANCE INICIAL2]]+Tabla323[[#This Row],[ENTRADAS3]]-Tabla323[[#This Row],[SALIDAS4]]</f>
        <v>1862</v>
      </c>
    </row>
    <row r="70" spans="1:16" x14ac:dyDescent="0.25">
      <c r="A70" s="9" t="s">
        <v>59</v>
      </c>
      <c r="B70" s="17" t="s">
        <v>880</v>
      </c>
      <c r="C70" s="50" t="s">
        <v>107</v>
      </c>
      <c r="D70" t="s">
        <v>651</v>
      </c>
      <c r="F70" s="55" t="s">
        <v>1345</v>
      </c>
      <c r="G70" s="9" t="s">
        <v>834</v>
      </c>
      <c r="H70">
        <v>5</v>
      </c>
      <c r="I70">
        <v>0</v>
      </c>
      <c r="J70" s="34">
        <v>0</v>
      </c>
      <c r="K70">
        <f>+Tabla323[[#This Row],[BALANCE INICIAL]]+Tabla323[[#This Row],[ENTRADAS]]-Tabla323[[#This Row],[SALIDAS]]</f>
        <v>5</v>
      </c>
      <c r="L70" s="2">
        <v>130</v>
      </c>
      <c r="M70" s="2">
        <f>+Tabla323[[#This Row],[BALANCE INICIAL]]*Tabla323[[#This Row],[PRECIO]]</f>
        <v>650</v>
      </c>
      <c r="N70" s="2">
        <f>+Tabla323[[#This Row],[ENTRADAS]]*Tabla323[[#This Row],[PRECIO]]</f>
        <v>0</v>
      </c>
      <c r="O70" s="2">
        <f>+Tabla323[[#This Row],[SALIDAS]]*Tabla323[[#This Row],[PRECIO]]</f>
        <v>0</v>
      </c>
      <c r="P70" s="2">
        <f>+Tabla323[[#This Row],[BALANCE INICIAL2]]+Tabla323[[#This Row],[ENTRADAS3]]-Tabla323[[#This Row],[SALIDAS4]]</f>
        <v>650</v>
      </c>
    </row>
    <row r="71" spans="1:16" x14ac:dyDescent="0.25">
      <c r="A71" s="9" t="s">
        <v>30</v>
      </c>
      <c r="B71" s="17" t="s">
        <v>876</v>
      </c>
      <c r="C71" s="50" t="s">
        <v>73</v>
      </c>
      <c r="D71" t="s">
        <v>1312</v>
      </c>
      <c r="F71" s="55" t="s">
        <v>1345</v>
      </c>
      <c r="G71" s="9" t="s">
        <v>820</v>
      </c>
      <c r="H71">
        <v>2500</v>
      </c>
      <c r="I71">
        <v>0</v>
      </c>
      <c r="J71" s="34">
        <v>0</v>
      </c>
      <c r="K71">
        <f>+Tabla323[[#This Row],[BALANCE INICIAL]]+Tabla323[[#This Row],[ENTRADAS]]-Tabla323[[#This Row],[SALIDAS]]</f>
        <v>2500</v>
      </c>
      <c r="L71" s="2">
        <v>186</v>
      </c>
      <c r="M71" s="2">
        <f>+Tabla323[[#This Row],[BALANCE INICIAL]]*Tabla323[[#This Row],[PRECIO]]</f>
        <v>465000</v>
      </c>
      <c r="N71" s="2">
        <f>+Tabla323[[#This Row],[ENTRADAS]]*Tabla323[[#This Row],[PRECIO]]</f>
        <v>0</v>
      </c>
      <c r="O71" s="2">
        <f>+Tabla323[[#This Row],[SALIDAS]]*Tabla323[[#This Row],[PRECIO]]</f>
        <v>0</v>
      </c>
      <c r="P71" s="2">
        <f>+Tabla323[[#This Row],[BALANCE INICIAL2]]+Tabla323[[#This Row],[ENTRADAS3]]-Tabla323[[#This Row],[SALIDAS4]]</f>
        <v>465000</v>
      </c>
    </row>
    <row r="72" spans="1:16" x14ac:dyDescent="0.25">
      <c r="A72" s="9" t="s">
        <v>24</v>
      </c>
      <c r="B72" s="17" t="s">
        <v>875</v>
      </c>
      <c r="C72" s="50" t="s">
        <v>64</v>
      </c>
      <c r="D72" t="s">
        <v>1313</v>
      </c>
      <c r="F72" s="55" t="s">
        <v>1345</v>
      </c>
      <c r="G72" s="9" t="s">
        <v>820</v>
      </c>
      <c r="H72">
        <v>0</v>
      </c>
      <c r="I72">
        <v>0</v>
      </c>
      <c r="J72" s="34">
        <v>0</v>
      </c>
      <c r="K72">
        <f>+Tabla323[[#This Row],[BALANCE INICIAL]]+Tabla323[[#This Row],[ENTRADAS]]-Tabla323[[#This Row],[SALIDAS]]</f>
        <v>0</v>
      </c>
      <c r="L72" s="2">
        <v>10138</v>
      </c>
      <c r="M72" s="2">
        <f>+Tabla323[[#This Row],[BALANCE INICIAL]]*Tabla323[[#This Row],[PRECIO]]</f>
        <v>0</v>
      </c>
      <c r="N72" s="2">
        <f>+Tabla323[[#This Row],[ENTRADAS]]*Tabla323[[#This Row],[PRECIO]]</f>
        <v>0</v>
      </c>
      <c r="O72" s="2">
        <f>+Tabla323[[#This Row],[SALIDAS]]*Tabla323[[#This Row],[PRECIO]]</f>
        <v>0</v>
      </c>
      <c r="P72" s="2">
        <f>+Tabla323[[#This Row],[BALANCE INICIAL2]]+Tabla323[[#This Row],[ENTRADAS3]]-Tabla323[[#This Row],[SALIDAS4]]</f>
        <v>0</v>
      </c>
    </row>
    <row r="73" spans="1:16" x14ac:dyDescent="0.25">
      <c r="A73" s="9" t="s">
        <v>24</v>
      </c>
      <c r="B73" s="17" t="s">
        <v>875</v>
      </c>
      <c r="C73" s="50" t="s">
        <v>64</v>
      </c>
      <c r="D73" t="s">
        <v>1314</v>
      </c>
      <c r="F73" s="55" t="s">
        <v>1345</v>
      </c>
      <c r="G73" s="9" t="s">
        <v>820</v>
      </c>
      <c r="H73">
        <v>12</v>
      </c>
      <c r="I73">
        <v>0</v>
      </c>
      <c r="J73" s="34">
        <v>0</v>
      </c>
      <c r="K73">
        <f>+Tabla323[[#This Row],[BALANCE INICIAL]]+Tabla323[[#This Row],[ENTRADAS]]-Tabla323[[#This Row],[SALIDAS]]</f>
        <v>12</v>
      </c>
      <c r="L73" s="2">
        <v>6860</v>
      </c>
      <c r="M73" s="2">
        <f>+Tabla323[[#This Row],[BALANCE INICIAL]]*Tabla323[[#This Row],[PRECIO]]</f>
        <v>82320</v>
      </c>
      <c r="N73" s="2">
        <f>+Tabla323[[#This Row],[ENTRADAS]]*Tabla323[[#This Row],[PRECIO]]</f>
        <v>0</v>
      </c>
      <c r="O73" s="2">
        <f>+Tabla323[[#This Row],[SALIDAS]]*Tabla323[[#This Row],[PRECIO]]</f>
        <v>0</v>
      </c>
      <c r="P73" s="2">
        <f>+Tabla323[[#This Row],[BALANCE INICIAL2]]+Tabla323[[#This Row],[ENTRADAS3]]-Tabla323[[#This Row],[SALIDAS4]]</f>
        <v>82320</v>
      </c>
    </row>
    <row r="74" spans="1:16" x14ac:dyDescent="0.25">
      <c r="A74" s="9" t="s">
        <v>60</v>
      </c>
      <c r="B74" s="17" t="s">
        <v>885</v>
      </c>
      <c r="C74" s="50" t="s">
        <v>108</v>
      </c>
      <c r="D74" t="s">
        <v>652</v>
      </c>
      <c r="F74" s="55" t="s">
        <v>1345</v>
      </c>
      <c r="G74" s="9" t="s">
        <v>820</v>
      </c>
      <c r="H74">
        <v>1</v>
      </c>
      <c r="I74">
        <v>0</v>
      </c>
      <c r="J74" s="34">
        <v>0</v>
      </c>
      <c r="K74">
        <f>+Tabla323[[#This Row],[BALANCE INICIAL]]+Tabla323[[#This Row],[ENTRADAS]]-Tabla323[[#This Row],[SALIDAS]]</f>
        <v>1</v>
      </c>
      <c r="L74" s="2">
        <v>18500</v>
      </c>
      <c r="M74" s="2">
        <f>+Tabla323[[#This Row],[BALANCE INICIAL]]*Tabla323[[#This Row],[PRECIO]]</f>
        <v>18500</v>
      </c>
      <c r="N74" s="2">
        <f>+Tabla323[[#This Row],[ENTRADAS]]*Tabla323[[#This Row],[PRECIO]]</f>
        <v>0</v>
      </c>
      <c r="O74" s="2">
        <f>+Tabla323[[#This Row],[SALIDAS]]*Tabla323[[#This Row],[PRECIO]]</f>
        <v>0</v>
      </c>
      <c r="P74" s="2">
        <f>+Tabla323[[#This Row],[BALANCE INICIAL2]]+Tabla323[[#This Row],[ENTRADAS3]]-Tabla323[[#This Row],[SALIDAS4]]</f>
        <v>18500</v>
      </c>
    </row>
    <row r="75" spans="1:16" x14ac:dyDescent="0.25">
      <c r="A75" s="9" t="s">
        <v>59</v>
      </c>
      <c r="B75" s="47" t="s">
        <v>880</v>
      </c>
      <c r="C75" s="50" t="s">
        <v>107</v>
      </c>
      <c r="D75" t="s">
        <v>712</v>
      </c>
      <c r="F75" s="55" t="s">
        <v>1345</v>
      </c>
      <c r="G75" s="9" t="s">
        <v>873</v>
      </c>
      <c r="H75">
        <v>1</v>
      </c>
      <c r="I75">
        <v>0</v>
      </c>
      <c r="J75" s="34">
        <v>0</v>
      </c>
      <c r="K75">
        <f>+Tabla323[[#This Row],[BALANCE INICIAL]]+Tabla323[[#This Row],[ENTRADAS]]-Tabla323[[#This Row],[SALIDAS]]</f>
        <v>1</v>
      </c>
      <c r="L75" s="2">
        <v>2337.02</v>
      </c>
      <c r="M75" s="2">
        <f>+Tabla323[[#This Row],[BALANCE INICIAL]]*Tabla323[[#This Row],[PRECIO]]</f>
        <v>2337.02</v>
      </c>
      <c r="N75" s="2">
        <f>+Tabla323[[#This Row],[ENTRADAS]]*Tabla323[[#This Row],[PRECIO]]</f>
        <v>0</v>
      </c>
      <c r="O75" s="2">
        <f>+Tabla323[[#This Row],[SALIDAS]]*Tabla323[[#This Row],[PRECIO]]</f>
        <v>0</v>
      </c>
      <c r="P75" s="2">
        <f>+Tabla323[[#This Row],[BALANCE INICIAL2]]+Tabla323[[#This Row],[ENTRADAS3]]-Tabla323[[#This Row],[SALIDAS4]]</f>
        <v>2337.02</v>
      </c>
    </row>
    <row r="76" spans="1:16" ht="15.75" x14ac:dyDescent="0.25">
      <c r="A76" s="9" t="s">
        <v>1424</v>
      </c>
      <c r="B76" s="47" t="s">
        <v>1425</v>
      </c>
      <c r="C76" s="50" t="s">
        <v>1426</v>
      </c>
      <c r="D76" t="s">
        <v>1395</v>
      </c>
      <c r="F76" s="55" t="s">
        <v>1345</v>
      </c>
      <c r="G76" s="9" t="s">
        <v>820</v>
      </c>
      <c r="H76">
        <v>37</v>
      </c>
      <c r="I76">
        <v>0</v>
      </c>
      <c r="J76" s="34">
        <v>0</v>
      </c>
      <c r="K76">
        <f>+Tabla323[[#This Row],[BALANCE INICIAL]]+Tabla323[[#This Row],[ENTRADAS]]-Tabla323[[#This Row],[SALIDAS]]</f>
        <v>37</v>
      </c>
      <c r="L76" s="2">
        <v>130</v>
      </c>
      <c r="M76" s="2">
        <f>+Tabla323[[#This Row],[BALANCE INICIAL]]*Tabla323[[#This Row],[PRECIO]]</f>
        <v>4810</v>
      </c>
      <c r="N76" s="2">
        <f>+Tabla323[[#This Row],[ENTRADAS]]*Tabla323[[#This Row],[PRECIO]]</f>
        <v>0</v>
      </c>
      <c r="O76" s="2">
        <f>+Tabla323[[#This Row],[SALIDAS]]*Tabla323[[#This Row],[PRECIO]]</f>
        <v>0</v>
      </c>
      <c r="P76" s="2">
        <f>+Tabla323[[#This Row],[BALANCE INICIAL2]]+Tabla323[[#This Row],[ENTRADAS3]]-Tabla323[[#This Row],[SALIDAS4]]</f>
        <v>4810</v>
      </c>
    </row>
    <row r="77" spans="1:16" x14ac:dyDescent="0.25">
      <c r="A77" s="9" t="s">
        <v>30</v>
      </c>
      <c r="B77" s="47" t="s">
        <v>876</v>
      </c>
      <c r="C77" s="50" t="s">
        <v>73</v>
      </c>
      <c r="D77" t="s">
        <v>157</v>
      </c>
      <c r="F77" s="55" t="s">
        <v>1345</v>
      </c>
      <c r="G77" s="9" t="s">
        <v>820</v>
      </c>
      <c r="H77">
        <v>15</v>
      </c>
      <c r="I77">
        <v>0</v>
      </c>
      <c r="J77" s="34">
        <v>0</v>
      </c>
      <c r="K77">
        <f>+Tabla323[[#This Row],[BALANCE INICIAL]]+Tabla323[[#This Row],[ENTRADAS]]-Tabla323[[#This Row],[SALIDAS]]</f>
        <v>15</v>
      </c>
      <c r="L77" s="2">
        <v>53</v>
      </c>
      <c r="M77" s="2">
        <f>+Tabla323[[#This Row],[BALANCE INICIAL]]*Tabla323[[#This Row],[PRECIO]]</f>
        <v>795</v>
      </c>
      <c r="N77" s="2">
        <f>+Tabla323[[#This Row],[ENTRADAS]]*Tabla323[[#This Row],[PRECIO]]</f>
        <v>0</v>
      </c>
      <c r="O77" s="2">
        <f>+Tabla323[[#This Row],[SALIDAS]]*Tabla323[[#This Row],[PRECIO]]</f>
        <v>0</v>
      </c>
      <c r="P77" s="2">
        <f>+Tabla323[[#This Row],[BALANCE INICIAL2]]+Tabla323[[#This Row],[ENTRADAS3]]-Tabla323[[#This Row],[SALIDAS4]]</f>
        <v>795</v>
      </c>
    </row>
    <row r="78" spans="1:16" x14ac:dyDescent="0.25">
      <c r="A78" s="9" t="s">
        <v>26</v>
      </c>
      <c r="B78" s="47" t="s">
        <v>887</v>
      </c>
      <c r="C78" s="50" t="s">
        <v>70</v>
      </c>
      <c r="D78" t="s">
        <v>1315</v>
      </c>
      <c r="F78" s="55" t="s">
        <v>1345</v>
      </c>
      <c r="G78" s="9" t="s">
        <v>820</v>
      </c>
      <c r="H78">
        <v>1</v>
      </c>
      <c r="I78">
        <v>0</v>
      </c>
      <c r="J78" s="34">
        <v>0</v>
      </c>
      <c r="K78">
        <f>+Tabla323[[#This Row],[BALANCE INICIAL]]+Tabla323[[#This Row],[ENTRADAS]]-Tabla323[[#This Row],[SALIDAS]]</f>
        <v>1</v>
      </c>
      <c r="L78" s="2">
        <v>2200</v>
      </c>
      <c r="M78" s="2">
        <f>+Tabla323[[#This Row],[BALANCE INICIAL]]*Tabla323[[#This Row],[PRECIO]]</f>
        <v>2200</v>
      </c>
      <c r="N78" s="2">
        <f>+Tabla323[[#This Row],[ENTRADAS]]*Tabla323[[#This Row],[PRECIO]]</f>
        <v>0</v>
      </c>
      <c r="O78" s="2">
        <f>+Tabla323[[#This Row],[SALIDAS]]*Tabla323[[#This Row],[PRECIO]]</f>
        <v>0</v>
      </c>
      <c r="P78" s="2">
        <f>+Tabla323[[#This Row],[BALANCE INICIAL2]]+Tabla323[[#This Row],[ENTRADAS3]]-Tabla323[[#This Row],[SALIDAS4]]</f>
        <v>2200</v>
      </c>
    </row>
    <row r="79" spans="1:16" x14ac:dyDescent="0.25">
      <c r="A79" s="9" t="s">
        <v>26</v>
      </c>
      <c r="B79" s="47" t="s">
        <v>887</v>
      </c>
      <c r="C79" s="50" t="s">
        <v>70</v>
      </c>
      <c r="D79" t="s">
        <v>1062</v>
      </c>
      <c r="E79" t="s">
        <v>1060</v>
      </c>
      <c r="F79" s="55" t="s">
        <v>1345</v>
      </c>
      <c r="G79" s="9" t="s">
        <v>839</v>
      </c>
      <c r="H79">
        <v>0</v>
      </c>
      <c r="I79">
        <v>0</v>
      </c>
      <c r="J79" s="34">
        <v>0</v>
      </c>
      <c r="K79">
        <f>+Tabla323[[#This Row],[BALANCE INICIAL]]+Tabla323[[#This Row],[ENTRADAS]]-Tabla323[[#This Row],[SALIDAS]]</f>
        <v>0</v>
      </c>
      <c r="L79" s="2">
        <v>3200</v>
      </c>
      <c r="M79" s="2">
        <f>+Tabla323[[#This Row],[BALANCE INICIAL]]*Tabla323[[#This Row],[PRECIO]]</f>
        <v>0</v>
      </c>
      <c r="N79" s="2">
        <f>+Tabla323[[#This Row],[ENTRADAS]]*Tabla323[[#This Row],[PRECIO]]</f>
        <v>0</v>
      </c>
      <c r="O79" s="2">
        <f>+Tabla323[[#This Row],[SALIDAS]]*Tabla323[[#This Row],[PRECIO]]</f>
        <v>0</v>
      </c>
      <c r="P79" s="2">
        <f>+Tabla323[[#This Row],[BALANCE INICIAL2]]+Tabla323[[#This Row],[ENTRADAS3]]-Tabla323[[#This Row],[SALIDAS4]]</f>
        <v>0</v>
      </c>
    </row>
    <row r="80" spans="1:16" x14ac:dyDescent="0.25">
      <c r="A80" s="39" t="s">
        <v>28</v>
      </c>
      <c r="B80" s="40" t="s">
        <v>884</v>
      </c>
      <c r="C80" s="52" t="s">
        <v>74</v>
      </c>
      <c r="D80" t="s">
        <v>1132</v>
      </c>
      <c r="F80" s="55" t="s">
        <v>1345</v>
      </c>
      <c r="G80" s="9" t="s">
        <v>820</v>
      </c>
      <c r="H80">
        <v>0</v>
      </c>
      <c r="I80">
        <v>0</v>
      </c>
      <c r="J80" s="34">
        <v>0</v>
      </c>
      <c r="K80">
        <f>+Tabla323[[#This Row],[BALANCE INICIAL]]+Tabla323[[#This Row],[ENTRADAS]]-Tabla323[[#This Row],[SALIDAS]]</f>
        <v>0</v>
      </c>
      <c r="L80" s="2">
        <v>40</v>
      </c>
      <c r="M80" s="2">
        <f>+Tabla323[[#This Row],[BALANCE INICIAL]]*Tabla323[[#This Row],[PRECIO]]</f>
        <v>0</v>
      </c>
      <c r="N80" s="2">
        <f>+Tabla323[[#This Row],[ENTRADAS]]*Tabla323[[#This Row],[PRECIO]]</f>
        <v>0</v>
      </c>
      <c r="O80" s="2">
        <f>+Tabla323[[#This Row],[SALIDAS]]*Tabla323[[#This Row],[PRECIO]]</f>
        <v>0</v>
      </c>
      <c r="P80" s="2">
        <f>+Tabla323[[#This Row],[BALANCE INICIAL2]]+Tabla323[[#This Row],[ENTRADAS3]]-Tabla323[[#This Row],[SALIDAS4]]</f>
        <v>0</v>
      </c>
    </row>
    <row r="81" spans="1:16" ht="15.75" customHeight="1" x14ac:dyDescent="0.25">
      <c r="A81" s="39" t="s">
        <v>28</v>
      </c>
      <c r="B81" s="40" t="s">
        <v>884</v>
      </c>
      <c r="C81" s="52" t="s">
        <v>74</v>
      </c>
      <c r="D81" t="s">
        <v>1311</v>
      </c>
      <c r="F81" s="55" t="s">
        <v>1345</v>
      </c>
      <c r="G81" s="9" t="s">
        <v>839</v>
      </c>
      <c r="H81">
        <v>1</v>
      </c>
      <c r="I81">
        <v>0</v>
      </c>
      <c r="J81" s="34">
        <v>0</v>
      </c>
      <c r="K81">
        <f>+Tabla323[[#This Row],[BALANCE INICIAL]]+Tabla323[[#This Row],[ENTRADAS]]-Tabla323[[#This Row],[SALIDAS]]</f>
        <v>1</v>
      </c>
      <c r="L81" s="2">
        <v>53</v>
      </c>
      <c r="M81" s="2">
        <f>+Tabla323[[#This Row],[BALANCE INICIAL]]*Tabla323[[#This Row],[PRECIO]]</f>
        <v>53</v>
      </c>
      <c r="N81" s="2">
        <f>+Tabla323[[#This Row],[ENTRADAS]]*Tabla323[[#This Row],[PRECIO]]</f>
        <v>0</v>
      </c>
      <c r="O81" s="2">
        <f>+Tabla323[[#This Row],[SALIDAS]]*Tabla323[[#This Row],[PRECIO]]</f>
        <v>0</v>
      </c>
      <c r="P81" s="2">
        <f>+Tabla323[[#This Row],[BALANCE INICIAL2]]+Tabla323[[#This Row],[ENTRADAS3]]-Tabla323[[#This Row],[SALIDAS4]]</f>
        <v>53</v>
      </c>
    </row>
    <row r="82" spans="1:16" ht="16.5" customHeight="1" x14ac:dyDescent="0.25">
      <c r="A82" s="13" t="s">
        <v>34</v>
      </c>
      <c r="B82" s="17" t="s">
        <v>877</v>
      </c>
      <c r="C82" s="49" t="s">
        <v>80</v>
      </c>
      <c r="D82" t="s">
        <v>1024</v>
      </c>
      <c r="E82" t="s">
        <v>1020</v>
      </c>
      <c r="F82" s="55" t="s">
        <v>1345</v>
      </c>
      <c r="G82" s="9" t="s">
        <v>834</v>
      </c>
      <c r="H82">
        <v>66</v>
      </c>
      <c r="I82">
        <v>0</v>
      </c>
      <c r="J82" s="34">
        <v>0</v>
      </c>
      <c r="K82">
        <f>+Tabla323[[#This Row],[BALANCE INICIAL]]+Tabla323[[#This Row],[ENTRADAS]]-Tabla323[[#This Row],[SALIDAS]]</f>
        <v>66</v>
      </c>
      <c r="L82" s="2">
        <v>69.599999999999994</v>
      </c>
      <c r="M82" s="2">
        <f>+Tabla323[[#This Row],[BALANCE INICIAL]]*Tabla323[[#This Row],[PRECIO]]</f>
        <v>4593.5999999999995</v>
      </c>
      <c r="N82" s="2">
        <f>+Tabla323[[#This Row],[ENTRADAS]]*Tabla323[[#This Row],[PRECIO]]</f>
        <v>0</v>
      </c>
      <c r="O82" s="2">
        <f>+Tabla323[[#This Row],[SALIDAS]]*Tabla323[[#This Row],[PRECIO]]</f>
        <v>0</v>
      </c>
      <c r="P82" s="2">
        <f>+Tabla323[[#This Row],[BALANCE INICIAL2]]+Tabla323[[#This Row],[ENTRADAS3]]-Tabla323[[#This Row],[SALIDAS4]]</f>
        <v>4593.5999999999995</v>
      </c>
    </row>
    <row r="83" spans="1:16" x14ac:dyDescent="0.25">
      <c r="A83" s="13" t="s">
        <v>34</v>
      </c>
      <c r="B83" s="17" t="s">
        <v>877</v>
      </c>
      <c r="C83" s="49" t="s">
        <v>80</v>
      </c>
      <c r="D83" t="s">
        <v>1023</v>
      </c>
      <c r="E83" t="s">
        <v>1021</v>
      </c>
      <c r="F83" s="55" t="s">
        <v>1345</v>
      </c>
      <c r="G83" s="9" t="s">
        <v>834</v>
      </c>
      <c r="H83">
        <v>70</v>
      </c>
      <c r="I83">
        <v>0</v>
      </c>
      <c r="J83" s="34">
        <v>12</v>
      </c>
      <c r="K83">
        <f>+Tabla323[[#This Row],[BALANCE INICIAL]]+Tabla323[[#This Row],[ENTRADAS]]-Tabla323[[#This Row],[SALIDAS]]</f>
        <v>58</v>
      </c>
      <c r="L83" s="2">
        <v>485</v>
      </c>
      <c r="M83" s="2">
        <f>+Tabla323[[#This Row],[BALANCE INICIAL]]*Tabla323[[#This Row],[PRECIO]]</f>
        <v>33950</v>
      </c>
      <c r="N83" s="2">
        <f>+Tabla323[[#This Row],[ENTRADAS]]*Tabla323[[#This Row],[PRECIO]]</f>
        <v>0</v>
      </c>
      <c r="O83" s="2">
        <f>+Tabla323[[#This Row],[SALIDAS]]*Tabla323[[#This Row],[PRECIO]]</f>
        <v>5820</v>
      </c>
      <c r="P83" s="2">
        <f>+Tabla323[[#This Row],[BALANCE INICIAL2]]+Tabla323[[#This Row],[ENTRADAS3]]-Tabla323[[#This Row],[SALIDAS4]]</f>
        <v>28130</v>
      </c>
    </row>
    <row r="84" spans="1:16" x14ac:dyDescent="0.25">
      <c r="A84" s="9" t="s">
        <v>55</v>
      </c>
      <c r="B84" s="17" t="s">
        <v>905</v>
      </c>
      <c r="C84" s="50" t="s">
        <v>103</v>
      </c>
      <c r="D84" t="s">
        <v>154</v>
      </c>
      <c r="F84" s="55" t="s">
        <v>1345</v>
      </c>
      <c r="G84" s="9" t="s">
        <v>820</v>
      </c>
      <c r="H84">
        <v>0</v>
      </c>
      <c r="I84">
        <v>0</v>
      </c>
      <c r="J84" s="34">
        <v>0</v>
      </c>
      <c r="K84">
        <f>+Tabla323[[#This Row],[BALANCE INICIAL]]+Tabla323[[#This Row],[ENTRADAS]]-Tabla323[[#This Row],[SALIDAS]]</f>
        <v>0</v>
      </c>
      <c r="L84" s="2">
        <v>125</v>
      </c>
      <c r="M84" s="2">
        <f>+Tabla323[[#This Row],[BALANCE INICIAL]]*Tabla323[[#This Row],[PRECIO]]</f>
        <v>0</v>
      </c>
      <c r="N84" s="2">
        <f>+Tabla323[[#This Row],[ENTRADAS]]*Tabla323[[#This Row],[PRECIO]]</f>
        <v>0</v>
      </c>
      <c r="O84" s="2">
        <f>+Tabla323[[#This Row],[SALIDAS]]*Tabla323[[#This Row],[PRECIO]]</f>
        <v>0</v>
      </c>
      <c r="P84" s="2">
        <f>+Tabla323[[#This Row],[BALANCE INICIAL2]]+Tabla323[[#This Row],[ENTRADAS3]]-Tabla323[[#This Row],[SALIDAS4]]</f>
        <v>0</v>
      </c>
    </row>
    <row r="85" spans="1:16" x14ac:dyDescent="0.25">
      <c r="A85" s="9" t="s">
        <v>24</v>
      </c>
      <c r="B85" s="17" t="s">
        <v>875</v>
      </c>
      <c r="C85" s="50" t="s">
        <v>64</v>
      </c>
      <c r="D85" t="s">
        <v>1335</v>
      </c>
      <c r="F85" s="55" t="s">
        <v>1345</v>
      </c>
      <c r="G85" s="9" t="s">
        <v>820</v>
      </c>
      <c r="H85">
        <v>50</v>
      </c>
      <c r="I85">
        <v>0</v>
      </c>
      <c r="J85" s="34">
        <v>0</v>
      </c>
      <c r="K85">
        <f>+Tabla323[[#This Row],[BALANCE INICIAL]]+Tabla323[[#This Row],[ENTRADAS]]-Tabla323[[#This Row],[SALIDAS]]</f>
        <v>50</v>
      </c>
      <c r="L85" s="2">
        <v>240</v>
      </c>
      <c r="M85" s="2">
        <f>+Tabla323[[#This Row],[BALANCE INICIAL]]*Tabla323[[#This Row],[PRECIO]]</f>
        <v>12000</v>
      </c>
      <c r="N85" s="2">
        <f>+Tabla323[[#This Row],[ENTRADAS]]*Tabla323[[#This Row],[PRECIO]]</f>
        <v>0</v>
      </c>
      <c r="O85" s="2">
        <f>+Tabla323[[#This Row],[SALIDAS]]*Tabla323[[#This Row],[PRECIO]]</f>
        <v>0</v>
      </c>
      <c r="P85" s="2">
        <f>+Tabla323[[#This Row],[BALANCE INICIAL2]]+Tabla323[[#This Row],[ENTRADAS3]]-Tabla323[[#This Row],[SALIDAS4]]</f>
        <v>12000</v>
      </c>
    </row>
    <row r="86" spans="1:16" x14ac:dyDescent="0.25">
      <c r="A86" s="9" t="s">
        <v>24</v>
      </c>
      <c r="B86" s="17" t="s">
        <v>875</v>
      </c>
      <c r="C86" s="50" t="s">
        <v>64</v>
      </c>
      <c r="D86" t="s">
        <v>1336</v>
      </c>
      <c r="F86" s="55" t="s">
        <v>1345</v>
      </c>
      <c r="G86" s="9" t="s">
        <v>820</v>
      </c>
      <c r="H86">
        <v>1</v>
      </c>
      <c r="I86">
        <v>0</v>
      </c>
      <c r="J86" s="34">
        <v>0</v>
      </c>
      <c r="K86">
        <f>+Tabla323[[#This Row],[BALANCE INICIAL]]+Tabla323[[#This Row],[ENTRADAS]]-Tabla323[[#This Row],[SALIDAS]]</f>
        <v>1</v>
      </c>
      <c r="L86" s="2">
        <v>450</v>
      </c>
      <c r="M86" s="2">
        <f>+Tabla323[[#This Row],[BALANCE INICIAL]]*Tabla323[[#This Row],[PRECIO]]</f>
        <v>450</v>
      </c>
      <c r="N86" s="2">
        <f>+Tabla323[[#This Row],[ENTRADAS]]*Tabla323[[#This Row],[PRECIO]]</f>
        <v>0</v>
      </c>
      <c r="O86" s="2">
        <f>+Tabla323[[#This Row],[SALIDAS]]*Tabla323[[#This Row],[PRECIO]]</f>
        <v>0</v>
      </c>
      <c r="P86" s="2">
        <f>+Tabla323[[#This Row],[BALANCE INICIAL2]]+Tabla323[[#This Row],[ENTRADAS3]]-Tabla323[[#This Row],[SALIDAS4]]</f>
        <v>450</v>
      </c>
    </row>
    <row r="87" spans="1:16" ht="15.75" customHeight="1" x14ac:dyDescent="0.25">
      <c r="A87" s="9" t="s">
        <v>24</v>
      </c>
      <c r="B87" s="17" t="s">
        <v>875</v>
      </c>
      <c r="C87" s="50" t="s">
        <v>64</v>
      </c>
      <c r="D87" t="s">
        <v>1336</v>
      </c>
      <c r="F87" s="55" t="s">
        <v>1345</v>
      </c>
      <c r="G87" s="9" t="s">
        <v>820</v>
      </c>
      <c r="H87">
        <v>15</v>
      </c>
      <c r="I87">
        <v>0</v>
      </c>
      <c r="J87" s="34">
        <v>0</v>
      </c>
      <c r="K87">
        <f>+Tabla323[[#This Row],[BALANCE INICIAL]]+Tabla323[[#This Row],[ENTRADAS]]-Tabla323[[#This Row],[SALIDAS]]</f>
        <v>15</v>
      </c>
      <c r="L87" s="2">
        <v>158.5</v>
      </c>
      <c r="M87" s="2">
        <f>+Tabla323[[#This Row],[BALANCE INICIAL]]*Tabla323[[#This Row],[PRECIO]]</f>
        <v>2377.5</v>
      </c>
      <c r="N87" s="2">
        <f>+Tabla323[[#This Row],[ENTRADAS]]*Tabla323[[#This Row],[PRECIO]]</f>
        <v>0</v>
      </c>
      <c r="O87" s="2">
        <f>+Tabla323[[#This Row],[SALIDAS]]*Tabla323[[#This Row],[PRECIO]]</f>
        <v>0</v>
      </c>
      <c r="P87" s="2">
        <f>+Tabla323[[#This Row],[BALANCE INICIAL2]]+Tabla323[[#This Row],[ENTRADAS3]]-Tabla323[[#This Row],[SALIDAS4]]</f>
        <v>2377.5</v>
      </c>
    </row>
    <row r="88" spans="1:16" x14ac:dyDescent="0.25">
      <c r="A88" s="9" t="s">
        <v>24</v>
      </c>
      <c r="B88" s="17" t="s">
        <v>875</v>
      </c>
      <c r="C88" s="50" t="s">
        <v>64</v>
      </c>
      <c r="D88" t="s">
        <v>1337</v>
      </c>
      <c r="F88" s="55" t="s">
        <v>1345</v>
      </c>
      <c r="G88" s="9" t="s">
        <v>820</v>
      </c>
      <c r="H88">
        <v>12</v>
      </c>
      <c r="I88">
        <v>0</v>
      </c>
      <c r="J88" s="34">
        <v>0</v>
      </c>
      <c r="K88">
        <f>+Tabla323[[#This Row],[BALANCE INICIAL]]+Tabla323[[#This Row],[ENTRADAS]]-Tabla323[[#This Row],[SALIDAS]]</f>
        <v>12</v>
      </c>
      <c r="L88" s="2">
        <v>238</v>
      </c>
      <c r="M88" s="2">
        <f>+Tabla323[[#This Row],[BALANCE INICIAL]]*Tabla323[[#This Row],[PRECIO]]</f>
        <v>2856</v>
      </c>
      <c r="N88" s="2">
        <f>+Tabla323[[#This Row],[ENTRADAS]]*Tabla323[[#This Row],[PRECIO]]</f>
        <v>0</v>
      </c>
      <c r="O88" s="2">
        <f>+Tabla323[[#This Row],[SALIDAS]]*Tabla323[[#This Row],[PRECIO]]</f>
        <v>0</v>
      </c>
      <c r="P88" s="2">
        <f>+Tabla323[[#This Row],[BALANCE INICIAL2]]+Tabla323[[#This Row],[ENTRADAS3]]-Tabla323[[#This Row],[SALIDAS4]]</f>
        <v>2856</v>
      </c>
    </row>
    <row r="89" spans="1:16" x14ac:dyDescent="0.25">
      <c r="A89" s="9" t="s">
        <v>24</v>
      </c>
      <c r="B89" s="17" t="s">
        <v>875</v>
      </c>
      <c r="C89" s="50" t="s">
        <v>64</v>
      </c>
      <c r="D89" t="s">
        <v>1338</v>
      </c>
      <c r="E89" t="s">
        <v>993</v>
      </c>
      <c r="F89" s="55" t="s">
        <v>1345</v>
      </c>
      <c r="G89" s="9" t="s">
        <v>820</v>
      </c>
      <c r="H89">
        <v>12</v>
      </c>
      <c r="I89">
        <v>0</v>
      </c>
      <c r="J89" s="34">
        <v>0</v>
      </c>
      <c r="K89">
        <f>+Tabla323[[#This Row],[BALANCE INICIAL]]+Tabla323[[#This Row],[ENTRADAS]]-Tabla323[[#This Row],[SALIDAS]]</f>
        <v>12</v>
      </c>
      <c r="L89" s="2">
        <v>1494.07</v>
      </c>
      <c r="M89" s="2">
        <f>+Tabla323[[#This Row],[BALANCE INICIAL]]*Tabla323[[#This Row],[PRECIO]]</f>
        <v>17928.84</v>
      </c>
      <c r="N89" s="2">
        <f>+Tabla323[[#This Row],[ENTRADAS]]*Tabla323[[#This Row],[PRECIO]]</f>
        <v>0</v>
      </c>
      <c r="O89" s="2">
        <f>+Tabla323[[#This Row],[SALIDAS]]*Tabla323[[#This Row],[PRECIO]]</f>
        <v>0</v>
      </c>
      <c r="P89" s="2">
        <f>+Tabla323[[#This Row],[BALANCE INICIAL2]]+Tabla323[[#This Row],[ENTRADAS3]]-Tabla323[[#This Row],[SALIDAS4]]</f>
        <v>17928.84</v>
      </c>
    </row>
    <row r="90" spans="1:16" x14ac:dyDescent="0.25">
      <c r="A90" s="9" t="s">
        <v>1159</v>
      </c>
      <c r="B90" s="17" t="s">
        <v>1160</v>
      </c>
      <c r="C90" s="50" t="s">
        <v>1161</v>
      </c>
      <c r="D90" t="s">
        <v>1309</v>
      </c>
      <c r="F90" s="55" t="s">
        <v>1345</v>
      </c>
      <c r="G90" s="9" t="s">
        <v>820</v>
      </c>
      <c r="H90">
        <v>14</v>
      </c>
      <c r="I90">
        <v>0</v>
      </c>
      <c r="J90" s="34">
        <v>0</v>
      </c>
      <c r="K90">
        <f>+Tabla323[[#This Row],[BALANCE INICIAL]]+Tabla323[[#This Row],[ENTRADAS]]-Tabla323[[#This Row],[SALIDAS]]</f>
        <v>14</v>
      </c>
      <c r="L90" s="2">
        <v>93.29</v>
      </c>
      <c r="M90" s="2">
        <f>+Tabla323[[#This Row],[BALANCE INICIAL]]*Tabla323[[#This Row],[PRECIO]]</f>
        <v>1306.0600000000002</v>
      </c>
      <c r="N90" s="2">
        <f>+Tabla323[[#This Row],[ENTRADAS]]*Tabla323[[#This Row],[PRECIO]]</f>
        <v>0</v>
      </c>
      <c r="O90" s="2">
        <f>+Tabla323[[#This Row],[SALIDAS]]*Tabla323[[#This Row],[PRECIO]]</f>
        <v>0</v>
      </c>
      <c r="P90" s="2">
        <f>+Tabla323[[#This Row],[BALANCE INICIAL2]]+Tabla323[[#This Row],[ENTRADAS3]]-Tabla323[[#This Row],[SALIDAS4]]</f>
        <v>1306.0600000000002</v>
      </c>
    </row>
    <row r="91" spans="1:16" x14ac:dyDescent="0.25">
      <c r="A91" s="39" t="s">
        <v>28</v>
      </c>
      <c r="B91" s="40" t="s">
        <v>884</v>
      </c>
      <c r="C91" s="52" t="s">
        <v>74</v>
      </c>
      <c r="D91" t="s">
        <v>1310</v>
      </c>
      <c r="F91" s="55" t="s">
        <v>1345</v>
      </c>
      <c r="G91" s="9" t="s">
        <v>820</v>
      </c>
      <c r="H91">
        <v>5</v>
      </c>
      <c r="I91">
        <v>0</v>
      </c>
      <c r="J91" s="34">
        <v>0</v>
      </c>
      <c r="K91">
        <f>+Tabla323[[#This Row],[BALANCE INICIAL]]+Tabla323[[#This Row],[ENTRADAS]]-Tabla323[[#This Row],[SALIDAS]]</f>
        <v>5</v>
      </c>
      <c r="L91" s="2">
        <v>355.93</v>
      </c>
      <c r="M91" s="2">
        <f>+Tabla323[[#This Row],[BALANCE INICIAL]]*Tabla323[[#This Row],[PRECIO]]</f>
        <v>1779.65</v>
      </c>
      <c r="N91" s="2">
        <f>+Tabla323[[#This Row],[ENTRADAS]]*Tabla323[[#This Row],[PRECIO]]</f>
        <v>0</v>
      </c>
      <c r="O91" s="2">
        <f>+Tabla323[[#This Row],[SALIDAS]]*Tabla323[[#This Row],[PRECIO]]</f>
        <v>0</v>
      </c>
      <c r="P91" s="2">
        <f>+Tabla323[[#This Row],[BALANCE INICIAL2]]+Tabla323[[#This Row],[ENTRADAS3]]-Tabla323[[#This Row],[SALIDAS4]]</f>
        <v>1779.65</v>
      </c>
    </row>
    <row r="92" spans="1:16" x14ac:dyDescent="0.25">
      <c r="A92" s="9" t="s">
        <v>62</v>
      </c>
      <c r="B92" s="17" t="s">
        <v>891</v>
      </c>
      <c r="C92" s="50" t="s">
        <v>100</v>
      </c>
      <c r="D92" t="s">
        <v>153</v>
      </c>
      <c r="F92" s="55" t="s">
        <v>1345</v>
      </c>
      <c r="G92" s="9" t="s">
        <v>820</v>
      </c>
      <c r="H92">
        <v>0</v>
      </c>
      <c r="I92">
        <v>0</v>
      </c>
      <c r="J92" s="34">
        <v>0</v>
      </c>
      <c r="K92">
        <f>+Tabla323[[#This Row],[BALANCE INICIAL]]+Tabla323[[#This Row],[ENTRADAS]]-Tabla323[[#This Row],[SALIDAS]]</f>
        <v>0</v>
      </c>
      <c r="L92" s="2">
        <v>400</v>
      </c>
      <c r="M92" s="2">
        <f>+Tabla323[[#This Row],[BALANCE INICIAL]]*Tabla323[[#This Row],[PRECIO]]</f>
        <v>0</v>
      </c>
      <c r="N92" s="2">
        <f>+Tabla323[[#This Row],[ENTRADAS]]*Tabla323[[#This Row],[PRECIO]]</f>
        <v>0</v>
      </c>
      <c r="O92" s="2">
        <f>+Tabla323[[#This Row],[SALIDAS]]*Tabla323[[#This Row],[PRECIO]]</f>
        <v>0</v>
      </c>
      <c r="P92" s="2">
        <f>+Tabla323[[#This Row],[BALANCE INICIAL2]]+Tabla323[[#This Row],[ENTRADAS3]]-Tabla323[[#This Row],[SALIDAS4]]</f>
        <v>0</v>
      </c>
    </row>
    <row r="93" spans="1:16" x14ac:dyDescent="0.25">
      <c r="A93" s="9" t="s">
        <v>26</v>
      </c>
      <c r="B93" s="47" t="s">
        <v>887</v>
      </c>
      <c r="C93" s="50" t="s">
        <v>70</v>
      </c>
      <c r="D93" t="s">
        <v>1220</v>
      </c>
      <c r="F93" s="55" t="s">
        <v>1345</v>
      </c>
      <c r="G93" s="9" t="s">
        <v>834</v>
      </c>
      <c r="H93">
        <v>0</v>
      </c>
      <c r="I93">
        <v>0</v>
      </c>
      <c r="J93" s="34">
        <v>0</v>
      </c>
      <c r="K93">
        <f>+Tabla323[[#This Row],[BALANCE INICIAL]]+Tabla323[[#This Row],[ENTRADAS]]-Tabla323[[#This Row],[SALIDAS]]</f>
        <v>0</v>
      </c>
      <c r="L93" s="2">
        <v>400</v>
      </c>
      <c r="M93" s="2">
        <f>+Tabla323[[#This Row],[BALANCE INICIAL]]*Tabla323[[#This Row],[PRECIO]]</f>
        <v>0</v>
      </c>
      <c r="N93" s="2">
        <f>+Tabla323[[#This Row],[ENTRADAS]]*Tabla323[[#This Row],[PRECIO]]</f>
        <v>0</v>
      </c>
      <c r="O93" s="2">
        <f>+Tabla323[[#This Row],[SALIDAS]]*Tabla323[[#This Row],[PRECIO]]</f>
        <v>0</v>
      </c>
      <c r="P93" s="2">
        <f>+Tabla323[[#This Row],[BALANCE INICIAL2]]+Tabla323[[#This Row],[ENTRADAS3]]-Tabla323[[#This Row],[SALIDAS4]]</f>
        <v>0</v>
      </c>
    </row>
    <row r="94" spans="1:16" x14ac:dyDescent="0.25">
      <c r="A94" s="9" t="s">
        <v>59</v>
      </c>
      <c r="B94" s="17" t="s">
        <v>880</v>
      </c>
      <c r="C94" s="50" t="s">
        <v>107</v>
      </c>
      <c r="D94" t="s">
        <v>653</v>
      </c>
      <c r="F94" s="55" t="s">
        <v>1345</v>
      </c>
      <c r="G94" s="9" t="s">
        <v>820</v>
      </c>
      <c r="H94">
        <v>71</v>
      </c>
      <c r="I94">
        <v>0</v>
      </c>
      <c r="J94" s="34">
        <v>0</v>
      </c>
      <c r="K94">
        <f>+Tabla323[[#This Row],[BALANCE INICIAL]]+Tabla323[[#This Row],[ENTRADAS]]-Tabla323[[#This Row],[SALIDAS]]</f>
        <v>71</v>
      </c>
      <c r="L94" s="2">
        <v>160</v>
      </c>
      <c r="M94" s="2">
        <f>+Tabla323[[#This Row],[BALANCE INICIAL]]*Tabla323[[#This Row],[PRECIO]]</f>
        <v>11360</v>
      </c>
      <c r="N94" s="2">
        <f>+Tabla323[[#This Row],[ENTRADAS]]*Tabla323[[#This Row],[PRECIO]]</f>
        <v>0</v>
      </c>
      <c r="O94" s="2">
        <f>+Tabla323[[#This Row],[SALIDAS]]*Tabla323[[#This Row],[PRECIO]]</f>
        <v>0</v>
      </c>
      <c r="P94" s="2">
        <f>+Tabla323[[#This Row],[BALANCE INICIAL2]]+Tabla323[[#This Row],[ENTRADAS3]]-Tabla323[[#This Row],[SALIDAS4]]</f>
        <v>11360</v>
      </c>
    </row>
    <row r="95" spans="1:16" x14ac:dyDescent="0.25">
      <c r="A95" s="9" t="s">
        <v>59</v>
      </c>
      <c r="B95" s="17" t="s">
        <v>880</v>
      </c>
      <c r="C95" s="50" t="s">
        <v>107</v>
      </c>
      <c r="D95" t="s">
        <v>654</v>
      </c>
      <c r="F95" s="55" t="s">
        <v>1345</v>
      </c>
      <c r="G95" s="9" t="s">
        <v>820</v>
      </c>
      <c r="H95">
        <v>66</v>
      </c>
      <c r="I95">
        <v>0</v>
      </c>
      <c r="J95" s="34">
        <v>0</v>
      </c>
      <c r="K95">
        <f>+Tabla323[[#This Row],[BALANCE INICIAL]]+Tabla323[[#This Row],[ENTRADAS]]-Tabla323[[#This Row],[SALIDAS]]</f>
        <v>66</v>
      </c>
      <c r="L95" s="2">
        <v>180</v>
      </c>
      <c r="M95" s="2">
        <f>+Tabla323[[#This Row],[BALANCE INICIAL]]*Tabla323[[#This Row],[PRECIO]]</f>
        <v>11880</v>
      </c>
      <c r="N95" s="2">
        <f>+Tabla323[[#This Row],[ENTRADAS]]*Tabla323[[#This Row],[PRECIO]]</f>
        <v>0</v>
      </c>
      <c r="O95" s="2">
        <f>+Tabla323[[#This Row],[SALIDAS]]*Tabla323[[#This Row],[PRECIO]]</f>
        <v>0</v>
      </c>
      <c r="P95" s="2">
        <f>+Tabla323[[#This Row],[BALANCE INICIAL2]]+Tabla323[[#This Row],[ENTRADAS3]]-Tabla323[[#This Row],[SALIDAS4]]</f>
        <v>11880</v>
      </c>
    </row>
    <row r="96" spans="1:16" x14ac:dyDescent="0.25">
      <c r="A96" s="9" t="s">
        <v>59</v>
      </c>
      <c r="B96" s="17" t="s">
        <v>880</v>
      </c>
      <c r="C96" s="50" t="s">
        <v>107</v>
      </c>
      <c r="D96" t="s">
        <v>655</v>
      </c>
      <c r="F96" s="55" t="s">
        <v>1345</v>
      </c>
      <c r="G96" s="9" t="s">
        <v>820</v>
      </c>
      <c r="H96">
        <v>165</v>
      </c>
      <c r="I96">
        <v>0</v>
      </c>
      <c r="J96" s="34">
        <v>0</v>
      </c>
      <c r="K96">
        <f>+Tabla323[[#This Row],[BALANCE INICIAL]]+Tabla323[[#This Row],[ENTRADAS]]-Tabla323[[#This Row],[SALIDAS]]</f>
        <v>165</v>
      </c>
      <c r="L96" s="2">
        <v>110</v>
      </c>
      <c r="M96" s="2">
        <f>+Tabla323[[#This Row],[BALANCE INICIAL]]*Tabla323[[#This Row],[PRECIO]]</f>
        <v>18150</v>
      </c>
      <c r="N96" s="2">
        <f>+Tabla323[[#This Row],[ENTRADAS]]*Tabla323[[#This Row],[PRECIO]]</f>
        <v>0</v>
      </c>
      <c r="O96" s="2">
        <f>+Tabla323[[#This Row],[SALIDAS]]*Tabla323[[#This Row],[PRECIO]]</f>
        <v>0</v>
      </c>
      <c r="P96" s="2">
        <f>+Tabla323[[#This Row],[BALANCE INICIAL2]]+Tabla323[[#This Row],[ENTRADAS3]]-Tabla323[[#This Row],[SALIDAS4]]</f>
        <v>18150</v>
      </c>
    </row>
    <row r="97" spans="1:16" x14ac:dyDescent="0.25">
      <c r="A97" s="9" t="s">
        <v>24</v>
      </c>
      <c r="B97" s="17" t="s">
        <v>875</v>
      </c>
      <c r="C97" s="50" t="s">
        <v>64</v>
      </c>
      <c r="D97" t="s">
        <v>1302</v>
      </c>
      <c r="F97" s="55" t="s">
        <v>1345</v>
      </c>
      <c r="G97" s="9" t="s">
        <v>820</v>
      </c>
      <c r="H97">
        <v>4</v>
      </c>
      <c r="I97">
        <v>0</v>
      </c>
      <c r="J97" s="34">
        <v>0</v>
      </c>
      <c r="K97">
        <f>+Tabla323[[#This Row],[BALANCE INICIAL]]+Tabla323[[#This Row],[ENTRADAS]]-Tabla323[[#This Row],[SALIDAS]]</f>
        <v>4</v>
      </c>
      <c r="L97" s="2">
        <v>849</v>
      </c>
      <c r="M97" s="2">
        <f>+Tabla323[[#This Row],[BALANCE INICIAL]]*Tabla323[[#This Row],[PRECIO]]</f>
        <v>3396</v>
      </c>
      <c r="N97" s="2">
        <f>+Tabla323[[#This Row],[ENTRADAS]]*Tabla323[[#This Row],[PRECIO]]</f>
        <v>0</v>
      </c>
      <c r="O97" s="2">
        <f>+Tabla323[[#This Row],[SALIDAS]]*Tabla323[[#This Row],[PRECIO]]</f>
        <v>0</v>
      </c>
      <c r="P97" s="2">
        <f>+Tabla323[[#This Row],[BALANCE INICIAL2]]+Tabla323[[#This Row],[ENTRADAS3]]-Tabla323[[#This Row],[SALIDAS4]]</f>
        <v>3396</v>
      </c>
    </row>
    <row r="98" spans="1:16" x14ac:dyDescent="0.25">
      <c r="A98" s="9" t="s">
        <v>24</v>
      </c>
      <c r="B98" s="17" t="s">
        <v>875</v>
      </c>
      <c r="C98" s="50" t="s">
        <v>64</v>
      </c>
      <c r="D98" t="s">
        <v>1303</v>
      </c>
      <c r="F98" s="55" t="s">
        <v>1345</v>
      </c>
      <c r="G98" s="9" t="s">
        <v>820</v>
      </c>
      <c r="H98">
        <v>8</v>
      </c>
      <c r="I98">
        <v>0</v>
      </c>
      <c r="J98" s="34">
        <v>0</v>
      </c>
      <c r="K98">
        <f>+Tabla323[[#This Row],[BALANCE INICIAL]]+Tabla323[[#This Row],[ENTRADAS]]-Tabla323[[#This Row],[SALIDAS]]</f>
        <v>8</v>
      </c>
      <c r="L98" s="2">
        <v>344</v>
      </c>
      <c r="M98" s="2">
        <f>+Tabla323[[#This Row],[BALANCE INICIAL]]*Tabla323[[#This Row],[PRECIO]]</f>
        <v>2752</v>
      </c>
      <c r="N98" s="2">
        <f>+Tabla323[[#This Row],[ENTRADAS]]*Tabla323[[#This Row],[PRECIO]]</f>
        <v>0</v>
      </c>
      <c r="O98" s="2">
        <f>+Tabla323[[#This Row],[SALIDAS]]*Tabla323[[#This Row],[PRECIO]]</f>
        <v>0</v>
      </c>
      <c r="P98" s="2">
        <f>+Tabla323[[#This Row],[BALANCE INICIAL2]]+Tabla323[[#This Row],[ENTRADAS3]]-Tabla323[[#This Row],[SALIDAS4]]</f>
        <v>2752</v>
      </c>
    </row>
    <row r="99" spans="1:16" x14ac:dyDescent="0.25">
      <c r="A99" s="9" t="s">
        <v>24</v>
      </c>
      <c r="B99" s="17" t="s">
        <v>875</v>
      </c>
      <c r="C99" s="50" t="s">
        <v>64</v>
      </c>
      <c r="D99" t="s">
        <v>1304</v>
      </c>
      <c r="F99" s="55" t="s">
        <v>1345</v>
      </c>
      <c r="G99" s="9" t="s">
        <v>820</v>
      </c>
      <c r="H99">
        <v>4</v>
      </c>
      <c r="I99">
        <v>0</v>
      </c>
      <c r="J99" s="34">
        <v>0</v>
      </c>
      <c r="K99">
        <f>+Tabla323[[#This Row],[BALANCE INICIAL]]+Tabla323[[#This Row],[ENTRADAS]]-Tabla323[[#This Row],[SALIDAS]]</f>
        <v>4</v>
      </c>
      <c r="L99" s="2">
        <v>6840</v>
      </c>
      <c r="M99" s="2">
        <f>+Tabla323[[#This Row],[BALANCE INICIAL]]*Tabla323[[#This Row],[PRECIO]]</f>
        <v>27360</v>
      </c>
      <c r="N99" s="2">
        <f>+Tabla323[[#This Row],[ENTRADAS]]*Tabla323[[#This Row],[PRECIO]]</f>
        <v>0</v>
      </c>
      <c r="O99" s="2">
        <f>+Tabla323[[#This Row],[SALIDAS]]*Tabla323[[#This Row],[PRECIO]]</f>
        <v>0</v>
      </c>
      <c r="P99" s="2">
        <f>+Tabla323[[#This Row],[BALANCE INICIAL2]]+Tabla323[[#This Row],[ENTRADAS3]]-Tabla323[[#This Row],[SALIDAS4]]</f>
        <v>27360</v>
      </c>
    </row>
    <row r="100" spans="1:16" x14ac:dyDescent="0.25">
      <c r="A100" s="9" t="s">
        <v>24</v>
      </c>
      <c r="B100" s="17" t="s">
        <v>875</v>
      </c>
      <c r="C100" s="50" t="s">
        <v>64</v>
      </c>
      <c r="D100" t="s">
        <v>1305</v>
      </c>
      <c r="F100" s="55" t="s">
        <v>1345</v>
      </c>
      <c r="G100" s="9" t="s">
        <v>820</v>
      </c>
      <c r="H100">
        <v>4</v>
      </c>
      <c r="I100">
        <v>0</v>
      </c>
      <c r="J100" s="34">
        <v>0</v>
      </c>
      <c r="K100">
        <f>+Tabla323[[#This Row],[BALANCE INICIAL]]+Tabla323[[#This Row],[ENTRADAS]]-Tabla323[[#This Row],[SALIDAS]]</f>
        <v>4</v>
      </c>
      <c r="L100" s="2">
        <v>3525</v>
      </c>
      <c r="M100" s="2">
        <f>+Tabla323[[#This Row],[BALANCE INICIAL]]*Tabla323[[#This Row],[PRECIO]]</f>
        <v>14100</v>
      </c>
      <c r="N100" s="2">
        <f>+Tabla323[[#This Row],[ENTRADAS]]*Tabla323[[#This Row],[PRECIO]]</f>
        <v>0</v>
      </c>
      <c r="O100" s="2">
        <f>+Tabla323[[#This Row],[SALIDAS]]*Tabla323[[#This Row],[PRECIO]]</f>
        <v>0</v>
      </c>
      <c r="P100" s="2">
        <f>+Tabla323[[#This Row],[BALANCE INICIAL2]]+Tabla323[[#This Row],[ENTRADAS3]]-Tabla323[[#This Row],[SALIDAS4]]</f>
        <v>14100</v>
      </c>
    </row>
    <row r="101" spans="1:16" x14ac:dyDescent="0.25">
      <c r="A101" s="9" t="s">
        <v>24</v>
      </c>
      <c r="B101" s="17" t="s">
        <v>875</v>
      </c>
      <c r="C101" s="50" t="s">
        <v>64</v>
      </c>
      <c r="D101" t="s">
        <v>1306</v>
      </c>
      <c r="F101" s="55" t="s">
        <v>1345</v>
      </c>
      <c r="G101" s="9" t="s">
        <v>820</v>
      </c>
      <c r="H101">
        <v>5</v>
      </c>
      <c r="I101">
        <v>0</v>
      </c>
      <c r="J101" s="34">
        <v>0</v>
      </c>
      <c r="K101">
        <f>+Tabla323[[#This Row],[BALANCE INICIAL]]+Tabla323[[#This Row],[ENTRADAS]]-Tabla323[[#This Row],[SALIDAS]]</f>
        <v>5</v>
      </c>
      <c r="L101" s="2">
        <v>1295</v>
      </c>
      <c r="M101" s="2">
        <f>+Tabla323[[#This Row],[BALANCE INICIAL]]*Tabla323[[#This Row],[PRECIO]]</f>
        <v>6475</v>
      </c>
      <c r="N101" s="2">
        <f>+Tabla323[[#This Row],[ENTRADAS]]*Tabla323[[#This Row],[PRECIO]]</f>
        <v>0</v>
      </c>
      <c r="O101" s="2">
        <f>+Tabla323[[#This Row],[SALIDAS]]*Tabla323[[#This Row],[PRECIO]]</f>
        <v>0</v>
      </c>
      <c r="P101" s="2">
        <f>+Tabla323[[#This Row],[BALANCE INICIAL2]]+Tabla323[[#This Row],[ENTRADAS3]]-Tabla323[[#This Row],[SALIDAS4]]</f>
        <v>6475</v>
      </c>
    </row>
    <row r="102" spans="1:16" x14ac:dyDescent="0.25">
      <c r="A102" s="9" t="s">
        <v>24</v>
      </c>
      <c r="B102" s="17" t="s">
        <v>875</v>
      </c>
      <c r="C102" s="50" t="s">
        <v>64</v>
      </c>
      <c r="D102" t="s">
        <v>1307</v>
      </c>
      <c r="F102" s="55" t="s">
        <v>1345</v>
      </c>
      <c r="G102" s="9" t="s">
        <v>820</v>
      </c>
      <c r="H102">
        <v>5</v>
      </c>
      <c r="I102">
        <v>0</v>
      </c>
      <c r="J102" s="34">
        <v>0</v>
      </c>
      <c r="K102">
        <f>+Tabla323[[#This Row],[BALANCE INICIAL]]+Tabla323[[#This Row],[ENTRADAS]]-Tabla323[[#This Row],[SALIDAS]]</f>
        <v>5</v>
      </c>
      <c r="L102" s="2">
        <v>120</v>
      </c>
      <c r="M102" s="2">
        <f>+Tabla323[[#This Row],[BALANCE INICIAL]]*Tabla323[[#This Row],[PRECIO]]</f>
        <v>600</v>
      </c>
      <c r="N102" s="2">
        <f>+Tabla323[[#This Row],[ENTRADAS]]*Tabla323[[#This Row],[PRECIO]]</f>
        <v>0</v>
      </c>
      <c r="O102" s="2">
        <f>+Tabla323[[#This Row],[SALIDAS]]*Tabla323[[#This Row],[PRECIO]]</f>
        <v>0</v>
      </c>
      <c r="P102" s="2">
        <f>+Tabla323[[#This Row],[BALANCE INICIAL2]]+Tabla323[[#This Row],[ENTRADAS3]]-Tabla323[[#This Row],[SALIDAS4]]</f>
        <v>600</v>
      </c>
    </row>
    <row r="103" spans="1:16" x14ac:dyDescent="0.25">
      <c r="A103" s="9" t="s">
        <v>31</v>
      </c>
      <c r="B103" s="47" t="s">
        <v>897</v>
      </c>
      <c r="C103" s="50" t="s">
        <v>69</v>
      </c>
      <c r="D103" t="s">
        <v>160</v>
      </c>
      <c r="E103" t="s">
        <v>1020</v>
      </c>
      <c r="F103" s="55" t="s">
        <v>1345</v>
      </c>
      <c r="G103" s="9" t="s">
        <v>820</v>
      </c>
      <c r="H103">
        <v>125</v>
      </c>
      <c r="I103">
        <v>0</v>
      </c>
      <c r="J103" s="34">
        <v>0</v>
      </c>
      <c r="K103">
        <f>+Tabla323[[#This Row],[BALANCE INICIAL]]+Tabla323[[#This Row],[ENTRADAS]]-Tabla323[[#This Row],[SALIDAS]]</f>
        <v>125</v>
      </c>
      <c r="L103" s="2">
        <v>15</v>
      </c>
      <c r="M103" s="2">
        <f>+Tabla323[[#This Row],[BALANCE INICIAL]]*Tabla323[[#This Row],[PRECIO]]</f>
        <v>1875</v>
      </c>
      <c r="N103" s="2">
        <f>+Tabla323[[#This Row],[ENTRADAS]]*Tabla323[[#This Row],[PRECIO]]</f>
        <v>0</v>
      </c>
      <c r="O103" s="2">
        <f>+Tabla323[[#This Row],[SALIDAS]]*Tabla323[[#This Row],[PRECIO]]</f>
        <v>0</v>
      </c>
      <c r="P103" s="2">
        <f>+Tabla323[[#This Row],[BALANCE INICIAL2]]+Tabla323[[#This Row],[ENTRADAS3]]-Tabla323[[#This Row],[SALIDAS4]]</f>
        <v>1875</v>
      </c>
    </row>
    <row r="104" spans="1:16" x14ac:dyDescent="0.25">
      <c r="A104" s="9" t="s">
        <v>31</v>
      </c>
      <c r="B104" s="47" t="s">
        <v>897</v>
      </c>
      <c r="C104" s="50" t="s">
        <v>69</v>
      </c>
      <c r="D104" t="s">
        <v>160</v>
      </c>
      <c r="F104" s="55" t="s">
        <v>1345</v>
      </c>
      <c r="G104" s="9" t="s">
        <v>820</v>
      </c>
      <c r="H104">
        <v>145</v>
      </c>
      <c r="I104">
        <v>0</v>
      </c>
      <c r="J104" s="34">
        <v>20</v>
      </c>
      <c r="K104">
        <f>+Tabla323[[#This Row],[BALANCE INICIAL]]+Tabla323[[#This Row],[ENTRADAS]]-Tabla323[[#This Row],[SALIDAS]]</f>
        <v>125</v>
      </c>
      <c r="L104" s="2">
        <v>10</v>
      </c>
      <c r="M104" s="2">
        <f>+Tabla323[[#This Row],[BALANCE INICIAL]]*Tabla323[[#This Row],[PRECIO]]</f>
        <v>1450</v>
      </c>
      <c r="N104" s="2">
        <f>+Tabla323[[#This Row],[ENTRADAS]]*Tabla323[[#This Row],[PRECIO]]</f>
        <v>0</v>
      </c>
      <c r="O104" s="2">
        <f>+Tabla323[[#This Row],[SALIDAS]]*Tabla323[[#This Row],[PRECIO]]</f>
        <v>200</v>
      </c>
      <c r="P104" s="2">
        <f>+Tabla323[[#This Row],[BALANCE INICIAL2]]+Tabla323[[#This Row],[ENTRADAS3]]-Tabla323[[#This Row],[SALIDAS4]]</f>
        <v>1250</v>
      </c>
    </row>
    <row r="105" spans="1:16" x14ac:dyDescent="0.25">
      <c r="A105" s="9" t="s">
        <v>31</v>
      </c>
      <c r="B105" s="47" t="s">
        <v>897</v>
      </c>
      <c r="C105" s="50" t="s">
        <v>69</v>
      </c>
      <c r="D105" t="s">
        <v>1308</v>
      </c>
      <c r="F105" s="55" t="s">
        <v>1345</v>
      </c>
      <c r="G105" s="9" t="s">
        <v>820</v>
      </c>
      <c r="H105">
        <v>145</v>
      </c>
      <c r="I105">
        <v>0</v>
      </c>
      <c r="J105" s="34">
        <v>0</v>
      </c>
      <c r="K105">
        <f>+Tabla323[[#This Row],[BALANCE INICIAL]]+Tabla323[[#This Row],[ENTRADAS]]-Tabla323[[#This Row],[SALIDAS]]</f>
        <v>145</v>
      </c>
      <c r="L105" s="2">
        <v>13.18</v>
      </c>
      <c r="M105" s="2">
        <f>+Tabla323[[#This Row],[BALANCE INICIAL]]*Tabla323[[#This Row],[PRECIO]]</f>
        <v>1911.1</v>
      </c>
      <c r="N105" s="2">
        <f>+Tabla323[[#This Row],[ENTRADAS]]*Tabla323[[#This Row],[PRECIO]]</f>
        <v>0</v>
      </c>
      <c r="O105" s="2">
        <f>+Tabla323[[#This Row],[SALIDAS]]*Tabla323[[#This Row],[PRECIO]]</f>
        <v>0</v>
      </c>
      <c r="P105" s="2">
        <f>+Tabla323[[#This Row],[BALANCE INICIAL2]]+Tabla323[[#This Row],[ENTRADAS3]]-Tabla323[[#This Row],[SALIDAS4]]</f>
        <v>1911.1</v>
      </c>
    </row>
    <row r="106" spans="1:16" x14ac:dyDescent="0.25">
      <c r="A106" s="9" t="s">
        <v>29</v>
      </c>
      <c r="B106" s="47" t="s">
        <v>878</v>
      </c>
      <c r="C106" s="50" t="s">
        <v>102</v>
      </c>
      <c r="D106" t="s">
        <v>542</v>
      </c>
      <c r="F106" s="55" t="s">
        <v>1345</v>
      </c>
      <c r="G106" s="9" t="s">
        <v>820</v>
      </c>
      <c r="H106">
        <v>1</v>
      </c>
      <c r="I106">
        <v>0</v>
      </c>
      <c r="J106" s="34">
        <v>0</v>
      </c>
      <c r="K106">
        <f>+Tabla323[[#This Row],[BALANCE INICIAL]]+Tabla323[[#This Row],[ENTRADAS]]-Tabla323[[#This Row],[SALIDAS]]</f>
        <v>1</v>
      </c>
      <c r="L106" s="2">
        <v>3200</v>
      </c>
      <c r="M106" s="2">
        <f>+Tabla323[[#This Row],[BALANCE INICIAL]]*Tabla323[[#This Row],[PRECIO]]</f>
        <v>3200</v>
      </c>
      <c r="N106" s="2">
        <f>+Tabla323[[#This Row],[ENTRADAS]]*Tabla323[[#This Row],[PRECIO]]</f>
        <v>0</v>
      </c>
      <c r="O106" s="2">
        <f>+Tabla323[[#This Row],[SALIDAS]]*Tabla323[[#This Row],[PRECIO]]</f>
        <v>0</v>
      </c>
      <c r="P106" s="2">
        <f>+Tabla323[[#This Row],[BALANCE INICIAL2]]+Tabla323[[#This Row],[ENTRADAS3]]-Tabla323[[#This Row],[SALIDAS4]]</f>
        <v>3200</v>
      </c>
    </row>
    <row r="107" spans="1:16" x14ac:dyDescent="0.25">
      <c r="A107" s="9" t="s">
        <v>31</v>
      </c>
      <c r="B107" s="47" t="s">
        <v>897</v>
      </c>
      <c r="C107" s="50" t="s">
        <v>69</v>
      </c>
      <c r="D107" t="s">
        <v>1339</v>
      </c>
      <c r="F107" s="55" t="s">
        <v>1345</v>
      </c>
      <c r="G107" s="9" t="s">
        <v>820</v>
      </c>
      <c r="H107">
        <v>116</v>
      </c>
      <c r="I107">
        <v>0</v>
      </c>
      <c r="J107" s="34">
        <v>20</v>
      </c>
      <c r="K107">
        <f>+Tabla323[[#This Row],[BALANCE INICIAL]]+Tabla323[[#This Row],[ENTRADAS]]-Tabla323[[#This Row],[SALIDAS]]</f>
        <v>96</v>
      </c>
      <c r="L107" s="2">
        <v>17.62</v>
      </c>
      <c r="M107" s="2">
        <f>+Tabla323[[#This Row],[BALANCE INICIAL]]*Tabla323[[#This Row],[PRECIO]]</f>
        <v>2043.92</v>
      </c>
      <c r="N107" s="2">
        <f>+Tabla323[[#This Row],[ENTRADAS]]*Tabla323[[#This Row],[PRECIO]]</f>
        <v>0</v>
      </c>
      <c r="O107" s="2">
        <f>+Tabla323[[#This Row],[SALIDAS]]*Tabla323[[#This Row],[PRECIO]]</f>
        <v>352.40000000000003</v>
      </c>
      <c r="P107" s="2">
        <f>+Tabla323[[#This Row],[BALANCE INICIAL2]]+Tabla323[[#This Row],[ENTRADAS3]]-Tabla323[[#This Row],[SALIDAS4]]</f>
        <v>1691.52</v>
      </c>
    </row>
    <row r="108" spans="1:16" x14ac:dyDescent="0.25">
      <c r="A108" s="9" t="s">
        <v>1141</v>
      </c>
      <c r="B108" s="17" t="s">
        <v>1142</v>
      </c>
      <c r="C108" s="50" t="s">
        <v>1143</v>
      </c>
      <c r="D108" t="s">
        <v>1401</v>
      </c>
      <c r="F108" s="55" t="s">
        <v>1345</v>
      </c>
      <c r="G108" s="9" t="s">
        <v>820</v>
      </c>
      <c r="H108">
        <v>7</v>
      </c>
      <c r="I108">
        <v>0</v>
      </c>
      <c r="J108" s="34">
        <v>1</v>
      </c>
      <c r="K108">
        <f>+Tabla323[[#This Row],[BALANCE INICIAL]]+Tabla323[[#This Row],[ENTRADAS]]-Tabla323[[#This Row],[SALIDAS]]</f>
        <v>6</v>
      </c>
      <c r="L108" s="2">
        <v>137.30000000000001</v>
      </c>
      <c r="M108" s="2">
        <f>+Tabla323[[#This Row],[BALANCE INICIAL]]*Tabla323[[#This Row],[PRECIO]]</f>
        <v>961.10000000000014</v>
      </c>
      <c r="N108" s="2">
        <f>+Tabla323[[#This Row],[ENTRADAS]]*Tabla323[[#This Row],[PRECIO]]</f>
        <v>0</v>
      </c>
      <c r="O108" s="2">
        <f>+Tabla323[[#This Row],[SALIDAS]]*Tabla323[[#This Row],[PRECIO]]</f>
        <v>137.30000000000001</v>
      </c>
      <c r="P108" s="2">
        <f>+Tabla323[[#This Row],[BALANCE INICIAL2]]+Tabla323[[#This Row],[ENTRADAS3]]-Tabla323[[#This Row],[SALIDAS4]]</f>
        <v>823.80000000000018</v>
      </c>
    </row>
    <row r="109" spans="1:16" x14ac:dyDescent="0.25">
      <c r="A109" s="9" t="s">
        <v>1141</v>
      </c>
      <c r="B109" s="17" t="s">
        <v>1142</v>
      </c>
      <c r="C109" s="50" t="s">
        <v>1143</v>
      </c>
      <c r="D109" t="s">
        <v>656</v>
      </c>
      <c r="F109" s="55" t="s">
        <v>1345</v>
      </c>
      <c r="G109" s="9" t="s">
        <v>820</v>
      </c>
      <c r="H109">
        <v>1</v>
      </c>
      <c r="I109">
        <v>0</v>
      </c>
      <c r="J109" s="34">
        <v>0</v>
      </c>
      <c r="K109">
        <f>+Tabla323[[#This Row],[BALANCE INICIAL]]+Tabla323[[#This Row],[ENTRADAS]]-Tabla323[[#This Row],[SALIDAS]]</f>
        <v>1</v>
      </c>
      <c r="L109" s="2">
        <v>122.63</v>
      </c>
      <c r="M109" s="2">
        <f>+Tabla323[[#This Row],[BALANCE INICIAL]]*Tabla323[[#This Row],[PRECIO]]</f>
        <v>122.63</v>
      </c>
      <c r="N109" s="2">
        <f>+Tabla323[[#This Row],[ENTRADAS]]*Tabla323[[#This Row],[PRECIO]]</f>
        <v>0</v>
      </c>
      <c r="O109" s="2">
        <f>+Tabla323[[#This Row],[SALIDAS]]*Tabla323[[#This Row],[PRECIO]]</f>
        <v>0</v>
      </c>
      <c r="P109" s="2">
        <f>+Tabla323[[#This Row],[BALANCE INICIAL2]]+Tabla323[[#This Row],[ENTRADAS3]]-Tabla323[[#This Row],[SALIDAS4]]</f>
        <v>122.63</v>
      </c>
    </row>
    <row r="110" spans="1:16" x14ac:dyDescent="0.25">
      <c r="A110" s="9" t="s">
        <v>1141</v>
      </c>
      <c r="B110" s="17" t="s">
        <v>1142</v>
      </c>
      <c r="C110" s="50" t="s">
        <v>1143</v>
      </c>
      <c r="D110" t="s">
        <v>1299</v>
      </c>
      <c r="F110" s="55" t="s">
        <v>1345</v>
      </c>
      <c r="G110" s="9" t="s">
        <v>820</v>
      </c>
      <c r="H110">
        <v>0</v>
      </c>
      <c r="I110">
        <v>0</v>
      </c>
      <c r="J110" s="34">
        <v>0</v>
      </c>
      <c r="K110">
        <f>+Tabla323[[#This Row],[BALANCE INICIAL]]+Tabla323[[#This Row],[ENTRADAS]]-Tabla323[[#This Row],[SALIDAS]]</f>
        <v>0</v>
      </c>
      <c r="L110" s="2">
        <v>48.81</v>
      </c>
      <c r="M110" s="2">
        <f>+Tabla323[[#This Row],[BALANCE INICIAL]]*Tabla323[[#This Row],[PRECIO]]</f>
        <v>0</v>
      </c>
      <c r="N110" s="2">
        <f>+Tabla323[[#This Row],[ENTRADAS]]*Tabla323[[#This Row],[PRECIO]]</f>
        <v>0</v>
      </c>
      <c r="O110" s="2">
        <f>+Tabla323[[#This Row],[SALIDAS]]*Tabla323[[#This Row],[PRECIO]]</f>
        <v>0</v>
      </c>
      <c r="P110" s="2">
        <f>+Tabla323[[#This Row],[BALANCE INICIAL2]]+Tabla323[[#This Row],[ENTRADAS3]]-Tabla323[[#This Row],[SALIDAS4]]</f>
        <v>0</v>
      </c>
    </row>
    <row r="111" spans="1:16" x14ac:dyDescent="0.25">
      <c r="A111" s="9" t="s">
        <v>26</v>
      </c>
      <c r="B111" s="47" t="s">
        <v>887</v>
      </c>
      <c r="C111" s="50" t="s">
        <v>70</v>
      </c>
      <c r="D111" t="s">
        <v>1043</v>
      </c>
      <c r="E111" t="s">
        <v>1048</v>
      </c>
      <c r="F111" s="55" t="s">
        <v>1345</v>
      </c>
      <c r="G111" s="9" t="s">
        <v>820</v>
      </c>
      <c r="H111">
        <v>16</v>
      </c>
      <c r="I111">
        <v>0</v>
      </c>
      <c r="J111" s="34">
        <v>0</v>
      </c>
      <c r="K111">
        <f>+Tabla323[[#This Row],[BALANCE INICIAL]]+Tabla323[[#This Row],[ENTRADAS]]-Tabla323[[#This Row],[SALIDAS]]</f>
        <v>16</v>
      </c>
      <c r="L111" s="2">
        <v>1700</v>
      </c>
      <c r="M111" s="2">
        <f>+Tabla323[[#This Row],[BALANCE INICIAL]]*Tabla323[[#This Row],[PRECIO]]</f>
        <v>27200</v>
      </c>
      <c r="N111" s="2">
        <f>+Tabla323[[#This Row],[ENTRADAS]]*Tabla323[[#This Row],[PRECIO]]</f>
        <v>0</v>
      </c>
      <c r="O111" s="2">
        <f>+Tabla323[[#This Row],[SALIDAS]]*Tabla323[[#This Row],[PRECIO]]</f>
        <v>0</v>
      </c>
      <c r="P111" s="2">
        <f>+Tabla323[[#This Row],[BALANCE INICIAL2]]+Tabla323[[#This Row],[ENTRADAS3]]-Tabla323[[#This Row],[SALIDAS4]]</f>
        <v>27200</v>
      </c>
    </row>
    <row r="112" spans="1:16" x14ac:dyDescent="0.25">
      <c r="A112" s="9" t="s">
        <v>24</v>
      </c>
      <c r="B112" s="17" t="s">
        <v>875</v>
      </c>
      <c r="C112" s="50" t="s">
        <v>64</v>
      </c>
      <c r="D112" t="s">
        <v>1478</v>
      </c>
      <c r="F112" s="55" t="s">
        <v>1345</v>
      </c>
      <c r="G112" s="9" t="s">
        <v>839</v>
      </c>
      <c r="H112">
        <v>3</v>
      </c>
      <c r="I112">
        <v>0</v>
      </c>
      <c r="J112" s="34">
        <v>0</v>
      </c>
      <c r="K112">
        <f>+Tabla323[[#This Row],[BALANCE INICIAL]]+Tabla323[[#This Row],[ENTRADAS]]-Tabla323[[#This Row],[SALIDAS]]</f>
        <v>3</v>
      </c>
      <c r="L112" s="2">
        <v>2605</v>
      </c>
      <c r="M112" s="2">
        <f>+Tabla323[[#This Row],[BALANCE INICIAL]]*Tabla323[[#This Row],[PRECIO]]</f>
        <v>7815</v>
      </c>
      <c r="N112" s="2">
        <f>+Tabla323[[#This Row],[ENTRADAS]]*Tabla323[[#This Row],[PRECIO]]</f>
        <v>0</v>
      </c>
      <c r="O112" s="2">
        <f>+Tabla323[[#This Row],[SALIDAS]]*Tabla323[[#This Row],[PRECIO]]</f>
        <v>0</v>
      </c>
      <c r="P112" s="2">
        <f>+Tabla323[[#This Row],[BALANCE INICIAL2]]+Tabla323[[#This Row],[ENTRADAS3]]-Tabla323[[#This Row],[SALIDAS4]]</f>
        <v>7815</v>
      </c>
    </row>
    <row r="113" spans="1:16" ht="15" customHeight="1" x14ac:dyDescent="0.25">
      <c r="A113" s="9" t="s">
        <v>29</v>
      </c>
      <c r="B113" s="47" t="s">
        <v>878</v>
      </c>
      <c r="C113" s="50" t="s">
        <v>102</v>
      </c>
      <c r="D113" t="s">
        <v>1300</v>
      </c>
      <c r="F113" s="55" t="s">
        <v>1345</v>
      </c>
      <c r="G113" s="9" t="s">
        <v>827</v>
      </c>
      <c r="H113">
        <v>453</v>
      </c>
      <c r="I113">
        <v>0</v>
      </c>
      <c r="J113" s="34">
        <v>123</v>
      </c>
      <c r="K113">
        <f>+Tabla323[[#This Row],[BALANCE INICIAL]]+Tabla323[[#This Row],[ENTRADAS]]-Tabla323[[#This Row],[SALIDAS]]</f>
        <v>330</v>
      </c>
      <c r="L113" s="2">
        <v>250</v>
      </c>
      <c r="M113" s="2">
        <f>+Tabla323[[#This Row],[BALANCE INICIAL]]*Tabla323[[#This Row],[PRECIO]]</f>
        <v>113250</v>
      </c>
      <c r="N113" s="2">
        <f>+Tabla323[[#This Row],[ENTRADAS]]*Tabla323[[#This Row],[PRECIO]]</f>
        <v>0</v>
      </c>
      <c r="O113" s="2">
        <f>+Tabla323[[#This Row],[SALIDAS]]*Tabla323[[#This Row],[PRECIO]]</f>
        <v>30750</v>
      </c>
      <c r="P113" s="2">
        <f>+Tabla323[[#This Row],[BALANCE INICIAL2]]+Tabla323[[#This Row],[ENTRADAS3]]-Tabla323[[#This Row],[SALIDAS4]]</f>
        <v>82500</v>
      </c>
    </row>
    <row r="114" spans="1:16" x14ac:dyDescent="0.25">
      <c r="A114" s="9" t="s">
        <v>1159</v>
      </c>
      <c r="B114" s="17" t="s">
        <v>1160</v>
      </c>
      <c r="C114" s="50" t="s">
        <v>1161</v>
      </c>
      <c r="D114" t="s">
        <v>1447</v>
      </c>
      <c r="F114" s="55" t="s">
        <v>1345</v>
      </c>
      <c r="G114" s="9" t="s">
        <v>820</v>
      </c>
      <c r="H114">
        <v>25</v>
      </c>
      <c r="I114">
        <v>0</v>
      </c>
      <c r="J114" s="34">
        <v>0</v>
      </c>
      <c r="K114">
        <f>+Tabla323[[#This Row],[BALANCE INICIAL]]+Tabla323[[#This Row],[ENTRADAS]]-Tabla323[[#This Row],[SALIDAS]]</f>
        <v>25</v>
      </c>
      <c r="L114" s="2">
        <v>35</v>
      </c>
      <c r="M114" s="2">
        <f>+Tabla323[[#This Row],[BALANCE INICIAL]]*Tabla323[[#This Row],[PRECIO]]</f>
        <v>875</v>
      </c>
      <c r="N114" s="2">
        <f>+Tabla323[[#This Row],[ENTRADAS]]*Tabla323[[#This Row],[PRECIO]]</f>
        <v>0</v>
      </c>
      <c r="O114" s="2">
        <f>+Tabla323[[#This Row],[SALIDAS]]*Tabla323[[#This Row],[PRECIO]]</f>
        <v>0</v>
      </c>
      <c r="P114" s="2">
        <f>+Tabla323[[#This Row],[BALANCE INICIAL2]]+Tabla323[[#This Row],[ENTRADAS3]]-Tabla323[[#This Row],[SALIDAS4]]</f>
        <v>875</v>
      </c>
    </row>
    <row r="115" spans="1:16" ht="12.75" customHeight="1" x14ac:dyDescent="0.25">
      <c r="A115" s="9" t="s">
        <v>34</v>
      </c>
      <c r="B115" s="17" t="s">
        <v>877</v>
      </c>
      <c r="C115" s="50" t="s">
        <v>80</v>
      </c>
      <c r="D115" t="s">
        <v>1448</v>
      </c>
      <c r="F115" s="55" t="s">
        <v>1345</v>
      </c>
      <c r="G115" s="9" t="s">
        <v>820</v>
      </c>
      <c r="H115">
        <v>20</v>
      </c>
      <c r="I115">
        <v>0</v>
      </c>
      <c r="J115" s="34">
        <v>0</v>
      </c>
      <c r="K115">
        <f>+Tabla323[[#This Row],[BALANCE INICIAL]]+Tabla323[[#This Row],[ENTRADAS]]-Tabla323[[#This Row],[SALIDAS]]</f>
        <v>20</v>
      </c>
      <c r="L115" s="2">
        <v>23</v>
      </c>
      <c r="M115" s="2">
        <f>+Tabla323[[#This Row],[BALANCE INICIAL]]*Tabla323[[#This Row],[PRECIO]]</f>
        <v>460</v>
      </c>
      <c r="N115" s="2">
        <f>+Tabla323[[#This Row],[ENTRADAS]]*Tabla323[[#This Row],[PRECIO]]</f>
        <v>0</v>
      </c>
      <c r="O115" s="2">
        <f>+Tabla323[[#This Row],[SALIDAS]]*Tabla323[[#This Row],[PRECIO]]</f>
        <v>0</v>
      </c>
      <c r="P115" s="2">
        <f>+Tabla323[[#This Row],[BALANCE INICIAL2]]+Tabla323[[#This Row],[ENTRADAS3]]-Tabla323[[#This Row],[SALIDAS4]]</f>
        <v>460</v>
      </c>
    </row>
    <row r="116" spans="1:16" x14ac:dyDescent="0.25">
      <c r="A116" s="9" t="s">
        <v>26</v>
      </c>
      <c r="B116" s="47" t="s">
        <v>887</v>
      </c>
      <c r="C116" s="50" t="s">
        <v>70</v>
      </c>
      <c r="D116" t="s">
        <v>1061</v>
      </c>
      <c r="E116" t="s">
        <v>1060</v>
      </c>
      <c r="F116" s="55" t="s">
        <v>1345</v>
      </c>
      <c r="G116" s="9" t="s">
        <v>820</v>
      </c>
      <c r="H116">
        <v>0</v>
      </c>
      <c r="I116">
        <v>0</v>
      </c>
      <c r="J116" s="34">
        <v>0</v>
      </c>
      <c r="K116">
        <f>+Tabla323[[#This Row],[BALANCE INICIAL]]+Tabla323[[#This Row],[ENTRADAS]]-Tabla323[[#This Row],[SALIDAS]]</f>
        <v>0</v>
      </c>
      <c r="L116" s="2">
        <v>250</v>
      </c>
      <c r="M116" s="2">
        <f>+Tabla323[[#This Row],[BALANCE INICIAL]]*Tabla323[[#This Row],[PRECIO]]</f>
        <v>0</v>
      </c>
      <c r="N116" s="2">
        <f>+Tabla323[[#This Row],[ENTRADAS]]*Tabla323[[#This Row],[PRECIO]]</f>
        <v>0</v>
      </c>
      <c r="O116" s="2">
        <f>+Tabla323[[#This Row],[SALIDAS]]*Tabla323[[#This Row],[PRECIO]]</f>
        <v>0</v>
      </c>
      <c r="P116" s="2">
        <f>+Tabla323[[#This Row],[BALANCE INICIAL2]]+Tabla323[[#This Row],[ENTRADAS3]]-Tabla323[[#This Row],[SALIDAS4]]</f>
        <v>0</v>
      </c>
    </row>
    <row r="117" spans="1:16" ht="16.5" customHeight="1" x14ac:dyDescent="0.25">
      <c r="A117" s="9" t="s">
        <v>29</v>
      </c>
      <c r="B117" s="47" t="s">
        <v>878</v>
      </c>
      <c r="C117" s="50" t="s">
        <v>102</v>
      </c>
      <c r="D117" t="s">
        <v>543</v>
      </c>
      <c r="F117" s="55" t="s">
        <v>1345</v>
      </c>
      <c r="G117" s="9" t="s">
        <v>865</v>
      </c>
      <c r="H117">
        <v>2</v>
      </c>
      <c r="I117">
        <v>0</v>
      </c>
      <c r="J117" s="34">
        <v>0</v>
      </c>
      <c r="K117">
        <f>+Tabla323[[#This Row],[BALANCE INICIAL]]+Tabla323[[#This Row],[ENTRADAS]]-Tabla323[[#This Row],[SALIDAS]]</f>
        <v>2</v>
      </c>
      <c r="L117" s="2">
        <v>84.95</v>
      </c>
      <c r="M117" s="2">
        <f>+Tabla323[[#This Row],[BALANCE INICIAL]]*Tabla323[[#This Row],[PRECIO]]</f>
        <v>169.9</v>
      </c>
      <c r="N117" s="2">
        <f>+Tabla323[[#This Row],[ENTRADAS]]*Tabla323[[#This Row],[PRECIO]]</f>
        <v>0</v>
      </c>
      <c r="O117" s="2">
        <f>+Tabla323[[#This Row],[SALIDAS]]*Tabla323[[#This Row],[PRECIO]]</f>
        <v>0</v>
      </c>
      <c r="P117" s="2">
        <f>+Tabla323[[#This Row],[BALANCE INICIAL2]]+Tabla323[[#This Row],[ENTRADAS3]]-Tabla323[[#This Row],[SALIDAS4]]</f>
        <v>169.9</v>
      </c>
    </row>
    <row r="118" spans="1:16" x14ac:dyDescent="0.25">
      <c r="A118" s="39" t="s">
        <v>28</v>
      </c>
      <c r="B118" s="40" t="s">
        <v>884</v>
      </c>
      <c r="C118" s="52" t="s">
        <v>74</v>
      </c>
      <c r="D118" t="s">
        <v>1301</v>
      </c>
      <c r="F118" s="55" t="s">
        <v>1345</v>
      </c>
      <c r="G118" s="9" t="s">
        <v>820</v>
      </c>
      <c r="H118">
        <v>1</v>
      </c>
      <c r="I118">
        <v>0</v>
      </c>
      <c r="J118" s="34">
        <v>0</v>
      </c>
      <c r="K118">
        <f>+Tabla323[[#This Row],[BALANCE INICIAL]]+Tabla323[[#This Row],[ENTRADAS]]-Tabla323[[#This Row],[SALIDAS]]</f>
        <v>1</v>
      </c>
      <c r="L118" s="2">
        <v>438.4</v>
      </c>
      <c r="M118" s="2">
        <f>+Tabla323[[#This Row],[BALANCE INICIAL]]*Tabla323[[#This Row],[PRECIO]]</f>
        <v>438.4</v>
      </c>
      <c r="N118" s="2">
        <f>+Tabla323[[#This Row],[ENTRADAS]]*Tabla323[[#This Row],[PRECIO]]</f>
        <v>0</v>
      </c>
      <c r="O118" s="2">
        <f>+Tabla323[[#This Row],[SALIDAS]]*Tabla323[[#This Row],[PRECIO]]</f>
        <v>0</v>
      </c>
      <c r="P118" s="2">
        <f>+Tabla323[[#This Row],[BALANCE INICIAL2]]+Tabla323[[#This Row],[ENTRADAS3]]-Tabla323[[#This Row],[SALIDAS4]]</f>
        <v>438.4</v>
      </c>
    </row>
    <row r="119" spans="1:16" x14ac:dyDescent="0.25">
      <c r="A119" s="35" t="s">
        <v>34</v>
      </c>
      <c r="B119" s="17" t="s">
        <v>877</v>
      </c>
      <c r="C119" s="49" t="s">
        <v>80</v>
      </c>
      <c r="D119" t="s">
        <v>544</v>
      </c>
      <c r="F119" s="55" t="s">
        <v>1345</v>
      </c>
      <c r="G119" s="9" t="s">
        <v>834</v>
      </c>
      <c r="H119">
        <v>1</v>
      </c>
      <c r="I119">
        <v>0</v>
      </c>
      <c r="J119" s="34">
        <v>0</v>
      </c>
      <c r="K119">
        <f>+Tabla323[[#This Row],[BALANCE INICIAL]]+Tabla323[[#This Row],[ENTRADAS]]-Tabla323[[#This Row],[SALIDAS]]</f>
        <v>1</v>
      </c>
      <c r="L119" s="2">
        <v>225</v>
      </c>
      <c r="M119" s="2">
        <f>+Tabla323[[#This Row],[BALANCE INICIAL]]*Tabla323[[#This Row],[PRECIO]]</f>
        <v>225</v>
      </c>
      <c r="N119" s="2">
        <f>+Tabla323[[#This Row],[ENTRADAS]]*Tabla323[[#This Row],[PRECIO]]</f>
        <v>0</v>
      </c>
      <c r="O119" s="2">
        <f>+Tabla323[[#This Row],[SALIDAS]]*Tabla323[[#This Row],[PRECIO]]</f>
        <v>0</v>
      </c>
      <c r="P119" s="2">
        <f>+Tabla323[[#This Row],[BALANCE INICIAL2]]+Tabla323[[#This Row],[ENTRADAS3]]-Tabla323[[#This Row],[SALIDAS4]]</f>
        <v>225</v>
      </c>
    </row>
    <row r="120" spans="1:16" x14ac:dyDescent="0.25">
      <c r="A120" s="9" t="s">
        <v>59</v>
      </c>
      <c r="B120" s="17" t="s">
        <v>880</v>
      </c>
      <c r="C120" s="50" t="s">
        <v>107</v>
      </c>
      <c r="D120" t="s">
        <v>657</v>
      </c>
      <c r="F120" s="55" t="s">
        <v>1345</v>
      </c>
      <c r="G120" s="9" t="s">
        <v>820</v>
      </c>
      <c r="H120">
        <v>13</v>
      </c>
      <c r="I120">
        <v>0</v>
      </c>
      <c r="J120" s="34">
        <v>3</v>
      </c>
      <c r="K120">
        <f>+Tabla323[[#This Row],[BALANCE INICIAL]]+Tabla323[[#This Row],[ENTRADAS]]-Tabla323[[#This Row],[SALIDAS]]</f>
        <v>10</v>
      </c>
      <c r="L120" s="2">
        <v>600</v>
      </c>
      <c r="M120" s="2">
        <f>+Tabla323[[#This Row],[BALANCE INICIAL]]*Tabla323[[#This Row],[PRECIO]]</f>
        <v>7800</v>
      </c>
      <c r="N120" s="2">
        <f>+Tabla323[[#This Row],[ENTRADAS]]*Tabla323[[#This Row],[PRECIO]]</f>
        <v>0</v>
      </c>
      <c r="O120" s="2">
        <f>+Tabla323[[#This Row],[SALIDAS]]*Tabla323[[#This Row],[PRECIO]]</f>
        <v>1800</v>
      </c>
      <c r="P120" s="2">
        <f>+Tabla323[[#This Row],[BALANCE INICIAL2]]+Tabla323[[#This Row],[ENTRADAS3]]-Tabla323[[#This Row],[SALIDAS4]]</f>
        <v>6000</v>
      </c>
    </row>
    <row r="121" spans="1:16" x14ac:dyDescent="0.25">
      <c r="A121" s="9" t="s">
        <v>59</v>
      </c>
      <c r="B121" s="17" t="s">
        <v>880</v>
      </c>
      <c r="C121" s="50" t="s">
        <v>107</v>
      </c>
      <c r="D121" t="s">
        <v>658</v>
      </c>
      <c r="F121" s="55" t="s">
        <v>1345</v>
      </c>
      <c r="G121" s="9" t="s">
        <v>820</v>
      </c>
      <c r="H121">
        <v>6</v>
      </c>
      <c r="I121">
        <v>0</v>
      </c>
      <c r="J121" s="34">
        <v>0</v>
      </c>
      <c r="K121">
        <f>+Tabla323[[#This Row],[BALANCE INICIAL]]+Tabla323[[#This Row],[ENTRADAS]]-Tabla323[[#This Row],[SALIDAS]]</f>
        <v>6</v>
      </c>
      <c r="L121" s="2">
        <v>750</v>
      </c>
      <c r="M121" s="2">
        <f>+Tabla323[[#This Row],[BALANCE INICIAL]]*Tabla323[[#This Row],[PRECIO]]</f>
        <v>4500</v>
      </c>
      <c r="N121" s="2">
        <f>+Tabla323[[#This Row],[ENTRADAS]]*Tabla323[[#This Row],[PRECIO]]</f>
        <v>0</v>
      </c>
      <c r="O121" s="2">
        <f>+Tabla323[[#This Row],[SALIDAS]]*Tabla323[[#This Row],[PRECIO]]</f>
        <v>0</v>
      </c>
      <c r="P121" s="2">
        <f>+Tabla323[[#This Row],[BALANCE INICIAL2]]+Tabla323[[#This Row],[ENTRADAS3]]-Tabla323[[#This Row],[SALIDAS4]]</f>
        <v>4500</v>
      </c>
    </row>
    <row r="122" spans="1:16" ht="15" customHeight="1" x14ac:dyDescent="0.25">
      <c r="A122" s="9" t="s">
        <v>59</v>
      </c>
      <c r="B122" s="17" t="s">
        <v>880</v>
      </c>
      <c r="C122" s="50" t="s">
        <v>107</v>
      </c>
      <c r="D122" t="s">
        <v>659</v>
      </c>
      <c r="F122" s="55" t="s">
        <v>1345</v>
      </c>
      <c r="G122" s="9" t="s">
        <v>820</v>
      </c>
      <c r="H122">
        <v>1</v>
      </c>
      <c r="I122">
        <v>0</v>
      </c>
      <c r="J122" s="34">
        <v>0</v>
      </c>
      <c r="K122">
        <f>+Tabla323[[#This Row],[BALANCE INICIAL]]+Tabla323[[#This Row],[ENTRADAS]]-Tabla323[[#This Row],[SALIDAS]]</f>
        <v>1</v>
      </c>
      <c r="L122" s="2">
        <v>400</v>
      </c>
      <c r="M122" s="2">
        <f>+Tabla323[[#This Row],[BALANCE INICIAL]]*Tabla323[[#This Row],[PRECIO]]</f>
        <v>400</v>
      </c>
      <c r="N122" s="2">
        <f>+Tabla323[[#This Row],[ENTRADAS]]*Tabla323[[#This Row],[PRECIO]]</f>
        <v>0</v>
      </c>
      <c r="O122" s="2">
        <f>+Tabla323[[#This Row],[SALIDAS]]*Tabla323[[#This Row],[PRECIO]]</f>
        <v>0</v>
      </c>
      <c r="P122" s="2">
        <f>+Tabla323[[#This Row],[BALANCE INICIAL2]]+Tabla323[[#This Row],[ENTRADAS3]]-Tabla323[[#This Row],[SALIDAS4]]</f>
        <v>400</v>
      </c>
    </row>
    <row r="123" spans="1:16" x14ac:dyDescent="0.25">
      <c r="A123" s="9" t="s">
        <v>1130</v>
      </c>
      <c r="B123" s="17" t="s">
        <v>894</v>
      </c>
      <c r="C123" s="50" t="s">
        <v>1131</v>
      </c>
      <c r="D123" t="s">
        <v>1377</v>
      </c>
      <c r="F123" s="55" t="s">
        <v>1345</v>
      </c>
      <c r="G123" s="9" t="s">
        <v>820</v>
      </c>
      <c r="H123">
        <v>0</v>
      </c>
      <c r="I123">
        <v>0</v>
      </c>
      <c r="J123" s="34">
        <v>0</v>
      </c>
      <c r="K123">
        <f>+Tabla323[[#This Row],[BALANCE INICIAL]]+Tabla323[[#This Row],[ENTRADAS]]-Tabla323[[#This Row],[SALIDAS]]</f>
        <v>0</v>
      </c>
      <c r="L123" s="2">
        <v>1200</v>
      </c>
      <c r="M123" s="2">
        <f>+Tabla323[[#This Row],[BALANCE INICIAL]]*Tabla323[[#This Row],[PRECIO]]</f>
        <v>0</v>
      </c>
      <c r="N123" s="2">
        <f>+Tabla323[[#This Row],[ENTRADAS]]*Tabla323[[#This Row],[PRECIO]]</f>
        <v>0</v>
      </c>
      <c r="O123" s="2">
        <f>+Tabla323[[#This Row],[SALIDAS]]*Tabla323[[#This Row],[PRECIO]]</f>
        <v>0</v>
      </c>
      <c r="P123" s="2">
        <f>+Tabla323[[#This Row],[BALANCE INICIAL2]]+Tabla323[[#This Row],[ENTRADAS3]]-Tabla323[[#This Row],[SALIDAS4]]</f>
        <v>0</v>
      </c>
    </row>
    <row r="124" spans="1:16" x14ac:dyDescent="0.25">
      <c r="A124" s="9" t="s">
        <v>1159</v>
      </c>
      <c r="B124" s="17" t="s">
        <v>1160</v>
      </c>
      <c r="C124" s="50" t="s">
        <v>1161</v>
      </c>
      <c r="D124" t="s">
        <v>1431</v>
      </c>
      <c r="F124" s="55" t="s">
        <v>1345</v>
      </c>
      <c r="G124" s="9" t="s">
        <v>820</v>
      </c>
      <c r="H124">
        <v>50</v>
      </c>
      <c r="I124">
        <v>0</v>
      </c>
      <c r="J124" s="34">
        <v>0</v>
      </c>
      <c r="K124">
        <f>+Tabla323[[#This Row],[BALANCE INICIAL]]+Tabla323[[#This Row],[ENTRADAS]]-Tabla323[[#This Row],[SALIDAS]]</f>
        <v>50</v>
      </c>
      <c r="L124" s="2">
        <v>108</v>
      </c>
      <c r="M124" s="2">
        <f>+Tabla323[[#This Row],[BALANCE INICIAL]]*Tabla323[[#This Row],[PRECIO]]</f>
        <v>5400</v>
      </c>
      <c r="N124" s="2">
        <f>+Tabla323[[#This Row],[ENTRADAS]]*Tabla323[[#This Row],[PRECIO]]</f>
        <v>0</v>
      </c>
      <c r="O124" s="2">
        <f>+Tabla323[[#This Row],[SALIDAS]]*Tabla323[[#This Row],[PRECIO]]</f>
        <v>0</v>
      </c>
      <c r="P124" s="2">
        <f>+Tabla323[[#This Row],[BALANCE INICIAL2]]+Tabla323[[#This Row],[ENTRADAS3]]-Tabla323[[#This Row],[SALIDAS4]]</f>
        <v>5400</v>
      </c>
    </row>
    <row r="125" spans="1:16" x14ac:dyDescent="0.25">
      <c r="A125" s="9" t="s">
        <v>1159</v>
      </c>
      <c r="B125" s="17" t="s">
        <v>1160</v>
      </c>
      <c r="C125" s="50" t="s">
        <v>1161</v>
      </c>
      <c r="D125" t="s">
        <v>1432</v>
      </c>
      <c r="F125" s="55" t="s">
        <v>1345</v>
      </c>
      <c r="G125" s="9" t="s">
        <v>820</v>
      </c>
      <c r="H125">
        <v>24</v>
      </c>
      <c r="I125">
        <v>0</v>
      </c>
      <c r="J125" s="34">
        <v>0</v>
      </c>
      <c r="K125">
        <f>+Tabla323[[#This Row],[BALANCE INICIAL]]+Tabla323[[#This Row],[ENTRADAS]]-Tabla323[[#This Row],[SALIDAS]]</f>
        <v>24</v>
      </c>
      <c r="L125" s="2">
        <v>275</v>
      </c>
      <c r="M125" s="2">
        <f>+Tabla323[[#This Row],[BALANCE INICIAL]]*Tabla323[[#This Row],[PRECIO]]</f>
        <v>6600</v>
      </c>
      <c r="N125" s="2">
        <f>+Tabla323[[#This Row],[ENTRADAS]]*Tabla323[[#This Row],[PRECIO]]</f>
        <v>0</v>
      </c>
      <c r="O125" s="2">
        <f>+Tabla323[[#This Row],[SALIDAS]]*Tabla323[[#This Row],[PRECIO]]</f>
        <v>0</v>
      </c>
      <c r="P125" s="2">
        <f>+Tabla323[[#This Row],[BALANCE INICIAL2]]+Tabla323[[#This Row],[ENTRADAS3]]-Tabla323[[#This Row],[SALIDAS4]]</f>
        <v>6600</v>
      </c>
    </row>
    <row r="126" spans="1:16" ht="15.75" x14ac:dyDescent="0.25">
      <c r="A126" s="9" t="s">
        <v>34</v>
      </c>
      <c r="B126" s="17" t="s">
        <v>877</v>
      </c>
      <c r="C126" s="50" t="s">
        <v>80</v>
      </c>
      <c r="D126" t="s">
        <v>1430</v>
      </c>
      <c r="F126" s="55" t="s">
        <v>1345</v>
      </c>
      <c r="G126" s="9" t="s">
        <v>820</v>
      </c>
      <c r="H126">
        <v>18</v>
      </c>
      <c r="I126">
        <v>0</v>
      </c>
      <c r="J126" s="34">
        <v>9</v>
      </c>
      <c r="K126">
        <f>+Tabla323[[#This Row],[BALANCE INICIAL]]+Tabla323[[#This Row],[ENTRADAS]]-Tabla323[[#This Row],[SALIDAS]]</f>
        <v>9</v>
      </c>
      <c r="L126" s="2">
        <v>109</v>
      </c>
      <c r="M126" s="2">
        <f>+Tabla323[[#This Row],[BALANCE INICIAL]]*Tabla323[[#This Row],[PRECIO]]</f>
        <v>1962</v>
      </c>
      <c r="N126" s="2">
        <f>+Tabla323[[#This Row],[ENTRADAS]]*Tabla323[[#This Row],[PRECIO]]</f>
        <v>0</v>
      </c>
      <c r="O126" s="2">
        <f>+Tabla323[[#This Row],[SALIDAS]]*Tabla323[[#This Row],[PRECIO]]</f>
        <v>981</v>
      </c>
      <c r="P126" s="2">
        <f>+Tabla323[[#This Row],[BALANCE INICIAL2]]+Tabla323[[#This Row],[ENTRADAS3]]-Tabla323[[#This Row],[SALIDAS4]]</f>
        <v>981</v>
      </c>
    </row>
    <row r="127" spans="1:16" x14ac:dyDescent="0.25">
      <c r="A127" s="9" t="s">
        <v>29</v>
      </c>
      <c r="B127" s="47" t="s">
        <v>878</v>
      </c>
      <c r="C127" s="50" t="s">
        <v>102</v>
      </c>
      <c r="D127" t="s">
        <v>545</v>
      </c>
      <c r="F127" s="55" t="s">
        <v>1345</v>
      </c>
      <c r="G127" s="9" t="s">
        <v>865</v>
      </c>
      <c r="H127">
        <v>1</v>
      </c>
      <c r="I127">
        <v>0</v>
      </c>
      <c r="J127" s="34">
        <v>0</v>
      </c>
      <c r="K127">
        <f>+Tabla323[[#This Row],[BALANCE INICIAL]]+Tabla323[[#This Row],[ENTRADAS]]-Tabla323[[#This Row],[SALIDAS]]</f>
        <v>1</v>
      </c>
      <c r="L127" s="2">
        <v>295</v>
      </c>
      <c r="M127" s="2">
        <f>+Tabla323[[#This Row],[BALANCE INICIAL]]*Tabla323[[#This Row],[PRECIO]]</f>
        <v>295</v>
      </c>
      <c r="N127" s="2">
        <f>+Tabla323[[#This Row],[ENTRADAS]]*Tabla323[[#This Row],[PRECIO]]</f>
        <v>0</v>
      </c>
      <c r="O127" s="2">
        <f>+Tabla323[[#This Row],[SALIDAS]]*Tabla323[[#This Row],[PRECIO]]</f>
        <v>0</v>
      </c>
      <c r="P127" s="2">
        <f>+Tabla323[[#This Row],[BALANCE INICIAL2]]+Tabla323[[#This Row],[ENTRADAS3]]-Tabla323[[#This Row],[SALIDAS4]]</f>
        <v>295</v>
      </c>
    </row>
    <row r="128" spans="1:16" x14ac:dyDescent="0.25">
      <c r="A128" s="9" t="s">
        <v>29</v>
      </c>
      <c r="B128" s="47" t="s">
        <v>878</v>
      </c>
      <c r="C128" s="50" t="s">
        <v>102</v>
      </c>
      <c r="D128" t="s">
        <v>546</v>
      </c>
      <c r="F128" s="55" t="s">
        <v>1345</v>
      </c>
      <c r="G128" s="9" t="s">
        <v>866</v>
      </c>
      <c r="H128">
        <v>17.529999999999998</v>
      </c>
      <c r="I128">
        <v>0</v>
      </c>
      <c r="J128" s="34">
        <v>0</v>
      </c>
      <c r="K128">
        <f>+Tabla323[[#This Row],[BALANCE INICIAL]]+Tabla323[[#This Row],[ENTRADAS]]-Tabla323[[#This Row],[SALIDAS]]</f>
        <v>17.529999999999998</v>
      </c>
      <c r="L128" s="2">
        <v>198</v>
      </c>
      <c r="M128" s="2">
        <f>+Tabla323[[#This Row],[BALANCE INICIAL]]*Tabla323[[#This Row],[PRECIO]]</f>
        <v>3470.9399999999996</v>
      </c>
      <c r="N128" s="2">
        <f>+Tabla323[[#This Row],[ENTRADAS]]*Tabla323[[#This Row],[PRECIO]]</f>
        <v>0</v>
      </c>
      <c r="O128" s="2">
        <f>+Tabla323[[#This Row],[SALIDAS]]*Tabla323[[#This Row],[PRECIO]]</f>
        <v>0</v>
      </c>
      <c r="P128" s="2">
        <f>+Tabla323[[#This Row],[BALANCE INICIAL2]]+Tabla323[[#This Row],[ENTRADAS3]]-Tabla323[[#This Row],[SALIDAS4]]</f>
        <v>3470.9399999999996</v>
      </c>
    </row>
    <row r="129" spans="1:16" x14ac:dyDescent="0.25">
      <c r="A129" s="9" t="s">
        <v>29</v>
      </c>
      <c r="B129" s="47" t="s">
        <v>878</v>
      </c>
      <c r="C129" s="50" t="s">
        <v>102</v>
      </c>
      <c r="D129" t="s">
        <v>547</v>
      </c>
      <c r="F129" s="55" t="s">
        <v>1345</v>
      </c>
      <c r="G129" s="9" t="s">
        <v>866</v>
      </c>
      <c r="H129">
        <v>7</v>
      </c>
      <c r="I129">
        <v>0</v>
      </c>
      <c r="J129" s="34">
        <v>0</v>
      </c>
      <c r="K129">
        <f>+Tabla323[[#This Row],[BALANCE INICIAL]]+Tabla323[[#This Row],[ENTRADAS]]-Tabla323[[#This Row],[SALIDAS]]</f>
        <v>7</v>
      </c>
      <c r="L129" s="2">
        <v>450</v>
      </c>
      <c r="M129" s="2">
        <f>+Tabla323[[#This Row],[BALANCE INICIAL]]*Tabla323[[#This Row],[PRECIO]]</f>
        <v>3150</v>
      </c>
      <c r="N129" s="2">
        <f>+Tabla323[[#This Row],[ENTRADAS]]*Tabla323[[#This Row],[PRECIO]]</f>
        <v>0</v>
      </c>
      <c r="O129" s="2">
        <f>+Tabla323[[#This Row],[SALIDAS]]*Tabla323[[#This Row],[PRECIO]]</f>
        <v>0</v>
      </c>
      <c r="P129" s="2">
        <f>+Tabla323[[#This Row],[BALANCE INICIAL2]]+Tabla323[[#This Row],[ENTRADAS3]]-Tabla323[[#This Row],[SALIDAS4]]</f>
        <v>3150</v>
      </c>
    </row>
    <row r="130" spans="1:16" x14ac:dyDescent="0.25">
      <c r="A130" s="13" t="s">
        <v>33</v>
      </c>
      <c r="B130" s="17" t="s">
        <v>879</v>
      </c>
      <c r="C130" s="50" t="s">
        <v>106</v>
      </c>
      <c r="D130" t="s">
        <v>173</v>
      </c>
      <c r="F130" s="55" t="s">
        <v>1345</v>
      </c>
      <c r="G130" s="9" t="s">
        <v>825</v>
      </c>
      <c r="H130">
        <v>2</v>
      </c>
      <c r="I130">
        <v>0</v>
      </c>
      <c r="J130" s="34">
        <v>0</v>
      </c>
      <c r="K130">
        <f>+Tabla323[[#This Row],[BALANCE INICIAL]]+Tabla323[[#This Row],[ENTRADAS]]-Tabla323[[#This Row],[SALIDAS]]</f>
        <v>2</v>
      </c>
      <c r="L130" s="2">
        <v>199</v>
      </c>
      <c r="M130" s="2">
        <f>+Tabla323[[#This Row],[BALANCE INICIAL]]*Tabla323[[#This Row],[PRECIO]]</f>
        <v>398</v>
      </c>
      <c r="N130" s="2">
        <f>+Tabla323[[#This Row],[ENTRADAS]]*Tabla323[[#This Row],[PRECIO]]</f>
        <v>0</v>
      </c>
      <c r="O130" s="2">
        <f>+Tabla323[[#This Row],[SALIDAS]]*Tabla323[[#This Row],[PRECIO]]</f>
        <v>0</v>
      </c>
      <c r="P130" s="2">
        <f>+Tabla323[[#This Row],[BALANCE INICIAL2]]+Tabla323[[#This Row],[ENTRADAS3]]-Tabla323[[#This Row],[SALIDAS4]]</f>
        <v>398</v>
      </c>
    </row>
    <row r="131" spans="1:16" x14ac:dyDescent="0.25">
      <c r="A131" s="9" t="s">
        <v>59</v>
      </c>
      <c r="B131" s="17" t="s">
        <v>880</v>
      </c>
      <c r="C131" s="50" t="s">
        <v>107</v>
      </c>
      <c r="D131" t="s">
        <v>660</v>
      </c>
      <c r="F131" s="55" t="s">
        <v>1345</v>
      </c>
      <c r="G131" s="9" t="s">
        <v>834</v>
      </c>
      <c r="H131">
        <v>7</v>
      </c>
      <c r="I131">
        <v>0</v>
      </c>
      <c r="J131" s="34">
        <v>0</v>
      </c>
      <c r="K131">
        <f>+Tabla323[[#This Row],[BALANCE INICIAL]]+Tabla323[[#This Row],[ENTRADAS]]-Tabla323[[#This Row],[SALIDAS]]</f>
        <v>7</v>
      </c>
      <c r="L131" s="2">
        <v>365</v>
      </c>
      <c r="M131" s="2">
        <f>+Tabla323[[#This Row],[BALANCE INICIAL]]*Tabla323[[#This Row],[PRECIO]]</f>
        <v>2555</v>
      </c>
      <c r="N131" s="2">
        <f>+Tabla323[[#This Row],[ENTRADAS]]*Tabla323[[#This Row],[PRECIO]]</f>
        <v>0</v>
      </c>
      <c r="O131" s="2">
        <f>+Tabla323[[#This Row],[SALIDAS]]*Tabla323[[#This Row],[PRECIO]]</f>
        <v>0</v>
      </c>
      <c r="P131" s="2">
        <f>+Tabla323[[#This Row],[BALANCE INICIAL2]]+Tabla323[[#This Row],[ENTRADAS3]]-Tabla323[[#This Row],[SALIDAS4]]</f>
        <v>2555</v>
      </c>
    </row>
    <row r="132" spans="1:16" x14ac:dyDescent="0.25">
      <c r="A132" s="9" t="s">
        <v>59</v>
      </c>
      <c r="B132" s="17" t="s">
        <v>880</v>
      </c>
      <c r="C132" s="50" t="s">
        <v>107</v>
      </c>
      <c r="D132" t="s">
        <v>662</v>
      </c>
      <c r="F132" s="55" t="s">
        <v>1345</v>
      </c>
      <c r="G132" s="9" t="s">
        <v>834</v>
      </c>
      <c r="H132">
        <v>1</v>
      </c>
      <c r="I132">
        <v>0</v>
      </c>
      <c r="J132" s="34">
        <v>0</v>
      </c>
      <c r="K132">
        <f>+Tabla323[[#This Row],[BALANCE INICIAL]]+Tabla323[[#This Row],[ENTRADAS]]-Tabla323[[#This Row],[SALIDAS]]</f>
        <v>1</v>
      </c>
      <c r="L132" s="2">
        <v>400</v>
      </c>
      <c r="M132" s="2">
        <f>+Tabla323[[#This Row],[BALANCE INICIAL]]*Tabla323[[#This Row],[PRECIO]]</f>
        <v>400</v>
      </c>
      <c r="N132" s="2">
        <f>+Tabla323[[#This Row],[ENTRADAS]]*Tabla323[[#This Row],[PRECIO]]</f>
        <v>0</v>
      </c>
      <c r="O132" s="2">
        <f>+Tabla323[[#This Row],[SALIDAS]]*Tabla323[[#This Row],[PRECIO]]</f>
        <v>0</v>
      </c>
      <c r="P132" s="2">
        <f>+Tabla323[[#This Row],[BALANCE INICIAL2]]+Tabla323[[#This Row],[ENTRADAS3]]-Tabla323[[#This Row],[SALIDAS4]]</f>
        <v>400</v>
      </c>
    </row>
    <row r="133" spans="1:16" x14ac:dyDescent="0.25">
      <c r="A133" s="9" t="s">
        <v>59</v>
      </c>
      <c r="B133" s="17" t="s">
        <v>880</v>
      </c>
      <c r="C133" s="50" t="s">
        <v>107</v>
      </c>
      <c r="D133" t="s">
        <v>663</v>
      </c>
      <c r="F133" s="55" t="s">
        <v>1345</v>
      </c>
      <c r="G133" s="9" t="s">
        <v>834</v>
      </c>
      <c r="H133">
        <v>15</v>
      </c>
      <c r="I133">
        <v>0</v>
      </c>
      <c r="J133" s="34">
        <v>0</v>
      </c>
      <c r="K133">
        <f>+Tabla323[[#This Row],[BALANCE INICIAL]]+Tabla323[[#This Row],[ENTRADAS]]-Tabla323[[#This Row],[SALIDAS]]</f>
        <v>15</v>
      </c>
      <c r="L133" s="2">
        <v>365</v>
      </c>
      <c r="M133" s="2">
        <f>+Tabla323[[#This Row],[BALANCE INICIAL]]*Tabla323[[#This Row],[PRECIO]]</f>
        <v>5475</v>
      </c>
      <c r="N133" s="2">
        <f>+Tabla323[[#This Row],[ENTRADAS]]*Tabla323[[#This Row],[PRECIO]]</f>
        <v>0</v>
      </c>
      <c r="O133" s="2">
        <f>+Tabla323[[#This Row],[SALIDAS]]*Tabla323[[#This Row],[PRECIO]]</f>
        <v>0</v>
      </c>
      <c r="P133" s="2">
        <f>+Tabla323[[#This Row],[BALANCE INICIAL2]]+Tabla323[[#This Row],[ENTRADAS3]]-Tabla323[[#This Row],[SALIDAS4]]</f>
        <v>5475</v>
      </c>
    </row>
    <row r="134" spans="1:16" x14ac:dyDescent="0.25">
      <c r="A134" s="9" t="s">
        <v>59</v>
      </c>
      <c r="B134" s="17" t="s">
        <v>880</v>
      </c>
      <c r="C134" s="50" t="s">
        <v>107</v>
      </c>
      <c r="D134" t="s">
        <v>664</v>
      </c>
      <c r="F134" s="55" t="s">
        <v>1345</v>
      </c>
      <c r="G134" s="9" t="s">
        <v>834</v>
      </c>
      <c r="H134">
        <v>13</v>
      </c>
      <c r="I134">
        <v>0</v>
      </c>
      <c r="J134" s="34">
        <v>0</v>
      </c>
      <c r="K134">
        <f>+Tabla323[[#This Row],[BALANCE INICIAL]]+Tabla323[[#This Row],[ENTRADAS]]-Tabla323[[#This Row],[SALIDAS]]</f>
        <v>13</v>
      </c>
      <c r="L134" s="2">
        <v>450</v>
      </c>
      <c r="M134" s="2">
        <f>+Tabla323[[#This Row],[BALANCE INICIAL]]*Tabla323[[#This Row],[PRECIO]]</f>
        <v>5850</v>
      </c>
      <c r="N134" s="2">
        <f>+Tabla323[[#This Row],[ENTRADAS]]*Tabla323[[#This Row],[PRECIO]]</f>
        <v>0</v>
      </c>
      <c r="O134" s="2">
        <f>+Tabla323[[#This Row],[SALIDAS]]*Tabla323[[#This Row],[PRECIO]]</f>
        <v>0</v>
      </c>
      <c r="P134" s="2">
        <f>+Tabla323[[#This Row],[BALANCE INICIAL2]]+Tabla323[[#This Row],[ENTRADAS3]]-Tabla323[[#This Row],[SALIDAS4]]</f>
        <v>5850</v>
      </c>
    </row>
    <row r="135" spans="1:16" x14ac:dyDescent="0.25">
      <c r="A135" s="9" t="s">
        <v>59</v>
      </c>
      <c r="B135" s="17" t="s">
        <v>880</v>
      </c>
      <c r="C135" s="50" t="s">
        <v>107</v>
      </c>
      <c r="D135" t="s">
        <v>665</v>
      </c>
      <c r="F135" s="55" t="s">
        <v>1345</v>
      </c>
      <c r="G135" s="9" t="s">
        <v>834</v>
      </c>
      <c r="H135">
        <v>14</v>
      </c>
      <c r="I135">
        <v>0</v>
      </c>
      <c r="J135" s="34">
        <v>0</v>
      </c>
      <c r="K135">
        <f>+Tabla323[[#This Row],[BALANCE INICIAL]]+Tabla323[[#This Row],[ENTRADAS]]-Tabla323[[#This Row],[SALIDAS]]</f>
        <v>14</v>
      </c>
      <c r="L135" s="2">
        <v>365</v>
      </c>
      <c r="M135" s="2">
        <f>+Tabla323[[#This Row],[BALANCE INICIAL]]*Tabla323[[#This Row],[PRECIO]]</f>
        <v>5110</v>
      </c>
      <c r="N135" s="2">
        <f>+Tabla323[[#This Row],[ENTRADAS]]*Tabla323[[#This Row],[PRECIO]]</f>
        <v>0</v>
      </c>
      <c r="O135" s="2">
        <f>+Tabla323[[#This Row],[SALIDAS]]*Tabla323[[#This Row],[PRECIO]]</f>
        <v>0</v>
      </c>
      <c r="P135" s="2">
        <f>+Tabla323[[#This Row],[BALANCE INICIAL2]]+Tabla323[[#This Row],[ENTRADAS3]]-Tabla323[[#This Row],[SALIDAS4]]</f>
        <v>5110</v>
      </c>
    </row>
    <row r="136" spans="1:16" x14ac:dyDescent="0.25">
      <c r="A136" s="9" t="s">
        <v>59</v>
      </c>
      <c r="B136" s="17" t="s">
        <v>880</v>
      </c>
      <c r="C136" s="50" t="s">
        <v>107</v>
      </c>
      <c r="D136" t="s">
        <v>667</v>
      </c>
      <c r="F136" s="55" t="s">
        <v>1345</v>
      </c>
      <c r="G136" s="9" t="s">
        <v>834</v>
      </c>
      <c r="H136">
        <v>13</v>
      </c>
      <c r="I136">
        <v>0</v>
      </c>
      <c r="J136" s="34">
        <v>0</v>
      </c>
      <c r="K136">
        <f>+Tabla323[[#This Row],[BALANCE INICIAL]]+Tabla323[[#This Row],[ENTRADAS]]-Tabla323[[#This Row],[SALIDAS]]</f>
        <v>13</v>
      </c>
      <c r="L136" s="2">
        <v>365</v>
      </c>
      <c r="M136" s="2">
        <f>+Tabla323[[#This Row],[BALANCE INICIAL]]*Tabla323[[#This Row],[PRECIO]]</f>
        <v>4745</v>
      </c>
      <c r="N136" s="2">
        <f>+Tabla323[[#This Row],[ENTRADAS]]*Tabla323[[#This Row],[PRECIO]]</f>
        <v>0</v>
      </c>
      <c r="O136" s="2">
        <f>+Tabla323[[#This Row],[SALIDAS]]*Tabla323[[#This Row],[PRECIO]]</f>
        <v>0</v>
      </c>
      <c r="P136" s="2">
        <f>+Tabla323[[#This Row],[BALANCE INICIAL2]]+Tabla323[[#This Row],[ENTRADAS3]]-Tabla323[[#This Row],[SALIDAS4]]</f>
        <v>4745</v>
      </c>
    </row>
    <row r="137" spans="1:16" x14ac:dyDescent="0.25">
      <c r="A137" s="9" t="s">
        <v>29</v>
      </c>
      <c r="B137" s="47" t="s">
        <v>878</v>
      </c>
      <c r="C137" s="50" t="s">
        <v>102</v>
      </c>
      <c r="D137" t="s">
        <v>548</v>
      </c>
      <c r="F137" s="55" t="s">
        <v>1345</v>
      </c>
      <c r="G137" s="9" t="s">
        <v>865</v>
      </c>
      <c r="H137">
        <v>10</v>
      </c>
      <c r="I137">
        <v>0</v>
      </c>
      <c r="J137" s="34">
        <v>0</v>
      </c>
      <c r="K137">
        <f>+Tabla323[[#This Row],[BALANCE INICIAL]]+Tabla323[[#This Row],[ENTRADAS]]-Tabla323[[#This Row],[SALIDAS]]</f>
        <v>10</v>
      </c>
      <c r="L137" s="2">
        <v>476</v>
      </c>
      <c r="M137" s="2">
        <f>+Tabla323[[#This Row],[BALANCE INICIAL]]*Tabla323[[#This Row],[PRECIO]]</f>
        <v>4760</v>
      </c>
      <c r="N137" s="2">
        <f>+Tabla323[[#This Row],[ENTRADAS]]*Tabla323[[#This Row],[PRECIO]]</f>
        <v>0</v>
      </c>
      <c r="O137" s="2">
        <f>+Tabla323[[#This Row],[SALIDAS]]*Tabla323[[#This Row],[PRECIO]]</f>
        <v>0</v>
      </c>
      <c r="P137" s="2">
        <f>+Tabla323[[#This Row],[BALANCE INICIAL2]]+Tabla323[[#This Row],[ENTRADAS3]]-Tabla323[[#This Row],[SALIDAS4]]</f>
        <v>4760</v>
      </c>
    </row>
    <row r="138" spans="1:16" x14ac:dyDescent="0.25">
      <c r="A138" s="39" t="s">
        <v>28</v>
      </c>
      <c r="B138" s="40" t="s">
        <v>884</v>
      </c>
      <c r="C138" s="52" t="s">
        <v>74</v>
      </c>
      <c r="D138" t="s">
        <v>1398</v>
      </c>
      <c r="F138" s="55" t="s">
        <v>1345</v>
      </c>
      <c r="G138" s="9" t="s">
        <v>820</v>
      </c>
      <c r="H138">
        <v>3</v>
      </c>
      <c r="I138">
        <v>0</v>
      </c>
      <c r="J138" s="34">
        <v>2</v>
      </c>
      <c r="K138">
        <f>+Tabla323[[#This Row],[BALANCE INICIAL]]+Tabla323[[#This Row],[ENTRADAS]]-Tabla323[[#This Row],[SALIDAS]]</f>
        <v>1</v>
      </c>
      <c r="L138" s="2">
        <v>97.46</v>
      </c>
      <c r="M138" s="2">
        <f>+Tabla323[[#This Row],[BALANCE INICIAL]]*Tabla323[[#This Row],[PRECIO]]</f>
        <v>292.38</v>
      </c>
      <c r="N138" s="2">
        <f>+Tabla323[[#This Row],[ENTRADAS]]*Tabla323[[#This Row],[PRECIO]]</f>
        <v>0</v>
      </c>
      <c r="O138" s="2">
        <f>+Tabla323[[#This Row],[SALIDAS]]*Tabla323[[#This Row],[PRECIO]]</f>
        <v>194.92</v>
      </c>
      <c r="P138" s="2">
        <f>+Tabla323[[#This Row],[BALANCE INICIAL2]]+Tabla323[[#This Row],[ENTRADAS3]]-Tabla323[[#This Row],[SALIDAS4]]</f>
        <v>97.460000000000008</v>
      </c>
    </row>
    <row r="139" spans="1:16" x14ac:dyDescent="0.25">
      <c r="A139" s="39" t="s">
        <v>28</v>
      </c>
      <c r="B139" s="40" t="s">
        <v>884</v>
      </c>
      <c r="C139" s="52" t="s">
        <v>74</v>
      </c>
      <c r="D139" t="s">
        <v>1296</v>
      </c>
      <c r="F139" s="55" t="s">
        <v>1345</v>
      </c>
      <c r="G139" s="9" t="s">
        <v>820</v>
      </c>
      <c r="H139">
        <v>6</v>
      </c>
      <c r="I139">
        <v>0</v>
      </c>
      <c r="J139" s="34">
        <v>0</v>
      </c>
      <c r="K139">
        <f>+Tabla323[[#This Row],[BALANCE INICIAL]]+Tabla323[[#This Row],[ENTRADAS]]-Tabla323[[#This Row],[SALIDAS]]</f>
        <v>6</v>
      </c>
      <c r="L139" s="2">
        <v>130</v>
      </c>
      <c r="M139" s="2">
        <f>+Tabla323[[#This Row],[BALANCE INICIAL]]*Tabla323[[#This Row],[PRECIO]]</f>
        <v>780</v>
      </c>
      <c r="N139" s="2">
        <f>+Tabla323[[#This Row],[ENTRADAS]]*Tabla323[[#This Row],[PRECIO]]</f>
        <v>0</v>
      </c>
      <c r="O139" s="2">
        <f>+Tabla323[[#This Row],[SALIDAS]]*Tabla323[[#This Row],[PRECIO]]</f>
        <v>0</v>
      </c>
      <c r="P139" s="2">
        <f>+Tabla323[[#This Row],[BALANCE INICIAL2]]+Tabla323[[#This Row],[ENTRADAS3]]-Tabla323[[#This Row],[SALIDAS4]]</f>
        <v>780</v>
      </c>
    </row>
    <row r="140" spans="1:16" x14ac:dyDescent="0.25">
      <c r="A140" s="39" t="s">
        <v>28</v>
      </c>
      <c r="B140" s="40" t="s">
        <v>884</v>
      </c>
      <c r="C140" s="52" t="s">
        <v>74</v>
      </c>
      <c r="D140" t="s">
        <v>1297</v>
      </c>
      <c r="F140" s="55" t="s">
        <v>1345</v>
      </c>
      <c r="G140" s="9" t="s">
        <v>820</v>
      </c>
      <c r="H140">
        <v>16</v>
      </c>
      <c r="I140">
        <v>0</v>
      </c>
      <c r="J140" s="34">
        <v>5</v>
      </c>
      <c r="K140">
        <f>+Tabla323[[#This Row],[BALANCE INICIAL]]+Tabla323[[#This Row],[ENTRADAS]]-Tabla323[[#This Row],[SALIDAS]]</f>
        <v>11</v>
      </c>
      <c r="L140" s="2">
        <v>184</v>
      </c>
      <c r="M140" s="2">
        <f>+Tabla323[[#This Row],[BALANCE INICIAL]]*Tabla323[[#This Row],[PRECIO]]</f>
        <v>2944</v>
      </c>
      <c r="N140" s="2">
        <f>+Tabla323[[#This Row],[ENTRADAS]]*Tabla323[[#This Row],[PRECIO]]</f>
        <v>0</v>
      </c>
      <c r="O140" s="2">
        <f>+Tabla323[[#This Row],[SALIDAS]]*Tabla323[[#This Row],[PRECIO]]</f>
        <v>920</v>
      </c>
      <c r="P140" s="2">
        <f>+Tabla323[[#This Row],[BALANCE INICIAL2]]+Tabla323[[#This Row],[ENTRADAS3]]-Tabla323[[#This Row],[SALIDAS4]]</f>
        <v>2024</v>
      </c>
    </row>
    <row r="141" spans="1:16" x14ac:dyDescent="0.25">
      <c r="A141" s="39" t="s">
        <v>28</v>
      </c>
      <c r="B141" s="40" t="s">
        <v>884</v>
      </c>
      <c r="C141" s="52" t="s">
        <v>74</v>
      </c>
      <c r="D141" t="s">
        <v>1298</v>
      </c>
      <c r="F141" s="55" t="s">
        <v>1345</v>
      </c>
      <c r="G141" s="9" t="s">
        <v>820</v>
      </c>
      <c r="H141">
        <v>19</v>
      </c>
      <c r="I141">
        <v>0</v>
      </c>
      <c r="J141" s="34">
        <v>5</v>
      </c>
      <c r="K141">
        <f>+Tabla323[[#This Row],[BALANCE INICIAL]]+Tabla323[[#This Row],[ENTRADAS]]-Tabla323[[#This Row],[SALIDAS]]</f>
        <v>14</v>
      </c>
      <c r="L141" s="2">
        <v>199.16</v>
      </c>
      <c r="M141" s="2">
        <f>+Tabla323[[#This Row],[BALANCE INICIAL]]*Tabla323[[#This Row],[PRECIO]]</f>
        <v>3784.04</v>
      </c>
      <c r="N141" s="2">
        <f>+Tabla323[[#This Row],[ENTRADAS]]*Tabla323[[#This Row],[PRECIO]]</f>
        <v>0</v>
      </c>
      <c r="O141" s="2">
        <f>+Tabla323[[#This Row],[SALIDAS]]*Tabla323[[#This Row],[PRECIO]]</f>
        <v>995.8</v>
      </c>
      <c r="P141" s="2">
        <f>+Tabla323[[#This Row],[BALANCE INICIAL2]]+Tabla323[[#This Row],[ENTRADAS3]]-Tabla323[[#This Row],[SALIDAS4]]</f>
        <v>2788.24</v>
      </c>
    </row>
    <row r="142" spans="1:16" x14ac:dyDescent="0.25">
      <c r="A142" s="39" t="s">
        <v>28</v>
      </c>
      <c r="B142" s="40" t="s">
        <v>884</v>
      </c>
      <c r="C142" s="52" t="s">
        <v>74</v>
      </c>
      <c r="D142" t="s">
        <v>1397</v>
      </c>
      <c r="F142" s="55" t="s">
        <v>1345</v>
      </c>
      <c r="G142" s="9" t="s">
        <v>820</v>
      </c>
      <c r="H142">
        <v>2</v>
      </c>
      <c r="I142">
        <v>0</v>
      </c>
      <c r="J142" s="34">
        <v>1</v>
      </c>
      <c r="K142">
        <f>+Tabla323[[#This Row],[BALANCE INICIAL]]+Tabla323[[#This Row],[ENTRADAS]]-Tabla323[[#This Row],[SALIDAS]]</f>
        <v>1</v>
      </c>
      <c r="L142" s="2">
        <v>391.36</v>
      </c>
      <c r="M142" s="2">
        <f>+Tabla323[[#This Row],[BALANCE INICIAL]]*Tabla323[[#This Row],[PRECIO]]</f>
        <v>782.72</v>
      </c>
      <c r="N142" s="2">
        <f>+Tabla323[[#This Row],[ENTRADAS]]*Tabla323[[#This Row],[PRECIO]]</f>
        <v>0</v>
      </c>
      <c r="O142" s="2">
        <f>+Tabla323[[#This Row],[SALIDAS]]*Tabla323[[#This Row],[PRECIO]]</f>
        <v>391.36</v>
      </c>
      <c r="P142" s="2">
        <f>+Tabla323[[#This Row],[BALANCE INICIAL2]]+Tabla323[[#This Row],[ENTRADAS3]]-Tabla323[[#This Row],[SALIDAS4]]</f>
        <v>391.36</v>
      </c>
    </row>
    <row r="143" spans="1:16" x14ac:dyDescent="0.25">
      <c r="A143" s="39" t="s">
        <v>28</v>
      </c>
      <c r="B143" s="40" t="s">
        <v>884</v>
      </c>
      <c r="C143" s="52" t="s">
        <v>74</v>
      </c>
      <c r="D143" t="s">
        <v>1294</v>
      </c>
      <c r="F143" s="55" t="s">
        <v>1345</v>
      </c>
      <c r="G143" s="9" t="s">
        <v>820</v>
      </c>
      <c r="H143">
        <v>70</v>
      </c>
      <c r="I143">
        <v>0</v>
      </c>
      <c r="J143" s="34">
        <v>0</v>
      </c>
      <c r="K143">
        <f>+Tabla323[[#This Row],[BALANCE INICIAL]]+Tabla323[[#This Row],[ENTRADAS]]-Tabla323[[#This Row],[SALIDAS]]</f>
        <v>70</v>
      </c>
      <c r="L143" s="2">
        <v>4.5</v>
      </c>
      <c r="M143" s="2">
        <f>+Tabla323[[#This Row],[BALANCE INICIAL]]*Tabla323[[#This Row],[PRECIO]]</f>
        <v>315</v>
      </c>
      <c r="N143" s="2">
        <f>+Tabla323[[#This Row],[ENTRADAS]]*Tabla323[[#This Row],[PRECIO]]</f>
        <v>0</v>
      </c>
      <c r="O143" s="2">
        <f>+Tabla323[[#This Row],[SALIDAS]]*Tabla323[[#This Row],[PRECIO]]</f>
        <v>0</v>
      </c>
      <c r="P143" s="2">
        <f>+Tabla323[[#This Row],[BALANCE INICIAL2]]+Tabla323[[#This Row],[ENTRADAS3]]-Tabla323[[#This Row],[SALIDAS4]]</f>
        <v>315</v>
      </c>
    </row>
    <row r="144" spans="1:16" x14ac:dyDescent="0.25">
      <c r="A144" s="9" t="s">
        <v>36</v>
      </c>
      <c r="B144" s="47" t="s">
        <v>895</v>
      </c>
      <c r="C144" s="50" t="s">
        <v>82</v>
      </c>
      <c r="D144" t="s">
        <v>1295</v>
      </c>
      <c r="F144" s="55" t="s">
        <v>1345</v>
      </c>
      <c r="G144" s="9" t="s">
        <v>820</v>
      </c>
      <c r="H144">
        <v>1</v>
      </c>
      <c r="I144">
        <v>0</v>
      </c>
      <c r="J144" s="34">
        <v>0</v>
      </c>
      <c r="K144">
        <f>+Tabla323[[#This Row],[BALANCE INICIAL]]+Tabla323[[#This Row],[ENTRADAS]]-Tabla323[[#This Row],[SALIDAS]]</f>
        <v>1</v>
      </c>
      <c r="L144" s="2">
        <v>1900</v>
      </c>
      <c r="M144" s="2">
        <f>+Tabla323[[#This Row],[BALANCE INICIAL]]*Tabla323[[#This Row],[PRECIO]]</f>
        <v>1900</v>
      </c>
      <c r="N144" s="2">
        <f>+Tabla323[[#This Row],[ENTRADAS]]*Tabla323[[#This Row],[PRECIO]]</f>
        <v>0</v>
      </c>
      <c r="O144" s="2">
        <f>+Tabla323[[#This Row],[SALIDAS]]*Tabla323[[#This Row],[PRECIO]]</f>
        <v>0</v>
      </c>
      <c r="P144" s="2">
        <f>+Tabla323[[#This Row],[BALANCE INICIAL2]]+Tabla323[[#This Row],[ENTRADAS3]]-Tabla323[[#This Row],[SALIDAS4]]</f>
        <v>1900</v>
      </c>
    </row>
    <row r="145" spans="1:16" x14ac:dyDescent="0.25">
      <c r="A145" s="9" t="s">
        <v>1141</v>
      </c>
      <c r="B145" s="17" t="s">
        <v>1142</v>
      </c>
      <c r="C145" s="50" t="s">
        <v>1143</v>
      </c>
      <c r="D145" t="s">
        <v>1368</v>
      </c>
      <c r="F145" s="55" t="s">
        <v>1345</v>
      </c>
      <c r="G145" s="9" t="s">
        <v>820</v>
      </c>
      <c r="H145">
        <v>20</v>
      </c>
      <c r="I145">
        <v>0</v>
      </c>
      <c r="J145" s="34">
        <v>2</v>
      </c>
      <c r="K145">
        <f>+Tabla323[[#This Row],[BALANCE INICIAL]]+Tabla323[[#This Row],[ENTRADAS]]-Tabla323[[#This Row],[SALIDAS]]</f>
        <v>18</v>
      </c>
      <c r="L145" s="2">
        <v>50</v>
      </c>
      <c r="M145" s="2">
        <f>+Tabla323[[#This Row],[BALANCE INICIAL]]*Tabla323[[#This Row],[PRECIO]]</f>
        <v>1000</v>
      </c>
      <c r="N145" s="2">
        <f>+Tabla323[[#This Row],[ENTRADAS]]*Tabla323[[#This Row],[PRECIO]]</f>
        <v>0</v>
      </c>
      <c r="O145" s="2">
        <f>+Tabla323[[#This Row],[SALIDAS]]*Tabla323[[#This Row],[PRECIO]]</f>
        <v>100</v>
      </c>
      <c r="P145" s="2">
        <f>+Tabla323[[#This Row],[BALANCE INICIAL2]]+Tabla323[[#This Row],[ENTRADAS3]]-Tabla323[[#This Row],[SALIDAS4]]</f>
        <v>900</v>
      </c>
    </row>
    <row r="146" spans="1:16" x14ac:dyDescent="0.25">
      <c r="A146" s="9" t="s">
        <v>59</v>
      </c>
      <c r="B146" s="17" t="s">
        <v>880</v>
      </c>
      <c r="C146" s="50" t="s">
        <v>107</v>
      </c>
      <c r="D146" t="s">
        <v>668</v>
      </c>
      <c r="F146" s="55" t="s">
        <v>1345</v>
      </c>
      <c r="G146" s="9" t="s">
        <v>820</v>
      </c>
      <c r="H146">
        <v>1</v>
      </c>
      <c r="I146">
        <v>0</v>
      </c>
      <c r="J146" s="34">
        <v>0</v>
      </c>
      <c r="K146">
        <f>+Tabla323[[#This Row],[BALANCE INICIAL]]+Tabla323[[#This Row],[ENTRADAS]]-Tabla323[[#This Row],[SALIDAS]]</f>
        <v>1</v>
      </c>
      <c r="L146" s="2">
        <v>545</v>
      </c>
      <c r="M146" s="2">
        <f>+Tabla323[[#This Row],[BALANCE INICIAL]]*Tabla323[[#This Row],[PRECIO]]</f>
        <v>545</v>
      </c>
      <c r="N146" s="2">
        <f>+Tabla323[[#This Row],[ENTRADAS]]*Tabla323[[#This Row],[PRECIO]]</f>
        <v>0</v>
      </c>
      <c r="O146" s="2">
        <f>+Tabla323[[#This Row],[SALIDAS]]*Tabla323[[#This Row],[PRECIO]]</f>
        <v>0</v>
      </c>
      <c r="P146" s="2">
        <f>+Tabla323[[#This Row],[BALANCE INICIAL2]]+Tabla323[[#This Row],[ENTRADAS3]]-Tabla323[[#This Row],[SALIDAS4]]</f>
        <v>545</v>
      </c>
    </row>
    <row r="147" spans="1:16" x14ac:dyDescent="0.25">
      <c r="A147" s="35" t="s">
        <v>27</v>
      </c>
      <c r="B147" s="17" t="s">
        <v>889</v>
      </c>
      <c r="C147" s="51" t="s">
        <v>1139</v>
      </c>
      <c r="D147" t="s">
        <v>1293</v>
      </c>
      <c r="F147" s="55" t="s">
        <v>1345</v>
      </c>
      <c r="G147" s="9" t="s">
        <v>820</v>
      </c>
      <c r="H147">
        <v>150</v>
      </c>
      <c r="I147">
        <v>0</v>
      </c>
      <c r="J147" s="34">
        <v>0</v>
      </c>
      <c r="K147">
        <f>+Tabla323[[#This Row],[BALANCE INICIAL]]+Tabla323[[#This Row],[ENTRADAS]]-Tabla323[[#This Row],[SALIDAS]]</f>
        <v>150</v>
      </c>
      <c r="L147" s="2">
        <v>65.8</v>
      </c>
      <c r="M147" s="2">
        <f>+Tabla323[[#This Row],[BALANCE INICIAL]]*Tabla323[[#This Row],[PRECIO]]</f>
        <v>9870</v>
      </c>
      <c r="N147" s="2">
        <f>+Tabla323[[#This Row],[ENTRADAS]]*Tabla323[[#This Row],[PRECIO]]</f>
        <v>0</v>
      </c>
      <c r="O147" s="2">
        <f>+Tabla323[[#This Row],[SALIDAS]]*Tabla323[[#This Row],[PRECIO]]</f>
        <v>0</v>
      </c>
      <c r="P147" s="2">
        <f>+Tabla323[[#This Row],[BALANCE INICIAL2]]+Tabla323[[#This Row],[ENTRADAS3]]-Tabla323[[#This Row],[SALIDAS4]]</f>
        <v>9870</v>
      </c>
    </row>
    <row r="148" spans="1:16" x14ac:dyDescent="0.25">
      <c r="A148" s="9" t="s">
        <v>1130</v>
      </c>
      <c r="B148" s="17" t="s">
        <v>894</v>
      </c>
      <c r="C148" s="50" t="s">
        <v>1131</v>
      </c>
      <c r="D148" t="s">
        <v>1144</v>
      </c>
      <c r="F148" s="55" t="s">
        <v>1345</v>
      </c>
      <c r="G148" s="9" t="s">
        <v>820</v>
      </c>
      <c r="H148">
        <v>0</v>
      </c>
      <c r="I148">
        <v>0</v>
      </c>
      <c r="J148" s="34">
        <v>0</v>
      </c>
      <c r="K148">
        <f>+Tabla323[[#This Row],[BALANCE INICIAL]]+Tabla323[[#This Row],[ENTRADAS]]-Tabla323[[#This Row],[SALIDAS]]</f>
        <v>0</v>
      </c>
      <c r="L148" s="2">
        <v>1300</v>
      </c>
      <c r="M148" s="2">
        <f>+Tabla323[[#This Row],[BALANCE INICIAL]]*Tabla323[[#This Row],[PRECIO]]</f>
        <v>0</v>
      </c>
      <c r="N148" s="2">
        <f>+Tabla323[[#This Row],[ENTRADAS]]*Tabla323[[#This Row],[PRECIO]]</f>
        <v>0</v>
      </c>
      <c r="O148" s="2">
        <f>+Tabla323[[#This Row],[SALIDAS]]*Tabla323[[#This Row],[PRECIO]]</f>
        <v>0</v>
      </c>
      <c r="P148" s="2">
        <f>+Tabla323[[#This Row],[BALANCE INICIAL2]]+Tabla323[[#This Row],[ENTRADAS3]]-Tabla323[[#This Row],[SALIDAS4]]</f>
        <v>0</v>
      </c>
    </row>
    <row r="149" spans="1:16" x14ac:dyDescent="0.25">
      <c r="A149" s="9" t="s">
        <v>32</v>
      </c>
      <c r="B149" s="47" t="s">
        <v>888</v>
      </c>
      <c r="C149" s="50" t="s">
        <v>76</v>
      </c>
      <c r="D149" t="s">
        <v>1414</v>
      </c>
      <c r="F149" s="55" t="s">
        <v>1345</v>
      </c>
      <c r="G149" s="9" t="s">
        <v>820</v>
      </c>
      <c r="H149">
        <v>2</v>
      </c>
      <c r="I149">
        <v>0</v>
      </c>
      <c r="J149" s="34">
        <v>0</v>
      </c>
      <c r="K149">
        <f>+Tabla323[[#This Row],[BALANCE INICIAL]]+Tabla323[[#This Row],[ENTRADAS]]-Tabla323[[#This Row],[SALIDAS]]</f>
        <v>2</v>
      </c>
      <c r="L149" s="2">
        <v>185</v>
      </c>
      <c r="M149" s="2">
        <f>+Tabla323[[#This Row],[BALANCE INICIAL]]*Tabla323[[#This Row],[PRECIO]]</f>
        <v>370</v>
      </c>
      <c r="N149" s="2">
        <f>+Tabla323[[#This Row],[ENTRADAS]]*Tabla323[[#This Row],[PRECIO]]</f>
        <v>0</v>
      </c>
      <c r="O149" s="2">
        <f>+Tabla323[[#This Row],[SALIDAS]]*Tabla323[[#This Row],[PRECIO]]</f>
        <v>0</v>
      </c>
      <c r="P149" s="2">
        <f>+Tabla323[[#This Row],[BALANCE INICIAL2]]+Tabla323[[#This Row],[ENTRADAS3]]-Tabla323[[#This Row],[SALIDAS4]]</f>
        <v>370</v>
      </c>
    </row>
    <row r="150" spans="1:16" ht="13.5" customHeight="1" x14ac:dyDescent="0.25">
      <c r="A150" s="9" t="s">
        <v>29</v>
      </c>
      <c r="B150" s="47" t="s">
        <v>878</v>
      </c>
      <c r="C150" s="50" t="s">
        <v>102</v>
      </c>
      <c r="D150" t="s">
        <v>605</v>
      </c>
      <c r="F150" s="55" t="s">
        <v>1345</v>
      </c>
      <c r="G150" s="9" t="s">
        <v>834</v>
      </c>
      <c r="H150">
        <v>7</v>
      </c>
      <c r="I150">
        <v>0</v>
      </c>
      <c r="J150" s="34">
        <v>0</v>
      </c>
      <c r="K150">
        <f>+Tabla323[[#This Row],[BALANCE INICIAL]]+Tabla323[[#This Row],[ENTRADAS]]-Tabla323[[#This Row],[SALIDAS]]</f>
        <v>7</v>
      </c>
      <c r="L150" s="2">
        <v>47.46</v>
      </c>
      <c r="M150" s="2">
        <f>+Tabla323[[#This Row],[BALANCE INICIAL]]*Tabla323[[#This Row],[PRECIO]]</f>
        <v>332.22</v>
      </c>
      <c r="N150" s="2">
        <f>+Tabla323[[#This Row],[ENTRADAS]]*Tabla323[[#This Row],[PRECIO]]</f>
        <v>0</v>
      </c>
      <c r="O150" s="2">
        <f>+Tabla323[[#This Row],[SALIDAS]]*Tabla323[[#This Row],[PRECIO]]</f>
        <v>0</v>
      </c>
      <c r="P150" s="2">
        <f>+Tabla323[[#This Row],[BALANCE INICIAL2]]+Tabla323[[#This Row],[ENTRADAS3]]-Tabla323[[#This Row],[SALIDAS4]]</f>
        <v>332.22</v>
      </c>
    </row>
    <row r="151" spans="1:16" x14ac:dyDescent="0.25">
      <c r="A151" s="39" t="s">
        <v>28</v>
      </c>
      <c r="B151" s="40" t="s">
        <v>884</v>
      </c>
      <c r="C151" s="52" t="s">
        <v>74</v>
      </c>
      <c r="D151" t="s">
        <v>184</v>
      </c>
      <c r="F151" s="55" t="s">
        <v>1345</v>
      </c>
      <c r="G151" s="9" t="s">
        <v>839</v>
      </c>
      <c r="H151">
        <v>1</v>
      </c>
      <c r="I151">
        <v>0</v>
      </c>
      <c r="J151" s="34">
        <v>0</v>
      </c>
      <c r="K151">
        <f>+Tabla323[[#This Row],[BALANCE INICIAL]]+Tabla323[[#This Row],[ENTRADAS]]-Tabla323[[#This Row],[SALIDAS]]</f>
        <v>1</v>
      </c>
      <c r="L151" s="2">
        <v>21</v>
      </c>
      <c r="M151" s="2">
        <f>+Tabla323[[#This Row],[BALANCE INICIAL]]*Tabla323[[#This Row],[PRECIO]]</f>
        <v>21</v>
      </c>
      <c r="N151" s="2">
        <f>+Tabla323[[#This Row],[ENTRADAS]]*Tabla323[[#This Row],[PRECIO]]</f>
        <v>0</v>
      </c>
      <c r="O151" s="2">
        <f>+Tabla323[[#This Row],[SALIDAS]]*Tabla323[[#This Row],[PRECIO]]</f>
        <v>0</v>
      </c>
      <c r="P151" s="2">
        <f>+Tabla323[[#This Row],[BALANCE INICIAL2]]+Tabla323[[#This Row],[ENTRADAS3]]-Tabla323[[#This Row],[SALIDAS4]]</f>
        <v>21</v>
      </c>
    </row>
    <row r="152" spans="1:16" x14ac:dyDescent="0.25">
      <c r="A152" s="9" t="s">
        <v>29</v>
      </c>
      <c r="B152" s="47" t="s">
        <v>878</v>
      </c>
      <c r="C152" s="50" t="s">
        <v>102</v>
      </c>
      <c r="D152" t="s">
        <v>550</v>
      </c>
      <c r="F152" s="55" t="s">
        <v>1345</v>
      </c>
      <c r="G152" s="9" t="s">
        <v>865</v>
      </c>
      <c r="H152">
        <v>1</v>
      </c>
      <c r="I152">
        <v>0</v>
      </c>
      <c r="J152" s="34">
        <v>0</v>
      </c>
      <c r="K152">
        <f>+Tabla323[[#This Row],[BALANCE INICIAL]]+Tabla323[[#This Row],[ENTRADAS]]-Tabla323[[#This Row],[SALIDAS]]</f>
        <v>1</v>
      </c>
      <c r="L152" s="2">
        <v>1487</v>
      </c>
      <c r="M152" s="2">
        <f>+Tabla323[[#This Row],[BALANCE INICIAL]]*Tabla323[[#This Row],[PRECIO]]</f>
        <v>1487</v>
      </c>
      <c r="N152" s="2">
        <f>+Tabla323[[#This Row],[ENTRADAS]]*Tabla323[[#This Row],[PRECIO]]</f>
        <v>0</v>
      </c>
      <c r="O152" s="2">
        <f>+Tabla323[[#This Row],[SALIDAS]]*Tabla323[[#This Row],[PRECIO]]</f>
        <v>0</v>
      </c>
      <c r="P152" s="2">
        <f>+Tabla323[[#This Row],[BALANCE INICIAL2]]+Tabla323[[#This Row],[ENTRADAS3]]-Tabla323[[#This Row],[SALIDAS4]]</f>
        <v>1487</v>
      </c>
    </row>
    <row r="153" spans="1:16" x14ac:dyDescent="0.25">
      <c r="A153" s="39" t="s">
        <v>28</v>
      </c>
      <c r="B153" s="40" t="s">
        <v>884</v>
      </c>
      <c r="C153" s="52" t="s">
        <v>74</v>
      </c>
      <c r="D153" t="s">
        <v>1288</v>
      </c>
      <c r="F153" s="55" t="s">
        <v>1345</v>
      </c>
      <c r="G153" s="9" t="s">
        <v>820</v>
      </c>
      <c r="H153">
        <v>3</v>
      </c>
      <c r="I153">
        <v>0</v>
      </c>
      <c r="J153" s="34">
        <v>0</v>
      </c>
      <c r="K153">
        <f>+Tabla323[[#This Row],[BALANCE INICIAL]]+Tabla323[[#This Row],[ENTRADAS]]-Tabla323[[#This Row],[SALIDAS]]</f>
        <v>3</v>
      </c>
      <c r="L153" s="2">
        <v>86.78</v>
      </c>
      <c r="M153" s="2">
        <f>+Tabla323[[#This Row],[BALANCE INICIAL]]*Tabla323[[#This Row],[PRECIO]]</f>
        <v>260.34000000000003</v>
      </c>
      <c r="N153" s="2">
        <f>+Tabla323[[#This Row],[ENTRADAS]]*Tabla323[[#This Row],[PRECIO]]</f>
        <v>0</v>
      </c>
      <c r="O153" s="2">
        <f>+Tabla323[[#This Row],[SALIDAS]]*Tabla323[[#This Row],[PRECIO]]</f>
        <v>0</v>
      </c>
      <c r="P153" s="2">
        <f>+Tabla323[[#This Row],[BALANCE INICIAL2]]+Tabla323[[#This Row],[ENTRADAS3]]-Tabla323[[#This Row],[SALIDAS4]]</f>
        <v>260.34000000000003</v>
      </c>
    </row>
    <row r="154" spans="1:16" x14ac:dyDescent="0.25">
      <c r="A154" s="39" t="s">
        <v>28</v>
      </c>
      <c r="B154" s="40" t="s">
        <v>884</v>
      </c>
      <c r="C154" s="52" t="s">
        <v>74</v>
      </c>
      <c r="D154" t="s">
        <v>1446</v>
      </c>
      <c r="F154" s="55" t="s">
        <v>1345</v>
      </c>
      <c r="G154" s="9" t="s">
        <v>820</v>
      </c>
      <c r="H154">
        <v>5</v>
      </c>
      <c r="I154">
        <v>0</v>
      </c>
      <c r="J154" s="34">
        <v>0</v>
      </c>
      <c r="K154">
        <f>+Tabla323[[#This Row],[BALANCE INICIAL]]+Tabla323[[#This Row],[ENTRADAS]]-Tabla323[[#This Row],[SALIDAS]]</f>
        <v>5</v>
      </c>
      <c r="L154" s="2">
        <v>38.35</v>
      </c>
      <c r="M154" s="2">
        <f>+Tabla323[[#This Row],[BALANCE INICIAL]]*Tabla323[[#This Row],[PRECIO]]</f>
        <v>191.75</v>
      </c>
      <c r="N154" s="2">
        <f>+Tabla323[[#This Row],[ENTRADAS]]*Tabla323[[#This Row],[PRECIO]]</f>
        <v>0</v>
      </c>
      <c r="O154" s="2">
        <f>+Tabla323[[#This Row],[SALIDAS]]*Tabla323[[#This Row],[PRECIO]]</f>
        <v>0</v>
      </c>
      <c r="P154" s="2">
        <f>+Tabla323[[#This Row],[BALANCE INICIAL2]]+Tabla323[[#This Row],[ENTRADAS3]]-Tabla323[[#This Row],[SALIDAS4]]</f>
        <v>191.75</v>
      </c>
    </row>
    <row r="155" spans="1:16" x14ac:dyDescent="0.25">
      <c r="A155" s="39" t="s">
        <v>28</v>
      </c>
      <c r="B155" s="40" t="s">
        <v>884</v>
      </c>
      <c r="C155" s="52" t="s">
        <v>74</v>
      </c>
      <c r="D155" t="s">
        <v>1289</v>
      </c>
      <c r="E155" t="s">
        <v>1349</v>
      </c>
      <c r="F155" s="55" t="s">
        <v>1345</v>
      </c>
      <c r="G155" s="9" t="s">
        <v>820</v>
      </c>
      <c r="H155">
        <v>68</v>
      </c>
      <c r="I155">
        <v>0</v>
      </c>
      <c r="J155" s="34">
        <v>8</v>
      </c>
      <c r="K155">
        <f>+Tabla323[[#This Row],[BALANCE INICIAL]]+Tabla323[[#This Row],[ENTRADAS]]-Tabla323[[#This Row],[SALIDAS]]</f>
        <v>60</v>
      </c>
      <c r="L155" s="2">
        <v>12</v>
      </c>
      <c r="M155" s="2">
        <f>+Tabla323[[#This Row],[BALANCE INICIAL]]*Tabla323[[#This Row],[PRECIO]]</f>
        <v>816</v>
      </c>
      <c r="N155" s="2">
        <f>+Tabla323[[#This Row],[ENTRADAS]]*Tabla323[[#This Row],[PRECIO]]</f>
        <v>0</v>
      </c>
      <c r="O155" s="2">
        <f>+Tabla323[[#This Row],[SALIDAS]]*Tabla323[[#This Row],[PRECIO]]</f>
        <v>96</v>
      </c>
      <c r="P155" s="2">
        <f>+Tabla323[[#This Row],[BALANCE INICIAL2]]+Tabla323[[#This Row],[ENTRADAS3]]-Tabla323[[#This Row],[SALIDAS4]]</f>
        <v>720</v>
      </c>
    </row>
    <row r="156" spans="1:16" x14ac:dyDescent="0.25">
      <c r="A156" s="13" t="s">
        <v>34</v>
      </c>
      <c r="B156" s="17" t="s">
        <v>877</v>
      </c>
      <c r="C156" s="49" t="s">
        <v>80</v>
      </c>
      <c r="D156" t="s">
        <v>1034</v>
      </c>
      <c r="E156" t="s">
        <v>998</v>
      </c>
      <c r="F156" s="55" t="s">
        <v>1345</v>
      </c>
      <c r="G156" s="9" t="s">
        <v>820</v>
      </c>
      <c r="H156">
        <v>0</v>
      </c>
      <c r="I156">
        <v>0</v>
      </c>
      <c r="J156" s="34">
        <v>0</v>
      </c>
      <c r="K156">
        <f>+Tabla323[[#This Row],[BALANCE INICIAL]]+Tabla323[[#This Row],[ENTRADAS]]-Tabla323[[#This Row],[SALIDAS]]</f>
        <v>0</v>
      </c>
      <c r="L156" s="2">
        <v>290</v>
      </c>
      <c r="M156" s="2">
        <f>+Tabla323[[#This Row],[BALANCE INICIAL]]*Tabla323[[#This Row],[PRECIO]]</f>
        <v>0</v>
      </c>
      <c r="N156" s="2">
        <f>+Tabla323[[#This Row],[ENTRADAS]]*Tabla323[[#This Row],[PRECIO]]</f>
        <v>0</v>
      </c>
      <c r="O156" s="2">
        <f>+Tabla323[[#This Row],[SALIDAS]]*Tabla323[[#This Row],[PRECIO]]</f>
        <v>0</v>
      </c>
      <c r="P156" s="2">
        <f>+Tabla323[[#This Row],[BALANCE INICIAL2]]+Tabla323[[#This Row],[ENTRADAS3]]-Tabla323[[#This Row],[SALIDAS4]]</f>
        <v>0</v>
      </c>
    </row>
    <row r="157" spans="1:16" x14ac:dyDescent="0.25">
      <c r="A157" s="39" t="s">
        <v>28</v>
      </c>
      <c r="B157" s="40" t="s">
        <v>884</v>
      </c>
      <c r="C157" s="52" t="s">
        <v>74</v>
      </c>
      <c r="D157" t="s">
        <v>1290</v>
      </c>
      <c r="F157" s="55" t="s">
        <v>1345</v>
      </c>
      <c r="G157" s="9" t="s">
        <v>820</v>
      </c>
      <c r="H157">
        <v>51</v>
      </c>
      <c r="I157">
        <v>0</v>
      </c>
      <c r="J157" s="34">
        <v>0</v>
      </c>
      <c r="K157">
        <f>+Tabla323[[#This Row],[BALANCE INICIAL]]+Tabla323[[#This Row],[ENTRADAS]]-Tabla323[[#This Row],[SALIDAS]]</f>
        <v>51</v>
      </c>
      <c r="L157" s="2">
        <v>48.73</v>
      </c>
      <c r="M157" s="2">
        <f>+Tabla323[[#This Row],[BALANCE INICIAL]]*Tabla323[[#This Row],[PRECIO]]</f>
        <v>2485.23</v>
      </c>
      <c r="N157" s="2">
        <f>+Tabla323[[#This Row],[ENTRADAS]]*Tabla323[[#This Row],[PRECIO]]</f>
        <v>0</v>
      </c>
      <c r="O157" s="2">
        <f>+Tabla323[[#This Row],[SALIDAS]]*Tabla323[[#This Row],[PRECIO]]</f>
        <v>0</v>
      </c>
      <c r="P157" s="2">
        <f>+Tabla323[[#This Row],[BALANCE INICIAL2]]+Tabla323[[#This Row],[ENTRADAS3]]-Tabla323[[#This Row],[SALIDAS4]]</f>
        <v>2485.23</v>
      </c>
    </row>
    <row r="158" spans="1:16" x14ac:dyDescent="0.25">
      <c r="A158" s="39" t="s">
        <v>28</v>
      </c>
      <c r="B158" s="40" t="s">
        <v>884</v>
      </c>
      <c r="C158" s="52" t="s">
        <v>74</v>
      </c>
      <c r="D158" t="s">
        <v>1291</v>
      </c>
      <c r="F158" s="55" t="s">
        <v>1345</v>
      </c>
      <c r="G158" s="9" t="s">
        <v>820</v>
      </c>
      <c r="H158">
        <v>8</v>
      </c>
      <c r="I158">
        <v>0</v>
      </c>
      <c r="J158" s="34">
        <v>0</v>
      </c>
      <c r="K158">
        <f>+Tabla323[[#This Row],[BALANCE INICIAL]]+Tabla323[[#This Row],[ENTRADAS]]-Tabla323[[#This Row],[SALIDAS]]</f>
        <v>8</v>
      </c>
      <c r="L158" s="2">
        <v>100</v>
      </c>
      <c r="M158" s="2">
        <f>+Tabla323[[#This Row],[BALANCE INICIAL]]*Tabla323[[#This Row],[PRECIO]]</f>
        <v>800</v>
      </c>
      <c r="N158" s="2">
        <f>+Tabla323[[#This Row],[ENTRADAS]]*Tabla323[[#This Row],[PRECIO]]</f>
        <v>0</v>
      </c>
      <c r="O158" s="2">
        <f>+Tabla323[[#This Row],[SALIDAS]]*Tabla323[[#This Row],[PRECIO]]</f>
        <v>0</v>
      </c>
      <c r="P158" s="2">
        <f>+Tabla323[[#This Row],[BALANCE INICIAL2]]+Tabla323[[#This Row],[ENTRADAS3]]-Tabla323[[#This Row],[SALIDAS4]]</f>
        <v>800</v>
      </c>
    </row>
    <row r="159" spans="1:16" x14ac:dyDescent="0.25">
      <c r="A159" s="39" t="s">
        <v>28</v>
      </c>
      <c r="B159" s="40" t="s">
        <v>884</v>
      </c>
      <c r="C159" s="52" t="s">
        <v>74</v>
      </c>
      <c r="D159" t="s">
        <v>1292</v>
      </c>
      <c r="F159" s="55" t="s">
        <v>1345</v>
      </c>
      <c r="G159" s="9" t="s">
        <v>839</v>
      </c>
      <c r="H159">
        <v>0</v>
      </c>
      <c r="I159">
        <v>0</v>
      </c>
      <c r="J159" s="34">
        <v>0</v>
      </c>
      <c r="K159">
        <f>+Tabla323[[#This Row],[BALANCE INICIAL]]+Tabla323[[#This Row],[ENTRADAS]]-Tabla323[[#This Row],[SALIDAS]]</f>
        <v>0</v>
      </c>
      <c r="L159" s="2">
        <v>50</v>
      </c>
      <c r="M159" s="2">
        <f>+Tabla323[[#This Row],[BALANCE INICIAL]]*Tabla323[[#This Row],[PRECIO]]</f>
        <v>0</v>
      </c>
      <c r="N159" s="2">
        <f>+Tabla323[[#This Row],[ENTRADAS]]*Tabla323[[#This Row],[PRECIO]]</f>
        <v>0</v>
      </c>
      <c r="O159" s="2">
        <f>+Tabla323[[#This Row],[SALIDAS]]*Tabla323[[#This Row],[PRECIO]]</f>
        <v>0</v>
      </c>
      <c r="P159" s="2">
        <f>+Tabla323[[#This Row],[BALANCE INICIAL2]]+Tabla323[[#This Row],[ENTRADAS3]]-Tabla323[[#This Row],[SALIDAS4]]</f>
        <v>0</v>
      </c>
    </row>
    <row r="160" spans="1:16" x14ac:dyDescent="0.25">
      <c r="A160" s="39" t="s">
        <v>28</v>
      </c>
      <c r="B160" s="40" t="s">
        <v>884</v>
      </c>
      <c r="C160" s="52" t="s">
        <v>74</v>
      </c>
      <c r="D160" t="s">
        <v>1089</v>
      </c>
      <c r="F160" s="55" t="s">
        <v>1345</v>
      </c>
      <c r="G160" s="9" t="s">
        <v>839</v>
      </c>
      <c r="H160">
        <v>40</v>
      </c>
      <c r="I160">
        <v>0</v>
      </c>
      <c r="J160" s="34">
        <v>2</v>
      </c>
      <c r="K160">
        <f>+Tabla323[[#This Row],[BALANCE INICIAL]]+Tabla323[[#This Row],[ENTRADAS]]-Tabla323[[#This Row],[SALIDAS]]</f>
        <v>38</v>
      </c>
      <c r="L160" s="2">
        <v>25</v>
      </c>
      <c r="M160" s="2">
        <f>+Tabla323[[#This Row],[BALANCE INICIAL]]*Tabla323[[#This Row],[PRECIO]]</f>
        <v>1000</v>
      </c>
      <c r="N160" s="2">
        <f>+Tabla323[[#This Row],[ENTRADAS]]*Tabla323[[#This Row],[PRECIO]]</f>
        <v>0</v>
      </c>
      <c r="O160" s="2">
        <f>+Tabla323[[#This Row],[SALIDAS]]*Tabla323[[#This Row],[PRECIO]]</f>
        <v>50</v>
      </c>
      <c r="P160" s="2">
        <f>+Tabla323[[#This Row],[BALANCE INICIAL2]]+Tabla323[[#This Row],[ENTRADAS3]]-Tabla323[[#This Row],[SALIDAS4]]</f>
        <v>950</v>
      </c>
    </row>
    <row r="161" spans="1:16" x14ac:dyDescent="0.25">
      <c r="A161" s="39" t="s">
        <v>28</v>
      </c>
      <c r="B161" s="40" t="s">
        <v>884</v>
      </c>
      <c r="C161" s="52" t="s">
        <v>74</v>
      </c>
      <c r="D161" t="s">
        <v>1390</v>
      </c>
      <c r="F161" s="55" t="s">
        <v>1345</v>
      </c>
      <c r="G161" s="9" t="s">
        <v>839</v>
      </c>
      <c r="H161">
        <v>12</v>
      </c>
      <c r="I161">
        <v>0</v>
      </c>
      <c r="J161" s="34">
        <v>0</v>
      </c>
      <c r="K161">
        <f>+Tabla323[[#This Row],[BALANCE INICIAL]]+Tabla323[[#This Row],[ENTRADAS]]-Tabla323[[#This Row],[SALIDAS]]</f>
        <v>12</v>
      </c>
      <c r="L161" s="2">
        <v>30</v>
      </c>
      <c r="M161" s="2">
        <f>+Tabla323[[#This Row],[BALANCE INICIAL]]*Tabla323[[#This Row],[PRECIO]]</f>
        <v>360</v>
      </c>
      <c r="N161" s="2">
        <f>+Tabla323[[#This Row],[ENTRADAS]]*Tabla323[[#This Row],[PRECIO]]</f>
        <v>0</v>
      </c>
      <c r="O161" s="2">
        <f>+Tabla323[[#This Row],[SALIDAS]]*Tabla323[[#This Row],[PRECIO]]</f>
        <v>0</v>
      </c>
      <c r="P161" s="2">
        <f>+Tabla323[[#This Row],[BALANCE INICIAL2]]+Tabla323[[#This Row],[ENTRADAS3]]-Tabla323[[#This Row],[SALIDAS4]]</f>
        <v>360</v>
      </c>
    </row>
    <row r="162" spans="1:16" x14ac:dyDescent="0.25">
      <c r="A162" s="39" t="s">
        <v>28</v>
      </c>
      <c r="B162" s="40" t="s">
        <v>884</v>
      </c>
      <c r="C162" s="52" t="s">
        <v>74</v>
      </c>
      <c r="D162" t="s">
        <v>1091</v>
      </c>
      <c r="F162" s="55" t="s">
        <v>1345</v>
      </c>
      <c r="G162" s="9" t="s">
        <v>839</v>
      </c>
      <c r="H162">
        <v>13</v>
      </c>
      <c r="I162">
        <v>0</v>
      </c>
      <c r="J162" s="34">
        <v>2</v>
      </c>
      <c r="K162">
        <f>+Tabla323[[#This Row],[BALANCE INICIAL]]+Tabla323[[#This Row],[ENTRADAS]]-Tabla323[[#This Row],[SALIDAS]]</f>
        <v>11</v>
      </c>
      <c r="L162" s="2">
        <v>36.5</v>
      </c>
      <c r="M162" s="2">
        <f>+Tabla323[[#This Row],[BALANCE INICIAL]]*Tabla323[[#This Row],[PRECIO]]</f>
        <v>474.5</v>
      </c>
      <c r="N162" s="2">
        <f>+Tabla323[[#This Row],[ENTRADAS]]*Tabla323[[#This Row],[PRECIO]]</f>
        <v>0</v>
      </c>
      <c r="O162" s="2">
        <f>+Tabla323[[#This Row],[SALIDAS]]*Tabla323[[#This Row],[PRECIO]]</f>
        <v>73</v>
      </c>
      <c r="P162" s="2">
        <f>+Tabla323[[#This Row],[BALANCE INICIAL2]]+Tabla323[[#This Row],[ENTRADAS3]]-Tabla323[[#This Row],[SALIDAS4]]</f>
        <v>401.5</v>
      </c>
    </row>
    <row r="163" spans="1:16" x14ac:dyDescent="0.25">
      <c r="A163" s="39" t="s">
        <v>920</v>
      </c>
      <c r="B163" s="40" t="s">
        <v>884</v>
      </c>
      <c r="C163" s="52" t="s">
        <v>74</v>
      </c>
      <c r="D163" t="s">
        <v>1482</v>
      </c>
      <c r="F163" s="55" t="s">
        <v>1345</v>
      </c>
      <c r="G163" s="9" t="s">
        <v>839</v>
      </c>
      <c r="H163">
        <v>13</v>
      </c>
      <c r="I163">
        <v>0</v>
      </c>
      <c r="J163" s="34">
        <v>2</v>
      </c>
      <c r="K163">
        <f>+Tabla323[[#This Row],[BALANCE INICIAL]]+Tabla323[[#This Row],[ENTRADAS]]-Tabla323[[#This Row],[SALIDAS]]</f>
        <v>11</v>
      </c>
      <c r="L163" s="2">
        <v>37.5</v>
      </c>
      <c r="M163" s="2">
        <f>+Tabla323[[#This Row],[BALANCE INICIAL]]*Tabla323[[#This Row],[PRECIO]]</f>
        <v>487.5</v>
      </c>
      <c r="N163" s="2">
        <f>+Tabla323[[#This Row],[ENTRADAS]]*Tabla323[[#This Row],[PRECIO]]</f>
        <v>0</v>
      </c>
      <c r="O163" s="2">
        <f>+Tabla323[[#This Row],[SALIDAS]]*Tabla323[[#This Row],[PRECIO]]</f>
        <v>75</v>
      </c>
      <c r="P163" s="2">
        <f>+Tabla323[[#This Row],[BALANCE INICIAL2]]+Tabla323[[#This Row],[ENTRADAS3]]-Tabla323[[#This Row],[SALIDAS4]]</f>
        <v>412.5</v>
      </c>
    </row>
    <row r="164" spans="1:16" x14ac:dyDescent="0.25">
      <c r="A164" s="39" t="s">
        <v>28</v>
      </c>
      <c r="B164" s="40" t="s">
        <v>884</v>
      </c>
      <c r="C164" s="52" t="s">
        <v>74</v>
      </c>
      <c r="D164" t="s">
        <v>1088</v>
      </c>
      <c r="F164" s="55" t="s">
        <v>1345</v>
      </c>
      <c r="G164" s="9" t="s">
        <v>839</v>
      </c>
      <c r="H164">
        <v>8</v>
      </c>
      <c r="I164">
        <v>0</v>
      </c>
      <c r="J164" s="34">
        <v>2</v>
      </c>
      <c r="K164">
        <f>+Tabla323[[#This Row],[BALANCE INICIAL]]+Tabla323[[#This Row],[ENTRADAS]]-Tabla323[[#This Row],[SALIDAS]]</f>
        <v>6</v>
      </c>
      <c r="L164" s="2">
        <v>49</v>
      </c>
      <c r="M164" s="2">
        <f>+Tabla323[[#This Row],[BALANCE INICIAL]]*Tabla323[[#This Row],[PRECIO]]</f>
        <v>392</v>
      </c>
      <c r="N164" s="2">
        <f>+Tabla323[[#This Row],[ENTRADAS]]*Tabla323[[#This Row],[PRECIO]]</f>
        <v>0</v>
      </c>
      <c r="O164" s="2">
        <f>+Tabla323[[#This Row],[SALIDAS]]*Tabla323[[#This Row],[PRECIO]]</f>
        <v>98</v>
      </c>
      <c r="P164" s="2">
        <f>+Tabla323[[#This Row],[BALANCE INICIAL2]]+Tabla323[[#This Row],[ENTRADAS3]]-Tabla323[[#This Row],[SALIDAS4]]</f>
        <v>294</v>
      </c>
    </row>
    <row r="165" spans="1:16" x14ac:dyDescent="0.25">
      <c r="A165" s="39" t="s">
        <v>28</v>
      </c>
      <c r="B165" s="40" t="s">
        <v>884</v>
      </c>
      <c r="C165" s="52" t="s">
        <v>74</v>
      </c>
      <c r="D165" t="s">
        <v>1087</v>
      </c>
      <c r="F165" s="55" t="s">
        <v>1345</v>
      </c>
      <c r="G165" s="9" t="s">
        <v>839</v>
      </c>
      <c r="H165">
        <v>27</v>
      </c>
      <c r="I165">
        <v>0</v>
      </c>
      <c r="J165" s="34">
        <v>1</v>
      </c>
      <c r="K165">
        <f>+Tabla323[[#This Row],[BALANCE INICIAL]]+Tabla323[[#This Row],[ENTRADAS]]-Tabla323[[#This Row],[SALIDAS]]</f>
        <v>26</v>
      </c>
      <c r="L165" s="2">
        <v>123.73</v>
      </c>
      <c r="M165" s="2">
        <f>+Tabla323[[#This Row],[BALANCE INICIAL]]*Tabla323[[#This Row],[PRECIO]]</f>
        <v>3340.71</v>
      </c>
      <c r="N165" s="2">
        <f>+Tabla323[[#This Row],[ENTRADAS]]*Tabla323[[#This Row],[PRECIO]]</f>
        <v>0</v>
      </c>
      <c r="O165" s="2">
        <f>+Tabla323[[#This Row],[SALIDAS]]*Tabla323[[#This Row],[PRECIO]]</f>
        <v>123.73</v>
      </c>
      <c r="P165" s="2">
        <f>+Tabla323[[#This Row],[BALANCE INICIAL2]]+Tabla323[[#This Row],[ENTRADAS3]]-Tabla323[[#This Row],[SALIDAS4]]</f>
        <v>3216.98</v>
      </c>
    </row>
    <row r="166" spans="1:16" x14ac:dyDescent="0.25">
      <c r="A166" s="39" t="s">
        <v>28</v>
      </c>
      <c r="B166" s="40" t="s">
        <v>884</v>
      </c>
      <c r="C166" s="52" t="s">
        <v>74</v>
      </c>
      <c r="D166" t="s">
        <v>1090</v>
      </c>
      <c r="F166" s="55" t="s">
        <v>1345</v>
      </c>
      <c r="G166" s="9" t="s">
        <v>839</v>
      </c>
      <c r="H166">
        <v>5</v>
      </c>
      <c r="I166">
        <v>0</v>
      </c>
      <c r="J166" s="34">
        <v>2</v>
      </c>
      <c r="K166">
        <f>+Tabla323[[#This Row],[BALANCE INICIAL]]+Tabla323[[#This Row],[ENTRADAS]]-Tabla323[[#This Row],[SALIDAS]]</f>
        <v>3</v>
      </c>
      <c r="L166" s="2">
        <v>8.4700000000000006</v>
      </c>
      <c r="M166" s="2">
        <f>+Tabla323[[#This Row],[BALANCE INICIAL]]*Tabla323[[#This Row],[PRECIO]]</f>
        <v>42.35</v>
      </c>
      <c r="N166" s="2">
        <f>+Tabla323[[#This Row],[ENTRADAS]]*Tabla323[[#This Row],[PRECIO]]</f>
        <v>0</v>
      </c>
      <c r="O166" s="2">
        <f>+Tabla323[[#This Row],[SALIDAS]]*Tabla323[[#This Row],[PRECIO]]</f>
        <v>16.940000000000001</v>
      </c>
      <c r="P166" s="2">
        <f>+Tabla323[[#This Row],[BALANCE INICIAL2]]+Tabla323[[#This Row],[ENTRADAS3]]-Tabla323[[#This Row],[SALIDAS4]]</f>
        <v>25.41</v>
      </c>
    </row>
    <row r="167" spans="1:16" x14ac:dyDescent="0.25">
      <c r="A167" s="39" t="s">
        <v>28</v>
      </c>
      <c r="B167" s="40" t="s">
        <v>884</v>
      </c>
      <c r="C167" s="52" t="s">
        <v>74</v>
      </c>
      <c r="D167" t="s">
        <v>1419</v>
      </c>
      <c r="F167" s="55" t="s">
        <v>1345</v>
      </c>
      <c r="G167" s="9" t="s">
        <v>820</v>
      </c>
      <c r="H167">
        <v>34</v>
      </c>
      <c r="I167">
        <v>0</v>
      </c>
      <c r="J167" s="34">
        <v>2</v>
      </c>
      <c r="K167">
        <f>+Tabla323[[#This Row],[BALANCE INICIAL]]+Tabla323[[#This Row],[ENTRADAS]]-Tabla323[[#This Row],[SALIDAS]]</f>
        <v>32</v>
      </c>
      <c r="L167" s="2">
        <v>65.260000000000005</v>
      </c>
      <c r="M167" s="2">
        <f>+Tabla323[[#This Row],[BALANCE INICIAL]]*Tabla323[[#This Row],[PRECIO]]</f>
        <v>2218.84</v>
      </c>
      <c r="N167" s="2">
        <f>+Tabla323[[#This Row],[ENTRADAS]]*Tabla323[[#This Row],[PRECIO]]</f>
        <v>0</v>
      </c>
      <c r="O167" s="2">
        <f>+Tabla323[[#This Row],[SALIDAS]]*Tabla323[[#This Row],[PRECIO]]</f>
        <v>130.52000000000001</v>
      </c>
      <c r="P167" s="2">
        <f>+Tabla323[[#This Row],[BALANCE INICIAL2]]+Tabla323[[#This Row],[ENTRADAS3]]-Tabla323[[#This Row],[SALIDAS4]]</f>
        <v>2088.3200000000002</v>
      </c>
    </row>
    <row r="168" spans="1:16" x14ac:dyDescent="0.25">
      <c r="A168" s="9" t="s">
        <v>33</v>
      </c>
      <c r="B168" s="47" t="s">
        <v>879</v>
      </c>
      <c r="C168" s="50" t="s">
        <v>106</v>
      </c>
      <c r="D168" t="s">
        <v>1367</v>
      </c>
      <c r="F168" s="55" t="s">
        <v>1345</v>
      </c>
      <c r="G168" s="9" t="s">
        <v>825</v>
      </c>
      <c r="H168">
        <v>138</v>
      </c>
      <c r="I168">
        <v>0</v>
      </c>
      <c r="J168" s="34">
        <v>35</v>
      </c>
      <c r="K168">
        <f>+Tabla323[[#This Row],[BALANCE INICIAL]]+Tabla323[[#This Row],[ENTRADAS]]-Tabla323[[#This Row],[SALIDAS]]</f>
        <v>103</v>
      </c>
      <c r="L168" s="2">
        <v>52</v>
      </c>
      <c r="M168" s="2">
        <f>+Tabla323[[#This Row],[BALANCE INICIAL]]*Tabla323[[#This Row],[PRECIO]]</f>
        <v>7176</v>
      </c>
      <c r="N168" s="2">
        <f>+Tabla323[[#This Row],[ENTRADAS]]*Tabla323[[#This Row],[PRECIO]]</f>
        <v>0</v>
      </c>
      <c r="O168" s="2">
        <f>+Tabla323[[#This Row],[SALIDAS]]*Tabla323[[#This Row],[PRECIO]]</f>
        <v>1820</v>
      </c>
      <c r="P168" s="2">
        <f>+Tabla323[[#This Row],[BALANCE INICIAL2]]+Tabla323[[#This Row],[ENTRADAS3]]-Tabla323[[#This Row],[SALIDAS4]]</f>
        <v>5356</v>
      </c>
    </row>
    <row r="169" spans="1:16" x14ac:dyDescent="0.25">
      <c r="A169" s="9" t="s">
        <v>34</v>
      </c>
      <c r="B169" s="17" t="s">
        <v>877</v>
      </c>
      <c r="C169" s="50" t="s">
        <v>80</v>
      </c>
      <c r="D169" t="s">
        <v>1092</v>
      </c>
      <c r="F169" s="55" t="s">
        <v>1345</v>
      </c>
      <c r="G169" s="9" t="s">
        <v>820</v>
      </c>
      <c r="H169">
        <v>19</v>
      </c>
      <c r="I169">
        <v>0</v>
      </c>
      <c r="J169" s="34">
        <v>0</v>
      </c>
      <c r="K169">
        <f>+Tabla323[[#This Row],[BALANCE INICIAL]]+Tabla323[[#This Row],[ENTRADAS]]-Tabla323[[#This Row],[SALIDAS]]</f>
        <v>19</v>
      </c>
      <c r="L169" s="2">
        <v>14.1</v>
      </c>
      <c r="M169" s="2">
        <f>+Tabla323[[#This Row],[BALANCE INICIAL]]*Tabla323[[#This Row],[PRECIO]]</f>
        <v>267.89999999999998</v>
      </c>
      <c r="N169" s="2">
        <f>+Tabla323[[#This Row],[ENTRADAS]]*Tabla323[[#This Row],[PRECIO]]</f>
        <v>0</v>
      </c>
      <c r="O169" s="2">
        <f>+Tabla323[[#This Row],[SALIDAS]]*Tabla323[[#This Row],[PRECIO]]</f>
        <v>0</v>
      </c>
      <c r="P169" s="2">
        <f>+Tabla323[[#This Row],[BALANCE INICIAL2]]+Tabla323[[#This Row],[ENTRADAS3]]-Tabla323[[#This Row],[SALIDAS4]]</f>
        <v>267.89999999999998</v>
      </c>
    </row>
    <row r="170" spans="1:16" ht="15.75" x14ac:dyDescent="0.25">
      <c r="A170" s="9" t="s">
        <v>34</v>
      </c>
      <c r="B170" s="47" t="s">
        <v>877</v>
      </c>
      <c r="C170" s="50" t="s">
        <v>80</v>
      </c>
      <c r="D170" t="s">
        <v>1479</v>
      </c>
      <c r="F170" s="55" t="s">
        <v>1345</v>
      </c>
      <c r="G170" s="9" t="s">
        <v>820</v>
      </c>
      <c r="H170">
        <v>22</v>
      </c>
      <c r="I170">
        <v>0</v>
      </c>
      <c r="J170" s="34">
        <v>0</v>
      </c>
      <c r="K170">
        <f>+Tabla323[[#This Row],[BALANCE INICIAL]]+Tabla323[[#This Row],[ENTRADAS]]-Tabla323[[#This Row],[SALIDAS]]</f>
        <v>22</v>
      </c>
      <c r="L170" s="2">
        <v>132.41999999999999</v>
      </c>
      <c r="M170" s="2">
        <f>+Tabla323[[#This Row],[BALANCE INICIAL]]*Tabla323[[#This Row],[PRECIO]]</f>
        <v>2913.24</v>
      </c>
      <c r="N170" s="2">
        <f>+Tabla323[[#This Row],[ENTRADAS]]*Tabla323[[#This Row],[PRECIO]]</f>
        <v>0</v>
      </c>
      <c r="O170" s="2">
        <f>+Tabla323[[#This Row],[SALIDAS]]*Tabla323[[#This Row],[PRECIO]]</f>
        <v>0</v>
      </c>
      <c r="P170" s="2">
        <f>+Tabla323[[#This Row],[BALANCE INICIAL2]]+Tabla323[[#This Row],[ENTRADAS3]]-Tabla323[[#This Row],[SALIDAS4]]</f>
        <v>2913.24</v>
      </c>
    </row>
    <row r="171" spans="1:16" x14ac:dyDescent="0.25">
      <c r="A171" s="9" t="s">
        <v>34</v>
      </c>
      <c r="B171" s="47" t="s">
        <v>877</v>
      </c>
      <c r="C171" s="50" t="s">
        <v>80</v>
      </c>
      <c r="D171" t="s">
        <v>1445</v>
      </c>
      <c r="F171" s="55" t="s">
        <v>1345</v>
      </c>
      <c r="G171" s="9" t="s">
        <v>820</v>
      </c>
      <c r="H171">
        <v>30</v>
      </c>
      <c r="I171">
        <v>0</v>
      </c>
      <c r="J171" s="34">
        <v>0</v>
      </c>
      <c r="K171">
        <f>+Tabla323[[#This Row],[BALANCE INICIAL]]+Tabla323[[#This Row],[ENTRADAS]]-Tabla323[[#This Row],[SALIDAS]]</f>
        <v>30</v>
      </c>
      <c r="L171" s="2">
        <v>215.04</v>
      </c>
      <c r="M171" s="2">
        <f>+Tabla323[[#This Row],[BALANCE INICIAL]]*Tabla323[[#This Row],[PRECIO]]</f>
        <v>6451.2</v>
      </c>
      <c r="N171" s="2">
        <f>+Tabla323[[#This Row],[ENTRADAS]]*Tabla323[[#This Row],[PRECIO]]</f>
        <v>0</v>
      </c>
      <c r="O171" s="2">
        <f>+Tabla323[[#This Row],[SALIDAS]]*Tabla323[[#This Row],[PRECIO]]</f>
        <v>0</v>
      </c>
      <c r="P171" s="2">
        <f>+Tabla323[[#This Row],[BALANCE INICIAL2]]+Tabla323[[#This Row],[ENTRADAS3]]-Tabla323[[#This Row],[SALIDAS4]]</f>
        <v>6451.2</v>
      </c>
    </row>
    <row r="172" spans="1:16" x14ac:dyDescent="0.25">
      <c r="A172" s="9" t="s">
        <v>34</v>
      </c>
      <c r="B172" s="17" t="s">
        <v>877</v>
      </c>
      <c r="C172" s="50" t="s">
        <v>80</v>
      </c>
      <c r="D172" t="s">
        <v>453</v>
      </c>
      <c r="F172" s="55" t="s">
        <v>1345</v>
      </c>
      <c r="G172" s="9" t="s">
        <v>820</v>
      </c>
      <c r="H172">
        <v>15</v>
      </c>
      <c r="I172">
        <v>0</v>
      </c>
      <c r="J172" s="34">
        <v>0</v>
      </c>
      <c r="K172">
        <f>+Tabla323[[#This Row],[BALANCE INICIAL]]+Tabla323[[#This Row],[ENTRADAS]]-Tabla323[[#This Row],[SALIDAS]]</f>
        <v>15</v>
      </c>
      <c r="L172" s="2">
        <v>15</v>
      </c>
      <c r="M172" s="2">
        <f>+Tabla323[[#This Row],[BALANCE INICIAL]]*Tabla323[[#This Row],[PRECIO]]</f>
        <v>225</v>
      </c>
      <c r="N172" s="2">
        <f>+Tabla323[[#This Row],[ENTRADAS]]*Tabla323[[#This Row],[PRECIO]]</f>
        <v>0</v>
      </c>
      <c r="O172" s="2">
        <f>+Tabla323[[#This Row],[SALIDAS]]*Tabla323[[#This Row],[PRECIO]]</f>
        <v>0</v>
      </c>
      <c r="P172" s="2">
        <f>+Tabla323[[#This Row],[BALANCE INICIAL2]]+Tabla323[[#This Row],[ENTRADAS3]]-Tabla323[[#This Row],[SALIDAS4]]</f>
        <v>225</v>
      </c>
    </row>
    <row r="173" spans="1:16" x14ac:dyDescent="0.25">
      <c r="A173" s="9" t="s">
        <v>59</v>
      </c>
      <c r="B173" s="17" t="s">
        <v>880</v>
      </c>
      <c r="C173" s="50" t="s">
        <v>107</v>
      </c>
      <c r="D173" t="s">
        <v>669</v>
      </c>
      <c r="F173" s="55" t="s">
        <v>1345</v>
      </c>
      <c r="G173" s="9" t="s">
        <v>820</v>
      </c>
      <c r="H173">
        <v>1</v>
      </c>
      <c r="I173">
        <v>0</v>
      </c>
      <c r="J173" s="34">
        <v>0</v>
      </c>
      <c r="K173">
        <f>+Tabla323[[#This Row],[BALANCE INICIAL]]+Tabla323[[#This Row],[ENTRADAS]]-Tabla323[[#This Row],[SALIDAS]]</f>
        <v>1</v>
      </c>
      <c r="L173" s="2">
        <v>450</v>
      </c>
      <c r="M173" s="2">
        <f>+Tabla323[[#This Row],[BALANCE INICIAL]]*Tabla323[[#This Row],[PRECIO]]</f>
        <v>450</v>
      </c>
      <c r="N173" s="2">
        <f>+Tabla323[[#This Row],[ENTRADAS]]*Tabla323[[#This Row],[PRECIO]]</f>
        <v>0</v>
      </c>
      <c r="O173" s="2">
        <f>+Tabla323[[#This Row],[SALIDAS]]*Tabla323[[#This Row],[PRECIO]]</f>
        <v>0</v>
      </c>
      <c r="P173" s="2">
        <f>+Tabla323[[#This Row],[BALANCE INICIAL2]]+Tabla323[[#This Row],[ENTRADAS3]]-Tabla323[[#This Row],[SALIDAS4]]</f>
        <v>450</v>
      </c>
    </row>
    <row r="174" spans="1:16" x14ac:dyDescent="0.25">
      <c r="A174" s="9" t="s">
        <v>59</v>
      </c>
      <c r="B174" s="17" t="s">
        <v>880</v>
      </c>
      <c r="C174" s="50" t="s">
        <v>107</v>
      </c>
      <c r="D174" t="s">
        <v>670</v>
      </c>
      <c r="F174" s="55" t="s">
        <v>1345</v>
      </c>
      <c r="G174" s="9" t="s">
        <v>820</v>
      </c>
      <c r="H174">
        <v>1</v>
      </c>
      <c r="I174">
        <v>0</v>
      </c>
      <c r="J174" s="34">
        <v>0</v>
      </c>
      <c r="K174">
        <f>+Tabla323[[#This Row],[BALANCE INICIAL]]+Tabla323[[#This Row],[ENTRADAS]]-Tabla323[[#This Row],[SALIDAS]]</f>
        <v>1</v>
      </c>
      <c r="L174" s="2">
        <v>550</v>
      </c>
      <c r="M174" s="2">
        <f>+Tabla323[[#This Row],[BALANCE INICIAL]]*Tabla323[[#This Row],[PRECIO]]</f>
        <v>550</v>
      </c>
      <c r="N174" s="2">
        <f>+Tabla323[[#This Row],[ENTRADAS]]*Tabla323[[#This Row],[PRECIO]]</f>
        <v>0</v>
      </c>
      <c r="O174" s="2">
        <f>+Tabla323[[#This Row],[SALIDAS]]*Tabla323[[#This Row],[PRECIO]]</f>
        <v>0</v>
      </c>
      <c r="P174" s="2">
        <f>+Tabla323[[#This Row],[BALANCE INICIAL2]]+Tabla323[[#This Row],[ENTRADAS3]]-Tabla323[[#This Row],[SALIDAS4]]</f>
        <v>550</v>
      </c>
    </row>
    <row r="175" spans="1:16" x14ac:dyDescent="0.25">
      <c r="A175" s="9" t="s">
        <v>59</v>
      </c>
      <c r="B175" s="17" t="s">
        <v>880</v>
      </c>
      <c r="C175" s="50" t="s">
        <v>107</v>
      </c>
      <c r="D175" t="s">
        <v>671</v>
      </c>
      <c r="F175" s="55" t="s">
        <v>1345</v>
      </c>
      <c r="G175" s="9" t="s">
        <v>820</v>
      </c>
      <c r="H175">
        <v>7</v>
      </c>
      <c r="I175">
        <v>0</v>
      </c>
      <c r="J175" s="34">
        <v>0</v>
      </c>
      <c r="K175">
        <f>+Tabla323[[#This Row],[BALANCE INICIAL]]+Tabla323[[#This Row],[ENTRADAS]]-Tabla323[[#This Row],[SALIDAS]]</f>
        <v>7</v>
      </c>
      <c r="L175" s="2">
        <v>250</v>
      </c>
      <c r="M175" s="2">
        <f>+Tabla323[[#This Row],[BALANCE INICIAL]]*Tabla323[[#This Row],[PRECIO]]</f>
        <v>1750</v>
      </c>
      <c r="N175" s="2">
        <f>+Tabla323[[#This Row],[ENTRADAS]]*Tabla323[[#This Row],[PRECIO]]</f>
        <v>0</v>
      </c>
      <c r="O175" s="2">
        <f>+Tabla323[[#This Row],[SALIDAS]]*Tabla323[[#This Row],[PRECIO]]</f>
        <v>0</v>
      </c>
      <c r="P175" s="2">
        <f>+Tabla323[[#This Row],[BALANCE INICIAL2]]+Tabla323[[#This Row],[ENTRADAS3]]-Tabla323[[#This Row],[SALIDAS4]]</f>
        <v>1750</v>
      </c>
    </row>
    <row r="176" spans="1:16" x14ac:dyDescent="0.25">
      <c r="A176" s="9" t="s">
        <v>59</v>
      </c>
      <c r="B176" s="17" t="s">
        <v>880</v>
      </c>
      <c r="C176" s="50" t="s">
        <v>107</v>
      </c>
      <c r="D176" t="s">
        <v>672</v>
      </c>
      <c r="F176" s="55" t="s">
        <v>1345</v>
      </c>
      <c r="G176" s="9" t="s">
        <v>820</v>
      </c>
      <c r="H176">
        <v>5</v>
      </c>
      <c r="I176">
        <v>0</v>
      </c>
      <c r="J176" s="34">
        <v>0</v>
      </c>
      <c r="K176">
        <f>+Tabla323[[#This Row],[BALANCE INICIAL]]+Tabla323[[#This Row],[ENTRADAS]]-Tabla323[[#This Row],[SALIDAS]]</f>
        <v>5</v>
      </c>
      <c r="L176" s="2">
        <v>499</v>
      </c>
      <c r="M176" s="2">
        <f>+Tabla323[[#This Row],[BALANCE INICIAL]]*Tabla323[[#This Row],[PRECIO]]</f>
        <v>2495</v>
      </c>
      <c r="N176" s="2">
        <f>+Tabla323[[#This Row],[ENTRADAS]]*Tabla323[[#This Row],[PRECIO]]</f>
        <v>0</v>
      </c>
      <c r="O176" s="2">
        <f>+Tabla323[[#This Row],[SALIDAS]]*Tabla323[[#This Row],[PRECIO]]</f>
        <v>0</v>
      </c>
      <c r="P176" s="2">
        <f>+Tabla323[[#This Row],[BALANCE INICIAL2]]+Tabla323[[#This Row],[ENTRADAS3]]-Tabla323[[#This Row],[SALIDAS4]]</f>
        <v>2495</v>
      </c>
    </row>
    <row r="177" spans="1:16" x14ac:dyDescent="0.25">
      <c r="A177" s="9" t="s">
        <v>29</v>
      </c>
      <c r="B177" s="47" t="s">
        <v>878</v>
      </c>
      <c r="C177" s="50" t="s">
        <v>102</v>
      </c>
      <c r="D177" t="s">
        <v>551</v>
      </c>
      <c r="F177" s="55" t="s">
        <v>1345</v>
      </c>
      <c r="G177" s="9" t="s">
        <v>865</v>
      </c>
      <c r="H177">
        <v>3</v>
      </c>
      <c r="I177">
        <v>0</v>
      </c>
      <c r="J177" s="34">
        <v>0</v>
      </c>
      <c r="K177">
        <f>+Tabla323[[#This Row],[BALANCE INICIAL]]+Tabla323[[#This Row],[ENTRADAS]]-Tabla323[[#This Row],[SALIDAS]]</f>
        <v>3</v>
      </c>
      <c r="L177" s="2">
        <v>792.86</v>
      </c>
      <c r="M177" s="2">
        <f>+Tabla323[[#This Row],[BALANCE INICIAL]]*Tabla323[[#This Row],[PRECIO]]</f>
        <v>2378.58</v>
      </c>
      <c r="N177" s="2">
        <f>+Tabla323[[#This Row],[ENTRADAS]]*Tabla323[[#This Row],[PRECIO]]</f>
        <v>0</v>
      </c>
      <c r="O177" s="2">
        <f>+Tabla323[[#This Row],[SALIDAS]]*Tabla323[[#This Row],[PRECIO]]</f>
        <v>0</v>
      </c>
      <c r="P177" s="2">
        <f>+Tabla323[[#This Row],[BALANCE INICIAL2]]+Tabla323[[#This Row],[ENTRADAS3]]-Tabla323[[#This Row],[SALIDAS4]]</f>
        <v>2378.58</v>
      </c>
    </row>
    <row r="178" spans="1:16" x14ac:dyDescent="0.25">
      <c r="A178" s="9" t="s">
        <v>29</v>
      </c>
      <c r="B178" s="47" t="s">
        <v>878</v>
      </c>
      <c r="C178" s="50" t="s">
        <v>102</v>
      </c>
      <c r="D178" t="s">
        <v>552</v>
      </c>
      <c r="F178" s="55" t="s">
        <v>1345</v>
      </c>
      <c r="G178" s="9" t="s">
        <v>865</v>
      </c>
      <c r="H178">
        <v>1</v>
      </c>
      <c r="I178">
        <v>0</v>
      </c>
      <c r="J178" s="34">
        <v>0</v>
      </c>
      <c r="K178">
        <f>+Tabla323[[#This Row],[BALANCE INICIAL]]+Tabla323[[#This Row],[ENTRADAS]]-Tabla323[[#This Row],[SALIDAS]]</f>
        <v>1</v>
      </c>
      <c r="L178" s="2">
        <v>792.86</v>
      </c>
      <c r="M178" s="2">
        <f>+Tabla323[[#This Row],[BALANCE INICIAL]]*Tabla323[[#This Row],[PRECIO]]</f>
        <v>792.86</v>
      </c>
      <c r="N178" s="2">
        <f>+Tabla323[[#This Row],[ENTRADAS]]*Tabla323[[#This Row],[PRECIO]]</f>
        <v>0</v>
      </c>
      <c r="O178" s="2">
        <f>+Tabla323[[#This Row],[SALIDAS]]*Tabla323[[#This Row],[PRECIO]]</f>
        <v>0</v>
      </c>
      <c r="P178" s="2">
        <f>+Tabla323[[#This Row],[BALANCE INICIAL2]]+Tabla323[[#This Row],[ENTRADAS3]]-Tabla323[[#This Row],[SALIDAS4]]</f>
        <v>792.86</v>
      </c>
    </row>
    <row r="179" spans="1:16" x14ac:dyDescent="0.25">
      <c r="A179" s="9" t="s">
        <v>29</v>
      </c>
      <c r="B179" s="47" t="s">
        <v>878</v>
      </c>
      <c r="C179" s="50" t="s">
        <v>102</v>
      </c>
      <c r="D179" t="s">
        <v>553</v>
      </c>
      <c r="F179" s="55" t="s">
        <v>1345</v>
      </c>
      <c r="G179" s="9" t="s">
        <v>865</v>
      </c>
      <c r="H179">
        <v>3</v>
      </c>
      <c r="I179">
        <v>0</v>
      </c>
      <c r="J179" s="34">
        <v>0</v>
      </c>
      <c r="K179">
        <f>+Tabla323[[#This Row],[BALANCE INICIAL]]+Tabla323[[#This Row],[ENTRADAS]]-Tabla323[[#This Row],[SALIDAS]]</f>
        <v>3</v>
      </c>
      <c r="L179" s="2">
        <v>792.86</v>
      </c>
      <c r="M179" s="2">
        <f>+Tabla323[[#This Row],[BALANCE INICIAL]]*Tabla323[[#This Row],[PRECIO]]</f>
        <v>2378.58</v>
      </c>
      <c r="N179" s="2">
        <f>+Tabla323[[#This Row],[ENTRADAS]]*Tabla323[[#This Row],[PRECIO]]</f>
        <v>0</v>
      </c>
      <c r="O179" s="2">
        <f>+Tabla323[[#This Row],[SALIDAS]]*Tabla323[[#This Row],[PRECIO]]</f>
        <v>0</v>
      </c>
      <c r="P179" s="2">
        <f>+Tabla323[[#This Row],[BALANCE INICIAL2]]+Tabla323[[#This Row],[ENTRADAS3]]-Tabla323[[#This Row],[SALIDAS4]]</f>
        <v>2378.58</v>
      </c>
    </row>
    <row r="180" spans="1:16" x14ac:dyDescent="0.25">
      <c r="A180" s="9" t="s">
        <v>42</v>
      </c>
      <c r="B180" s="48">
        <v>1206010001</v>
      </c>
      <c r="C180" s="50" t="s">
        <v>88</v>
      </c>
      <c r="D180" t="s">
        <v>378</v>
      </c>
      <c r="F180" s="55" t="s">
        <v>1345</v>
      </c>
      <c r="G180" s="9" t="s">
        <v>820</v>
      </c>
      <c r="H180">
        <v>1</v>
      </c>
      <c r="I180">
        <v>0</v>
      </c>
      <c r="J180" s="34">
        <v>0</v>
      </c>
      <c r="K180">
        <f>+Tabla323[[#This Row],[BALANCE INICIAL]]+Tabla323[[#This Row],[ENTRADAS]]-Tabla323[[#This Row],[SALIDAS]]</f>
        <v>1</v>
      </c>
      <c r="L180" s="2">
        <v>26500</v>
      </c>
      <c r="M180" s="2">
        <f>+Tabla323[[#This Row],[BALANCE INICIAL]]*Tabla323[[#This Row],[PRECIO]]</f>
        <v>26500</v>
      </c>
      <c r="N180" s="2">
        <f>+Tabla323[[#This Row],[ENTRADAS]]*Tabla323[[#This Row],[PRECIO]]</f>
        <v>0</v>
      </c>
      <c r="O180" s="2">
        <f>+Tabla323[[#This Row],[SALIDAS]]*Tabla323[[#This Row],[PRECIO]]</f>
        <v>0</v>
      </c>
      <c r="P180" s="2">
        <f>+Tabla323[[#This Row],[BALANCE INICIAL2]]+Tabla323[[#This Row],[ENTRADAS3]]-Tabla323[[#This Row],[SALIDAS4]]</f>
        <v>26500</v>
      </c>
    </row>
    <row r="181" spans="1:16" x14ac:dyDescent="0.25">
      <c r="A181" s="9" t="s">
        <v>42</v>
      </c>
      <c r="B181" s="48">
        <v>1206010001</v>
      </c>
      <c r="C181" s="50" t="s">
        <v>88</v>
      </c>
      <c r="D181" t="s">
        <v>377</v>
      </c>
      <c r="F181" s="55" t="s">
        <v>1345</v>
      </c>
      <c r="G181" s="9" t="s">
        <v>820</v>
      </c>
      <c r="H181">
        <v>2</v>
      </c>
      <c r="I181">
        <v>0</v>
      </c>
      <c r="J181" s="34">
        <v>0</v>
      </c>
      <c r="K181">
        <f>+Tabla323[[#This Row],[BALANCE INICIAL]]+Tabla323[[#This Row],[ENTRADAS]]-Tabla323[[#This Row],[SALIDAS]]</f>
        <v>2</v>
      </c>
      <c r="L181" s="2">
        <v>8500</v>
      </c>
      <c r="M181" s="2">
        <f>+Tabla323[[#This Row],[BALANCE INICIAL]]*Tabla323[[#This Row],[PRECIO]]</f>
        <v>17000</v>
      </c>
      <c r="N181" s="2">
        <f>+Tabla323[[#This Row],[ENTRADAS]]*Tabla323[[#This Row],[PRECIO]]</f>
        <v>0</v>
      </c>
      <c r="O181" s="2">
        <f>+Tabla323[[#This Row],[SALIDAS]]*Tabla323[[#This Row],[PRECIO]]</f>
        <v>0</v>
      </c>
      <c r="P181" s="2">
        <f>+Tabla323[[#This Row],[BALANCE INICIAL2]]+Tabla323[[#This Row],[ENTRADAS3]]-Tabla323[[#This Row],[SALIDAS4]]</f>
        <v>17000</v>
      </c>
    </row>
    <row r="182" spans="1:16" ht="15.75" x14ac:dyDescent="0.25">
      <c r="A182" s="9" t="s">
        <v>34</v>
      </c>
      <c r="B182" s="17" t="s">
        <v>877</v>
      </c>
      <c r="C182" s="50" t="s">
        <v>80</v>
      </c>
      <c r="D182" t="s">
        <v>1437</v>
      </c>
      <c r="F182" s="55" t="s">
        <v>1345</v>
      </c>
      <c r="G182" s="9" t="s">
        <v>820</v>
      </c>
      <c r="H182">
        <v>4</v>
      </c>
      <c r="I182">
        <v>0</v>
      </c>
      <c r="J182" s="34">
        <v>0</v>
      </c>
      <c r="K182">
        <f>+Tabla323[[#This Row],[BALANCE INICIAL]]+Tabla323[[#This Row],[ENTRADAS]]-Tabla323[[#This Row],[SALIDAS]]</f>
        <v>4</v>
      </c>
      <c r="L182" s="2">
        <v>126</v>
      </c>
      <c r="M182" s="2">
        <f>+Tabla323[[#This Row],[BALANCE INICIAL]]*Tabla323[[#This Row],[PRECIO]]</f>
        <v>504</v>
      </c>
      <c r="N182" s="2">
        <f>+Tabla323[[#This Row],[ENTRADAS]]*Tabla323[[#This Row],[PRECIO]]</f>
        <v>0</v>
      </c>
      <c r="O182" s="2">
        <f>+Tabla323[[#This Row],[SALIDAS]]*Tabla323[[#This Row],[PRECIO]]</f>
        <v>0</v>
      </c>
      <c r="P182" s="2">
        <f>+Tabla323[[#This Row],[BALANCE INICIAL2]]+Tabla323[[#This Row],[ENTRADAS3]]-Tabla323[[#This Row],[SALIDAS4]]</f>
        <v>504</v>
      </c>
    </row>
    <row r="183" spans="1:16" ht="15.75" x14ac:dyDescent="0.25">
      <c r="A183" s="9" t="s">
        <v>34</v>
      </c>
      <c r="B183" s="17" t="s">
        <v>877</v>
      </c>
      <c r="C183" s="50" t="s">
        <v>80</v>
      </c>
      <c r="D183" t="s">
        <v>1438</v>
      </c>
      <c r="F183" s="55" t="s">
        <v>1345</v>
      </c>
      <c r="G183" s="9" t="s">
        <v>820</v>
      </c>
      <c r="H183">
        <v>50</v>
      </c>
      <c r="I183">
        <v>0</v>
      </c>
      <c r="J183" s="34">
        <v>0</v>
      </c>
      <c r="K183">
        <f>+Tabla323[[#This Row],[BALANCE INICIAL]]+Tabla323[[#This Row],[ENTRADAS]]-Tabla323[[#This Row],[SALIDAS]]</f>
        <v>50</v>
      </c>
      <c r="L183" s="2">
        <v>6.2</v>
      </c>
      <c r="M183" s="2">
        <f>+Tabla323[[#This Row],[BALANCE INICIAL]]*Tabla323[[#This Row],[PRECIO]]</f>
        <v>310</v>
      </c>
      <c r="N183" s="2">
        <f>+Tabla323[[#This Row],[ENTRADAS]]*Tabla323[[#This Row],[PRECIO]]</f>
        <v>0</v>
      </c>
      <c r="O183" s="2">
        <f>+Tabla323[[#This Row],[SALIDAS]]*Tabla323[[#This Row],[PRECIO]]</f>
        <v>0</v>
      </c>
      <c r="P183" s="2">
        <f>+Tabla323[[#This Row],[BALANCE INICIAL2]]+Tabla323[[#This Row],[ENTRADAS3]]-Tabla323[[#This Row],[SALIDAS4]]</f>
        <v>310</v>
      </c>
    </row>
    <row r="184" spans="1:16" x14ac:dyDescent="0.25">
      <c r="A184" s="9" t="s">
        <v>24</v>
      </c>
      <c r="B184" s="17" t="s">
        <v>875</v>
      </c>
      <c r="C184" s="50" t="s">
        <v>64</v>
      </c>
      <c r="D184" t="s">
        <v>1287</v>
      </c>
      <c r="F184" s="55" t="s">
        <v>1345</v>
      </c>
      <c r="G184" s="9" t="s">
        <v>820</v>
      </c>
      <c r="H184">
        <v>10</v>
      </c>
      <c r="I184">
        <v>0</v>
      </c>
      <c r="J184" s="34">
        <v>0</v>
      </c>
      <c r="K184">
        <f>+Tabla323[[#This Row],[BALANCE INICIAL]]+Tabla323[[#This Row],[ENTRADAS]]-Tabla323[[#This Row],[SALIDAS]]</f>
        <v>10</v>
      </c>
      <c r="L184" s="2">
        <v>35</v>
      </c>
      <c r="M184" s="2">
        <f>+Tabla323[[#This Row],[BALANCE INICIAL]]*Tabla323[[#This Row],[PRECIO]]</f>
        <v>350</v>
      </c>
      <c r="N184" s="2">
        <f>+Tabla323[[#This Row],[ENTRADAS]]*Tabla323[[#This Row],[PRECIO]]</f>
        <v>0</v>
      </c>
      <c r="O184" s="2">
        <f>+Tabla323[[#This Row],[SALIDAS]]*Tabla323[[#This Row],[PRECIO]]</f>
        <v>0</v>
      </c>
      <c r="P184" s="2">
        <f>+Tabla323[[#This Row],[BALANCE INICIAL2]]+Tabla323[[#This Row],[ENTRADAS3]]-Tabla323[[#This Row],[SALIDAS4]]</f>
        <v>350</v>
      </c>
    </row>
    <row r="185" spans="1:16" ht="15.75" x14ac:dyDescent="0.25">
      <c r="A185" s="9" t="s">
        <v>24</v>
      </c>
      <c r="B185" s="17" t="s">
        <v>875</v>
      </c>
      <c r="C185" s="50" t="s">
        <v>64</v>
      </c>
      <c r="D185" t="s">
        <v>1436</v>
      </c>
      <c r="F185" s="55" t="s">
        <v>1345</v>
      </c>
      <c r="G185" s="9" t="s">
        <v>820</v>
      </c>
      <c r="H185">
        <v>4</v>
      </c>
      <c r="I185">
        <v>0</v>
      </c>
      <c r="J185" s="34">
        <v>0</v>
      </c>
      <c r="K185">
        <f>+Tabla323[[#This Row],[BALANCE INICIAL]]+Tabla323[[#This Row],[ENTRADAS]]-Tabla323[[#This Row],[SALIDAS]]</f>
        <v>4</v>
      </c>
      <c r="L185" s="2">
        <v>18.7</v>
      </c>
      <c r="M185" s="2">
        <f>+Tabla323[[#This Row],[BALANCE INICIAL]]*Tabla323[[#This Row],[PRECIO]]</f>
        <v>74.8</v>
      </c>
      <c r="N185" s="2">
        <f>+Tabla323[[#This Row],[ENTRADAS]]*Tabla323[[#This Row],[PRECIO]]</f>
        <v>0</v>
      </c>
      <c r="O185" s="2">
        <f>+Tabla323[[#This Row],[SALIDAS]]*Tabla323[[#This Row],[PRECIO]]</f>
        <v>0</v>
      </c>
      <c r="P185" s="2">
        <f>+Tabla323[[#This Row],[BALANCE INICIAL2]]+Tabla323[[#This Row],[ENTRADAS3]]-Tabla323[[#This Row],[SALIDAS4]]</f>
        <v>74.8</v>
      </c>
    </row>
    <row r="186" spans="1:16" x14ac:dyDescent="0.25">
      <c r="A186" s="39" t="s">
        <v>1381</v>
      </c>
      <c r="B186" s="40" t="s">
        <v>1382</v>
      </c>
      <c r="C186" s="52" t="s">
        <v>1383</v>
      </c>
      <c r="D186" t="s">
        <v>1467</v>
      </c>
      <c r="F186" s="55" t="s">
        <v>1345</v>
      </c>
      <c r="G186" s="9" t="s">
        <v>820</v>
      </c>
      <c r="H186">
        <v>200</v>
      </c>
      <c r="I186">
        <v>0</v>
      </c>
      <c r="J186" s="34">
        <v>0</v>
      </c>
      <c r="K186">
        <f>+Tabla323[[#This Row],[BALANCE INICIAL]]+Tabla323[[#This Row],[ENTRADAS]]-Tabla323[[#This Row],[SALIDAS]]</f>
        <v>200</v>
      </c>
      <c r="L186" s="2">
        <v>5.28</v>
      </c>
      <c r="M186" s="2">
        <f>+Tabla323[[#This Row],[BALANCE INICIAL]]*Tabla323[[#This Row],[PRECIO]]</f>
        <v>1056</v>
      </c>
      <c r="N186" s="2">
        <f>+Tabla323[[#This Row],[ENTRADAS]]*Tabla323[[#This Row],[PRECIO]]</f>
        <v>0</v>
      </c>
      <c r="O186" s="2">
        <f>+Tabla323[[#This Row],[SALIDAS]]*Tabla323[[#This Row],[PRECIO]]</f>
        <v>0</v>
      </c>
      <c r="P186" s="2">
        <f>+Tabla323[[#This Row],[BALANCE INICIAL2]]+Tabla323[[#This Row],[ENTRADAS3]]-Tabla323[[#This Row],[SALIDAS4]]</f>
        <v>1056</v>
      </c>
    </row>
    <row r="187" spans="1:16" x14ac:dyDescent="0.25">
      <c r="A187" s="9" t="s">
        <v>24</v>
      </c>
      <c r="B187" s="17" t="s">
        <v>875</v>
      </c>
      <c r="C187" s="50" t="s">
        <v>64</v>
      </c>
      <c r="D187" t="s">
        <v>1286</v>
      </c>
      <c r="F187" s="55" t="s">
        <v>1345</v>
      </c>
      <c r="G187" s="9" t="s">
        <v>820</v>
      </c>
      <c r="H187">
        <v>10</v>
      </c>
      <c r="I187">
        <v>0</v>
      </c>
      <c r="J187" s="34">
        <v>0</v>
      </c>
      <c r="K187">
        <f>+Tabla323[[#This Row],[BALANCE INICIAL]]+Tabla323[[#This Row],[ENTRADAS]]-Tabla323[[#This Row],[SALIDAS]]</f>
        <v>10</v>
      </c>
      <c r="L187" s="2">
        <v>132.41999999999999</v>
      </c>
      <c r="M187" s="2">
        <f>+Tabla323[[#This Row],[BALANCE INICIAL]]*Tabla323[[#This Row],[PRECIO]]</f>
        <v>1324.1999999999998</v>
      </c>
      <c r="N187" s="2">
        <f>+Tabla323[[#This Row],[ENTRADAS]]*Tabla323[[#This Row],[PRECIO]]</f>
        <v>0</v>
      </c>
      <c r="O187" s="2">
        <f>+Tabla323[[#This Row],[SALIDAS]]*Tabla323[[#This Row],[PRECIO]]</f>
        <v>0</v>
      </c>
      <c r="P187" s="2">
        <f>+Tabla323[[#This Row],[BALANCE INICIAL2]]+Tabla323[[#This Row],[ENTRADAS3]]-Tabla323[[#This Row],[SALIDAS4]]</f>
        <v>1324.1999999999998</v>
      </c>
    </row>
    <row r="188" spans="1:16" x14ac:dyDescent="0.25">
      <c r="A188" s="9" t="s">
        <v>24</v>
      </c>
      <c r="B188" s="17" t="s">
        <v>875</v>
      </c>
      <c r="C188" s="50" t="s">
        <v>64</v>
      </c>
      <c r="D188" t="s">
        <v>1031</v>
      </c>
      <c r="E188" t="s">
        <v>1029</v>
      </c>
      <c r="F188" s="55" t="s">
        <v>1345</v>
      </c>
      <c r="G188" s="9" t="s">
        <v>820</v>
      </c>
      <c r="H188">
        <v>0</v>
      </c>
      <c r="I188">
        <v>0</v>
      </c>
      <c r="J188" s="34">
        <v>0</v>
      </c>
      <c r="K188">
        <f>+Tabla323[[#This Row],[BALANCE INICIAL]]+Tabla323[[#This Row],[ENTRADAS]]-Tabla323[[#This Row],[SALIDAS]]</f>
        <v>0</v>
      </c>
      <c r="L188" s="2">
        <v>330</v>
      </c>
      <c r="M188" s="2">
        <f>+Tabla323[[#This Row],[BALANCE INICIAL]]*Tabla323[[#This Row],[PRECIO]]</f>
        <v>0</v>
      </c>
      <c r="N188" s="2">
        <f>+Tabla323[[#This Row],[ENTRADAS]]*Tabla323[[#This Row],[PRECIO]]</f>
        <v>0</v>
      </c>
      <c r="O188" s="2">
        <f>+Tabla323[[#This Row],[SALIDAS]]*Tabla323[[#This Row],[PRECIO]]</f>
        <v>0</v>
      </c>
      <c r="P188" s="2">
        <f>+Tabla323[[#This Row],[BALANCE INICIAL2]]+Tabla323[[#This Row],[ENTRADAS3]]-Tabla323[[#This Row],[SALIDAS4]]</f>
        <v>0</v>
      </c>
    </row>
    <row r="189" spans="1:16" ht="16.5" customHeight="1" x14ac:dyDescent="0.25">
      <c r="A189" s="9" t="s">
        <v>24</v>
      </c>
      <c r="B189" s="17" t="s">
        <v>875</v>
      </c>
      <c r="C189" s="50" t="s">
        <v>64</v>
      </c>
      <c r="D189" t="s">
        <v>1030</v>
      </c>
      <c r="E189" t="s">
        <v>1029</v>
      </c>
      <c r="F189" s="55" t="s">
        <v>1345</v>
      </c>
      <c r="G189" s="9" t="s">
        <v>820</v>
      </c>
      <c r="H189">
        <v>4</v>
      </c>
      <c r="I189">
        <v>0</v>
      </c>
      <c r="J189" s="34">
        <v>0</v>
      </c>
      <c r="K189">
        <f>+Tabla323[[#This Row],[BALANCE INICIAL]]+Tabla323[[#This Row],[ENTRADAS]]-Tabla323[[#This Row],[SALIDAS]]</f>
        <v>4</v>
      </c>
      <c r="L189" s="2">
        <v>244</v>
      </c>
      <c r="M189" s="2">
        <f>+Tabla323[[#This Row],[BALANCE INICIAL]]*Tabla323[[#This Row],[PRECIO]]</f>
        <v>976</v>
      </c>
      <c r="N189" s="2">
        <f>+Tabla323[[#This Row],[ENTRADAS]]*Tabla323[[#This Row],[PRECIO]]</f>
        <v>0</v>
      </c>
      <c r="O189" s="2">
        <f>+Tabla323[[#This Row],[SALIDAS]]*Tabla323[[#This Row],[PRECIO]]</f>
        <v>0</v>
      </c>
      <c r="P189" s="2">
        <f>+Tabla323[[#This Row],[BALANCE INICIAL2]]+Tabla323[[#This Row],[ENTRADAS3]]-Tabla323[[#This Row],[SALIDAS4]]</f>
        <v>976</v>
      </c>
    </row>
    <row r="190" spans="1:16" ht="16.5" customHeight="1" x14ac:dyDescent="0.25">
      <c r="A190" s="9" t="s">
        <v>24</v>
      </c>
      <c r="B190" s="17" t="s">
        <v>875</v>
      </c>
      <c r="C190" s="50" t="s">
        <v>64</v>
      </c>
      <c r="D190" t="s">
        <v>458</v>
      </c>
      <c r="F190" s="55" t="s">
        <v>1345</v>
      </c>
      <c r="G190" s="9" t="s">
        <v>820</v>
      </c>
      <c r="H190">
        <v>20</v>
      </c>
      <c r="I190">
        <v>0</v>
      </c>
      <c r="J190" s="34">
        <v>0</v>
      </c>
      <c r="K190">
        <f>+Tabla323[[#This Row],[BALANCE INICIAL]]+Tabla323[[#This Row],[ENTRADAS]]-Tabla323[[#This Row],[SALIDAS]]</f>
        <v>20</v>
      </c>
      <c r="L190" s="2">
        <v>428</v>
      </c>
      <c r="M190" s="2">
        <f>+Tabla323[[#This Row],[BALANCE INICIAL]]*Tabla323[[#This Row],[PRECIO]]</f>
        <v>8560</v>
      </c>
      <c r="N190" s="2">
        <f>+Tabla323[[#This Row],[ENTRADAS]]*Tabla323[[#This Row],[PRECIO]]</f>
        <v>0</v>
      </c>
      <c r="O190" s="2">
        <f>+Tabla323[[#This Row],[SALIDAS]]*Tabla323[[#This Row],[PRECIO]]</f>
        <v>0</v>
      </c>
      <c r="P190" s="2">
        <f>+Tabla323[[#This Row],[BALANCE INICIAL2]]+Tabla323[[#This Row],[ENTRADAS3]]-Tabla323[[#This Row],[SALIDAS4]]</f>
        <v>8560</v>
      </c>
    </row>
    <row r="191" spans="1:16" x14ac:dyDescent="0.25">
      <c r="A191" s="9" t="s">
        <v>24</v>
      </c>
      <c r="B191" s="17" t="s">
        <v>875</v>
      </c>
      <c r="C191" s="50" t="s">
        <v>64</v>
      </c>
      <c r="D191" t="s">
        <v>1282</v>
      </c>
      <c r="F191" s="55" t="s">
        <v>1345</v>
      </c>
      <c r="G191" s="9" t="s">
        <v>820</v>
      </c>
      <c r="H191">
        <v>10</v>
      </c>
      <c r="I191">
        <v>0</v>
      </c>
      <c r="J191" s="34">
        <v>0</v>
      </c>
      <c r="K191">
        <f>+Tabla323[[#This Row],[BALANCE INICIAL]]+Tabla323[[#This Row],[ENTRADAS]]-Tabla323[[#This Row],[SALIDAS]]</f>
        <v>10</v>
      </c>
      <c r="L191" s="2">
        <v>105.93</v>
      </c>
      <c r="M191" s="2">
        <f>+Tabla323[[#This Row],[BALANCE INICIAL]]*Tabla323[[#This Row],[PRECIO]]</f>
        <v>1059.3000000000002</v>
      </c>
      <c r="N191" s="2">
        <f>+Tabla323[[#This Row],[ENTRADAS]]*Tabla323[[#This Row],[PRECIO]]</f>
        <v>0</v>
      </c>
      <c r="O191" s="2">
        <f>+Tabla323[[#This Row],[SALIDAS]]*Tabla323[[#This Row],[PRECIO]]</f>
        <v>0</v>
      </c>
      <c r="P191" s="2">
        <f>+Tabla323[[#This Row],[BALANCE INICIAL2]]+Tabla323[[#This Row],[ENTRADAS3]]-Tabla323[[#This Row],[SALIDAS4]]</f>
        <v>1059.3000000000002</v>
      </c>
    </row>
    <row r="192" spans="1:16" x14ac:dyDescent="0.25">
      <c r="A192" s="9" t="s">
        <v>26</v>
      </c>
      <c r="B192" s="47" t="s">
        <v>887</v>
      </c>
      <c r="C192" s="50" t="s">
        <v>70</v>
      </c>
      <c r="D192" t="s">
        <v>1283</v>
      </c>
      <c r="F192" s="55" t="s">
        <v>1345</v>
      </c>
      <c r="G192" s="9" t="s">
        <v>820</v>
      </c>
      <c r="H192">
        <v>2</v>
      </c>
      <c r="I192">
        <v>0</v>
      </c>
      <c r="J192" s="34">
        <v>0</v>
      </c>
      <c r="K192">
        <f>+Tabla323[[#This Row],[BALANCE INICIAL]]+Tabla323[[#This Row],[ENTRADAS]]-Tabla323[[#This Row],[SALIDAS]]</f>
        <v>2</v>
      </c>
      <c r="L192" s="2">
        <v>6000</v>
      </c>
      <c r="M192" s="2">
        <f>+Tabla323[[#This Row],[BALANCE INICIAL]]*Tabla323[[#This Row],[PRECIO]]</f>
        <v>12000</v>
      </c>
      <c r="N192" s="2">
        <f>+Tabla323[[#This Row],[ENTRADAS]]*Tabla323[[#This Row],[PRECIO]]</f>
        <v>0</v>
      </c>
      <c r="O192" s="2">
        <f>+Tabla323[[#This Row],[SALIDAS]]*Tabla323[[#This Row],[PRECIO]]</f>
        <v>0</v>
      </c>
      <c r="P192" s="2">
        <f>+Tabla323[[#This Row],[BALANCE INICIAL2]]+Tabla323[[#This Row],[ENTRADAS3]]-Tabla323[[#This Row],[SALIDAS4]]</f>
        <v>12000</v>
      </c>
    </row>
    <row r="193" spans="1:16" x14ac:dyDescent="0.25">
      <c r="A193" s="9" t="s">
        <v>55</v>
      </c>
      <c r="B193" s="17" t="s">
        <v>905</v>
      </c>
      <c r="C193" s="50" t="s">
        <v>103</v>
      </c>
      <c r="D193" t="s">
        <v>1140</v>
      </c>
      <c r="F193" s="55" t="s">
        <v>1345</v>
      </c>
      <c r="G193" s="9" t="s">
        <v>820</v>
      </c>
      <c r="H193">
        <v>0</v>
      </c>
      <c r="I193">
        <v>0</v>
      </c>
      <c r="J193" s="34">
        <v>0</v>
      </c>
      <c r="K193">
        <f>+Tabla323[[#This Row],[BALANCE INICIAL]]+Tabla323[[#This Row],[ENTRADAS]]-Tabla323[[#This Row],[SALIDAS]]</f>
        <v>0</v>
      </c>
      <c r="L193" s="2">
        <v>140</v>
      </c>
      <c r="M193" s="2">
        <f>+Tabla323[[#This Row],[BALANCE INICIAL]]*Tabla323[[#This Row],[PRECIO]]</f>
        <v>0</v>
      </c>
      <c r="N193" s="2">
        <f>+Tabla323[[#This Row],[ENTRADAS]]*Tabla323[[#This Row],[PRECIO]]</f>
        <v>0</v>
      </c>
      <c r="O193" s="2">
        <f>+Tabla323[[#This Row],[SALIDAS]]*Tabla323[[#This Row],[PRECIO]]</f>
        <v>0</v>
      </c>
      <c r="P193" s="2">
        <f>+Tabla323[[#This Row],[BALANCE INICIAL2]]+Tabla323[[#This Row],[ENTRADAS3]]-Tabla323[[#This Row],[SALIDAS4]]</f>
        <v>0</v>
      </c>
    </row>
    <row r="194" spans="1:16" ht="13.5" customHeight="1" x14ac:dyDescent="0.25">
      <c r="A194" s="9" t="s">
        <v>55</v>
      </c>
      <c r="B194" s="17" t="s">
        <v>905</v>
      </c>
      <c r="C194" s="50" t="s">
        <v>103</v>
      </c>
      <c r="D194" t="s">
        <v>142</v>
      </c>
      <c r="F194" s="55" t="s">
        <v>1345</v>
      </c>
      <c r="G194" s="9" t="s">
        <v>820</v>
      </c>
      <c r="H194">
        <v>0</v>
      </c>
      <c r="I194">
        <v>0</v>
      </c>
      <c r="J194" s="34">
        <v>0</v>
      </c>
      <c r="K194">
        <f>+Tabla323[[#This Row],[BALANCE INICIAL]]+Tabla323[[#This Row],[ENTRADAS]]-Tabla323[[#This Row],[SALIDAS]]</f>
        <v>0</v>
      </c>
      <c r="L194" s="2">
        <v>140</v>
      </c>
      <c r="M194" s="2">
        <f>+Tabla323[[#This Row],[BALANCE INICIAL]]*Tabla323[[#This Row],[PRECIO]]</f>
        <v>0</v>
      </c>
      <c r="N194" s="2">
        <f>+Tabla323[[#This Row],[ENTRADAS]]*Tabla323[[#This Row],[PRECIO]]</f>
        <v>0</v>
      </c>
      <c r="O194" s="2">
        <f>+Tabla323[[#This Row],[SALIDAS]]*Tabla323[[#This Row],[PRECIO]]</f>
        <v>0</v>
      </c>
      <c r="P194" s="2">
        <f>+Tabla323[[#This Row],[BALANCE INICIAL2]]+Tabla323[[#This Row],[ENTRADAS3]]-Tabla323[[#This Row],[SALIDAS4]]</f>
        <v>0</v>
      </c>
    </row>
    <row r="195" spans="1:16" ht="15" customHeight="1" x14ac:dyDescent="0.25">
      <c r="A195" s="9" t="s">
        <v>24</v>
      </c>
      <c r="B195" s="17" t="s">
        <v>875</v>
      </c>
      <c r="C195" s="50" t="s">
        <v>64</v>
      </c>
      <c r="D195" t="s">
        <v>1284</v>
      </c>
      <c r="F195" s="55" t="s">
        <v>1345</v>
      </c>
      <c r="G195" s="9" t="s">
        <v>820</v>
      </c>
      <c r="H195">
        <v>4</v>
      </c>
      <c r="I195">
        <v>0</v>
      </c>
      <c r="J195" s="34">
        <v>0</v>
      </c>
      <c r="K195">
        <f>+Tabla323[[#This Row],[BALANCE INICIAL]]+Tabla323[[#This Row],[ENTRADAS]]-Tabla323[[#This Row],[SALIDAS]]</f>
        <v>4</v>
      </c>
      <c r="L195" s="2">
        <v>1000</v>
      </c>
      <c r="M195" s="2">
        <f>+Tabla323[[#This Row],[BALANCE INICIAL]]*Tabla323[[#This Row],[PRECIO]]</f>
        <v>4000</v>
      </c>
      <c r="N195" s="2">
        <f>+Tabla323[[#This Row],[ENTRADAS]]*Tabla323[[#This Row],[PRECIO]]</f>
        <v>0</v>
      </c>
      <c r="O195" s="2">
        <f>+Tabla323[[#This Row],[SALIDAS]]*Tabla323[[#This Row],[PRECIO]]</f>
        <v>0</v>
      </c>
      <c r="P195" s="2">
        <f>+Tabla323[[#This Row],[BALANCE INICIAL2]]+Tabla323[[#This Row],[ENTRADAS3]]-Tabla323[[#This Row],[SALIDAS4]]</f>
        <v>4000</v>
      </c>
    </row>
    <row r="196" spans="1:16" x14ac:dyDescent="0.25">
      <c r="A196" s="13" t="s">
        <v>33</v>
      </c>
      <c r="B196" s="17" t="s">
        <v>879</v>
      </c>
      <c r="C196" s="50" t="s">
        <v>106</v>
      </c>
      <c r="D196" t="s">
        <v>1285</v>
      </c>
      <c r="F196" s="55" t="s">
        <v>1345</v>
      </c>
      <c r="G196" s="9" t="s">
        <v>825</v>
      </c>
      <c r="H196">
        <v>15</v>
      </c>
      <c r="I196">
        <v>0</v>
      </c>
      <c r="J196" s="34">
        <v>0</v>
      </c>
      <c r="K196">
        <f>+Tabla323[[#This Row],[BALANCE INICIAL]]+Tabla323[[#This Row],[ENTRADAS]]-Tabla323[[#This Row],[SALIDAS]]</f>
        <v>15</v>
      </c>
      <c r="L196" s="2">
        <v>1600</v>
      </c>
      <c r="M196" s="2">
        <f>+Tabla323[[#This Row],[BALANCE INICIAL]]*Tabla323[[#This Row],[PRECIO]]</f>
        <v>24000</v>
      </c>
      <c r="N196" s="2">
        <f>+Tabla323[[#This Row],[ENTRADAS]]*Tabla323[[#This Row],[PRECIO]]</f>
        <v>0</v>
      </c>
      <c r="O196" s="2">
        <f>+Tabla323[[#This Row],[SALIDAS]]*Tabla323[[#This Row],[PRECIO]]</f>
        <v>0</v>
      </c>
      <c r="P196" s="2">
        <f>+Tabla323[[#This Row],[BALANCE INICIAL2]]+Tabla323[[#This Row],[ENTRADAS3]]-Tabla323[[#This Row],[SALIDAS4]]</f>
        <v>24000</v>
      </c>
    </row>
    <row r="197" spans="1:16" x14ac:dyDescent="0.25">
      <c r="A197" s="9" t="s">
        <v>62</v>
      </c>
      <c r="B197" s="17" t="s">
        <v>891</v>
      </c>
      <c r="C197" s="50" t="s">
        <v>100</v>
      </c>
      <c r="D197" t="s">
        <v>673</v>
      </c>
      <c r="F197" s="55" t="s">
        <v>1345</v>
      </c>
      <c r="G197" s="9" t="s">
        <v>820</v>
      </c>
      <c r="H197">
        <v>0</v>
      </c>
      <c r="I197">
        <v>0</v>
      </c>
      <c r="J197" s="34">
        <v>0</v>
      </c>
      <c r="K197">
        <f>+Tabla323[[#This Row],[BALANCE INICIAL]]+Tabla323[[#This Row],[ENTRADAS]]-Tabla323[[#This Row],[SALIDAS]]</f>
        <v>0</v>
      </c>
      <c r="L197" s="2">
        <v>250</v>
      </c>
      <c r="M197" s="2">
        <f>+Tabla323[[#This Row],[BALANCE INICIAL]]*Tabla323[[#This Row],[PRECIO]]</f>
        <v>0</v>
      </c>
      <c r="N197" s="2">
        <f>+Tabla323[[#This Row],[ENTRADAS]]*Tabla323[[#This Row],[PRECIO]]</f>
        <v>0</v>
      </c>
      <c r="O197" s="2">
        <f>+Tabla323[[#This Row],[SALIDAS]]*Tabla323[[#This Row],[PRECIO]]</f>
        <v>0</v>
      </c>
      <c r="P197" s="2">
        <f>+Tabla323[[#This Row],[BALANCE INICIAL2]]+Tabla323[[#This Row],[ENTRADAS3]]-Tabla323[[#This Row],[SALIDAS4]]</f>
        <v>0</v>
      </c>
    </row>
    <row r="198" spans="1:16" x14ac:dyDescent="0.25">
      <c r="A198" s="9" t="s">
        <v>62</v>
      </c>
      <c r="B198" s="17" t="s">
        <v>891</v>
      </c>
      <c r="C198" s="50" t="s">
        <v>100</v>
      </c>
      <c r="D198" t="s">
        <v>674</v>
      </c>
      <c r="F198" s="55" t="s">
        <v>1345</v>
      </c>
      <c r="G198" s="9" t="s">
        <v>820</v>
      </c>
      <c r="H198">
        <v>13</v>
      </c>
      <c r="I198">
        <v>0</v>
      </c>
      <c r="J198" s="34">
        <v>0</v>
      </c>
      <c r="K198">
        <f>+Tabla323[[#This Row],[BALANCE INICIAL]]+Tabla323[[#This Row],[ENTRADAS]]-Tabla323[[#This Row],[SALIDAS]]</f>
        <v>13</v>
      </c>
      <c r="L198" s="2">
        <v>350</v>
      </c>
      <c r="M198" s="2">
        <f>+Tabla323[[#This Row],[BALANCE INICIAL]]*Tabla323[[#This Row],[PRECIO]]</f>
        <v>4550</v>
      </c>
      <c r="N198" s="2">
        <f>+Tabla323[[#This Row],[ENTRADAS]]*Tabla323[[#This Row],[PRECIO]]</f>
        <v>0</v>
      </c>
      <c r="O198" s="2">
        <f>+Tabla323[[#This Row],[SALIDAS]]*Tabla323[[#This Row],[PRECIO]]</f>
        <v>0</v>
      </c>
      <c r="P198" s="2">
        <f>+Tabla323[[#This Row],[BALANCE INICIAL2]]+Tabla323[[#This Row],[ENTRADAS3]]-Tabla323[[#This Row],[SALIDAS4]]</f>
        <v>4550</v>
      </c>
    </row>
    <row r="199" spans="1:16" x14ac:dyDescent="0.25">
      <c r="A199" s="9" t="s">
        <v>62</v>
      </c>
      <c r="B199" s="17" t="s">
        <v>891</v>
      </c>
      <c r="C199" s="50" t="s">
        <v>100</v>
      </c>
      <c r="D199" t="s">
        <v>675</v>
      </c>
      <c r="F199" s="55" t="s">
        <v>1345</v>
      </c>
      <c r="G199" s="9" t="s">
        <v>820</v>
      </c>
      <c r="H199">
        <v>3</v>
      </c>
      <c r="I199">
        <v>0</v>
      </c>
      <c r="J199" s="34">
        <v>0</v>
      </c>
      <c r="K199">
        <f>+Tabla323[[#This Row],[BALANCE INICIAL]]+Tabla323[[#This Row],[ENTRADAS]]-Tabla323[[#This Row],[SALIDAS]]</f>
        <v>3</v>
      </c>
      <c r="L199" s="2">
        <v>265</v>
      </c>
      <c r="M199" s="2">
        <f>+Tabla323[[#This Row],[BALANCE INICIAL]]*Tabla323[[#This Row],[PRECIO]]</f>
        <v>795</v>
      </c>
      <c r="N199" s="2">
        <f>+Tabla323[[#This Row],[ENTRADAS]]*Tabla323[[#This Row],[PRECIO]]</f>
        <v>0</v>
      </c>
      <c r="O199" s="2">
        <f>+Tabla323[[#This Row],[SALIDAS]]*Tabla323[[#This Row],[PRECIO]]</f>
        <v>0</v>
      </c>
      <c r="P199" s="2">
        <f>+Tabla323[[#This Row],[BALANCE INICIAL2]]+Tabla323[[#This Row],[ENTRADAS3]]-Tabla323[[#This Row],[SALIDAS4]]</f>
        <v>795</v>
      </c>
    </row>
    <row r="200" spans="1:16" x14ac:dyDescent="0.25">
      <c r="A200" s="9" t="s">
        <v>62</v>
      </c>
      <c r="B200" s="17" t="s">
        <v>891</v>
      </c>
      <c r="C200" s="50" t="s">
        <v>100</v>
      </c>
      <c r="D200" t="s">
        <v>676</v>
      </c>
      <c r="F200" s="55" t="s">
        <v>1345</v>
      </c>
      <c r="G200" s="9" t="s">
        <v>820</v>
      </c>
      <c r="H200">
        <v>23</v>
      </c>
      <c r="I200">
        <v>0</v>
      </c>
      <c r="J200" s="34">
        <v>0</v>
      </c>
      <c r="K200">
        <f>+Tabla323[[#This Row],[BALANCE INICIAL]]+Tabla323[[#This Row],[ENTRADAS]]-Tabla323[[#This Row],[SALIDAS]]</f>
        <v>23</v>
      </c>
      <c r="L200" s="2">
        <v>165</v>
      </c>
      <c r="M200" s="2">
        <f>+Tabla323[[#This Row],[BALANCE INICIAL]]*Tabla323[[#This Row],[PRECIO]]</f>
        <v>3795</v>
      </c>
      <c r="N200" s="2">
        <f>+Tabla323[[#This Row],[ENTRADAS]]*Tabla323[[#This Row],[PRECIO]]</f>
        <v>0</v>
      </c>
      <c r="O200" s="2">
        <f>+Tabla323[[#This Row],[SALIDAS]]*Tabla323[[#This Row],[PRECIO]]</f>
        <v>0</v>
      </c>
      <c r="P200" s="2">
        <f>+Tabla323[[#This Row],[BALANCE INICIAL2]]+Tabla323[[#This Row],[ENTRADAS3]]-Tabla323[[#This Row],[SALIDAS4]]</f>
        <v>3795</v>
      </c>
    </row>
    <row r="201" spans="1:16" x14ac:dyDescent="0.25">
      <c r="A201" s="9" t="s">
        <v>62</v>
      </c>
      <c r="B201" s="17" t="s">
        <v>891</v>
      </c>
      <c r="C201" s="50" t="s">
        <v>100</v>
      </c>
      <c r="D201" t="s">
        <v>1444</v>
      </c>
      <c r="F201" s="55" t="s">
        <v>1345</v>
      </c>
      <c r="G201" s="9" t="s">
        <v>820</v>
      </c>
      <c r="H201">
        <v>0</v>
      </c>
      <c r="I201">
        <v>0</v>
      </c>
      <c r="J201" s="34">
        <v>0</v>
      </c>
      <c r="K201">
        <f>+Tabla323[[#This Row],[BALANCE INICIAL]]+Tabla323[[#This Row],[ENTRADAS]]-Tabla323[[#This Row],[SALIDAS]]</f>
        <v>0</v>
      </c>
      <c r="L201" s="2">
        <v>190</v>
      </c>
      <c r="M201" s="2">
        <f>+Tabla323[[#This Row],[BALANCE INICIAL]]*Tabla323[[#This Row],[PRECIO]]</f>
        <v>0</v>
      </c>
      <c r="N201" s="2">
        <f>+Tabla323[[#This Row],[ENTRADAS]]*Tabla323[[#This Row],[PRECIO]]</f>
        <v>0</v>
      </c>
      <c r="O201" s="2">
        <f>+Tabla323[[#This Row],[SALIDAS]]*Tabla323[[#This Row],[PRECIO]]</f>
        <v>0</v>
      </c>
      <c r="P201" s="2">
        <f>+Tabla323[[#This Row],[BALANCE INICIAL2]]+Tabla323[[#This Row],[ENTRADAS3]]-Tabla323[[#This Row],[SALIDAS4]]</f>
        <v>0</v>
      </c>
    </row>
    <row r="202" spans="1:16" x14ac:dyDescent="0.25">
      <c r="A202" s="9" t="s">
        <v>62</v>
      </c>
      <c r="B202" s="17" t="s">
        <v>891</v>
      </c>
      <c r="C202" s="50" t="s">
        <v>100</v>
      </c>
      <c r="D202" t="s">
        <v>678</v>
      </c>
      <c r="F202" s="55" t="s">
        <v>1345</v>
      </c>
      <c r="G202" s="9" t="s">
        <v>820</v>
      </c>
      <c r="H202">
        <v>12</v>
      </c>
      <c r="I202">
        <v>0</v>
      </c>
      <c r="J202" s="34">
        <v>0</v>
      </c>
      <c r="K202">
        <f>+Tabla323[[#This Row],[BALANCE INICIAL]]+Tabla323[[#This Row],[ENTRADAS]]-Tabla323[[#This Row],[SALIDAS]]</f>
        <v>12</v>
      </c>
      <c r="L202" s="2">
        <v>200</v>
      </c>
      <c r="M202" s="2">
        <f>+Tabla323[[#This Row],[BALANCE INICIAL]]*Tabla323[[#This Row],[PRECIO]]</f>
        <v>2400</v>
      </c>
      <c r="N202" s="2">
        <f>+Tabla323[[#This Row],[ENTRADAS]]*Tabla323[[#This Row],[PRECIO]]</f>
        <v>0</v>
      </c>
      <c r="O202" s="2">
        <f>+Tabla323[[#This Row],[SALIDAS]]*Tabla323[[#This Row],[PRECIO]]</f>
        <v>0</v>
      </c>
      <c r="P202" s="2">
        <f>+Tabla323[[#This Row],[BALANCE INICIAL2]]+Tabla323[[#This Row],[ENTRADAS3]]-Tabla323[[#This Row],[SALIDAS4]]</f>
        <v>2400</v>
      </c>
    </row>
    <row r="203" spans="1:16" x14ac:dyDescent="0.25">
      <c r="A203" s="13" t="s">
        <v>55</v>
      </c>
      <c r="B203" s="17" t="s">
        <v>905</v>
      </c>
      <c r="C203" s="49" t="s">
        <v>103</v>
      </c>
      <c r="D203" t="s">
        <v>1068</v>
      </c>
      <c r="E203" t="s">
        <v>1060</v>
      </c>
      <c r="F203" s="55" t="s">
        <v>1345</v>
      </c>
      <c r="G203" s="9" t="s">
        <v>829</v>
      </c>
      <c r="H203">
        <v>0</v>
      </c>
      <c r="I203">
        <v>0</v>
      </c>
      <c r="J203" s="34">
        <v>0</v>
      </c>
      <c r="K203">
        <f>+Tabla323[[#This Row],[BALANCE INICIAL]]+Tabla323[[#This Row],[ENTRADAS]]-Tabla323[[#This Row],[SALIDAS]]</f>
        <v>0</v>
      </c>
      <c r="L203" s="2">
        <v>225</v>
      </c>
      <c r="M203" s="2">
        <f>+Tabla323[[#This Row],[BALANCE INICIAL]]*Tabla323[[#This Row],[PRECIO]]</f>
        <v>0</v>
      </c>
      <c r="N203" s="2">
        <f>+Tabla323[[#This Row],[ENTRADAS]]*Tabla323[[#This Row],[PRECIO]]</f>
        <v>0</v>
      </c>
      <c r="O203" s="2">
        <f>+Tabla323[[#This Row],[SALIDAS]]*Tabla323[[#This Row],[PRECIO]]</f>
        <v>0</v>
      </c>
      <c r="P203" s="2">
        <f>+Tabla323[[#This Row],[BALANCE INICIAL2]]+Tabla323[[#This Row],[ENTRADAS3]]-Tabla323[[#This Row],[SALIDAS4]]</f>
        <v>0</v>
      </c>
    </row>
    <row r="204" spans="1:16" x14ac:dyDescent="0.25">
      <c r="A204" s="9" t="s">
        <v>34</v>
      </c>
      <c r="B204" s="17" t="s">
        <v>877</v>
      </c>
      <c r="C204" s="50" t="s">
        <v>80</v>
      </c>
      <c r="D204" t="s">
        <v>446</v>
      </c>
      <c r="F204" s="55" t="s">
        <v>1345</v>
      </c>
      <c r="G204" s="9" t="s">
        <v>820</v>
      </c>
      <c r="H204">
        <v>7</v>
      </c>
      <c r="I204">
        <v>0</v>
      </c>
      <c r="J204" s="34">
        <v>0</v>
      </c>
      <c r="K204">
        <f>+Tabla323[[#This Row],[BALANCE INICIAL]]+Tabla323[[#This Row],[ENTRADAS]]-Tabla323[[#This Row],[SALIDAS]]</f>
        <v>7</v>
      </c>
      <c r="L204" s="2">
        <v>190</v>
      </c>
      <c r="M204" s="2">
        <f>+Tabla323[[#This Row],[BALANCE INICIAL]]*Tabla323[[#This Row],[PRECIO]]</f>
        <v>1330</v>
      </c>
      <c r="N204" s="2">
        <f>+Tabla323[[#This Row],[ENTRADAS]]*Tabla323[[#This Row],[PRECIO]]</f>
        <v>0</v>
      </c>
      <c r="O204" s="2">
        <f>+Tabla323[[#This Row],[SALIDAS]]*Tabla323[[#This Row],[PRECIO]]</f>
        <v>0</v>
      </c>
      <c r="P204" s="2">
        <f>+Tabla323[[#This Row],[BALANCE INICIAL2]]+Tabla323[[#This Row],[ENTRADAS3]]-Tabla323[[#This Row],[SALIDAS4]]</f>
        <v>1330</v>
      </c>
    </row>
    <row r="205" spans="1:16" x14ac:dyDescent="0.25">
      <c r="A205" s="39" t="s">
        <v>28</v>
      </c>
      <c r="B205" s="40" t="s">
        <v>884</v>
      </c>
      <c r="C205" s="52" t="s">
        <v>74</v>
      </c>
      <c r="D205" t="s">
        <v>1035</v>
      </c>
      <c r="F205" s="55" t="s">
        <v>1345</v>
      </c>
      <c r="G205" s="9" t="s">
        <v>820</v>
      </c>
      <c r="H205">
        <v>40</v>
      </c>
      <c r="I205">
        <v>0</v>
      </c>
      <c r="J205" s="34">
        <v>5</v>
      </c>
      <c r="K205">
        <f>+Tabla323[[#This Row],[BALANCE INICIAL]]+Tabla323[[#This Row],[ENTRADAS]]-Tabla323[[#This Row],[SALIDAS]]</f>
        <v>35</v>
      </c>
      <c r="L205" s="2">
        <v>17.11</v>
      </c>
      <c r="M205" s="2">
        <f>+Tabla323[[#This Row],[BALANCE INICIAL]]*Tabla323[[#This Row],[PRECIO]]</f>
        <v>684.4</v>
      </c>
      <c r="N205" s="2">
        <f>+Tabla323[[#This Row],[ENTRADAS]]*Tabla323[[#This Row],[PRECIO]]</f>
        <v>0</v>
      </c>
      <c r="O205" s="2">
        <f>+Tabla323[[#This Row],[SALIDAS]]*Tabla323[[#This Row],[PRECIO]]</f>
        <v>85.55</v>
      </c>
      <c r="P205" s="2">
        <f>+Tabla323[[#This Row],[BALANCE INICIAL2]]+Tabla323[[#This Row],[ENTRADAS3]]-Tabla323[[#This Row],[SALIDAS4]]</f>
        <v>598.85</v>
      </c>
    </row>
    <row r="206" spans="1:16" x14ac:dyDescent="0.25">
      <c r="A206" s="13" t="s">
        <v>1141</v>
      </c>
      <c r="B206" s="17" t="s">
        <v>1142</v>
      </c>
      <c r="C206" s="49" t="s">
        <v>1143</v>
      </c>
      <c r="D206" t="s">
        <v>1071</v>
      </c>
      <c r="E206" t="s">
        <v>1060</v>
      </c>
      <c r="F206" s="55" t="s">
        <v>1345</v>
      </c>
      <c r="G206" s="9" t="s">
        <v>820</v>
      </c>
      <c r="H206">
        <v>0</v>
      </c>
      <c r="I206">
        <v>0</v>
      </c>
      <c r="J206" s="34">
        <v>0</v>
      </c>
      <c r="K206">
        <f>+Tabla323[[#This Row],[BALANCE INICIAL]]+Tabla323[[#This Row],[ENTRADAS]]-Tabla323[[#This Row],[SALIDAS]]</f>
        <v>0</v>
      </c>
      <c r="L206" s="2">
        <v>300</v>
      </c>
      <c r="M206" s="2">
        <f>+Tabla323[[#This Row],[BALANCE INICIAL]]*Tabla323[[#This Row],[PRECIO]]</f>
        <v>0</v>
      </c>
      <c r="N206" s="2">
        <f>+Tabla323[[#This Row],[ENTRADAS]]*Tabla323[[#This Row],[PRECIO]]</f>
        <v>0</v>
      </c>
      <c r="O206" s="2">
        <f>+Tabla323[[#This Row],[SALIDAS]]*Tabla323[[#This Row],[PRECIO]]</f>
        <v>0</v>
      </c>
      <c r="P206" s="2">
        <f>+Tabla323[[#This Row],[BALANCE INICIAL2]]+Tabla323[[#This Row],[ENTRADAS3]]-Tabla323[[#This Row],[SALIDAS4]]</f>
        <v>0</v>
      </c>
    </row>
    <row r="207" spans="1:16" x14ac:dyDescent="0.25">
      <c r="A207" s="9" t="s">
        <v>59</v>
      </c>
      <c r="B207" s="17" t="s">
        <v>880</v>
      </c>
      <c r="C207" s="50" t="s">
        <v>107</v>
      </c>
      <c r="D207" t="s">
        <v>679</v>
      </c>
      <c r="F207" s="55" t="s">
        <v>1345</v>
      </c>
      <c r="G207" s="9" t="s">
        <v>820</v>
      </c>
      <c r="H207">
        <v>6</v>
      </c>
      <c r="I207">
        <v>0</v>
      </c>
      <c r="J207" s="34">
        <v>0</v>
      </c>
      <c r="K207">
        <f>+Tabla323[[#This Row],[BALANCE INICIAL]]+Tabla323[[#This Row],[ENTRADAS]]-Tabla323[[#This Row],[SALIDAS]]</f>
        <v>6</v>
      </c>
      <c r="L207" s="2">
        <v>500</v>
      </c>
      <c r="M207" s="2">
        <f>+Tabla323[[#This Row],[BALANCE INICIAL]]*Tabla323[[#This Row],[PRECIO]]</f>
        <v>3000</v>
      </c>
      <c r="N207" s="2">
        <f>+Tabla323[[#This Row],[ENTRADAS]]*Tabla323[[#This Row],[PRECIO]]</f>
        <v>0</v>
      </c>
      <c r="O207" s="2">
        <f>+Tabla323[[#This Row],[SALIDAS]]*Tabla323[[#This Row],[PRECIO]]</f>
        <v>0</v>
      </c>
      <c r="P207" s="2">
        <f>+Tabla323[[#This Row],[BALANCE INICIAL2]]+Tabla323[[#This Row],[ENTRADAS3]]-Tabla323[[#This Row],[SALIDAS4]]</f>
        <v>3000</v>
      </c>
    </row>
    <row r="208" spans="1:16" x14ac:dyDescent="0.25">
      <c r="A208" s="9" t="s">
        <v>1159</v>
      </c>
      <c r="B208" s="17" t="s">
        <v>1160</v>
      </c>
      <c r="C208" s="50" t="s">
        <v>1161</v>
      </c>
      <c r="D208" t="s">
        <v>1415</v>
      </c>
      <c r="F208" s="55" t="s">
        <v>1345</v>
      </c>
      <c r="G208" s="9" t="s">
        <v>820</v>
      </c>
      <c r="H208">
        <v>17</v>
      </c>
      <c r="I208">
        <v>0</v>
      </c>
      <c r="J208" s="34">
        <v>4</v>
      </c>
      <c r="K208">
        <f>+Tabla323[[#This Row],[BALANCE INICIAL]]+Tabla323[[#This Row],[ENTRADAS]]-Tabla323[[#This Row],[SALIDAS]]</f>
        <v>13</v>
      </c>
      <c r="L208" s="2">
        <v>5.42</v>
      </c>
      <c r="M208" s="2">
        <f>+Tabla323[[#This Row],[BALANCE INICIAL]]*Tabla323[[#This Row],[PRECIO]]</f>
        <v>92.14</v>
      </c>
      <c r="N208" s="2">
        <f>+Tabla323[[#This Row],[ENTRADAS]]*Tabla323[[#This Row],[PRECIO]]</f>
        <v>0</v>
      </c>
      <c r="O208" s="2">
        <f>+Tabla323[[#This Row],[SALIDAS]]*Tabla323[[#This Row],[PRECIO]]</f>
        <v>21.68</v>
      </c>
      <c r="P208" s="2">
        <f>+Tabla323[[#This Row],[BALANCE INICIAL2]]+Tabla323[[#This Row],[ENTRADAS3]]-Tabla323[[#This Row],[SALIDAS4]]</f>
        <v>70.460000000000008</v>
      </c>
    </row>
    <row r="209" spans="1:16" x14ac:dyDescent="0.25">
      <c r="A209" s="9" t="s">
        <v>34</v>
      </c>
      <c r="B209" s="17" t="s">
        <v>877</v>
      </c>
      <c r="C209" s="50" t="s">
        <v>80</v>
      </c>
      <c r="D209" t="s">
        <v>463</v>
      </c>
      <c r="F209" s="55" t="s">
        <v>1345</v>
      </c>
      <c r="G209" s="9" t="s">
        <v>820</v>
      </c>
      <c r="H209">
        <v>10</v>
      </c>
      <c r="I209">
        <v>0</v>
      </c>
      <c r="J209" s="34">
        <v>0</v>
      </c>
      <c r="K209">
        <f>+Tabla323[[#This Row],[BALANCE INICIAL]]+Tabla323[[#This Row],[ENTRADAS]]-Tabla323[[#This Row],[SALIDAS]]</f>
        <v>10</v>
      </c>
      <c r="L209" s="2">
        <v>416</v>
      </c>
      <c r="M209" s="2">
        <f>+Tabla323[[#This Row],[BALANCE INICIAL]]*Tabla323[[#This Row],[PRECIO]]</f>
        <v>4160</v>
      </c>
      <c r="N209" s="2">
        <f>+Tabla323[[#This Row],[ENTRADAS]]*Tabla323[[#This Row],[PRECIO]]</f>
        <v>0</v>
      </c>
      <c r="O209" s="2">
        <f>+Tabla323[[#This Row],[SALIDAS]]*Tabla323[[#This Row],[PRECIO]]</f>
        <v>0</v>
      </c>
      <c r="P209" s="2">
        <f>+Tabla323[[#This Row],[BALANCE INICIAL2]]+Tabla323[[#This Row],[ENTRADAS3]]-Tabla323[[#This Row],[SALIDAS4]]</f>
        <v>4160</v>
      </c>
    </row>
    <row r="210" spans="1:16" x14ac:dyDescent="0.25">
      <c r="A210" s="9" t="s">
        <v>34</v>
      </c>
      <c r="B210" s="47" t="s">
        <v>877</v>
      </c>
      <c r="C210" s="50" t="s">
        <v>80</v>
      </c>
      <c r="D210" t="s">
        <v>987</v>
      </c>
      <c r="F210" s="55" t="s">
        <v>1345</v>
      </c>
      <c r="G210" s="9" t="s">
        <v>820</v>
      </c>
      <c r="H210">
        <v>12</v>
      </c>
      <c r="I210">
        <v>0</v>
      </c>
      <c r="J210" s="34">
        <v>2</v>
      </c>
      <c r="K210">
        <f>+Tabla323[[#This Row],[BALANCE INICIAL]]+Tabla323[[#This Row],[ENTRADAS]]-Tabla323[[#This Row],[SALIDAS]]</f>
        <v>10</v>
      </c>
      <c r="L210" s="2">
        <v>2261.25</v>
      </c>
      <c r="M210" s="2">
        <f>+Tabla323[[#This Row],[BALANCE INICIAL]]*Tabla323[[#This Row],[PRECIO]]</f>
        <v>27135</v>
      </c>
      <c r="N210" s="2">
        <f>+Tabla323[[#This Row],[ENTRADAS]]*Tabla323[[#This Row],[PRECIO]]</f>
        <v>0</v>
      </c>
      <c r="O210" s="2">
        <f>+Tabla323[[#This Row],[SALIDAS]]*Tabla323[[#This Row],[PRECIO]]</f>
        <v>4522.5</v>
      </c>
      <c r="P210" s="2">
        <f>+Tabla323[[#This Row],[BALANCE INICIAL2]]+Tabla323[[#This Row],[ENTRADAS3]]-Tabla323[[#This Row],[SALIDAS4]]</f>
        <v>22612.5</v>
      </c>
    </row>
    <row r="211" spans="1:16" x14ac:dyDescent="0.25">
      <c r="A211" s="9" t="s">
        <v>34</v>
      </c>
      <c r="B211" s="47" t="s">
        <v>877</v>
      </c>
      <c r="C211" s="50" t="s">
        <v>80</v>
      </c>
      <c r="D211" t="s">
        <v>1281</v>
      </c>
      <c r="F211" s="55" t="s">
        <v>1345</v>
      </c>
      <c r="G211" s="9" t="s">
        <v>820</v>
      </c>
      <c r="H211">
        <v>500</v>
      </c>
      <c r="I211">
        <v>0</v>
      </c>
      <c r="J211" s="34">
        <v>0</v>
      </c>
      <c r="K211">
        <f>+Tabla323[[#This Row],[BALANCE INICIAL]]+Tabla323[[#This Row],[ENTRADAS]]-Tabla323[[#This Row],[SALIDAS]]</f>
        <v>500</v>
      </c>
      <c r="L211" s="2">
        <v>12.672000000000001</v>
      </c>
      <c r="M211" s="2">
        <f>+Tabla323[[#This Row],[BALANCE INICIAL]]*Tabla323[[#This Row],[PRECIO]]</f>
        <v>6336</v>
      </c>
      <c r="N211" s="2">
        <f>+Tabla323[[#This Row],[ENTRADAS]]*Tabla323[[#This Row],[PRECIO]]</f>
        <v>0</v>
      </c>
      <c r="O211" s="2">
        <f>+Tabla323[[#This Row],[SALIDAS]]*Tabla323[[#This Row],[PRECIO]]</f>
        <v>0</v>
      </c>
      <c r="P211" s="2">
        <f>+Tabla323[[#This Row],[BALANCE INICIAL2]]+Tabla323[[#This Row],[ENTRADAS3]]-Tabla323[[#This Row],[SALIDAS4]]</f>
        <v>6336</v>
      </c>
    </row>
    <row r="212" spans="1:16" x14ac:dyDescent="0.25">
      <c r="A212" s="9" t="s">
        <v>34</v>
      </c>
      <c r="B212" s="17" t="s">
        <v>877</v>
      </c>
      <c r="C212" s="50" t="s">
        <v>80</v>
      </c>
      <c r="D212" t="s">
        <v>447</v>
      </c>
      <c r="F212" s="55" t="s">
        <v>1345</v>
      </c>
      <c r="G212" s="9" t="s">
        <v>820</v>
      </c>
      <c r="H212">
        <v>3</v>
      </c>
      <c r="I212">
        <v>0</v>
      </c>
      <c r="J212" s="34">
        <v>0</v>
      </c>
      <c r="K212">
        <f>+Tabla323[[#This Row],[BALANCE INICIAL]]+Tabla323[[#This Row],[ENTRADAS]]-Tabla323[[#This Row],[SALIDAS]]</f>
        <v>3</v>
      </c>
      <c r="L212" s="2">
        <v>1348</v>
      </c>
      <c r="M212" s="2">
        <f>+Tabla323[[#This Row],[BALANCE INICIAL]]*Tabla323[[#This Row],[PRECIO]]</f>
        <v>4044</v>
      </c>
      <c r="N212" s="2">
        <f>+Tabla323[[#This Row],[ENTRADAS]]*Tabla323[[#This Row],[PRECIO]]</f>
        <v>0</v>
      </c>
      <c r="O212" s="2">
        <f>+Tabla323[[#This Row],[SALIDAS]]*Tabla323[[#This Row],[PRECIO]]</f>
        <v>0</v>
      </c>
      <c r="P212" s="2">
        <f>+Tabla323[[#This Row],[BALANCE INICIAL2]]+Tabla323[[#This Row],[ENTRADAS3]]-Tabla323[[#This Row],[SALIDAS4]]</f>
        <v>4044</v>
      </c>
    </row>
    <row r="213" spans="1:16" x14ac:dyDescent="0.25">
      <c r="A213" s="9" t="s">
        <v>34</v>
      </c>
      <c r="B213" s="17" t="s">
        <v>877</v>
      </c>
      <c r="C213" s="50" t="s">
        <v>80</v>
      </c>
      <c r="D213" t="s">
        <v>448</v>
      </c>
      <c r="F213" s="55" t="s">
        <v>1345</v>
      </c>
      <c r="G213" s="9" t="s">
        <v>820</v>
      </c>
      <c r="H213">
        <v>9</v>
      </c>
      <c r="I213">
        <v>0</v>
      </c>
      <c r="J213" s="34">
        <v>0</v>
      </c>
      <c r="K213">
        <f>+Tabla323[[#This Row],[BALANCE INICIAL]]+Tabla323[[#This Row],[ENTRADAS]]-Tabla323[[#This Row],[SALIDAS]]</f>
        <v>9</v>
      </c>
      <c r="L213" s="2">
        <v>3655</v>
      </c>
      <c r="M213" s="2">
        <f>+Tabla323[[#This Row],[BALANCE INICIAL]]*Tabla323[[#This Row],[PRECIO]]</f>
        <v>32895</v>
      </c>
      <c r="N213" s="2">
        <f>+Tabla323[[#This Row],[ENTRADAS]]*Tabla323[[#This Row],[PRECIO]]</f>
        <v>0</v>
      </c>
      <c r="O213" s="2">
        <f>+Tabla323[[#This Row],[SALIDAS]]*Tabla323[[#This Row],[PRECIO]]</f>
        <v>0</v>
      </c>
      <c r="P213" s="2">
        <f>+Tabla323[[#This Row],[BALANCE INICIAL2]]+Tabla323[[#This Row],[ENTRADAS3]]-Tabla323[[#This Row],[SALIDAS4]]</f>
        <v>32895</v>
      </c>
    </row>
    <row r="214" spans="1:16" x14ac:dyDescent="0.25">
      <c r="A214" s="9" t="s">
        <v>59</v>
      </c>
      <c r="B214" s="17" t="s">
        <v>880</v>
      </c>
      <c r="C214" s="50" t="s">
        <v>107</v>
      </c>
      <c r="D214" t="s">
        <v>680</v>
      </c>
      <c r="F214" s="55" t="s">
        <v>1345</v>
      </c>
      <c r="G214" s="9" t="s">
        <v>820</v>
      </c>
      <c r="H214">
        <v>2</v>
      </c>
      <c r="I214">
        <v>0</v>
      </c>
      <c r="J214" s="34">
        <v>0</v>
      </c>
      <c r="K214">
        <f>+Tabla323[[#This Row],[BALANCE INICIAL]]+Tabla323[[#This Row],[ENTRADAS]]-Tabla323[[#This Row],[SALIDAS]]</f>
        <v>2</v>
      </c>
      <c r="L214" s="2">
        <v>265</v>
      </c>
      <c r="M214" s="2">
        <f>+Tabla323[[#This Row],[BALANCE INICIAL]]*Tabla323[[#This Row],[PRECIO]]</f>
        <v>530</v>
      </c>
      <c r="N214" s="2">
        <f>+Tabla323[[#This Row],[ENTRADAS]]*Tabla323[[#This Row],[PRECIO]]</f>
        <v>0</v>
      </c>
      <c r="O214" s="2">
        <f>+Tabla323[[#This Row],[SALIDAS]]*Tabla323[[#This Row],[PRECIO]]</f>
        <v>0</v>
      </c>
      <c r="P214" s="2">
        <f>+Tabla323[[#This Row],[BALANCE INICIAL2]]+Tabla323[[#This Row],[ENTRADAS3]]-Tabla323[[#This Row],[SALIDAS4]]</f>
        <v>530</v>
      </c>
    </row>
    <row r="215" spans="1:16" x14ac:dyDescent="0.25">
      <c r="A215" s="9" t="s">
        <v>59</v>
      </c>
      <c r="B215" s="17" t="s">
        <v>880</v>
      </c>
      <c r="C215" s="50" t="s">
        <v>107</v>
      </c>
      <c r="D215" t="s">
        <v>681</v>
      </c>
      <c r="F215" s="55" t="s">
        <v>1345</v>
      </c>
      <c r="G215" s="9" t="s">
        <v>820</v>
      </c>
      <c r="H215">
        <v>5</v>
      </c>
      <c r="I215">
        <v>0</v>
      </c>
      <c r="J215" s="34">
        <v>0</v>
      </c>
      <c r="K215">
        <f>+Tabla323[[#This Row],[BALANCE INICIAL]]+Tabla323[[#This Row],[ENTRADAS]]-Tabla323[[#This Row],[SALIDAS]]</f>
        <v>5</v>
      </c>
      <c r="L215" s="2">
        <v>390</v>
      </c>
      <c r="M215" s="2">
        <f>+Tabla323[[#This Row],[BALANCE INICIAL]]*Tabla323[[#This Row],[PRECIO]]</f>
        <v>1950</v>
      </c>
      <c r="N215" s="2">
        <f>+Tabla323[[#This Row],[ENTRADAS]]*Tabla323[[#This Row],[PRECIO]]</f>
        <v>0</v>
      </c>
      <c r="O215" s="2">
        <f>+Tabla323[[#This Row],[SALIDAS]]*Tabla323[[#This Row],[PRECIO]]</f>
        <v>0</v>
      </c>
      <c r="P215" s="2">
        <f>+Tabla323[[#This Row],[BALANCE INICIAL2]]+Tabla323[[#This Row],[ENTRADAS3]]-Tabla323[[#This Row],[SALIDAS4]]</f>
        <v>1950</v>
      </c>
    </row>
    <row r="216" spans="1:16" x14ac:dyDescent="0.25">
      <c r="A216" s="9" t="s">
        <v>59</v>
      </c>
      <c r="B216" s="17" t="s">
        <v>880</v>
      </c>
      <c r="C216" s="50" t="s">
        <v>107</v>
      </c>
      <c r="D216" t="s">
        <v>682</v>
      </c>
      <c r="F216" s="55" t="s">
        <v>1345</v>
      </c>
      <c r="G216" s="9" t="s">
        <v>820</v>
      </c>
      <c r="H216">
        <v>1</v>
      </c>
      <c r="I216">
        <v>0</v>
      </c>
      <c r="J216" s="34">
        <v>0</v>
      </c>
      <c r="K216">
        <f>+Tabla323[[#This Row],[BALANCE INICIAL]]+Tabla323[[#This Row],[ENTRADAS]]-Tabla323[[#This Row],[SALIDAS]]</f>
        <v>1</v>
      </c>
      <c r="L216" s="2">
        <v>333.98</v>
      </c>
      <c r="M216" s="2">
        <f>+Tabla323[[#This Row],[BALANCE INICIAL]]*Tabla323[[#This Row],[PRECIO]]</f>
        <v>333.98</v>
      </c>
      <c r="N216" s="2">
        <f>+Tabla323[[#This Row],[ENTRADAS]]*Tabla323[[#This Row],[PRECIO]]</f>
        <v>0</v>
      </c>
      <c r="O216" s="2">
        <f>+Tabla323[[#This Row],[SALIDAS]]*Tabla323[[#This Row],[PRECIO]]</f>
        <v>0</v>
      </c>
      <c r="P216" s="2">
        <f>+Tabla323[[#This Row],[BALANCE INICIAL2]]+Tabla323[[#This Row],[ENTRADAS3]]-Tabla323[[#This Row],[SALIDAS4]]</f>
        <v>333.98</v>
      </c>
    </row>
    <row r="217" spans="1:16" x14ac:dyDescent="0.25">
      <c r="A217" s="9" t="s">
        <v>59</v>
      </c>
      <c r="B217" s="17" t="s">
        <v>880</v>
      </c>
      <c r="C217" s="50" t="s">
        <v>107</v>
      </c>
      <c r="D217" t="s">
        <v>683</v>
      </c>
      <c r="F217" s="55" t="s">
        <v>1345</v>
      </c>
      <c r="G217" s="9" t="s">
        <v>820</v>
      </c>
      <c r="H217">
        <v>9</v>
      </c>
      <c r="I217">
        <v>0</v>
      </c>
      <c r="J217" s="34">
        <v>0</v>
      </c>
      <c r="K217">
        <f>+Tabla323[[#This Row],[BALANCE INICIAL]]+Tabla323[[#This Row],[ENTRADAS]]-Tabla323[[#This Row],[SALIDAS]]</f>
        <v>9</v>
      </c>
      <c r="L217" s="2">
        <v>295</v>
      </c>
      <c r="M217" s="2">
        <f>+Tabla323[[#This Row],[BALANCE INICIAL]]*Tabla323[[#This Row],[PRECIO]]</f>
        <v>2655</v>
      </c>
      <c r="N217" s="2">
        <f>+Tabla323[[#This Row],[ENTRADAS]]*Tabla323[[#This Row],[PRECIO]]</f>
        <v>0</v>
      </c>
      <c r="O217" s="2">
        <f>+Tabla323[[#This Row],[SALIDAS]]*Tabla323[[#This Row],[PRECIO]]</f>
        <v>0</v>
      </c>
      <c r="P217" s="2">
        <f>+Tabla323[[#This Row],[BALANCE INICIAL2]]+Tabla323[[#This Row],[ENTRADAS3]]-Tabla323[[#This Row],[SALIDAS4]]</f>
        <v>2655</v>
      </c>
    </row>
    <row r="218" spans="1:16" x14ac:dyDescent="0.25">
      <c r="A218" s="9" t="s">
        <v>59</v>
      </c>
      <c r="B218" s="17" t="s">
        <v>880</v>
      </c>
      <c r="C218" s="50" t="s">
        <v>107</v>
      </c>
      <c r="D218" t="s">
        <v>684</v>
      </c>
      <c r="F218" s="55" t="s">
        <v>1345</v>
      </c>
      <c r="G218" s="9" t="s">
        <v>820</v>
      </c>
      <c r="H218">
        <v>11</v>
      </c>
      <c r="I218">
        <v>0</v>
      </c>
      <c r="J218" s="34">
        <v>0</v>
      </c>
      <c r="K218">
        <f>+Tabla323[[#This Row],[BALANCE INICIAL]]+Tabla323[[#This Row],[ENTRADAS]]-Tabla323[[#This Row],[SALIDAS]]</f>
        <v>11</v>
      </c>
      <c r="L218" s="2">
        <v>750.5</v>
      </c>
      <c r="M218" s="2">
        <f>+Tabla323[[#This Row],[BALANCE INICIAL]]*Tabla323[[#This Row],[PRECIO]]</f>
        <v>8255.5</v>
      </c>
      <c r="N218" s="2">
        <f>+Tabla323[[#This Row],[ENTRADAS]]*Tabla323[[#This Row],[PRECIO]]</f>
        <v>0</v>
      </c>
      <c r="O218" s="2">
        <f>+Tabla323[[#This Row],[SALIDAS]]*Tabla323[[#This Row],[PRECIO]]</f>
        <v>0</v>
      </c>
      <c r="P218" s="2">
        <f>+Tabla323[[#This Row],[BALANCE INICIAL2]]+Tabla323[[#This Row],[ENTRADAS3]]-Tabla323[[#This Row],[SALIDAS4]]</f>
        <v>8255.5</v>
      </c>
    </row>
    <row r="219" spans="1:16" x14ac:dyDescent="0.25">
      <c r="A219" s="9" t="s">
        <v>59</v>
      </c>
      <c r="B219" s="17" t="s">
        <v>880</v>
      </c>
      <c r="C219" s="50" t="s">
        <v>107</v>
      </c>
      <c r="D219" t="s">
        <v>685</v>
      </c>
      <c r="F219" s="55" t="s">
        <v>1345</v>
      </c>
      <c r="G219" s="9" t="s">
        <v>820</v>
      </c>
      <c r="H219">
        <v>907</v>
      </c>
      <c r="I219">
        <v>0</v>
      </c>
      <c r="J219" s="34">
        <v>0</v>
      </c>
      <c r="K219">
        <f>+Tabla323[[#This Row],[BALANCE INICIAL]]+Tabla323[[#This Row],[ENTRADAS]]-Tabla323[[#This Row],[SALIDAS]]</f>
        <v>907</v>
      </c>
      <c r="L219" s="2">
        <v>50</v>
      </c>
      <c r="M219" s="2">
        <f>+Tabla323[[#This Row],[BALANCE INICIAL]]*Tabla323[[#This Row],[PRECIO]]</f>
        <v>45350</v>
      </c>
      <c r="N219" s="2">
        <f>+Tabla323[[#This Row],[ENTRADAS]]*Tabla323[[#This Row],[PRECIO]]</f>
        <v>0</v>
      </c>
      <c r="O219" s="2">
        <f>+Tabla323[[#This Row],[SALIDAS]]*Tabla323[[#This Row],[PRECIO]]</f>
        <v>0</v>
      </c>
      <c r="P219" s="2">
        <f>+Tabla323[[#This Row],[BALANCE INICIAL2]]+Tabla323[[#This Row],[ENTRADAS3]]-Tabla323[[#This Row],[SALIDAS4]]</f>
        <v>45350</v>
      </c>
    </row>
    <row r="220" spans="1:16" x14ac:dyDescent="0.25">
      <c r="A220" s="9" t="s">
        <v>59</v>
      </c>
      <c r="B220" s="17" t="s">
        <v>880</v>
      </c>
      <c r="C220" s="50" t="s">
        <v>107</v>
      </c>
      <c r="D220" t="s">
        <v>686</v>
      </c>
      <c r="F220" s="55" t="s">
        <v>1345</v>
      </c>
      <c r="G220" s="9" t="s">
        <v>820</v>
      </c>
      <c r="H220">
        <v>31</v>
      </c>
      <c r="I220">
        <v>0</v>
      </c>
      <c r="J220" s="34">
        <v>0</v>
      </c>
      <c r="K220">
        <f>+Tabla323[[#This Row],[BALANCE INICIAL]]+Tabla323[[#This Row],[ENTRADAS]]-Tabla323[[#This Row],[SALIDAS]]</f>
        <v>31</v>
      </c>
      <c r="L220" s="2">
        <v>600</v>
      </c>
      <c r="M220" s="2">
        <f>+Tabla323[[#This Row],[BALANCE INICIAL]]*Tabla323[[#This Row],[PRECIO]]</f>
        <v>18600</v>
      </c>
      <c r="N220" s="2">
        <f>+Tabla323[[#This Row],[ENTRADAS]]*Tabla323[[#This Row],[PRECIO]]</f>
        <v>0</v>
      </c>
      <c r="O220" s="2">
        <f>+Tabla323[[#This Row],[SALIDAS]]*Tabla323[[#This Row],[PRECIO]]</f>
        <v>0</v>
      </c>
      <c r="P220" s="2">
        <f>+Tabla323[[#This Row],[BALANCE INICIAL2]]+Tabla323[[#This Row],[ENTRADAS3]]-Tabla323[[#This Row],[SALIDAS4]]</f>
        <v>18600</v>
      </c>
    </row>
    <row r="221" spans="1:16" x14ac:dyDescent="0.25">
      <c r="A221" s="9" t="s">
        <v>59</v>
      </c>
      <c r="B221" s="17" t="s">
        <v>880</v>
      </c>
      <c r="C221" s="50" t="s">
        <v>107</v>
      </c>
      <c r="D221" t="s">
        <v>687</v>
      </c>
      <c r="F221" s="55" t="s">
        <v>1345</v>
      </c>
      <c r="G221" s="9" t="s">
        <v>820</v>
      </c>
      <c r="H221">
        <v>9</v>
      </c>
      <c r="I221">
        <v>0</v>
      </c>
      <c r="J221" s="34">
        <v>0</v>
      </c>
      <c r="K221">
        <f>+Tabla323[[#This Row],[BALANCE INICIAL]]+Tabla323[[#This Row],[ENTRADAS]]-Tabla323[[#This Row],[SALIDAS]]</f>
        <v>9</v>
      </c>
      <c r="L221" s="2">
        <v>949.99</v>
      </c>
      <c r="M221" s="2">
        <f>+Tabla323[[#This Row],[BALANCE INICIAL]]*Tabla323[[#This Row],[PRECIO]]</f>
        <v>8549.91</v>
      </c>
      <c r="N221" s="2">
        <f>+Tabla323[[#This Row],[ENTRADAS]]*Tabla323[[#This Row],[PRECIO]]</f>
        <v>0</v>
      </c>
      <c r="O221" s="2">
        <f>+Tabla323[[#This Row],[SALIDAS]]*Tabla323[[#This Row],[PRECIO]]</f>
        <v>0</v>
      </c>
      <c r="P221" s="2">
        <f>+Tabla323[[#This Row],[BALANCE INICIAL2]]+Tabla323[[#This Row],[ENTRADAS3]]-Tabla323[[#This Row],[SALIDAS4]]</f>
        <v>8549.91</v>
      </c>
    </row>
    <row r="222" spans="1:16" x14ac:dyDescent="0.25">
      <c r="A222" s="9" t="s">
        <v>59</v>
      </c>
      <c r="B222" s="17" t="s">
        <v>880</v>
      </c>
      <c r="C222" s="50" t="s">
        <v>107</v>
      </c>
      <c r="D222" t="s">
        <v>688</v>
      </c>
      <c r="F222" s="55" t="s">
        <v>1345</v>
      </c>
      <c r="G222" s="9" t="s">
        <v>820</v>
      </c>
      <c r="H222">
        <v>59</v>
      </c>
      <c r="I222">
        <v>0</v>
      </c>
      <c r="J222" s="34">
        <v>0</v>
      </c>
      <c r="K222">
        <f>+Tabla323[[#This Row],[BALANCE INICIAL]]+Tabla323[[#This Row],[ENTRADAS]]-Tabla323[[#This Row],[SALIDAS]]</f>
        <v>59</v>
      </c>
      <c r="L222" s="2">
        <v>850</v>
      </c>
      <c r="M222" s="2">
        <f>+Tabla323[[#This Row],[BALANCE INICIAL]]*Tabla323[[#This Row],[PRECIO]]</f>
        <v>50150</v>
      </c>
      <c r="N222" s="2">
        <f>+Tabla323[[#This Row],[ENTRADAS]]*Tabla323[[#This Row],[PRECIO]]</f>
        <v>0</v>
      </c>
      <c r="O222" s="2">
        <f>+Tabla323[[#This Row],[SALIDAS]]*Tabla323[[#This Row],[PRECIO]]</f>
        <v>0</v>
      </c>
      <c r="P222" s="2">
        <f>+Tabla323[[#This Row],[BALANCE INICIAL2]]+Tabla323[[#This Row],[ENTRADAS3]]-Tabla323[[#This Row],[SALIDAS4]]</f>
        <v>50150</v>
      </c>
    </row>
    <row r="223" spans="1:16" x14ac:dyDescent="0.25">
      <c r="A223" s="9" t="s">
        <v>59</v>
      </c>
      <c r="B223" s="47" t="s">
        <v>880</v>
      </c>
      <c r="C223" s="50" t="s">
        <v>107</v>
      </c>
      <c r="D223" t="s">
        <v>760</v>
      </c>
      <c r="F223" s="55" t="s">
        <v>1345</v>
      </c>
      <c r="G223" s="9" t="s">
        <v>820</v>
      </c>
      <c r="H223">
        <v>16</v>
      </c>
      <c r="I223">
        <v>0</v>
      </c>
      <c r="J223" s="34">
        <v>3</v>
      </c>
      <c r="K223">
        <f>+Tabla323[[#This Row],[BALANCE INICIAL]]+Tabla323[[#This Row],[ENTRADAS]]-Tabla323[[#This Row],[SALIDAS]]</f>
        <v>13</v>
      </c>
      <c r="L223" s="2">
        <v>190</v>
      </c>
      <c r="M223" s="2">
        <f>+Tabla323[[#This Row],[BALANCE INICIAL]]*Tabla323[[#This Row],[PRECIO]]</f>
        <v>3040</v>
      </c>
      <c r="N223" s="2">
        <f>+Tabla323[[#This Row],[ENTRADAS]]*Tabla323[[#This Row],[PRECIO]]</f>
        <v>0</v>
      </c>
      <c r="O223" s="2">
        <f>+Tabla323[[#This Row],[SALIDAS]]*Tabla323[[#This Row],[PRECIO]]</f>
        <v>570</v>
      </c>
      <c r="P223" s="2">
        <f>+Tabla323[[#This Row],[BALANCE INICIAL2]]+Tabla323[[#This Row],[ENTRADAS3]]-Tabla323[[#This Row],[SALIDAS4]]</f>
        <v>2470</v>
      </c>
    </row>
    <row r="224" spans="1:16" x14ac:dyDescent="0.25">
      <c r="A224" s="9" t="s">
        <v>59</v>
      </c>
      <c r="B224" s="17" t="s">
        <v>880</v>
      </c>
      <c r="C224" s="50" t="s">
        <v>107</v>
      </c>
      <c r="D224" t="s">
        <v>1406</v>
      </c>
      <c r="F224" s="55" t="s">
        <v>1345</v>
      </c>
      <c r="G224" s="9" t="s">
        <v>820</v>
      </c>
      <c r="H224">
        <v>26</v>
      </c>
      <c r="I224">
        <v>0</v>
      </c>
      <c r="J224" s="34">
        <v>0</v>
      </c>
      <c r="K224">
        <f>+Tabla323[[#This Row],[BALANCE INICIAL]]+Tabla323[[#This Row],[ENTRADAS]]-Tabla323[[#This Row],[SALIDAS]]</f>
        <v>26</v>
      </c>
      <c r="L224" s="2">
        <v>90</v>
      </c>
      <c r="M224" s="2">
        <f>+Tabla323[[#This Row],[BALANCE INICIAL]]*Tabla323[[#This Row],[PRECIO]]</f>
        <v>2340</v>
      </c>
      <c r="N224" s="2">
        <f>+Tabla323[[#This Row],[ENTRADAS]]*Tabla323[[#This Row],[PRECIO]]</f>
        <v>0</v>
      </c>
      <c r="O224" s="2">
        <f>+Tabla323[[#This Row],[SALIDAS]]*Tabla323[[#This Row],[PRECIO]]</f>
        <v>0</v>
      </c>
      <c r="P224" s="2">
        <f>+Tabla323[[#This Row],[BALANCE INICIAL2]]+Tabla323[[#This Row],[ENTRADAS3]]-Tabla323[[#This Row],[SALIDAS4]]</f>
        <v>2340</v>
      </c>
    </row>
    <row r="225" spans="1:16" x14ac:dyDescent="0.25">
      <c r="A225" s="9" t="s">
        <v>26</v>
      </c>
      <c r="B225" s="47" t="s">
        <v>887</v>
      </c>
      <c r="C225" s="50" t="s">
        <v>70</v>
      </c>
      <c r="D225" t="s">
        <v>1277</v>
      </c>
      <c r="F225" s="55" t="s">
        <v>1345</v>
      </c>
      <c r="G225" s="9" t="s">
        <v>820</v>
      </c>
      <c r="H225">
        <v>1</v>
      </c>
      <c r="I225">
        <v>0</v>
      </c>
      <c r="J225" s="34">
        <v>0</v>
      </c>
      <c r="K225">
        <f>+Tabla323[[#This Row],[BALANCE INICIAL]]+Tabla323[[#This Row],[ENTRADAS]]-Tabla323[[#This Row],[SALIDAS]]</f>
        <v>1</v>
      </c>
      <c r="L225" s="2">
        <v>39000</v>
      </c>
      <c r="M225" s="2">
        <f>+Tabla323[[#This Row],[BALANCE INICIAL]]*Tabla323[[#This Row],[PRECIO]]</f>
        <v>39000</v>
      </c>
      <c r="N225" s="2">
        <f>+Tabla323[[#This Row],[ENTRADAS]]*Tabla323[[#This Row],[PRECIO]]</f>
        <v>0</v>
      </c>
      <c r="O225" s="2">
        <f>+Tabla323[[#This Row],[SALIDAS]]*Tabla323[[#This Row],[PRECIO]]</f>
        <v>0</v>
      </c>
      <c r="P225" s="2">
        <f>+Tabla323[[#This Row],[BALANCE INICIAL2]]+Tabla323[[#This Row],[ENTRADAS3]]-Tabla323[[#This Row],[SALIDAS4]]</f>
        <v>39000</v>
      </c>
    </row>
    <row r="226" spans="1:16" ht="17.25" customHeight="1" x14ac:dyDescent="0.25">
      <c r="A226" s="35" t="s">
        <v>27</v>
      </c>
      <c r="B226" s="17" t="s">
        <v>889</v>
      </c>
      <c r="C226" s="51" t="s">
        <v>1139</v>
      </c>
      <c r="D226" t="s">
        <v>1278</v>
      </c>
      <c r="F226" s="55" t="s">
        <v>1345</v>
      </c>
      <c r="G226" s="9" t="s">
        <v>820</v>
      </c>
      <c r="H226">
        <v>800</v>
      </c>
      <c r="I226">
        <v>0</v>
      </c>
      <c r="J226" s="34">
        <v>0</v>
      </c>
      <c r="K226">
        <f>+Tabla323[[#This Row],[BALANCE INICIAL]]+Tabla323[[#This Row],[ENTRADAS]]-Tabla323[[#This Row],[SALIDAS]]</f>
        <v>800</v>
      </c>
      <c r="L226" s="2">
        <v>107.25</v>
      </c>
      <c r="M226" s="2">
        <f>+Tabla323[[#This Row],[BALANCE INICIAL]]*Tabla323[[#This Row],[PRECIO]]</f>
        <v>85800</v>
      </c>
      <c r="N226" s="2">
        <f>+Tabla323[[#This Row],[ENTRADAS]]*Tabla323[[#This Row],[PRECIO]]</f>
        <v>0</v>
      </c>
      <c r="O226" s="2">
        <f>+Tabla323[[#This Row],[SALIDAS]]*Tabla323[[#This Row],[PRECIO]]</f>
        <v>0</v>
      </c>
      <c r="P226" s="2">
        <f>+Tabla323[[#This Row],[BALANCE INICIAL2]]+Tabla323[[#This Row],[ENTRADAS3]]-Tabla323[[#This Row],[SALIDAS4]]</f>
        <v>85800</v>
      </c>
    </row>
    <row r="227" spans="1:16" ht="16.5" customHeight="1" x14ac:dyDescent="0.25">
      <c r="A227" s="9" t="s">
        <v>29</v>
      </c>
      <c r="B227" s="47" t="s">
        <v>878</v>
      </c>
      <c r="C227" s="50" t="s">
        <v>102</v>
      </c>
      <c r="D227" t="s">
        <v>1279</v>
      </c>
      <c r="F227" s="55" t="s">
        <v>1345</v>
      </c>
      <c r="G227" s="9" t="s">
        <v>865</v>
      </c>
      <c r="H227">
        <v>2</v>
      </c>
      <c r="I227">
        <v>0</v>
      </c>
      <c r="J227" s="34">
        <v>0</v>
      </c>
      <c r="K227">
        <f>+Tabla323[[#This Row],[BALANCE INICIAL]]+Tabla323[[#This Row],[ENTRADAS]]-Tabla323[[#This Row],[SALIDAS]]</f>
        <v>2</v>
      </c>
      <c r="L227" s="2">
        <v>361.86</v>
      </c>
      <c r="M227" s="2">
        <f>+Tabla323[[#This Row],[BALANCE INICIAL]]*Tabla323[[#This Row],[PRECIO]]</f>
        <v>723.72</v>
      </c>
      <c r="N227" s="2">
        <f>+Tabla323[[#This Row],[ENTRADAS]]*Tabla323[[#This Row],[PRECIO]]</f>
        <v>0</v>
      </c>
      <c r="O227" s="2">
        <f>+Tabla323[[#This Row],[SALIDAS]]*Tabla323[[#This Row],[PRECIO]]</f>
        <v>0</v>
      </c>
      <c r="P227" s="2">
        <f>+Tabla323[[#This Row],[BALANCE INICIAL2]]+Tabla323[[#This Row],[ENTRADAS3]]-Tabla323[[#This Row],[SALIDAS4]]</f>
        <v>723.72</v>
      </c>
    </row>
    <row r="228" spans="1:16" x14ac:dyDescent="0.25">
      <c r="A228" s="39" t="s">
        <v>27</v>
      </c>
      <c r="B228" s="40" t="s">
        <v>889</v>
      </c>
      <c r="C228" s="52" t="s">
        <v>1139</v>
      </c>
      <c r="D228" t="s">
        <v>1362</v>
      </c>
      <c r="F228" s="55" t="s">
        <v>1345</v>
      </c>
      <c r="G228" s="9" t="s">
        <v>820</v>
      </c>
      <c r="H228">
        <v>500</v>
      </c>
      <c r="I228">
        <v>0</v>
      </c>
      <c r="J228" s="34">
        <v>0</v>
      </c>
      <c r="K228">
        <f>+Tabla323[[#This Row],[BALANCE INICIAL]]+Tabla323[[#This Row],[ENTRADAS]]-Tabla323[[#This Row],[SALIDAS]]</f>
        <v>500</v>
      </c>
      <c r="L228" s="2">
        <v>58</v>
      </c>
      <c r="M228" s="2">
        <f>+Tabla323[[#This Row],[BALANCE INICIAL]]*Tabla323[[#This Row],[PRECIO]]</f>
        <v>29000</v>
      </c>
      <c r="N228" s="2">
        <f>+Tabla323[[#This Row],[ENTRADAS]]*Tabla323[[#This Row],[PRECIO]]</f>
        <v>0</v>
      </c>
      <c r="O228" s="2">
        <f>+Tabla323[[#This Row],[SALIDAS]]*Tabla323[[#This Row],[PRECIO]]</f>
        <v>0</v>
      </c>
      <c r="P228" s="2">
        <f>+Tabla323[[#This Row],[BALANCE INICIAL2]]+Tabla323[[#This Row],[ENTRADAS3]]-Tabla323[[#This Row],[SALIDAS4]]</f>
        <v>29000</v>
      </c>
    </row>
    <row r="229" spans="1:16" ht="15" customHeight="1" x14ac:dyDescent="0.25">
      <c r="A229" s="9" t="s">
        <v>33</v>
      </c>
      <c r="B229" s="47" t="s">
        <v>879</v>
      </c>
      <c r="C229" s="50" t="s">
        <v>106</v>
      </c>
      <c r="D229" t="s">
        <v>1394</v>
      </c>
      <c r="F229" s="55" t="s">
        <v>1345</v>
      </c>
      <c r="G229" s="9" t="s">
        <v>825</v>
      </c>
      <c r="H229">
        <v>67</v>
      </c>
      <c r="I229">
        <v>0</v>
      </c>
      <c r="J229" s="34">
        <v>0</v>
      </c>
      <c r="K229">
        <f>+Tabla323[[#This Row],[BALANCE INICIAL]]+Tabla323[[#This Row],[ENTRADAS]]-Tabla323[[#This Row],[SALIDAS]]</f>
        <v>67</v>
      </c>
      <c r="L229" s="2">
        <v>80</v>
      </c>
      <c r="M229" s="2">
        <f>+Tabla323[[#This Row],[BALANCE INICIAL]]*Tabla323[[#This Row],[PRECIO]]</f>
        <v>5360</v>
      </c>
      <c r="N229" s="2">
        <f>+Tabla323[[#This Row],[ENTRADAS]]*Tabla323[[#This Row],[PRECIO]]</f>
        <v>0</v>
      </c>
      <c r="O229" s="2">
        <f>+Tabla323[[#This Row],[SALIDAS]]*Tabla323[[#This Row],[PRECIO]]</f>
        <v>0</v>
      </c>
      <c r="P229" s="2">
        <f>+Tabla323[[#This Row],[BALANCE INICIAL2]]+Tabla323[[#This Row],[ENTRADAS3]]-Tabla323[[#This Row],[SALIDAS4]]</f>
        <v>5360</v>
      </c>
    </row>
    <row r="230" spans="1:16" x14ac:dyDescent="0.25">
      <c r="A230" s="9" t="s">
        <v>1130</v>
      </c>
      <c r="B230" s="17" t="s">
        <v>894</v>
      </c>
      <c r="C230" s="50" t="s">
        <v>1131</v>
      </c>
      <c r="D230" t="s">
        <v>690</v>
      </c>
      <c r="F230" s="55" t="s">
        <v>1345</v>
      </c>
      <c r="G230" s="9" t="s">
        <v>820</v>
      </c>
      <c r="H230">
        <v>16</v>
      </c>
      <c r="I230">
        <v>0</v>
      </c>
      <c r="J230" s="34">
        <v>0</v>
      </c>
      <c r="K230">
        <f>+Tabla323[[#This Row],[BALANCE INICIAL]]+Tabla323[[#This Row],[ENTRADAS]]-Tabla323[[#This Row],[SALIDAS]]</f>
        <v>16</v>
      </c>
      <c r="L230" s="2">
        <v>400</v>
      </c>
      <c r="M230" s="2">
        <f>+Tabla323[[#This Row],[BALANCE INICIAL]]*Tabla323[[#This Row],[PRECIO]]</f>
        <v>6400</v>
      </c>
      <c r="N230" s="2">
        <f>+Tabla323[[#This Row],[ENTRADAS]]*Tabla323[[#This Row],[PRECIO]]</f>
        <v>0</v>
      </c>
      <c r="O230" s="2">
        <f>+Tabla323[[#This Row],[SALIDAS]]*Tabla323[[#This Row],[PRECIO]]</f>
        <v>0</v>
      </c>
      <c r="P230" s="2">
        <f>+Tabla323[[#This Row],[BALANCE INICIAL2]]+Tabla323[[#This Row],[ENTRADAS3]]-Tabla323[[#This Row],[SALIDAS4]]</f>
        <v>6400</v>
      </c>
    </row>
    <row r="231" spans="1:16" x14ac:dyDescent="0.25">
      <c r="A231" s="13" t="s">
        <v>1141</v>
      </c>
      <c r="B231" s="17" t="s">
        <v>1142</v>
      </c>
      <c r="C231" s="49" t="s">
        <v>1143</v>
      </c>
      <c r="D231" t="s">
        <v>1072</v>
      </c>
      <c r="E231" t="s">
        <v>1060</v>
      </c>
      <c r="F231" s="55" t="s">
        <v>1345</v>
      </c>
      <c r="G231" s="9" t="s">
        <v>820</v>
      </c>
      <c r="H231">
        <v>0</v>
      </c>
      <c r="I231">
        <v>0</v>
      </c>
      <c r="J231" s="34">
        <v>0</v>
      </c>
      <c r="K231">
        <f>+Tabla323[[#This Row],[BALANCE INICIAL]]+Tabla323[[#This Row],[ENTRADAS]]-Tabla323[[#This Row],[SALIDAS]]</f>
        <v>0</v>
      </c>
      <c r="L231" s="2">
        <v>140</v>
      </c>
      <c r="M231" s="2">
        <f>+Tabla323[[#This Row],[BALANCE INICIAL]]*Tabla323[[#This Row],[PRECIO]]</f>
        <v>0</v>
      </c>
      <c r="N231" s="2">
        <f>+Tabla323[[#This Row],[ENTRADAS]]*Tabla323[[#This Row],[PRECIO]]</f>
        <v>0</v>
      </c>
      <c r="O231" s="2">
        <f>+Tabla323[[#This Row],[SALIDAS]]*Tabla323[[#This Row],[PRECIO]]</f>
        <v>0</v>
      </c>
      <c r="P231" s="2">
        <f>+Tabla323[[#This Row],[BALANCE INICIAL2]]+Tabla323[[#This Row],[ENTRADAS3]]-Tabla323[[#This Row],[SALIDAS4]]</f>
        <v>0</v>
      </c>
    </row>
    <row r="232" spans="1:16" ht="17.25" customHeight="1" x14ac:dyDescent="0.25">
      <c r="A232" s="13" t="s">
        <v>33</v>
      </c>
      <c r="B232" s="17" t="s">
        <v>879</v>
      </c>
      <c r="C232" s="50" t="s">
        <v>106</v>
      </c>
      <c r="D232" t="s">
        <v>1070</v>
      </c>
      <c r="E232" t="s">
        <v>1060</v>
      </c>
      <c r="F232" s="55" t="s">
        <v>1345</v>
      </c>
      <c r="G232" s="9" t="s">
        <v>825</v>
      </c>
      <c r="H232">
        <v>0</v>
      </c>
      <c r="I232">
        <v>0</v>
      </c>
      <c r="J232" s="34">
        <v>0</v>
      </c>
      <c r="K232">
        <f>+Tabla323[[#This Row],[BALANCE INICIAL]]+Tabla323[[#This Row],[ENTRADAS]]-Tabla323[[#This Row],[SALIDAS]]</f>
        <v>0</v>
      </c>
      <c r="L232" s="2">
        <v>350</v>
      </c>
      <c r="M232" s="2">
        <f>+Tabla323[[#This Row],[BALANCE INICIAL]]*Tabla323[[#This Row],[PRECIO]]</f>
        <v>0</v>
      </c>
      <c r="N232" s="2">
        <f>+Tabla323[[#This Row],[ENTRADAS]]*Tabla323[[#This Row],[PRECIO]]</f>
        <v>0</v>
      </c>
      <c r="O232" s="2">
        <f>+Tabla323[[#This Row],[SALIDAS]]*Tabla323[[#This Row],[PRECIO]]</f>
        <v>0</v>
      </c>
      <c r="P232" s="2">
        <f>+Tabla323[[#This Row],[BALANCE INICIAL2]]+Tabla323[[#This Row],[ENTRADAS3]]-Tabla323[[#This Row],[SALIDAS4]]</f>
        <v>0</v>
      </c>
    </row>
    <row r="233" spans="1:16" x14ac:dyDescent="0.25">
      <c r="A233" s="13" t="s">
        <v>33</v>
      </c>
      <c r="B233" s="17" t="s">
        <v>879</v>
      </c>
      <c r="C233" s="50" t="s">
        <v>106</v>
      </c>
      <c r="D233" t="s">
        <v>1280</v>
      </c>
      <c r="F233" s="55" t="s">
        <v>1345</v>
      </c>
      <c r="G233" s="9" t="s">
        <v>825</v>
      </c>
      <c r="H233">
        <v>7</v>
      </c>
      <c r="I233">
        <v>0</v>
      </c>
      <c r="J233" s="34">
        <v>0</v>
      </c>
      <c r="K233">
        <f>+Tabla323[[#This Row],[BALANCE INICIAL]]+Tabla323[[#This Row],[ENTRADAS]]-Tabla323[[#This Row],[SALIDAS]]</f>
        <v>7</v>
      </c>
      <c r="L233" s="2">
        <v>270</v>
      </c>
      <c r="M233" s="2">
        <f>+Tabla323[[#This Row],[BALANCE INICIAL]]*Tabla323[[#This Row],[PRECIO]]</f>
        <v>1890</v>
      </c>
      <c r="N233" s="2">
        <f>+Tabla323[[#This Row],[ENTRADAS]]*Tabla323[[#This Row],[PRECIO]]</f>
        <v>0</v>
      </c>
      <c r="O233" s="2">
        <f>+Tabla323[[#This Row],[SALIDAS]]*Tabla323[[#This Row],[PRECIO]]</f>
        <v>0</v>
      </c>
      <c r="P233" s="2">
        <f>+Tabla323[[#This Row],[BALANCE INICIAL2]]+Tabla323[[#This Row],[ENTRADAS3]]-Tabla323[[#This Row],[SALIDAS4]]</f>
        <v>1890</v>
      </c>
    </row>
    <row r="234" spans="1:16" ht="14.25" customHeight="1" x14ac:dyDescent="0.25">
      <c r="A234" s="13" t="s">
        <v>33</v>
      </c>
      <c r="B234" s="17" t="s">
        <v>879</v>
      </c>
      <c r="C234" s="50" t="s">
        <v>106</v>
      </c>
      <c r="D234" t="s">
        <v>691</v>
      </c>
      <c r="F234" s="55" t="s">
        <v>1345</v>
      </c>
      <c r="G234" s="9" t="s">
        <v>825</v>
      </c>
      <c r="H234">
        <v>202</v>
      </c>
      <c r="I234">
        <v>0</v>
      </c>
      <c r="J234" s="34">
        <v>0</v>
      </c>
      <c r="K234">
        <f>+Tabla323[[#This Row],[BALANCE INICIAL]]+Tabla323[[#This Row],[ENTRADAS]]-Tabla323[[#This Row],[SALIDAS]]</f>
        <v>202</v>
      </c>
      <c r="L234" s="2">
        <v>275</v>
      </c>
      <c r="M234" s="2">
        <f>+Tabla323[[#This Row],[BALANCE INICIAL]]*Tabla323[[#This Row],[PRECIO]]</f>
        <v>55550</v>
      </c>
      <c r="N234" s="2">
        <f>+Tabla323[[#This Row],[ENTRADAS]]*Tabla323[[#This Row],[PRECIO]]</f>
        <v>0</v>
      </c>
      <c r="O234" s="2">
        <f>+Tabla323[[#This Row],[SALIDAS]]*Tabla323[[#This Row],[PRECIO]]</f>
        <v>0</v>
      </c>
      <c r="P234" s="2">
        <f>+Tabla323[[#This Row],[BALANCE INICIAL2]]+Tabla323[[#This Row],[ENTRADAS3]]-Tabla323[[#This Row],[SALIDAS4]]</f>
        <v>55550</v>
      </c>
    </row>
    <row r="235" spans="1:16" x14ac:dyDescent="0.25">
      <c r="A235" s="13" t="s">
        <v>33</v>
      </c>
      <c r="B235" s="17" t="s">
        <v>879</v>
      </c>
      <c r="C235" s="50" t="s">
        <v>106</v>
      </c>
      <c r="D235" t="s">
        <v>692</v>
      </c>
      <c r="F235" s="55" t="s">
        <v>1345</v>
      </c>
      <c r="G235" s="9" t="s">
        <v>820</v>
      </c>
      <c r="H235">
        <v>1</v>
      </c>
      <c r="I235">
        <v>0</v>
      </c>
      <c r="J235" s="34">
        <v>0</v>
      </c>
      <c r="K235">
        <f>+Tabla323[[#This Row],[BALANCE INICIAL]]+Tabla323[[#This Row],[ENTRADAS]]-Tabla323[[#This Row],[SALIDAS]]</f>
        <v>1</v>
      </c>
      <c r="L235" s="2">
        <v>1850</v>
      </c>
      <c r="M235" s="2">
        <f>+Tabla323[[#This Row],[BALANCE INICIAL]]*Tabla323[[#This Row],[PRECIO]]</f>
        <v>1850</v>
      </c>
      <c r="N235" s="2">
        <f>+Tabla323[[#This Row],[ENTRADAS]]*Tabla323[[#This Row],[PRECIO]]</f>
        <v>0</v>
      </c>
      <c r="O235" s="2">
        <f>+Tabla323[[#This Row],[SALIDAS]]*Tabla323[[#This Row],[PRECIO]]</f>
        <v>0</v>
      </c>
      <c r="P235" s="2">
        <f>+Tabla323[[#This Row],[BALANCE INICIAL2]]+Tabla323[[#This Row],[ENTRADAS3]]-Tabla323[[#This Row],[SALIDAS4]]</f>
        <v>1850</v>
      </c>
    </row>
    <row r="236" spans="1:16" x14ac:dyDescent="0.25">
      <c r="A236" s="13" t="s">
        <v>33</v>
      </c>
      <c r="B236" s="17" t="s">
        <v>879</v>
      </c>
      <c r="C236" s="50" t="s">
        <v>106</v>
      </c>
      <c r="D236" t="s">
        <v>693</v>
      </c>
      <c r="F236" s="55" t="s">
        <v>1345</v>
      </c>
      <c r="G236" s="9" t="s">
        <v>820</v>
      </c>
      <c r="H236">
        <v>8</v>
      </c>
      <c r="I236">
        <v>0</v>
      </c>
      <c r="J236" s="34">
        <v>0</v>
      </c>
      <c r="K236">
        <f>+Tabla323[[#This Row],[BALANCE INICIAL]]+Tabla323[[#This Row],[ENTRADAS]]-Tabla323[[#This Row],[SALIDAS]]</f>
        <v>8</v>
      </c>
      <c r="L236" s="2">
        <v>900</v>
      </c>
      <c r="M236" s="2">
        <f>+Tabla323[[#This Row],[BALANCE INICIAL]]*Tabla323[[#This Row],[PRECIO]]</f>
        <v>7200</v>
      </c>
      <c r="N236" s="2">
        <f>+Tabla323[[#This Row],[ENTRADAS]]*Tabla323[[#This Row],[PRECIO]]</f>
        <v>0</v>
      </c>
      <c r="O236" s="2">
        <f>+Tabla323[[#This Row],[SALIDAS]]*Tabla323[[#This Row],[PRECIO]]</f>
        <v>0</v>
      </c>
      <c r="P236" s="2">
        <f>+Tabla323[[#This Row],[BALANCE INICIAL2]]+Tabla323[[#This Row],[ENTRADAS3]]-Tabla323[[#This Row],[SALIDAS4]]</f>
        <v>7200</v>
      </c>
    </row>
    <row r="237" spans="1:16" ht="15.75" customHeight="1" x14ac:dyDescent="0.25">
      <c r="A237" s="13" t="s">
        <v>33</v>
      </c>
      <c r="B237" s="17" t="s">
        <v>879</v>
      </c>
      <c r="C237" s="50" t="s">
        <v>106</v>
      </c>
      <c r="D237" t="s">
        <v>1084</v>
      </c>
      <c r="F237" s="55" t="s">
        <v>1345</v>
      </c>
      <c r="G237" s="9" t="s">
        <v>825</v>
      </c>
      <c r="H237">
        <v>110</v>
      </c>
      <c r="I237">
        <v>0</v>
      </c>
      <c r="J237" s="34">
        <v>34</v>
      </c>
      <c r="K237">
        <f>+Tabla323[[#This Row],[BALANCE INICIAL]]+Tabla323[[#This Row],[ENTRADAS]]-Tabla323[[#This Row],[SALIDAS]]</f>
        <v>76</v>
      </c>
      <c r="L237" s="2">
        <v>74</v>
      </c>
      <c r="M237" s="2">
        <f>+Tabla323[[#This Row],[BALANCE INICIAL]]*Tabla323[[#This Row],[PRECIO]]</f>
        <v>8140</v>
      </c>
      <c r="N237" s="2">
        <f>+Tabla323[[#This Row],[ENTRADAS]]*Tabla323[[#This Row],[PRECIO]]</f>
        <v>0</v>
      </c>
      <c r="O237" s="2">
        <f>+Tabla323[[#This Row],[SALIDAS]]*Tabla323[[#This Row],[PRECIO]]</f>
        <v>2516</v>
      </c>
      <c r="P237" s="2">
        <f>+Tabla323[[#This Row],[BALANCE INICIAL2]]+Tabla323[[#This Row],[ENTRADAS3]]-Tabla323[[#This Row],[SALIDAS4]]</f>
        <v>5624</v>
      </c>
    </row>
    <row r="238" spans="1:16" x14ac:dyDescent="0.25">
      <c r="A238" s="13" t="s">
        <v>33</v>
      </c>
      <c r="B238" s="17" t="s">
        <v>879</v>
      </c>
      <c r="C238" s="50" t="s">
        <v>106</v>
      </c>
      <c r="D238" t="s">
        <v>694</v>
      </c>
      <c r="F238" s="55" t="s">
        <v>1345</v>
      </c>
      <c r="G238" s="9" t="s">
        <v>820</v>
      </c>
      <c r="H238">
        <v>2</v>
      </c>
      <c r="I238">
        <v>0</v>
      </c>
      <c r="J238" s="34">
        <v>0</v>
      </c>
      <c r="K238">
        <f>+Tabla323[[#This Row],[BALANCE INICIAL]]+Tabla323[[#This Row],[ENTRADAS]]-Tabla323[[#This Row],[SALIDAS]]</f>
        <v>2</v>
      </c>
      <c r="L238" s="2">
        <v>290</v>
      </c>
      <c r="M238" s="2">
        <f>+Tabla323[[#This Row],[BALANCE INICIAL]]*Tabla323[[#This Row],[PRECIO]]</f>
        <v>580</v>
      </c>
      <c r="N238" s="2">
        <f>+Tabla323[[#This Row],[ENTRADAS]]*Tabla323[[#This Row],[PRECIO]]</f>
        <v>0</v>
      </c>
      <c r="O238" s="2">
        <f>+Tabla323[[#This Row],[SALIDAS]]*Tabla323[[#This Row],[PRECIO]]</f>
        <v>0</v>
      </c>
      <c r="P238" s="2">
        <f>+Tabla323[[#This Row],[BALANCE INICIAL2]]+Tabla323[[#This Row],[ENTRADAS3]]-Tabla323[[#This Row],[SALIDAS4]]</f>
        <v>580</v>
      </c>
    </row>
    <row r="239" spans="1:16" x14ac:dyDescent="0.25">
      <c r="A239" s="9" t="s">
        <v>59</v>
      </c>
      <c r="B239" s="17" t="s">
        <v>880</v>
      </c>
      <c r="C239" s="50" t="s">
        <v>107</v>
      </c>
      <c r="D239" t="s">
        <v>696</v>
      </c>
      <c r="F239" s="55" t="s">
        <v>1345</v>
      </c>
      <c r="G239" s="9" t="s">
        <v>820</v>
      </c>
      <c r="H239">
        <v>1</v>
      </c>
      <c r="I239">
        <v>0</v>
      </c>
      <c r="J239" s="34">
        <v>0</v>
      </c>
      <c r="K239">
        <f>+Tabla323[[#This Row],[BALANCE INICIAL]]+Tabla323[[#This Row],[ENTRADAS]]-Tabla323[[#This Row],[SALIDAS]]</f>
        <v>1</v>
      </c>
      <c r="L239" s="2">
        <v>395</v>
      </c>
      <c r="M239" s="2">
        <f>+Tabla323[[#This Row],[BALANCE INICIAL]]*Tabla323[[#This Row],[PRECIO]]</f>
        <v>395</v>
      </c>
      <c r="N239" s="2">
        <f>+Tabla323[[#This Row],[ENTRADAS]]*Tabla323[[#This Row],[PRECIO]]</f>
        <v>0</v>
      </c>
      <c r="O239" s="2">
        <f>+Tabla323[[#This Row],[SALIDAS]]*Tabla323[[#This Row],[PRECIO]]</f>
        <v>0</v>
      </c>
      <c r="P239" s="2">
        <f>+Tabla323[[#This Row],[BALANCE INICIAL2]]+Tabla323[[#This Row],[ENTRADAS3]]-Tabla323[[#This Row],[SALIDAS4]]</f>
        <v>395</v>
      </c>
    </row>
    <row r="240" spans="1:16" x14ac:dyDescent="0.25">
      <c r="A240" s="9" t="s">
        <v>31</v>
      </c>
      <c r="B240" s="47" t="s">
        <v>897</v>
      </c>
      <c r="C240" s="50" t="s">
        <v>69</v>
      </c>
      <c r="D240" t="s">
        <v>1138</v>
      </c>
      <c r="F240" s="55" t="s">
        <v>1345</v>
      </c>
      <c r="G240" s="9" t="s">
        <v>1276</v>
      </c>
      <c r="H240">
        <v>9</v>
      </c>
      <c r="I240">
        <v>0</v>
      </c>
      <c r="J240" s="34">
        <v>2</v>
      </c>
      <c r="K240">
        <f>+Tabla323[[#This Row],[BALANCE INICIAL]]+Tabla323[[#This Row],[ENTRADAS]]-Tabla323[[#This Row],[SALIDAS]]</f>
        <v>7</v>
      </c>
      <c r="L240" s="2">
        <v>810</v>
      </c>
      <c r="M240" s="2">
        <f>+Tabla323[[#This Row],[BALANCE INICIAL]]*Tabla323[[#This Row],[PRECIO]]</f>
        <v>7290</v>
      </c>
      <c r="N240" s="2">
        <f>+Tabla323[[#This Row],[ENTRADAS]]*Tabla323[[#This Row],[PRECIO]]</f>
        <v>0</v>
      </c>
      <c r="O240" s="2">
        <f>+Tabla323[[#This Row],[SALIDAS]]*Tabla323[[#This Row],[PRECIO]]</f>
        <v>1620</v>
      </c>
      <c r="P240" s="2">
        <f>+Tabla323[[#This Row],[BALANCE INICIAL2]]+Tabla323[[#This Row],[ENTRADAS3]]-Tabla323[[#This Row],[SALIDAS4]]</f>
        <v>5670</v>
      </c>
    </row>
    <row r="241" spans="1:16" x14ac:dyDescent="0.25">
      <c r="A241" s="35" t="s">
        <v>27</v>
      </c>
      <c r="B241" s="17" t="s">
        <v>889</v>
      </c>
      <c r="C241" s="51" t="s">
        <v>1139</v>
      </c>
      <c r="D241" t="s">
        <v>1273</v>
      </c>
      <c r="F241" s="55" t="s">
        <v>1345</v>
      </c>
      <c r="G241" s="9" t="s">
        <v>820</v>
      </c>
      <c r="H241">
        <v>0</v>
      </c>
      <c r="I241">
        <v>0</v>
      </c>
      <c r="J241" s="34">
        <v>0</v>
      </c>
      <c r="K241">
        <f>+Tabla323[[#This Row],[BALANCE INICIAL]]+Tabla323[[#This Row],[ENTRADAS]]-Tabla323[[#This Row],[SALIDAS]]</f>
        <v>0</v>
      </c>
      <c r="L241" s="2">
        <v>5.5</v>
      </c>
      <c r="M241" s="2">
        <f>+Tabla323[[#This Row],[BALANCE INICIAL]]*Tabla323[[#This Row],[PRECIO]]</f>
        <v>0</v>
      </c>
      <c r="N241" s="2">
        <f>+Tabla323[[#This Row],[ENTRADAS]]*Tabla323[[#This Row],[PRECIO]]</f>
        <v>0</v>
      </c>
      <c r="O241" s="2">
        <f>+Tabla323[[#This Row],[SALIDAS]]*Tabla323[[#This Row],[PRECIO]]</f>
        <v>0</v>
      </c>
      <c r="P241" s="2">
        <f>+Tabla323[[#This Row],[BALANCE INICIAL2]]+Tabla323[[#This Row],[ENTRADAS3]]-Tabla323[[#This Row],[SALIDAS4]]</f>
        <v>0</v>
      </c>
    </row>
    <row r="242" spans="1:16" ht="15" customHeight="1" x14ac:dyDescent="0.25">
      <c r="A242" s="35" t="s">
        <v>27</v>
      </c>
      <c r="B242" s="17" t="s">
        <v>889</v>
      </c>
      <c r="C242" s="51" t="s">
        <v>1139</v>
      </c>
      <c r="D242" t="s">
        <v>1396</v>
      </c>
      <c r="F242" s="55" t="s">
        <v>1345</v>
      </c>
      <c r="G242" s="9" t="s">
        <v>820</v>
      </c>
      <c r="H242">
        <v>1000</v>
      </c>
      <c r="I242">
        <v>0</v>
      </c>
      <c r="J242" s="34">
        <v>0</v>
      </c>
      <c r="K242">
        <f>+Tabla323[[#This Row],[BALANCE INICIAL]]+Tabla323[[#This Row],[ENTRADAS]]-Tabla323[[#This Row],[SALIDAS]]</f>
        <v>1000</v>
      </c>
      <c r="L242" s="2">
        <v>7.28</v>
      </c>
      <c r="M242" s="2">
        <f>+Tabla323[[#This Row],[BALANCE INICIAL]]*Tabla323[[#This Row],[PRECIO]]</f>
        <v>7280</v>
      </c>
      <c r="N242" s="2">
        <f>+Tabla323[[#This Row],[ENTRADAS]]*Tabla323[[#This Row],[PRECIO]]</f>
        <v>0</v>
      </c>
      <c r="O242" s="2">
        <f>+Tabla323[[#This Row],[SALIDAS]]*Tabla323[[#This Row],[PRECIO]]</f>
        <v>0</v>
      </c>
      <c r="P242" s="2">
        <f>+Tabla323[[#This Row],[BALANCE INICIAL2]]+Tabla323[[#This Row],[ENTRADAS3]]-Tabla323[[#This Row],[SALIDAS4]]</f>
        <v>7280</v>
      </c>
    </row>
    <row r="243" spans="1:16" ht="12.75" customHeight="1" x14ac:dyDescent="0.25">
      <c r="A243" s="35" t="s">
        <v>27</v>
      </c>
      <c r="B243" s="17" t="s">
        <v>889</v>
      </c>
      <c r="C243" s="51" t="s">
        <v>1139</v>
      </c>
      <c r="D243" t="s">
        <v>1439</v>
      </c>
      <c r="F243" s="55" t="s">
        <v>1345</v>
      </c>
      <c r="G243" s="9" t="s">
        <v>820</v>
      </c>
      <c r="H243">
        <v>0</v>
      </c>
      <c r="I243">
        <v>0</v>
      </c>
      <c r="J243" s="34">
        <v>0</v>
      </c>
      <c r="K243">
        <f>+Tabla323[[#This Row],[BALANCE INICIAL]]+Tabla323[[#This Row],[ENTRADAS]]-Tabla323[[#This Row],[SALIDAS]]</f>
        <v>0</v>
      </c>
      <c r="L243" s="2">
        <v>5.7</v>
      </c>
      <c r="M243" s="2">
        <f>+Tabla323[[#This Row],[BALANCE INICIAL]]*Tabla323[[#This Row],[PRECIO]]</f>
        <v>0</v>
      </c>
      <c r="N243" s="2">
        <f>+Tabla323[[#This Row],[ENTRADAS]]*Tabla323[[#This Row],[PRECIO]]</f>
        <v>0</v>
      </c>
      <c r="O243" s="2">
        <f>+Tabla323[[#This Row],[SALIDAS]]*Tabla323[[#This Row],[PRECIO]]</f>
        <v>0</v>
      </c>
      <c r="P243" s="2">
        <f>+Tabla323[[#This Row],[BALANCE INICIAL2]]+Tabla323[[#This Row],[ENTRADAS3]]-Tabla323[[#This Row],[SALIDAS4]]</f>
        <v>0</v>
      </c>
    </row>
    <row r="244" spans="1:16" ht="15.75" customHeight="1" x14ac:dyDescent="0.25">
      <c r="A244" s="35" t="s">
        <v>27</v>
      </c>
      <c r="B244" s="17" t="s">
        <v>889</v>
      </c>
      <c r="C244" s="51" t="s">
        <v>1139</v>
      </c>
      <c r="D244" t="s">
        <v>1450</v>
      </c>
      <c r="F244" s="55" t="s">
        <v>1345</v>
      </c>
      <c r="G244" s="9" t="s">
        <v>820</v>
      </c>
      <c r="H244">
        <v>200</v>
      </c>
      <c r="I244">
        <v>0</v>
      </c>
      <c r="J244" s="34">
        <v>0</v>
      </c>
      <c r="K244">
        <f>+Tabla323[[#This Row],[BALANCE INICIAL]]+Tabla323[[#This Row],[ENTRADAS]]-Tabla323[[#This Row],[SALIDAS]]</f>
        <v>200</v>
      </c>
      <c r="L244" s="2">
        <v>40</v>
      </c>
      <c r="M244" s="2">
        <f>+Tabla323[[#This Row],[BALANCE INICIAL]]*Tabla323[[#This Row],[PRECIO]]</f>
        <v>8000</v>
      </c>
      <c r="N244" s="2">
        <f>+Tabla323[[#This Row],[ENTRADAS]]*Tabla323[[#This Row],[PRECIO]]</f>
        <v>0</v>
      </c>
      <c r="O244" s="2">
        <f>+Tabla323[[#This Row],[SALIDAS]]*Tabla323[[#This Row],[PRECIO]]</f>
        <v>0</v>
      </c>
      <c r="P244" s="2">
        <f>+Tabla323[[#This Row],[BALANCE INICIAL2]]+Tabla323[[#This Row],[ENTRADAS3]]-Tabla323[[#This Row],[SALIDAS4]]</f>
        <v>8000</v>
      </c>
    </row>
    <row r="245" spans="1:16" ht="13.5" customHeight="1" x14ac:dyDescent="0.25">
      <c r="A245" s="13" t="s">
        <v>27</v>
      </c>
      <c r="B245" s="53" t="s">
        <v>889</v>
      </c>
      <c r="C245" s="51" t="s">
        <v>1139</v>
      </c>
      <c r="D245" t="s">
        <v>1442</v>
      </c>
      <c r="F245" s="55" t="s">
        <v>1345</v>
      </c>
      <c r="G245" s="9" t="s">
        <v>820</v>
      </c>
      <c r="H245">
        <v>3</v>
      </c>
      <c r="I245">
        <v>0</v>
      </c>
      <c r="J245" s="34">
        <v>0</v>
      </c>
      <c r="K245">
        <f>+Tabla323[[#This Row],[BALANCE INICIAL]]+Tabla323[[#This Row],[ENTRADAS]]-Tabla323[[#This Row],[SALIDAS]]</f>
        <v>3</v>
      </c>
      <c r="L245" s="2">
        <v>87</v>
      </c>
      <c r="M245" s="2">
        <f>+Tabla323[[#This Row],[BALANCE INICIAL]]*Tabla323[[#This Row],[PRECIO]]</f>
        <v>261</v>
      </c>
      <c r="N245" s="2">
        <f>+Tabla323[[#This Row],[ENTRADAS]]*Tabla323[[#This Row],[PRECIO]]</f>
        <v>0</v>
      </c>
      <c r="O245" s="2">
        <f>+Tabla323[[#This Row],[SALIDAS]]*Tabla323[[#This Row],[PRECIO]]</f>
        <v>0</v>
      </c>
      <c r="P245" s="2">
        <f>+Tabla323[[#This Row],[BALANCE INICIAL2]]+Tabla323[[#This Row],[ENTRADAS3]]-Tabla323[[#This Row],[SALIDAS4]]</f>
        <v>261</v>
      </c>
    </row>
    <row r="246" spans="1:16" ht="15.75" customHeight="1" x14ac:dyDescent="0.25">
      <c r="A246" s="39" t="s">
        <v>28</v>
      </c>
      <c r="B246" s="40" t="s">
        <v>884</v>
      </c>
      <c r="C246" s="52" t="s">
        <v>74</v>
      </c>
      <c r="D246" t="s">
        <v>1274</v>
      </c>
      <c r="F246" s="55" t="s">
        <v>1345</v>
      </c>
      <c r="G246" s="9" t="s">
        <v>820</v>
      </c>
      <c r="H246">
        <v>5</v>
      </c>
      <c r="I246">
        <v>0</v>
      </c>
      <c r="J246" s="34">
        <v>0</v>
      </c>
      <c r="K246">
        <f>+Tabla323[[#This Row],[BALANCE INICIAL]]+Tabla323[[#This Row],[ENTRADAS]]-Tabla323[[#This Row],[SALIDAS]]</f>
        <v>5</v>
      </c>
      <c r="L246" s="2">
        <v>83.19</v>
      </c>
      <c r="M246" s="2">
        <f>+Tabla323[[#This Row],[BALANCE INICIAL]]*Tabla323[[#This Row],[PRECIO]]</f>
        <v>415.95</v>
      </c>
      <c r="N246" s="2">
        <f>+Tabla323[[#This Row],[ENTRADAS]]*Tabla323[[#This Row],[PRECIO]]</f>
        <v>0</v>
      </c>
      <c r="O246" s="2">
        <f>+Tabla323[[#This Row],[SALIDAS]]*Tabla323[[#This Row],[PRECIO]]</f>
        <v>0</v>
      </c>
      <c r="P246" s="2">
        <f>+Tabla323[[#This Row],[BALANCE INICIAL2]]+Tabla323[[#This Row],[ENTRADAS3]]-Tabla323[[#This Row],[SALIDAS4]]</f>
        <v>415.95</v>
      </c>
    </row>
    <row r="247" spans="1:16" ht="14.25" customHeight="1" x14ac:dyDescent="0.25">
      <c r="A247" s="9" t="s">
        <v>34</v>
      </c>
      <c r="B247" s="47" t="s">
        <v>877</v>
      </c>
      <c r="C247" s="50" t="s">
        <v>80</v>
      </c>
      <c r="D247" t="s">
        <v>197</v>
      </c>
      <c r="F247" s="55" t="s">
        <v>1345</v>
      </c>
      <c r="G247" s="9" t="s">
        <v>820</v>
      </c>
      <c r="H247">
        <v>90</v>
      </c>
      <c r="I247">
        <v>0</v>
      </c>
      <c r="J247" s="34">
        <v>0</v>
      </c>
      <c r="K247">
        <f>+Tabla323[[#This Row],[BALANCE INICIAL]]+Tabla323[[#This Row],[ENTRADAS]]-Tabla323[[#This Row],[SALIDAS]]</f>
        <v>90</v>
      </c>
      <c r="L247" s="2">
        <v>170</v>
      </c>
      <c r="M247" s="2">
        <f>+Tabla323[[#This Row],[BALANCE INICIAL]]*Tabla323[[#This Row],[PRECIO]]</f>
        <v>15300</v>
      </c>
      <c r="N247" s="2">
        <f>+Tabla323[[#This Row],[ENTRADAS]]*Tabla323[[#This Row],[PRECIO]]</f>
        <v>0</v>
      </c>
      <c r="O247" s="2">
        <f>+Tabla323[[#This Row],[SALIDAS]]*Tabla323[[#This Row],[PRECIO]]</f>
        <v>0</v>
      </c>
      <c r="P247" s="2">
        <f>+Tabla323[[#This Row],[BALANCE INICIAL2]]+Tabla323[[#This Row],[ENTRADAS3]]-Tabla323[[#This Row],[SALIDAS4]]</f>
        <v>15300</v>
      </c>
    </row>
    <row r="248" spans="1:16" ht="15.75" customHeight="1" x14ac:dyDescent="0.25">
      <c r="A248" s="9" t="s">
        <v>59</v>
      </c>
      <c r="B248" s="17" t="s">
        <v>880</v>
      </c>
      <c r="C248" s="50" t="s">
        <v>107</v>
      </c>
      <c r="D248" t="s">
        <v>697</v>
      </c>
      <c r="F248" s="55" t="s">
        <v>1345</v>
      </c>
      <c r="G248" s="9" t="s">
        <v>820</v>
      </c>
      <c r="H248">
        <v>1</v>
      </c>
      <c r="I248">
        <v>0</v>
      </c>
      <c r="J248" s="34">
        <v>0</v>
      </c>
      <c r="K248">
        <f>+Tabla323[[#This Row],[BALANCE INICIAL]]+Tabla323[[#This Row],[ENTRADAS]]-Tabla323[[#This Row],[SALIDAS]]</f>
        <v>1</v>
      </c>
      <c r="L248" s="2">
        <v>100</v>
      </c>
      <c r="M248" s="2">
        <f>+Tabla323[[#This Row],[BALANCE INICIAL]]*Tabla323[[#This Row],[PRECIO]]</f>
        <v>100</v>
      </c>
      <c r="N248" s="2">
        <f>+Tabla323[[#This Row],[ENTRADAS]]*Tabla323[[#This Row],[PRECIO]]</f>
        <v>0</v>
      </c>
      <c r="O248" s="2">
        <f>+Tabla323[[#This Row],[SALIDAS]]*Tabla323[[#This Row],[PRECIO]]</f>
        <v>0</v>
      </c>
      <c r="P248" s="2">
        <f>+Tabla323[[#This Row],[BALANCE INICIAL2]]+Tabla323[[#This Row],[ENTRADAS3]]-Tabla323[[#This Row],[SALIDAS4]]</f>
        <v>100</v>
      </c>
    </row>
    <row r="249" spans="1:16" ht="15.75" customHeight="1" x14ac:dyDescent="0.25">
      <c r="A249" s="39" t="s">
        <v>28</v>
      </c>
      <c r="B249" s="40" t="s">
        <v>884</v>
      </c>
      <c r="C249" s="52" t="s">
        <v>74</v>
      </c>
      <c r="D249" t="s">
        <v>198</v>
      </c>
      <c r="F249" s="55" t="s">
        <v>1345</v>
      </c>
      <c r="G249" s="9" t="s">
        <v>820</v>
      </c>
      <c r="H249">
        <v>73</v>
      </c>
      <c r="I249">
        <v>0</v>
      </c>
      <c r="J249" s="34">
        <v>0</v>
      </c>
      <c r="K249">
        <f>+Tabla323[[#This Row],[BALANCE INICIAL]]+Tabla323[[#This Row],[ENTRADAS]]-Tabla323[[#This Row],[SALIDAS]]</f>
        <v>73</v>
      </c>
      <c r="L249" s="2">
        <v>189.61</v>
      </c>
      <c r="M249" s="2">
        <f>+Tabla323[[#This Row],[BALANCE INICIAL]]*Tabla323[[#This Row],[PRECIO]]</f>
        <v>13841.53</v>
      </c>
      <c r="N249" s="2">
        <f>+Tabla323[[#This Row],[ENTRADAS]]*Tabla323[[#This Row],[PRECIO]]</f>
        <v>0</v>
      </c>
      <c r="O249" s="2">
        <f>+Tabla323[[#This Row],[SALIDAS]]*Tabla323[[#This Row],[PRECIO]]</f>
        <v>0</v>
      </c>
      <c r="P249" s="2">
        <f>+Tabla323[[#This Row],[BALANCE INICIAL2]]+Tabla323[[#This Row],[ENTRADAS3]]-Tabla323[[#This Row],[SALIDAS4]]</f>
        <v>13841.53</v>
      </c>
    </row>
    <row r="250" spans="1:16" ht="16.5" customHeight="1" x14ac:dyDescent="0.25">
      <c r="A250" s="9" t="s">
        <v>34</v>
      </c>
      <c r="B250" s="47" t="s">
        <v>877</v>
      </c>
      <c r="C250" s="50" t="s">
        <v>80</v>
      </c>
      <c r="D250" t="s">
        <v>199</v>
      </c>
      <c r="F250" s="55" t="s">
        <v>1345</v>
      </c>
      <c r="G250" s="9" t="s">
        <v>820</v>
      </c>
      <c r="H250">
        <v>0</v>
      </c>
      <c r="I250">
        <v>0</v>
      </c>
      <c r="J250" s="34">
        <v>0</v>
      </c>
      <c r="K250">
        <f>+Tabla323[[#This Row],[BALANCE INICIAL]]+Tabla323[[#This Row],[ENTRADAS]]-Tabla323[[#This Row],[SALIDAS]]</f>
        <v>0</v>
      </c>
      <c r="L250" s="2">
        <v>850</v>
      </c>
      <c r="M250" s="2">
        <f>+Tabla323[[#This Row],[BALANCE INICIAL]]*Tabla323[[#This Row],[PRECIO]]</f>
        <v>0</v>
      </c>
      <c r="N250" s="2">
        <f>+Tabla323[[#This Row],[ENTRADAS]]*Tabla323[[#This Row],[PRECIO]]</f>
        <v>0</v>
      </c>
      <c r="O250" s="2">
        <f>+Tabla323[[#This Row],[SALIDAS]]*Tabla323[[#This Row],[PRECIO]]</f>
        <v>0</v>
      </c>
      <c r="P250" s="2">
        <f>+Tabla323[[#This Row],[BALANCE INICIAL2]]+Tabla323[[#This Row],[ENTRADAS3]]-Tabla323[[#This Row],[SALIDAS4]]</f>
        <v>0</v>
      </c>
    </row>
    <row r="251" spans="1:16" ht="16.5" customHeight="1" x14ac:dyDescent="0.25">
      <c r="A251" s="39" t="s">
        <v>28</v>
      </c>
      <c r="B251" s="40" t="s">
        <v>884</v>
      </c>
      <c r="C251" s="52" t="s">
        <v>74</v>
      </c>
      <c r="D251" t="s">
        <v>1440</v>
      </c>
      <c r="F251" s="55" t="s">
        <v>1345</v>
      </c>
      <c r="G251" s="9" t="s">
        <v>820</v>
      </c>
      <c r="H251">
        <v>21</v>
      </c>
      <c r="I251">
        <v>0</v>
      </c>
      <c r="J251" s="34">
        <v>1</v>
      </c>
      <c r="K251">
        <f>+Tabla323[[#This Row],[BALANCE INICIAL]]+Tabla323[[#This Row],[ENTRADAS]]-Tabla323[[#This Row],[SALIDAS]]</f>
        <v>20</v>
      </c>
      <c r="L251" s="2">
        <v>76.599999999999994</v>
      </c>
      <c r="M251" s="2">
        <f>+Tabla323[[#This Row],[BALANCE INICIAL]]*Tabla323[[#This Row],[PRECIO]]</f>
        <v>1608.6</v>
      </c>
      <c r="N251" s="2">
        <f>+Tabla323[[#This Row],[ENTRADAS]]*Tabla323[[#This Row],[PRECIO]]</f>
        <v>0</v>
      </c>
      <c r="O251" s="2">
        <f>+Tabla323[[#This Row],[SALIDAS]]*Tabla323[[#This Row],[PRECIO]]</f>
        <v>76.599999999999994</v>
      </c>
      <c r="P251" s="2">
        <f>+Tabla323[[#This Row],[BALANCE INICIAL2]]+Tabla323[[#This Row],[ENTRADAS3]]-Tabla323[[#This Row],[SALIDAS4]]</f>
        <v>1532</v>
      </c>
    </row>
    <row r="252" spans="1:16" x14ac:dyDescent="0.25">
      <c r="A252" s="39" t="s">
        <v>28</v>
      </c>
      <c r="B252" s="40" t="s">
        <v>884</v>
      </c>
      <c r="C252" s="52" t="s">
        <v>74</v>
      </c>
      <c r="D252" t="s">
        <v>1441</v>
      </c>
      <c r="F252" s="55" t="s">
        <v>1345</v>
      </c>
      <c r="G252" s="9" t="s">
        <v>820</v>
      </c>
      <c r="H252">
        <v>13</v>
      </c>
      <c r="I252">
        <v>0</v>
      </c>
      <c r="J252" s="34">
        <v>0</v>
      </c>
      <c r="K252">
        <f>+Tabla323[[#This Row],[BALANCE INICIAL]]+Tabla323[[#This Row],[ENTRADAS]]-Tabla323[[#This Row],[SALIDAS]]</f>
        <v>13</v>
      </c>
      <c r="L252" s="2">
        <v>22.89</v>
      </c>
      <c r="M252" s="2">
        <f>+Tabla323[[#This Row],[BALANCE INICIAL]]*Tabla323[[#This Row],[PRECIO]]</f>
        <v>297.57</v>
      </c>
      <c r="N252" s="2">
        <f>+Tabla323[[#This Row],[ENTRADAS]]*Tabla323[[#This Row],[PRECIO]]</f>
        <v>0</v>
      </c>
      <c r="O252" s="2">
        <f>+Tabla323[[#This Row],[SALIDAS]]*Tabla323[[#This Row],[PRECIO]]</f>
        <v>0</v>
      </c>
      <c r="P252" s="2">
        <f>+Tabla323[[#This Row],[BALANCE INICIAL2]]+Tabla323[[#This Row],[ENTRADAS3]]-Tabla323[[#This Row],[SALIDAS4]]</f>
        <v>297.57</v>
      </c>
    </row>
    <row r="253" spans="1:16" x14ac:dyDescent="0.25">
      <c r="A253" s="9" t="s">
        <v>24</v>
      </c>
      <c r="B253" s="17" t="s">
        <v>875</v>
      </c>
      <c r="C253" s="50" t="s">
        <v>64</v>
      </c>
      <c r="D253" t="s">
        <v>1275</v>
      </c>
      <c r="F253" s="55" t="s">
        <v>1345</v>
      </c>
      <c r="G253" s="9" t="s">
        <v>866</v>
      </c>
      <c r="H253">
        <v>10</v>
      </c>
      <c r="I253">
        <v>0</v>
      </c>
      <c r="J253" s="34">
        <v>0</v>
      </c>
      <c r="K253">
        <f>+Tabla323[[#This Row],[BALANCE INICIAL]]+Tabla323[[#This Row],[ENTRADAS]]-Tabla323[[#This Row],[SALIDAS]]</f>
        <v>10</v>
      </c>
      <c r="L253" s="2">
        <v>553.22</v>
      </c>
      <c r="M253" s="2">
        <f>+Tabla323[[#This Row],[BALANCE INICIAL]]*Tabla323[[#This Row],[PRECIO]]</f>
        <v>5532.2000000000007</v>
      </c>
      <c r="N253" s="2">
        <f>+Tabla323[[#This Row],[ENTRADAS]]*Tabla323[[#This Row],[PRECIO]]</f>
        <v>0</v>
      </c>
      <c r="O253" s="2">
        <f>+Tabla323[[#This Row],[SALIDAS]]*Tabla323[[#This Row],[PRECIO]]</f>
        <v>0</v>
      </c>
      <c r="P253" s="2">
        <f>+Tabla323[[#This Row],[BALANCE INICIAL2]]+Tabla323[[#This Row],[ENTRADAS3]]-Tabla323[[#This Row],[SALIDAS4]]</f>
        <v>5532.2000000000007</v>
      </c>
    </row>
    <row r="254" spans="1:16" x14ac:dyDescent="0.25">
      <c r="A254" s="9" t="s">
        <v>29</v>
      </c>
      <c r="B254" s="47" t="s">
        <v>878</v>
      </c>
      <c r="C254" s="50" t="s">
        <v>102</v>
      </c>
      <c r="D254" t="s">
        <v>555</v>
      </c>
      <c r="F254" s="55" t="s">
        <v>1345</v>
      </c>
      <c r="G254" s="9" t="s">
        <v>865</v>
      </c>
      <c r="H254">
        <v>1</v>
      </c>
      <c r="I254">
        <v>0</v>
      </c>
      <c r="J254" s="34">
        <v>1</v>
      </c>
      <c r="K254">
        <f>+Tabla323[[#This Row],[BALANCE INICIAL]]+Tabla323[[#This Row],[ENTRADAS]]-Tabla323[[#This Row],[SALIDAS]]</f>
        <v>0</v>
      </c>
      <c r="L254" s="2">
        <v>790.77</v>
      </c>
      <c r="M254" s="2">
        <f>+Tabla323[[#This Row],[BALANCE INICIAL]]*Tabla323[[#This Row],[PRECIO]]</f>
        <v>790.77</v>
      </c>
      <c r="N254" s="2">
        <f>+Tabla323[[#This Row],[ENTRADAS]]*Tabla323[[#This Row],[PRECIO]]</f>
        <v>0</v>
      </c>
      <c r="O254" s="2">
        <f>+Tabla323[[#This Row],[SALIDAS]]*Tabla323[[#This Row],[PRECIO]]</f>
        <v>790.77</v>
      </c>
      <c r="P254" s="2">
        <f>+Tabla323[[#This Row],[BALANCE INICIAL2]]+Tabla323[[#This Row],[ENTRADAS3]]-Tabla323[[#This Row],[SALIDAS4]]</f>
        <v>0</v>
      </c>
    </row>
    <row r="255" spans="1:16" x14ac:dyDescent="0.25">
      <c r="A255" s="9" t="s">
        <v>31</v>
      </c>
      <c r="B255" s="47" t="s">
        <v>897</v>
      </c>
      <c r="C255" s="50" t="s">
        <v>69</v>
      </c>
      <c r="D255" t="s">
        <v>1018</v>
      </c>
      <c r="E255" t="s">
        <v>1020</v>
      </c>
      <c r="F255" s="55" t="s">
        <v>1345</v>
      </c>
      <c r="G255" s="9" t="s">
        <v>820</v>
      </c>
      <c r="H255">
        <v>125</v>
      </c>
      <c r="I255">
        <v>0</v>
      </c>
      <c r="J255" s="34">
        <v>0</v>
      </c>
      <c r="K255">
        <f>+Tabla323[[#This Row],[BALANCE INICIAL]]+Tabla323[[#This Row],[ENTRADAS]]-Tabla323[[#This Row],[SALIDAS]]</f>
        <v>125</v>
      </c>
      <c r="L255" s="2">
        <v>110</v>
      </c>
      <c r="M255" s="2">
        <f>+Tabla323[[#This Row],[BALANCE INICIAL]]*Tabla323[[#This Row],[PRECIO]]</f>
        <v>13750</v>
      </c>
      <c r="N255" s="2">
        <f>+Tabla323[[#This Row],[ENTRADAS]]*Tabla323[[#This Row],[PRECIO]]</f>
        <v>0</v>
      </c>
      <c r="O255" s="2">
        <f>+Tabla323[[#This Row],[SALIDAS]]*Tabla323[[#This Row],[PRECIO]]</f>
        <v>0</v>
      </c>
      <c r="P255" s="2">
        <f>+Tabla323[[#This Row],[BALANCE INICIAL2]]+Tabla323[[#This Row],[ENTRADAS3]]-Tabla323[[#This Row],[SALIDAS4]]</f>
        <v>13750</v>
      </c>
    </row>
    <row r="256" spans="1:16" x14ac:dyDescent="0.25">
      <c r="A256" s="9" t="s">
        <v>31</v>
      </c>
      <c r="B256" s="47" t="s">
        <v>897</v>
      </c>
      <c r="C256" s="50" t="s">
        <v>69</v>
      </c>
      <c r="D256" t="s">
        <v>202</v>
      </c>
      <c r="F256" s="55" t="s">
        <v>1345</v>
      </c>
      <c r="G256" s="9" t="s">
        <v>820</v>
      </c>
      <c r="H256">
        <v>127</v>
      </c>
      <c r="I256">
        <v>0</v>
      </c>
      <c r="J256" s="34">
        <v>5</v>
      </c>
      <c r="K256">
        <f>+Tabla323[[#This Row],[BALANCE INICIAL]]+Tabla323[[#This Row],[ENTRADAS]]-Tabla323[[#This Row],[SALIDAS]]</f>
        <v>122</v>
      </c>
      <c r="L256" s="2">
        <v>129.80000000000001</v>
      </c>
      <c r="M256" s="2">
        <f>+Tabla323[[#This Row],[BALANCE INICIAL]]*Tabla323[[#This Row],[PRECIO]]</f>
        <v>16484.600000000002</v>
      </c>
      <c r="N256" s="2">
        <f>+Tabla323[[#This Row],[ENTRADAS]]*Tabla323[[#This Row],[PRECIO]]</f>
        <v>0</v>
      </c>
      <c r="O256" s="2">
        <f>+Tabla323[[#This Row],[SALIDAS]]*Tabla323[[#This Row],[PRECIO]]</f>
        <v>649</v>
      </c>
      <c r="P256" s="2">
        <f>+Tabla323[[#This Row],[BALANCE INICIAL2]]+Tabla323[[#This Row],[ENTRADAS3]]-Tabla323[[#This Row],[SALIDAS4]]</f>
        <v>15835.600000000002</v>
      </c>
    </row>
    <row r="257" spans="1:16" x14ac:dyDescent="0.25">
      <c r="A257" s="9" t="s">
        <v>31</v>
      </c>
      <c r="B257" s="47" t="s">
        <v>897</v>
      </c>
      <c r="C257" s="50" t="s">
        <v>69</v>
      </c>
      <c r="D257" t="s">
        <v>203</v>
      </c>
      <c r="F257" s="55" t="s">
        <v>1345</v>
      </c>
      <c r="G257" s="9" t="s">
        <v>842</v>
      </c>
      <c r="H257">
        <v>115</v>
      </c>
      <c r="I257">
        <v>0</v>
      </c>
      <c r="J257" s="34">
        <v>0</v>
      </c>
      <c r="K257">
        <f>+Tabla323[[#This Row],[BALANCE INICIAL]]+Tabla323[[#This Row],[ENTRADAS]]-Tabla323[[#This Row],[SALIDAS]]</f>
        <v>115</v>
      </c>
      <c r="L257" s="2">
        <v>71.5</v>
      </c>
      <c r="M257" s="2">
        <f>+Tabla323[[#This Row],[BALANCE INICIAL]]*Tabla323[[#This Row],[PRECIO]]</f>
        <v>8222.5</v>
      </c>
      <c r="N257" s="2">
        <f>+Tabla323[[#This Row],[ENTRADAS]]*Tabla323[[#This Row],[PRECIO]]</f>
        <v>0</v>
      </c>
      <c r="O257" s="2">
        <f>+Tabla323[[#This Row],[SALIDAS]]*Tabla323[[#This Row],[PRECIO]]</f>
        <v>0</v>
      </c>
      <c r="P257" s="2">
        <f>+Tabla323[[#This Row],[BALANCE INICIAL2]]+Tabla323[[#This Row],[ENTRADAS3]]-Tabla323[[#This Row],[SALIDAS4]]</f>
        <v>8222.5</v>
      </c>
    </row>
    <row r="258" spans="1:16" x14ac:dyDescent="0.25">
      <c r="A258" s="9" t="s">
        <v>31</v>
      </c>
      <c r="B258" s="47" t="s">
        <v>897</v>
      </c>
      <c r="C258" s="50" t="s">
        <v>69</v>
      </c>
      <c r="D258" t="s">
        <v>1269</v>
      </c>
      <c r="F258" s="55" t="s">
        <v>1345</v>
      </c>
      <c r="G258" s="9" t="s">
        <v>820</v>
      </c>
      <c r="H258">
        <v>6</v>
      </c>
      <c r="I258">
        <v>0</v>
      </c>
      <c r="J258" s="34">
        <v>0</v>
      </c>
      <c r="K258">
        <f>+Tabla323[[#This Row],[BALANCE INICIAL]]+Tabla323[[#This Row],[ENTRADAS]]-Tabla323[[#This Row],[SALIDAS]]</f>
        <v>6</v>
      </c>
      <c r="L258" s="2">
        <v>500</v>
      </c>
      <c r="M258" s="2">
        <f>+Tabla323[[#This Row],[BALANCE INICIAL]]*Tabla323[[#This Row],[PRECIO]]</f>
        <v>3000</v>
      </c>
      <c r="N258" s="2">
        <f>+Tabla323[[#This Row],[ENTRADAS]]*Tabla323[[#This Row],[PRECIO]]</f>
        <v>0</v>
      </c>
      <c r="O258" s="2">
        <f>+Tabla323[[#This Row],[SALIDAS]]*Tabla323[[#This Row],[PRECIO]]</f>
        <v>0</v>
      </c>
      <c r="P258" s="2">
        <f>+Tabla323[[#This Row],[BALANCE INICIAL2]]+Tabla323[[#This Row],[ENTRADAS3]]-Tabla323[[#This Row],[SALIDAS4]]</f>
        <v>3000</v>
      </c>
    </row>
    <row r="259" spans="1:16" x14ac:dyDescent="0.25">
      <c r="A259" s="9" t="s">
        <v>1145</v>
      </c>
      <c r="B259" s="47" t="s">
        <v>885</v>
      </c>
      <c r="C259" s="50" t="s">
        <v>1146</v>
      </c>
      <c r="D259" t="s">
        <v>1270</v>
      </c>
      <c r="F259" s="55" t="s">
        <v>1345</v>
      </c>
      <c r="G259" s="9" t="s">
        <v>820</v>
      </c>
      <c r="H259">
        <v>30</v>
      </c>
      <c r="I259">
        <v>0</v>
      </c>
      <c r="J259" s="34">
        <v>0</v>
      </c>
      <c r="K259">
        <f>+Tabla323[[#This Row],[BALANCE INICIAL]]+Tabla323[[#This Row],[ENTRADAS]]-Tabla323[[#This Row],[SALIDAS]]</f>
        <v>30</v>
      </c>
      <c r="L259" s="2">
        <v>5000</v>
      </c>
      <c r="M259" s="2">
        <f>+Tabla323[[#This Row],[BALANCE INICIAL]]*Tabla323[[#This Row],[PRECIO]]</f>
        <v>150000</v>
      </c>
      <c r="N259" s="2">
        <f>+Tabla323[[#This Row],[ENTRADAS]]*Tabla323[[#This Row],[PRECIO]]</f>
        <v>0</v>
      </c>
      <c r="O259" s="2">
        <f>+Tabla323[[#This Row],[SALIDAS]]*Tabla323[[#This Row],[PRECIO]]</f>
        <v>0</v>
      </c>
      <c r="P259" s="2">
        <f>+Tabla323[[#This Row],[BALANCE INICIAL2]]+Tabla323[[#This Row],[ENTRADAS3]]-Tabla323[[#This Row],[SALIDAS4]]</f>
        <v>150000</v>
      </c>
    </row>
    <row r="260" spans="1:16" x14ac:dyDescent="0.25">
      <c r="A260" s="9" t="s">
        <v>47</v>
      </c>
      <c r="B260" s="47" t="s">
        <v>893</v>
      </c>
      <c r="C260" s="50" t="s">
        <v>94</v>
      </c>
      <c r="D260" t="s">
        <v>380</v>
      </c>
      <c r="F260" s="55" t="s">
        <v>1345</v>
      </c>
      <c r="G260" s="9" t="s">
        <v>825</v>
      </c>
      <c r="H260">
        <v>2</v>
      </c>
      <c r="I260">
        <v>0</v>
      </c>
      <c r="J260" s="34">
        <v>0</v>
      </c>
      <c r="K260">
        <f>+Tabla323[[#This Row],[BALANCE INICIAL]]+Tabla323[[#This Row],[ENTRADAS]]-Tabla323[[#This Row],[SALIDAS]]</f>
        <v>2</v>
      </c>
      <c r="L260" s="2">
        <v>1089</v>
      </c>
      <c r="M260" s="2">
        <f>+Tabla323[[#This Row],[BALANCE INICIAL]]*Tabla323[[#This Row],[PRECIO]]</f>
        <v>2178</v>
      </c>
      <c r="N260" s="2">
        <f>+Tabla323[[#This Row],[ENTRADAS]]*Tabla323[[#This Row],[PRECIO]]</f>
        <v>0</v>
      </c>
      <c r="O260" s="2">
        <f>+Tabla323[[#This Row],[SALIDAS]]*Tabla323[[#This Row],[PRECIO]]</f>
        <v>0</v>
      </c>
      <c r="P260" s="2">
        <f>+Tabla323[[#This Row],[BALANCE INICIAL2]]+Tabla323[[#This Row],[ENTRADAS3]]-Tabla323[[#This Row],[SALIDAS4]]</f>
        <v>2178</v>
      </c>
    </row>
    <row r="261" spans="1:16" x14ac:dyDescent="0.25">
      <c r="A261" s="9" t="s">
        <v>29</v>
      </c>
      <c r="B261" s="47" t="s">
        <v>878</v>
      </c>
      <c r="C261" s="50" t="s">
        <v>102</v>
      </c>
      <c r="D261" t="s">
        <v>556</v>
      </c>
      <c r="F261" s="55" t="s">
        <v>1345</v>
      </c>
      <c r="G261" s="9" t="s">
        <v>834</v>
      </c>
      <c r="H261">
        <v>5</v>
      </c>
      <c r="I261">
        <v>0</v>
      </c>
      <c r="J261" s="34">
        <v>0</v>
      </c>
      <c r="K261">
        <f>+Tabla323[[#This Row],[BALANCE INICIAL]]+Tabla323[[#This Row],[ENTRADAS]]-Tabla323[[#This Row],[SALIDAS]]</f>
        <v>5</v>
      </c>
      <c r="L261" s="2">
        <v>60.5</v>
      </c>
      <c r="M261" s="2">
        <f>+Tabla323[[#This Row],[BALANCE INICIAL]]*Tabla323[[#This Row],[PRECIO]]</f>
        <v>302.5</v>
      </c>
      <c r="N261" s="2">
        <f>+Tabla323[[#This Row],[ENTRADAS]]*Tabla323[[#This Row],[PRECIO]]</f>
        <v>0</v>
      </c>
      <c r="O261" s="2">
        <f>+Tabla323[[#This Row],[SALIDAS]]*Tabla323[[#This Row],[PRECIO]]</f>
        <v>0</v>
      </c>
      <c r="P261" s="2">
        <f>+Tabla323[[#This Row],[BALANCE INICIAL2]]+Tabla323[[#This Row],[ENTRADAS3]]-Tabla323[[#This Row],[SALIDAS4]]</f>
        <v>302.5</v>
      </c>
    </row>
    <row r="262" spans="1:16" x14ac:dyDescent="0.25">
      <c r="A262" s="9" t="s">
        <v>1159</v>
      </c>
      <c r="B262" s="17" t="s">
        <v>1160</v>
      </c>
      <c r="C262" s="50" t="s">
        <v>1161</v>
      </c>
      <c r="D262" t="s">
        <v>1271</v>
      </c>
      <c r="F262" s="55" t="s">
        <v>1345</v>
      </c>
      <c r="G262" s="9" t="s">
        <v>820</v>
      </c>
      <c r="H262">
        <v>19</v>
      </c>
      <c r="I262">
        <v>0</v>
      </c>
      <c r="J262" s="34">
        <v>0</v>
      </c>
      <c r="K262">
        <f>+Tabla323[[#This Row],[BALANCE INICIAL]]+Tabla323[[#This Row],[ENTRADAS]]-Tabla323[[#This Row],[SALIDAS]]</f>
        <v>19</v>
      </c>
      <c r="L262" s="2">
        <v>91.12</v>
      </c>
      <c r="M262" s="2">
        <f>+Tabla323[[#This Row],[BALANCE INICIAL]]*Tabla323[[#This Row],[PRECIO]]</f>
        <v>1731.2800000000002</v>
      </c>
      <c r="N262" s="2">
        <f>+Tabla323[[#This Row],[ENTRADAS]]*Tabla323[[#This Row],[PRECIO]]</f>
        <v>0</v>
      </c>
      <c r="O262" s="2">
        <f>+Tabla323[[#This Row],[SALIDAS]]*Tabla323[[#This Row],[PRECIO]]</f>
        <v>0</v>
      </c>
      <c r="P262" s="2">
        <f>+Tabla323[[#This Row],[BALANCE INICIAL2]]+Tabla323[[#This Row],[ENTRADAS3]]-Tabla323[[#This Row],[SALIDAS4]]</f>
        <v>1731.2800000000002</v>
      </c>
    </row>
    <row r="263" spans="1:16" x14ac:dyDescent="0.25">
      <c r="A263" s="9" t="s">
        <v>59</v>
      </c>
      <c r="B263" s="17" t="s">
        <v>880</v>
      </c>
      <c r="C263" s="50" t="s">
        <v>107</v>
      </c>
      <c r="D263" t="s">
        <v>699</v>
      </c>
      <c r="F263" s="55" t="s">
        <v>1345</v>
      </c>
      <c r="G263" s="9" t="s">
        <v>820</v>
      </c>
      <c r="H263">
        <v>26</v>
      </c>
      <c r="I263">
        <v>0</v>
      </c>
      <c r="J263" s="34">
        <v>0</v>
      </c>
      <c r="K263">
        <f>+Tabla323[[#This Row],[BALANCE INICIAL]]+Tabla323[[#This Row],[ENTRADAS]]-Tabla323[[#This Row],[SALIDAS]]</f>
        <v>26</v>
      </c>
      <c r="L263" s="2">
        <v>284</v>
      </c>
      <c r="M263" s="2">
        <f>+Tabla323[[#This Row],[BALANCE INICIAL]]*Tabla323[[#This Row],[PRECIO]]</f>
        <v>7384</v>
      </c>
      <c r="N263" s="2">
        <f>+Tabla323[[#This Row],[ENTRADAS]]*Tabla323[[#This Row],[PRECIO]]</f>
        <v>0</v>
      </c>
      <c r="O263" s="2">
        <f>+Tabla323[[#This Row],[SALIDAS]]*Tabla323[[#This Row],[PRECIO]]</f>
        <v>0</v>
      </c>
      <c r="P263" s="2">
        <f>+Tabla323[[#This Row],[BALANCE INICIAL2]]+Tabla323[[#This Row],[ENTRADAS3]]-Tabla323[[#This Row],[SALIDAS4]]</f>
        <v>7384</v>
      </c>
    </row>
    <row r="264" spans="1:16" x14ac:dyDescent="0.25">
      <c r="A264" s="9" t="s">
        <v>1159</v>
      </c>
      <c r="B264" s="17" t="s">
        <v>1160</v>
      </c>
      <c r="C264" s="50" t="s">
        <v>1161</v>
      </c>
      <c r="D264" t="s">
        <v>700</v>
      </c>
      <c r="F264" s="55" t="s">
        <v>1345</v>
      </c>
      <c r="G264" s="9" t="s">
        <v>820</v>
      </c>
      <c r="H264">
        <v>8</v>
      </c>
      <c r="I264">
        <v>0</v>
      </c>
      <c r="J264" s="34">
        <v>0</v>
      </c>
      <c r="K264">
        <f>+Tabla323[[#This Row],[BALANCE INICIAL]]+Tabla323[[#This Row],[ENTRADAS]]-Tabla323[[#This Row],[SALIDAS]]</f>
        <v>8</v>
      </c>
      <c r="L264" s="2">
        <v>650</v>
      </c>
      <c r="M264" s="2">
        <f>+Tabla323[[#This Row],[BALANCE INICIAL]]*Tabla323[[#This Row],[PRECIO]]</f>
        <v>5200</v>
      </c>
      <c r="N264" s="2">
        <f>+Tabla323[[#This Row],[ENTRADAS]]*Tabla323[[#This Row],[PRECIO]]</f>
        <v>0</v>
      </c>
      <c r="O264" s="2">
        <f>+Tabla323[[#This Row],[SALIDAS]]*Tabla323[[#This Row],[PRECIO]]</f>
        <v>0</v>
      </c>
      <c r="P264" s="2">
        <f>+Tabla323[[#This Row],[BALANCE INICIAL2]]+Tabla323[[#This Row],[ENTRADAS3]]-Tabla323[[#This Row],[SALIDAS4]]</f>
        <v>5200</v>
      </c>
    </row>
    <row r="265" spans="1:16" x14ac:dyDescent="0.25">
      <c r="A265" s="9" t="s">
        <v>62</v>
      </c>
      <c r="B265" s="17" t="s">
        <v>891</v>
      </c>
      <c r="C265" s="50" t="s">
        <v>100</v>
      </c>
      <c r="D265" t="s">
        <v>701</v>
      </c>
      <c r="F265" s="55" t="s">
        <v>1345</v>
      </c>
      <c r="G265" s="9" t="s">
        <v>820</v>
      </c>
      <c r="H265">
        <v>2</v>
      </c>
      <c r="I265">
        <v>0</v>
      </c>
      <c r="J265" s="34">
        <v>0</v>
      </c>
      <c r="K265">
        <f>+Tabla323[[#This Row],[BALANCE INICIAL]]+Tabla323[[#This Row],[ENTRADAS]]-Tabla323[[#This Row],[SALIDAS]]</f>
        <v>2</v>
      </c>
      <c r="L265" s="2">
        <v>1450</v>
      </c>
      <c r="M265" s="2">
        <f>+Tabla323[[#This Row],[BALANCE INICIAL]]*Tabla323[[#This Row],[PRECIO]]</f>
        <v>2900</v>
      </c>
      <c r="N265" s="2">
        <f>+Tabla323[[#This Row],[ENTRADAS]]*Tabla323[[#This Row],[PRECIO]]</f>
        <v>0</v>
      </c>
      <c r="O265" s="2">
        <f>+Tabla323[[#This Row],[SALIDAS]]*Tabla323[[#This Row],[PRECIO]]</f>
        <v>0</v>
      </c>
      <c r="P265" s="2">
        <f>+Tabla323[[#This Row],[BALANCE INICIAL2]]+Tabla323[[#This Row],[ENTRADAS3]]-Tabla323[[#This Row],[SALIDAS4]]</f>
        <v>2900</v>
      </c>
    </row>
    <row r="266" spans="1:16" x14ac:dyDescent="0.25">
      <c r="A266" s="9" t="s">
        <v>62</v>
      </c>
      <c r="B266" s="17" t="s">
        <v>891</v>
      </c>
      <c r="C266" s="50" t="s">
        <v>100</v>
      </c>
      <c r="D266" t="s">
        <v>702</v>
      </c>
      <c r="F266" s="55" t="s">
        <v>1345</v>
      </c>
      <c r="G266" s="9" t="s">
        <v>820</v>
      </c>
      <c r="H266">
        <v>2</v>
      </c>
      <c r="I266">
        <v>0</v>
      </c>
      <c r="J266" s="34">
        <v>0</v>
      </c>
      <c r="K266">
        <f>+Tabla323[[#This Row],[BALANCE INICIAL]]+Tabla323[[#This Row],[ENTRADAS]]-Tabla323[[#This Row],[SALIDAS]]</f>
        <v>2</v>
      </c>
      <c r="L266" s="2">
        <v>1350</v>
      </c>
      <c r="M266" s="2">
        <f>+Tabla323[[#This Row],[BALANCE INICIAL]]*Tabla323[[#This Row],[PRECIO]]</f>
        <v>2700</v>
      </c>
      <c r="N266" s="2">
        <f>+Tabla323[[#This Row],[ENTRADAS]]*Tabla323[[#This Row],[PRECIO]]</f>
        <v>0</v>
      </c>
      <c r="O266" s="2">
        <f>+Tabla323[[#This Row],[SALIDAS]]*Tabla323[[#This Row],[PRECIO]]</f>
        <v>0</v>
      </c>
      <c r="P266" s="2">
        <f>+Tabla323[[#This Row],[BALANCE INICIAL2]]+Tabla323[[#This Row],[ENTRADAS3]]-Tabla323[[#This Row],[SALIDAS4]]</f>
        <v>2700</v>
      </c>
    </row>
    <row r="267" spans="1:16" x14ac:dyDescent="0.25">
      <c r="A267" s="9" t="s">
        <v>26</v>
      </c>
      <c r="B267" s="47" t="s">
        <v>887</v>
      </c>
      <c r="C267" s="50" t="s">
        <v>70</v>
      </c>
      <c r="D267" t="s">
        <v>1272</v>
      </c>
      <c r="F267" s="55" t="s">
        <v>1345</v>
      </c>
      <c r="G267" s="9" t="s">
        <v>820</v>
      </c>
      <c r="H267">
        <v>3</v>
      </c>
      <c r="I267">
        <v>0</v>
      </c>
      <c r="J267" s="34">
        <v>0</v>
      </c>
      <c r="K267">
        <f>+Tabla323[[#This Row],[BALANCE INICIAL]]+Tabla323[[#This Row],[ENTRADAS]]-Tabla323[[#This Row],[SALIDAS]]</f>
        <v>3</v>
      </c>
      <c r="L267" s="2">
        <v>900</v>
      </c>
      <c r="M267" s="2">
        <f>+Tabla323[[#This Row],[BALANCE INICIAL]]*Tabla323[[#This Row],[PRECIO]]</f>
        <v>2700</v>
      </c>
      <c r="N267" s="2">
        <f>+Tabla323[[#This Row],[ENTRADAS]]*Tabla323[[#This Row],[PRECIO]]</f>
        <v>0</v>
      </c>
      <c r="O267" s="2">
        <f>+Tabla323[[#This Row],[SALIDAS]]*Tabla323[[#This Row],[PRECIO]]</f>
        <v>0</v>
      </c>
      <c r="P267" s="2">
        <f>+Tabla323[[#This Row],[BALANCE INICIAL2]]+Tabla323[[#This Row],[ENTRADAS3]]-Tabla323[[#This Row],[SALIDAS4]]</f>
        <v>2700</v>
      </c>
    </row>
    <row r="268" spans="1:16" x14ac:dyDescent="0.25">
      <c r="A268" s="39" t="s">
        <v>28</v>
      </c>
      <c r="B268" s="40" t="s">
        <v>884</v>
      </c>
      <c r="C268" s="52" t="s">
        <v>74</v>
      </c>
      <c r="D268" t="s">
        <v>205</v>
      </c>
      <c r="F268" s="55" t="s">
        <v>1345</v>
      </c>
      <c r="G268" s="9" t="s">
        <v>849</v>
      </c>
      <c r="H268">
        <v>43</v>
      </c>
      <c r="I268">
        <v>0</v>
      </c>
      <c r="J268" s="34">
        <v>0</v>
      </c>
      <c r="K268">
        <f>+Tabla323[[#This Row],[BALANCE INICIAL]]+Tabla323[[#This Row],[ENTRADAS]]-Tabla323[[#This Row],[SALIDAS]]</f>
        <v>43</v>
      </c>
      <c r="L268" s="2">
        <v>240</v>
      </c>
      <c r="M268" s="2">
        <f>+Tabla323[[#This Row],[BALANCE INICIAL]]*Tabla323[[#This Row],[PRECIO]]</f>
        <v>10320</v>
      </c>
      <c r="N268" s="2">
        <f>+Tabla323[[#This Row],[ENTRADAS]]*Tabla323[[#This Row],[PRECIO]]</f>
        <v>0</v>
      </c>
      <c r="O268" s="2">
        <f>+Tabla323[[#This Row],[SALIDAS]]*Tabla323[[#This Row],[PRECIO]]</f>
        <v>0</v>
      </c>
      <c r="P268" s="2">
        <f>+Tabla323[[#This Row],[BALANCE INICIAL2]]+Tabla323[[#This Row],[ENTRADAS3]]-Tabla323[[#This Row],[SALIDAS4]]</f>
        <v>10320</v>
      </c>
    </row>
    <row r="269" spans="1:16" x14ac:dyDescent="0.25">
      <c r="A269" s="39" t="s">
        <v>28</v>
      </c>
      <c r="B269" s="40" t="s">
        <v>884</v>
      </c>
      <c r="C269" s="52" t="s">
        <v>74</v>
      </c>
      <c r="D269" t="s">
        <v>206</v>
      </c>
      <c r="F269" s="55" t="s">
        <v>1345</v>
      </c>
      <c r="G269" s="9" t="s">
        <v>849</v>
      </c>
      <c r="H269">
        <v>44</v>
      </c>
      <c r="I269">
        <v>0</v>
      </c>
      <c r="J269" s="34">
        <v>0</v>
      </c>
      <c r="K269">
        <f>+Tabla323[[#This Row],[BALANCE INICIAL]]+Tabla323[[#This Row],[ENTRADAS]]-Tabla323[[#This Row],[SALIDAS]]</f>
        <v>44</v>
      </c>
      <c r="L269" s="2">
        <v>292.5</v>
      </c>
      <c r="M269" s="2">
        <f>+Tabla323[[#This Row],[BALANCE INICIAL]]*Tabla323[[#This Row],[PRECIO]]</f>
        <v>12870</v>
      </c>
      <c r="N269" s="2">
        <f>+Tabla323[[#This Row],[ENTRADAS]]*Tabla323[[#This Row],[PRECIO]]</f>
        <v>0</v>
      </c>
      <c r="O269" s="2">
        <f>+Tabla323[[#This Row],[SALIDAS]]*Tabla323[[#This Row],[PRECIO]]</f>
        <v>0</v>
      </c>
      <c r="P269" s="2">
        <f>+Tabla323[[#This Row],[BALANCE INICIAL2]]+Tabla323[[#This Row],[ENTRADAS3]]-Tabla323[[#This Row],[SALIDAS4]]</f>
        <v>12870</v>
      </c>
    </row>
    <row r="270" spans="1:16" x14ac:dyDescent="0.25">
      <c r="A270" s="39" t="s">
        <v>28</v>
      </c>
      <c r="B270" s="40" t="s">
        <v>884</v>
      </c>
      <c r="C270" s="52" t="s">
        <v>74</v>
      </c>
      <c r="D270" t="s">
        <v>207</v>
      </c>
      <c r="F270" s="55" t="s">
        <v>1345</v>
      </c>
      <c r="G270" s="9" t="s">
        <v>849</v>
      </c>
      <c r="H270">
        <v>39</v>
      </c>
      <c r="I270">
        <v>0</v>
      </c>
      <c r="J270" s="34">
        <v>0</v>
      </c>
      <c r="K270">
        <f>+Tabla323[[#This Row],[BALANCE INICIAL]]+Tabla323[[#This Row],[ENTRADAS]]-Tabla323[[#This Row],[SALIDAS]]</f>
        <v>39</v>
      </c>
      <c r="L270" s="2">
        <v>295</v>
      </c>
      <c r="M270" s="2">
        <f>+Tabla323[[#This Row],[BALANCE INICIAL]]*Tabla323[[#This Row],[PRECIO]]</f>
        <v>11505</v>
      </c>
      <c r="N270" s="2">
        <f>+Tabla323[[#This Row],[ENTRADAS]]*Tabla323[[#This Row],[PRECIO]]</f>
        <v>0</v>
      </c>
      <c r="O270" s="2">
        <f>+Tabla323[[#This Row],[SALIDAS]]*Tabla323[[#This Row],[PRECIO]]</f>
        <v>0</v>
      </c>
      <c r="P270" s="2">
        <f>+Tabla323[[#This Row],[BALANCE INICIAL2]]+Tabla323[[#This Row],[ENTRADAS3]]-Tabla323[[#This Row],[SALIDAS4]]</f>
        <v>11505</v>
      </c>
    </row>
    <row r="271" spans="1:16" x14ac:dyDescent="0.25">
      <c r="A271" s="39" t="s">
        <v>28</v>
      </c>
      <c r="B271" s="40" t="s">
        <v>884</v>
      </c>
      <c r="C271" s="52" t="s">
        <v>74</v>
      </c>
      <c r="D271" t="s">
        <v>208</v>
      </c>
      <c r="F271" s="55" t="s">
        <v>1345</v>
      </c>
      <c r="G271" s="9" t="s">
        <v>849</v>
      </c>
      <c r="H271">
        <v>49</v>
      </c>
      <c r="I271">
        <v>0</v>
      </c>
      <c r="J271" s="34">
        <v>0</v>
      </c>
      <c r="K271">
        <f>+Tabla323[[#This Row],[BALANCE INICIAL]]+Tabla323[[#This Row],[ENTRADAS]]-Tabla323[[#This Row],[SALIDAS]]</f>
        <v>49</v>
      </c>
      <c r="L271" s="2">
        <v>301</v>
      </c>
      <c r="M271" s="2">
        <f>+Tabla323[[#This Row],[BALANCE INICIAL]]*Tabla323[[#This Row],[PRECIO]]</f>
        <v>14749</v>
      </c>
      <c r="N271" s="2">
        <f>+Tabla323[[#This Row],[ENTRADAS]]*Tabla323[[#This Row],[PRECIO]]</f>
        <v>0</v>
      </c>
      <c r="O271" s="2">
        <f>+Tabla323[[#This Row],[SALIDAS]]*Tabla323[[#This Row],[PRECIO]]</f>
        <v>0</v>
      </c>
      <c r="P271" s="2">
        <f>+Tabla323[[#This Row],[BALANCE INICIAL2]]+Tabla323[[#This Row],[ENTRADAS3]]-Tabla323[[#This Row],[SALIDAS4]]</f>
        <v>14749</v>
      </c>
    </row>
    <row r="272" spans="1:16" x14ac:dyDescent="0.25">
      <c r="A272" s="39" t="s">
        <v>28</v>
      </c>
      <c r="B272" s="40" t="s">
        <v>884</v>
      </c>
      <c r="C272" s="52" t="s">
        <v>74</v>
      </c>
      <c r="D272" t="s">
        <v>209</v>
      </c>
      <c r="F272" s="55" t="s">
        <v>1345</v>
      </c>
      <c r="G272" s="9" t="s">
        <v>849</v>
      </c>
      <c r="H272">
        <v>48</v>
      </c>
      <c r="I272">
        <v>0</v>
      </c>
      <c r="J272" s="34">
        <v>0</v>
      </c>
      <c r="K272">
        <f>+Tabla323[[#This Row],[BALANCE INICIAL]]+Tabla323[[#This Row],[ENTRADAS]]-Tabla323[[#This Row],[SALIDAS]]</f>
        <v>48</v>
      </c>
      <c r="L272" s="2">
        <v>426.4</v>
      </c>
      <c r="M272" s="2">
        <f>+Tabla323[[#This Row],[BALANCE INICIAL]]*Tabla323[[#This Row],[PRECIO]]</f>
        <v>20467.199999999997</v>
      </c>
      <c r="N272" s="2">
        <f>+Tabla323[[#This Row],[ENTRADAS]]*Tabla323[[#This Row],[PRECIO]]</f>
        <v>0</v>
      </c>
      <c r="O272" s="2">
        <f>+Tabla323[[#This Row],[SALIDAS]]*Tabla323[[#This Row],[PRECIO]]</f>
        <v>0</v>
      </c>
      <c r="P272" s="2">
        <f>+Tabla323[[#This Row],[BALANCE INICIAL2]]+Tabla323[[#This Row],[ENTRADAS3]]-Tabla323[[#This Row],[SALIDAS4]]</f>
        <v>20467.199999999997</v>
      </c>
    </row>
    <row r="273" spans="1:16" x14ac:dyDescent="0.25">
      <c r="A273" s="39" t="s">
        <v>28</v>
      </c>
      <c r="B273" s="40" t="s">
        <v>884</v>
      </c>
      <c r="C273" s="52" t="s">
        <v>74</v>
      </c>
      <c r="D273" t="s">
        <v>210</v>
      </c>
      <c r="F273" s="55" t="s">
        <v>1345</v>
      </c>
      <c r="G273" s="9" t="s">
        <v>849</v>
      </c>
      <c r="H273">
        <v>49</v>
      </c>
      <c r="I273">
        <v>0</v>
      </c>
      <c r="J273" s="34">
        <v>0</v>
      </c>
      <c r="K273">
        <f>+Tabla323[[#This Row],[BALANCE INICIAL]]+Tabla323[[#This Row],[ENTRADAS]]-Tabla323[[#This Row],[SALIDAS]]</f>
        <v>49</v>
      </c>
      <c r="L273" s="2">
        <v>435</v>
      </c>
      <c r="M273" s="2">
        <f>+Tabla323[[#This Row],[BALANCE INICIAL]]*Tabla323[[#This Row],[PRECIO]]</f>
        <v>21315</v>
      </c>
      <c r="N273" s="2">
        <f>+Tabla323[[#This Row],[ENTRADAS]]*Tabla323[[#This Row],[PRECIO]]</f>
        <v>0</v>
      </c>
      <c r="O273" s="2">
        <f>+Tabla323[[#This Row],[SALIDAS]]*Tabla323[[#This Row],[PRECIO]]</f>
        <v>0</v>
      </c>
      <c r="P273" s="2">
        <f>+Tabla323[[#This Row],[BALANCE INICIAL2]]+Tabla323[[#This Row],[ENTRADAS3]]-Tabla323[[#This Row],[SALIDAS4]]</f>
        <v>21315</v>
      </c>
    </row>
    <row r="274" spans="1:16" x14ac:dyDescent="0.25">
      <c r="A274" s="39" t="s">
        <v>28</v>
      </c>
      <c r="B274" s="40" t="s">
        <v>884</v>
      </c>
      <c r="C274" s="52" t="s">
        <v>74</v>
      </c>
      <c r="D274" t="s">
        <v>211</v>
      </c>
      <c r="F274" s="55" t="s">
        <v>1345</v>
      </c>
      <c r="G274" s="9" t="s">
        <v>849</v>
      </c>
      <c r="H274">
        <v>40</v>
      </c>
      <c r="I274">
        <v>0</v>
      </c>
      <c r="J274" s="34">
        <v>0</v>
      </c>
      <c r="K274">
        <f>+Tabla323[[#This Row],[BALANCE INICIAL]]+Tabla323[[#This Row],[ENTRADAS]]-Tabla323[[#This Row],[SALIDAS]]</f>
        <v>40</v>
      </c>
      <c r="L274" s="2">
        <v>520</v>
      </c>
      <c r="M274" s="2">
        <f>+Tabla323[[#This Row],[BALANCE INICIAL]]*Tabla323[[#This Row],[PRECIO]]</f>
        <v>20800</v>
      </c>
      <c r="N274" s="2">
        <f>+Tabla323[[#This Row],[ENTRADAS]]*Tabla323[[#This Row],[PRECIO]]</f>
        <v>0</v>
      </c>
      <c r="O274" s="2">
        <f>+Tabla323[[#This Row],[SALIDAS]]*Tabla323[[#This Row],[PRECIO]]</f>
        <v>0</v>
      </c>
      <c r="P274" s="2">
        <f>+Tabla323[[#This Row],[BALANCE INICIAL2]]+Tabla323[[#This Row],[ENTRADAS3]]-Tabla323[[#This Row],[SALIDAS4]]</f>
        <v>20800</v>
      </c>
    </row>
    <row r="275" spans="1:16" x14ac:dyDescent="0.25">
      <c r="A275" s="39" t="s">
        <v>28</v>
      </c>
      <c r="B275" s="40" t="s">
        <v>884</v>
      </c>
      <c r="C275" s="52" t="s">
        <v>74</v>
      </c>
      <c r="D275" t="s">
        <v>212</v>
      </c>
      <c r="F275" s="55" t="s">
        <v>1345</v>
      </c>
      <c r="G275" s="9" t="s">
        <v>820</v>
      </c>
      <c r="H275">
        <v>10</v>
      </c>
      <c r="I275">
        <v>0</v>
      </c>
      <c r="J275" s="34">
        <v>0</v>
      </c>
      <c r="K275">
        <f>+Tabla323[[#This Row],[BALANCE INICIAL]]+Tabla323[[#This Row],[ENTRADAS]]-Tabla323[[#This Row],[SALIDAS]]</f>
        <v>10</v>
      </c>
      <c r="L275" s="2">
        <v>862.36</v>
      </c>
      <c r="M275" s="2">
        <f>+Tabla323[[#This Row],[BALANCE INICIAL]]*Tabla323[[#This Row],[PRECIO]]</f>
        <v>8623.6</v>
      </c>
      <c r="N275" s="2">
        <f>+Tabla323[[#This Row],[ENTRADAS]]*Tabla323[[#This Row],[PRECIO]]</f>
        <v>0</v>
      </c>
      <c r="O275" s="2">
        <f>+Tabla323[[#This Row],[SALIDAS]]*Tabla323[[#This Row],[PRECIO]]</f>
        <v>0</v>
      </c>
      <c r="P275" s="2">
        <f>+Tabla323[[#This Row],[BALANCE INICIAL2]]+Tabla323[[#This Row],[ENTRADAS3]]-Tabla323[[#This Row],[SALIDAS4]]</f>
        <v>8623.6</v>
      </c>
    </row>
    <row r="276" spans="1:16" x14ac:dyDescent="0.25">
      <c r="A276" s="39" t="s">
        <v>28</v>
      </c>
      <c r="B276" s="40" t="s">
        <v>884</v>
      </c>
      <c r="C276" s="52" t="s">
        <v>74</v>
      </c>
      <c r="D276" t="s">
        <v>213</v>
      </c>
      <c r="F276" s="55" t="s">
        <v>1345</v>
      </c>
      <c r="G276" s="9" t="s">
        <v>849</v>
      </c>
      <c r="H276">
        <v>3</v>
      </c>
      <c r="I276">
        <v>0</v>
      </c>
      <c r="J276" s="34">
        <v>0</v>
      </c>
      <c r="K276">
        <f>+Tabla323[[#This Row],[BALANCE INICIAL]]+Tabla323[[#This Row],[ENTRADAS]]-Tabla323[[#This Row],[SALIDAS]]</f>
        <v>3</v>
      </c>
      <c r="L276" s="2">
        <v>240</v>
      </c>
      <c r="M276" s="2">
        <f>+Tabla323[[#This Row],[BALANCE INICIAL]]*Tabla323[[#This Row],[PRECIO]]</f>
        <v>720</v>
      </c>
      <c r="N276" s="2">
        <f>+Tabla323[[#This Row],[ENTRADAS]]*Tabla323[[#This Row],[PRECIO]]</f>
        <v>0</v>
      </c>
      <c r="O276" s="2">
        <f>+Tabla323[[#This Row],[SALIDAS]]*Tabla323[[#This Row],[PRECIO]]</f>
        <v>0</v>
      </c>
      <c r="P276" s="2">
        <f>+Tabla323[[#This Row],[BALANCE INICIAL2]]+Tabla323[[#This Row],[ENTRADAS3]]-Tabla323[[#This Row],[SALIDAS4]]</f>
        <v>720</v>
      </c>
    </row>
    <row r="277" spans="1:16" ht="14.25" customHeight="1" x14ac:dyDescent="0.25">
      <c r="A277" s="39" t="s">
        <v>28</v>
      </c>
      <c r="B277" s="40" t="s">
        <v>884</v>
      </c>
      <c r="C277" s="52" t="s">
        <v>74</v>
      </c>
      <c r="D277" t="s">
        <v>214</v>
      </c>
      <c r="F277" s="55" t="s">
        <v>1345</v>
      </c>
      <c r="G277" s="9" t="s">
        <v>849</v>
      </c>
      <c r="H277">
        <v>45</v>
      </c>
      <c r="I277">
        <v>0</v>
      </c>
      <c r="J277" s="34">
        <v>0</v>
      </c>
      <c r="K277">
        <f>+Tabla323[[#This Row],[BALANCE INICIAL]]+Tabla323[[#This Row],[ENTRADAS]]-Tabla323[[#This Row],[SALIDAS]]</f>
        <v>45</v>
      </c>
      <c r="L277" s="2">
        <v>245</v>
      </c>
      <c r="M277" s="2">
        <f>+Tabla323[[#This Row],[BALANCE INICIAL]]*Tabla323[[#This Row],[PRECIO]]</f>
        <v>11025</v>
      </c>
      <c r="N277" s="2">
        <f>+Tabla323[[#This Row],[ENTRADAS]]*Tabla323[[#This Row],[PRECIO]]</f>
        <v>0</v>
      </c>
      <c r="O277" s="2">
        <f>+Tabla323[[#This Row],[SALIDAS]]*Tabla323[[#This Row],[PRECIO]]</f>
        <v>0</v>
      </c>
      <c r="P277" s="2">
        <f>+Tabla323[[#This Row],[BALANCE INICIAL2]]+Tabla323[[#This Row],[ENTRADAS3]]-Tabla323[[#This Row],[SALIDAS4]]</f>
        <v>11025</v>
      </c>
    </row>
    <row r="278" spans="1:16" x14ac:dyDescent="0.25">
      <c r="A278" s="9" t="s">
        <v>31</v>
      </c>
      <c r="B278" s="47" t="s">
        <v>897</v>
      </c>
      <c r="C278" s="50" t="s">
        <v>69</v>
      </c>
      <c r="D278" t="s">
        <v>215</v>
      </c>
      <c r="F278" s="55" t="s">
        <v>1345</v>
      </c>
      <c r="G278" s="9" t="s">
        <v>844</v>
      </c>
      <c r="H278">
        <v>6</v>
      </c>
      <c r="I278">
        <v>0</v>
      </c>
      <c r="J278" s="34">
        <v>0</v>
      </c>
      <c r="K278">
        <f>+Tabla323[[#This Row],[BALANCE INICIAL]]+Tabla323[[#This Row],[ENTRADAS]]-Tabla323[[#This Row],[SALIDAS]]</f>
        <v>6</v>
      </c>
      <c r="L278" s="2">
        <v>345</v>
      </c>
      <c r="M278" s="2">
        <f>+Tabla323[[#This Row],[BALANCE INICIAL]]*Tabla323[[#This Row],[PRECIO]]</f>
        <v>2070</v>
      </c>
      <c r="N278" s="2">
        <f>+Tabla323[[#This Row],[ENTRADAS]]*Tabla323[[#This Row],[PRECIO]]</f>
        <v>0</v>
      </c>
      <c r="O278" s="2">
        <f>+Tabla323[[#This Row],[SALIDAS]]*Tabla323[[#This Row],[PRECIO]]</f>
        <v>0</v>
      </c>
      <c r="P278" s="2">
        <f>+Tabla323[[#This Row],[BALANCE INICIAL2]]+Tabla323[[#This Row],[ENTRADAS3]]-Tabla323[[#This Row],[SALIDAS4]]</f>
        <v>2070</v>
      </c>
    </row>
    <row r="279" spans="1:16" x14ac:dyDescent="0.25">
      <c r="A279" s="9" t="s">
        <v>60</v>
      </c>
      <c r="B279" s="47" t="s">
        <v>885</v>
      </c>
      <c r="C279" s="50" t="s">
        <v>108</v>
      </c>
      <c r="D279" t="s">
        <v>557</v>
      </c>
      <c r="F279" s="55" t="s">
        <v>1345</v>
      </c>
      <c r="G279" s="9" t="s">
        <v>820</v>
      </c>
      <c r="H279">
        <v>1</v>
      </c>
      <c r="I279">
        <v>0</v>
      </c>
      <c r="J279" s="34">
        <v>0</v>
      </c>
      <c r="K279">
        <f>+Tabla323[[#This Row],[BALANCE INICIAL]]+Tabla323[[#This Row],[ENTRADAS]]-Tabla323[[#This Row],[SALIDAS]]</f>
        <v>1</v>
      </c>
      <c r="L279" s="2">
        <v>5000</v>
      </c>
      <c r="M279" s="2">
        <f>+Tabla323[[#This Row],[BALANCE INICIAL]]*Tabla323[[#This Row],[PRECIO]]</f>
        <v>5000</v>
      </c>
      <c r="N279" s="2">
        <f>+Tabla323[[#This Row],[ENTRADAS]]*Tabla323[[#This Row],[PRECIO]]</f>
        <v>0</v>
      </c>
      <c r="O279" s="2">
        <f>+Tabla323[[#This Row],[SALIDAS]]*Tabla323[[#This Row],[PRECIO]]</f>
        <v>0</v>
      </c>
      <c r="P279" s="2">
        <f>+Tabla323[[#This Row],[BALANCE INICIAL2]]+Tabla323[[#This Row],[ENTRADAS3]]-Tabla323[[#This Row],[SALIDAS4]]</f>
        <v>5000</v>
      </c>
    </row>
    <row r="280" spans="1:16" x14ac:dyDescent="0.25">
      <c r="A280" s="39" t="s">
        <v>28</v>
      </c>
      <c r="B280" s="40" t="s">
        <v>884</v>
      </c>
      <c r="C280" s="52" t="s">
        <v>74</v>
      </c>
      <c r="D280" t="s">
        <v>216</v>
      </c>
      <c r="F280" s="55" t="s">
        <v>1345</v>
      </c>
      <c r="G280" s="9" t="s">
        <v>845</v>
      </c>
      <c r="H280">
        <v>3</v>
      </c>
      <c r="I280">
        <v>0</v>
      </c>
      <c r="J280" s="34">
        <v>0</v>
      </c>
      <c r="K280">
        <f>+Tabla323[[#This Row],[BALANCE INICIAL]]+Tabla323[[#This Row],[ENTRADAS]]-Tabla323[[#This Row],[SALIDAS]]</f>
        <v>3</v>
      </c>
      <c r="L280" s="2">
        <v>95.9</v>
      </c>
      <c r="M280" s="2">
        <f>+Tabla323[[#This Row],[BALANCE INICIAL]]*Tabla323[[#This Row],[PRECIO]]</f>
        <v>287.70000000000005</v>
      </c>
      <c r="N280" s="2">
        <f>+Tabla323[[#This Row],[ENTRADAS]]*Tabla323[[#This Row],[PRECIO]]</f>
        <v>0</v>
      </c>
      <c r="O280" s="2">
        <f>+Tabla323[[#This Row],[SALIDAS]]*Tabla323[[#This Row],[PRECIO]]</f>
        <v>0</v>
      </c>
      <c r="P280" s="2">
        <f>+Tabla323[[#This Row],[BALANCE INICIAL2]]+Tabla323[[#This Row],[ENTRADAS3]]-Tabla323[[#This Row],[SALIDAS4]]</f>
        <v>287.70000000000005</v>
      </c>
    </row>
    <row r="281" spans="1:16" x14ac:dyDescent="0.25">
      <c r="A281" s="9" t="s">
        <v>60</v>
      </c>
      <c r="B281" s="17" t="s">
        <v>885</v>
      </c>
      <c r="C281" s="50" t="s">
        <v>108</v>
      </c>
      <c r="D281" t="s">
        <v>703</v>
      </c>
      <c r="F281" s="55" t="s">
        <v>1345</v>
      </c>
      <c r="G281" s="9" t="s">
        <v>820</v>
      </c>
      <c r="H281">
        <v>1</v>
      </c>
      <c r="I281">
        <v>0</v>
      </c>
      <c r="J281" s="34">
        <v>0</v>
      </c>
      <c r="K281">
        <f>+Tabla323[[#This Row],[BALANCE INICIAL]]+Tabla323[[#This Row],[ENTRADAS]]-Tabla323[[#This Row],[SALIDAS]]</f>
        <v>1</v>
      </c>
      <c r="L281" s="2">
        <v>3499.99</v>
      </c>
      <c r="M281" s="2">
        <f>+Tabla323[[#This Row],[BALANCE INICIAL]]*Tabla323[[#This Row],[PRECIO]]</f>
        <v>3499.99</v>
      </c>
      <c r="N281" s="2">
        <f>+Tabla323[[#This Row],[ENTRADAS]]*Tabla323[[#This Row],[PRECIO]]</f>
        <v>0</v>
      </c>
      <c r="O281" s="2">
        <f>+Tabla323[[#This Row],[SALIDAS]]*Tabla323[[#This Row],[PRECIO]]</f>
        <v>0</v>
      </c>
      <c r="P281" s="2">
        <f>+Tabla323[[#This Row],[BALANCE INICIAL2]]+Tabla323[[#This Row],[ENTRADAS3]]-Tabla323[[#This Row],[SALIDAS4]]</f>
        <v>3499.99</v>
      </c>
    </row>
    <row r="282" spans="1:16" x14ac:dyDescent="0.25">
      <c r="A282" s="9" t="s">
        <v>26</v>
      </c>
      <c r="B282" s="47" t="s">
        <v>887</v>
      </c>
      <c r="C282" s="50" t="s">
        <v>70</v>
      </c>
      <c r="D282" t="s">
        <v>1268</v>
      </c>
      <c r="F282" s="55" t="s">
        <v>1345</v>
      </c>
      <c r="G282" s="9" t="s">
        <v>820</v>
      </c>
      <c r="H282">
        <v>1</v>
      </c>
      <c r="I282">
        <v>0</v>
      </c>
      <c r="J282" s="34">
        <v>0</v>
      </c>
      <c r="K282">
        <f>+Tabla323[[#This Row],[BALANCE INICIAL]]+Tabla323[[#This Row],[ENTRADAS]]-Tabla323[[#This Row],[SALIDAS]]</f>
        <v>1</v>
      </c>
      <c r="L282" s="2">
        <v>4300</v>
      </c>
      <c r="M282" s="2">
        <f>+Tabla323[[#This Row],[BALANCE INICIAL]]*Tabla323[[#This Row],[PRECIO]]</f>
        <v>4300</v>
      </c>
      <c r="N282" s="2">
        <f>+Tabla323[[#This Row],[ENTRADAS]]*Tabla323[[#This Row],[PRECIO]]</f>
        <v>0</v>
      </c>
      <c r="O282" s="2">
        <f>+Tabla323[[#This Row],[SALIDAS]]*Tabla323[[#This Row],[PRECIO]]</f>
        <v>0</v>
      </c>
      <c r="P282" s="2">
        <f>+Tabla323[[#This Row],[BALANCE INICIAL2]]+Tabla323[[#This Row],[ENTRADAS3]]-Tabla323[[#This Row],[SALIDAS4]]</f>
        <v>4300</v>
      </c>
    </row>
    <row r="283" spans="1:16" x14ac:dyDescent="0.25">
      <c r="A283" s="39" t="s">
        <v>28</v>
      </c>
      <c r="B283" s="40" t="s">
        <v>884</v>
      </c>
      <c r="C283" s="52" t="s">
        <v>74</v>
      </c>
      <c r="D283" t="s">
        <v>1267</v>
      </c>
      <c r="F283" s="55" t="s">
        <v>1345</v>
      </c>
      <c r="G283" s="9" t="s">
        <v>839</v>
      </c>
      <c r="H283">
        <v>28</v>
      </c>
      <c r="I283">
        <v>0</v>
      </c>
      <c r="J283" s="34">
        <v>0</v>
      </c>
      <c r="K283">
        <f>+Tabla323[[#This Row],[BALANCE INICIAL]]+Tabla323[[#This Row],[ENTRADAS]]-Tabla323[[#This Row],[SALIDAS]]</f>
        <v>28</v>
      </c>
      <c r="L283" s="2">
        <v>45</v>
      </c>
      <c r="M283" s="2">
        <f>+Tabla323[[#This Row],[BALANCE INICIAL]]*Tabla323[[#This Row],[PRECIO]]</f>
        <v>1260</v>
      </c>
      <c r="N283" s="2">
        <f>+Tabla323[[#This Row],[ENTRADAS]]*Tabla323[[#This Row],[PRECIO]]</f>
        <v>0</v>
      </c>
      <c r="O283" s="2">
        <f>+Tabla323[[#This Row],[SALIDAS]]*Tabla323[[#This Row],[PRECIO]]</f>
        <v>0</v>
      </c>
      <c r="P283" s="2">
        <f>+Tabla323[[#This Row],[BALANCE INICIAL2]]+Tabla323[[#This Row],[ENTRADAS3]]-Tabla323[[#This Row],[SALIDAS4]]</f>
        <v>1260</v>
      </c>
    </row>
    <row r="284" spans="1:16" x14ac:dyDescent="0.25">
      <c r="A284" s="39" t="s">
        <v>28</v>
      </c>
      <c r="B284" s="40" t="s">
        <v>884</v>
      </c>
      <c r="C284" s="52" t="s">
        <v>74</v>
      </c>
      <c r="D284" t="s">
        <v>1443</v>
      </c>
      <c r="F284" s="55" t="s">
        <v>1345</v>
      </c>
      <c r="G284" s="9" t="s">
        <v>834</v>
      </c>
      <c r="H284">
        <v>113</v>
      </c>
      <c r="I284">
        <v>0</v>
      </c>
      <c r="J284" s="34">
        <v>0</v>
      </c>
      <c r="K284">
        <f>+Tabla323[[#This Row],[BALANCE INICIAL]]+Tabla323[[#This Row],[ENTRADAS]]-Tabla323[[#This Row],[SALIDAS]]</f>
        <v>113</v>
      </c>
      <c r="L284" s="2">
        <v>38</v>
      </c>
      <c r="M284" s="2">
        <f>+Tabla323[[#This Row],[BALANCE INICIAL]]*Tabla323[[#This Row],[PRECIO]]</f>
        <v>4294</v>
      </c>
      <c r="N284" s="2">
        <f>+Tabla323[[#This Row],[ENTRADAS]]*Tabla323[[#This Row],[PRECIO]]</f>
        <v>0</v>
      </c>
      <c r="O284" s="2">
        <f>+Tabla323[[#This Row],[SALIDAS]]*Tabla323[[#This Row],[PRECIO]]</f>
        <v>0</v>
      </c>
      <c r="P284" s="2">
        <f>+Tabla323[[#This Row],[BALANCE INICIAL2]]+Tabla323[[#This Row],[ENTRADAS3]]-Tabla323[[#This Row],[SALIDAS4]]</f>
        <v>4294</v>
      </c>
    </row>
    <row r="285" spans="1:16" x14ac:dyDescent="0.25">
      <c r="A285" s="9" t="s">
        <v>29</v>
      </c>
      <c r="B285" s="47" t="s">
        <v>878</v>
      </c>
      <c r="C285" s="50" t="s">
        <v>102</v>
      </c>
      <c r="D285" t="s">
        <v>558</v>
      </c>
      <c r="F285" s="55" t="s">
        <v>1345</v>
      </c>
      <c r="G285" s="9" t="s">
        <v>865</v>
      </c>
      <c r="H285">
        <v>7</v>
      </c>
      <c r="I285">
        <v>0</v>
      </c>
      <c r="J285" s="34">
        <v>0</v>
      </c>
      <c r="K285">
        <f>+Tabla323[[#This Row],[BALANCE INICIAL]]+Tabla323[[#This Row],[ENTRADAS]]-Tabla323[[#This Row],[SALIDAS]]</f>
        <v>7</v>
      </c>
      <c r="L285" s="2">
        <v>35.590000000000003</v>
      </c>
      <c r="M285" s="2">
        <f>+Tabla323[[#This Row],[BALANCE INICIAL]]*Tabla323[[#This Row],[PRECIO]]</f>
        <v>249.13000000000002</v>
      </c>
      <c r="N285" s="2">
        <f>+Tabla323[[#This Row],[ENTRADAS]]*Tabla323[[#This Row],[PRECIO]]</f>
        <v>0</v>
      </c>
      <c r="O285" s="2">
        <f>+Tabla323[[#This Row],[SALIDAS]]*Tabla323[[#This Row],[PRECIO]]</f>
        <v>0</v>
      </c>
      <c r="P285" s="2">
        <f>+Tabla323[[#This Row],[BALANCE INICIAL2]]+Tabla323[[#This Row],[ENTRADAS3]]-Tabla323[[#This Row],[SALIDAS4]]</f>
        <v>249.13000000000002</v>
      </c>
    </row>
    <row r="286" spans="1:16" x14ac:dyDescent="0.25">
      <c r="A286" s="9" t="s">
        <v>26</v>
      </c>
      <c r="B286" s="47" t="s">
        <v>887</v>
      </c>
      <c r="C286" s="50" t="s">
        <v>70</v>
      </c>
      <c r="D286" t="s">
        <v>1013</v>
      </c>
      <c r="E286" t="s">
        <v>1012</v>
      </c>
      <c r="F286" s="55" t="s">
        <v>1345</v>
      </c>
      <c r="G286" s="9" t="s">
        <v>820</v>
      </c>
      <c r="H286">
        <v>1</v>
      </c>
      <c r="I286">
        <v>0</v>
      </c>
      <c r="J286" s="34">
        <v>0</v>
      </c>
      <c r="K286">
        <f>+Tabla323[[#This Row],[BALANCE INICIAL]]+Tabla323[[#This Row],[ENTRADAS]]-Tabla323[[#This Row],[SALIDAS]]</f>
        <v>1</v>
      </c>
      <c r="L286" s="2">
        <v>212</v>
      </c>
      <c r="M286" s="2">
        <f>+Tabla323[[#This Row],[BALANCE INICIAL]]*Tabla323[[#This Row],[PRECIO]]</f>
        <v>212</v>
      </c>
      <c r="N286" s="2">
        <f>+Tabla323[[#This Row],[ENTRADAS]]*Tabla323[[#This Row],[PRECIO]]</f>
        <v>0</v>
      </c>
      <c r="O286" s="2">
        <f>+Tabla323[[#This Row],[SALIDAS]]*Tabla323[[#This Row],[PRECIO]]</f>
        <v>0</v>
      </c>
      <c r="P286" s="2">
        <f>+Tabla323[[#This Row],[BALANCE INICIAL2]]+Tabla323[[#This Row],[ENTRADAS3]]-Tabla323[[#This Row],[SALIDAS4]]</f>
        <v>212</v>
      </c>
    </row>
    <row r="287" spans="1:16" x14ac:dyDescent="0.25">
      <c r="A287" s="9" t="s">
        <v>26</v>
      </c>
      <c r="B287" s="47" t="s">
        <v>887</v>
      </c>
      <c r="C287" s="50" t="s">
        <v>70</v>
      </c>
      <c r="D287" t="s">
        <v>1261</v>
      </c>
      <c r="F287" s="55" t="s">
        <v>1345</v>
      </c>
      <c r="G287" s="9" t="s">
        <v>820</v>
      </c>
      <c r="H287">
        <v>16</v>
      </c>
      <c r="I287">
        <v>0</v>
      </c>
      <c r="J287" s="34">
        <v>0</v>
      </c>
      <c r="K287">
        <f>+Tabla323[[#This Row],[BALANCE INICIAL]]+Tabla323[[#This Row],[ENTRADAS]]-Tabla323[[#This Row],[SALIDAS]]</f>
        <v>16</v>
      </c>
      <c r="L287" s="2">
        <v>380</v>
      </c>
      <c r="M287" s="2">
        <f>+Tabla323[[#This Row],[BALANCE INICIAL]]*Tabla323[[#This Row],[PRECIO]]</f>
        <v>6080</v>
      </c>
      <c r="N287" s="2">
        <f>+Tabla323[[#This Row],[ENTRADAS]]*Tabla323[[#This Row],[PRECIO]]</f>
        <v>0</v>
      </c>
      <c r="O287" s="2">
        <f>+Tabla323[[#This Row],[SALIDAS]]*Tabla323[[#This Row],[PRECIO]]</f>
        <v>0</v>
      </c>
      <c r="P287" s="2">
        <f>+Tabla323[[#This Row],[BALANCE INICIAL2]]+Tabla323[[#This Row],[ENTRADAS3]]-Tabla323[[#This Row],[SALIDAS4]]</f>
        <v>6080</v>
      </c>
    </row>
    <row r="288" spans="1:16" ht="12" customHeight="1" x14ac:dyDescent="0.25">
      <c r="A288" s="9" t="s">
        <v>26</v>
      </c>
      <c r="B288" s="47" t="s">
        <v>887</v>
      </c>
      <c r="C288" s="50" t="s">
        <v>70</v>
      </c>
      <c r="D288" t="s">
        <v>1262</v>
      </c>
      <c r="F288" s="55" t="s">
        <v>1345</v>
      </c>
      <c r="G288" s="9" t="s">
        <v>820</v>
      </c>
      <c r="H288">
        <v>3</v>
      </c>
      <c r="I288">
        <v>0</v>
      </c>
      <c r="J288" s="34">
        <v>0</v>
      </c>
      <c r="K288">
        <f>+Tabla323[[#This Row],[BALANCE INICIAL]]+Tabla323[[#This Row],[ENTRADAS]]-Tabla323[[#This Row],[SALIDAS]]</f>
        <v>3</v>
      </c>
      <c r="L288" s="2">
        <v>350</v>
      </c>
      <c r="M288" s="2">
        <f>+Tabla323[[#This Row],[BALANCE INICIAL]]*Tabla323[[#This Row],[PRECIO]]</f>
        <v>1050</v>
      </c>
      <c r="N288" s="2">
        <f>+Tabla323[[#This Row],[ENTRADAS]]*Tabla323[[#This Row],[PRECIO]]</f>
        <v>0</v>
      </c>
      <c r="O288" s="2">
        <f>+Tabla323[[#This Row],[SALIDAS]]*Tabla323[[#This Row],[PRECIO]]</f>
        <v>0</v>
      </c>
      <c r="P288" s="2">
        <f>+Tabla323[[#This Row],[BALANCE INICIAL2]]+Tabla323[[#This Row],[ENTRADAS3]]-Tabla323[[#This Row],[SALIDAS4]]</f>
        <v>1050</v>
      </c>
    </row>
    <row r="289" spans="1:16" ht="14.25" customHeight="1" x14ac:dyDescent="0.25">
      <c r="A289" s="9" t="s">
        <v>29</v>
      </c>
      <c r="B289" s="47" t="s">
        <v>878</v>
      </c>
      <c r="C289" s="50" t="s">
        <v>102</v>
      </c>
      <c r="D289" t="s">
        <v>560</v>
      </c>
      <c r="F289" s="55" t="s">
        <v>1345</v>
      </c>
      <c r="G289" s="9" t="s">
        <v>865</v>
      </c>
      <c r="H289">
        <v>8</v>
      </c>
      <c r="I289">
        <v>0</v>
      </c>
      <c r="J289" s="34">
        <v>0</v>
      </c>
      <c r="K289">
        <f>+Tabla323[[#This Row],[BALANCE INICIAL]]+Tabla323[[#This Row],[ENTRADAS]]-Tabla323[[#This Row],[SALIDAS]]</f>
        <v>8</v>
      </c>
      <c r="L289" s="2">
        <v>928</v>
      </c>
      <c r="M289" s="2">
        <f>+Tabla323[[#This Row],[BALANCE INICIAL]]*Tabla323[[#This Row],[PRECIO]]</f>
        <v>7424</v>
      </c>
      <c r="N289" s="2">
        <f>+Tabla323[[#This Row],[ENTRADAS]]*Tabla323[[#This Row],[PRECIO]]</f>
        <v>0</v>
      </c>
      <c r="O289" s="2">
        <f>+Tabla323[[#This Row],[SALIDAS]]*Tabla323[[#This Row],[PRECIO]]</f>
        <v>0</v>
      </c>
      <c r="P289" s="2">
        <f>+Tabla323[[#This Row],[BALANCE INICIAL2]]+Tabla323[[#This Row],[ENTRADAS3]]-Tabla323[[#This Row],[SALIDAS4]]</f>
        <v>7424</v>
      </c>
    </row>
    <row r="290" spans="1:16" x14ac:dyDescent="0.25">
      <c r="A290" s="9" t="s">
        <v>41</v>
      </c>
      <c r="B290" s="47" t="s">
        <v>890</v>
      </c>
      <c r="C290" s="50" t="s">
        <v>87</v>
      </c>
      <c r="D290" t="s">
        <v>1356</v>
      </c>
      <c r="F290" s="55" t="s">
        <v>1345</v>
      </c>
      <c r="G290" s="9" t="s">
        <v>839</v>
      </c>
      <c r="H290">
        <v>59</v>
      </c>
      <c r="I290">
        <v>0</v>
      </c>
      <c r="J290" s="34">
        <v>10</v>
      </c>
      <c r="K290">
        <f>+Tabla323[[#This Row],[BALANCE INICIAL]]+Tabla323[[#This Row],[ENTRADAS]]-Tabla323[[#This Row],[SALIDAS]]</f>
        <v>49</v>
      </c>
      <c r="L290" s="2">
        <v>488.14</v>
      </c>
      <c r="M290" s="2">
        <f>+Tabla323[[#This Row],[BALANCE INICIAL]]*Tabla323[[#This Row],[PRECIO]]</f>
        <v>28800.26</v>
      </c>
      <c r="N290" s="2">
        <f>+Tabla323[[#This Row],[ENTRADAS]]*Tabla323[[#This Row],[PRECIO]]</f>
        <v>0</v>
      </c>
      <c r="O290" s="2">
        <f>+Tabla323[[#This Row],[SALIDAS]]*Tabla323[[#This Row],[PRECIO]]</f>
        <v>4881.3999999999996</v>
      </c>
      <c r="P290" s="2">
        <f>+Tabla323[[#This Row],[BALANCE INICIAL2]]+Tabla323[[#This Row],[ENTRADAS3]]-Tabla323[[#This Row],[SALIDAS4]]</f>
        <v>23918.86</v>
      </c>
    </row>
    <row r="291" spans="1:16" x14ac:dyDescent="0.25">
      <c r="A291" s="9" t="s">
        <v>41</v>
      </c>
      <c r="B291" s="47" t="s">
        <v>890</v>
      </c>
      <c r="C291" s="50" t="s">
        <v>87</v>
      </c>
      <c r="D291" t="s">
        <v>1355</v>
      </c>
      <c r="F291" s="55" t="s">
        <v>1345</v>
      </c>
      <c r="G291" s="9" t="s">
        <v>839</v>
      </c>
      <c r="H291">
        <v>6</v>
      </c>
      <c r="I291">
        <v>0</v>
      </c>
      <c r="J291" s="34">
        <v>1</v>
      </c>
      <c r="K291">
        <f>+Tabla323[[#This Row],[BALANCE INICIAL]]+Tabla323[[#This Row],[ENTRADAS]]-Tabla323[[#This Row],[SALIDAS]]</f>
        <v>5</v>
      </c>
      <c r="L291" s="2">
        <v>400</v>
      </c>
      <c r="M291" s="2">
        <f>+Tabla323[[#This Row],[BALANCE INICIAL]]*Tabla323[[#This Row],[PRECIO]]</f>
        <v>2400</v>
      </c>
      <c r="N291" s="2">
        <f>+Tabla323[[#This Row],[ENTRADAS]]*Tabla323[[#This Row],[PRECIO]]</f>
        <v>0</v>
      </c>
      <c r="O291" s="2">
        <f>+Tabla323[[#This Row],[SALIDAS]]*Tabla323[[#This Row],[PRECIO]]</f>
        <v>400</v>
      </c>
      <c r="P291" s="2">
        <f>+Tabla323[[#This Row],[BALANCE INICIAL2]]+Tabla323[[#This Row],[ENTRADAS3]]-Tabla323[[#This Row],[SALIDAS4]]</f>
        <v>2000</v>
      </c>
    </row>
    <row r="292" spans="1:16" ht="16.5" customHeight="1" x14ac:dyDescent="0.25">
      <c r="A292" s="9" t="s">
        <v>41</v>
      </c>
      <c r="B292" s="47" t="s">
        <v>890</v>
      </c>
      <c r="C292" s="50" t="s">
        <v>87</v>
      </c>
      <c r="D292" t="s">
        <v>1263</v>
      </c>
      <c r="F292" s="55" t="s">
        <v>1345</v>
      </c>
      <c r="G292" s="9" t="s">
        <v>820</v>
      </c>
      <c r="H292">
        <v>0</v>
      </c>
      <c r="I292">
        <v>0</v>
      </c>
      <c r="J292" s="34">
        <v>0</v>
      </c>
      <c r="K292">
        <f>+Tabla323[[#This Row],[BALANCE INICIAL]]+Tabla323[[#This Row],[ENTRADAS]]-Tabla323[[#This Row],[SALIDAS]]</f>
        <v>0</v>
      </c>
      <c r="L292" s="2">
        <v>34.22</v>
      </c>
      <c r="M292" s="2">
        <f>+Tabla323[[#This Row],[BALANCE INICIAL]]*Tabla323[[#This Row],[PRECIO]]</f>
        <v>0</v>
      </c>
      <c r="N292" s="2">
        <f>+Tabla323[[#This Row],[ENTRADAS]]*Tabla323[[#This Row],[PRECIO]]</f>
        <v>0</v>
      </c>
      <c r="O292" s="2">
        <f>+Tabla323[[#This Row],[SALIDAS]]*Tabla323[[#This Row],[PRECIO]]</f>
        <v>0</v>
      </c>
      <c r="P292" s="2">
        <f>+Tabla323[[#This Row],[BALANCE INICIAL2]]+Tabla323[[#This Row],[ENTRADAS3]]-Tabla323[[#This Row],[SALIDAS4]]</f>
        <v>0</v>
      </c>
    </row>
    <row r="293" spans="1:16" x14ac:dyDescent="0.25">
      <c r="A293" s="9" t="s">
        <v>41</v>
      </c>
      <c r="B293" s="47" t="s">
        <v>890</v>
      </c>
      <c r="C293" s="50" t="s">
        <v>87</v>
      </c>
      <c r="D293" t="s">
        <v>1357</v>
      </c>
      <c r="F293" s="55" t="s">
        <v>1345</v>
      </c>
      <c r="G293" s="9" t="s">
        <v>839</v>
      </c>
      <c r="H293">
        <v>3</v>
      </c>
      <c r="I293">
        <v>0</v>
      </c>
      <c r="J293" s="34">
        <v>0</v>
      </c>
      <c r="K293">
        <f>+Tabla323[[#This Row],[BALANCE INICIAL]]+Tabla323[[#This Row],[ENTRADAS]]-Tabla323[[#This Row],[SALIDAS]]</f>
        <v>3</v>
      </c>
      <c r="L293" s="2">
        <v>640.15</v>
      </c>
      <c r="M293" s="2">
        <f>+Tabla323[[#This Row],[BALANCE INICIAL]]*Tabla323[[#This Row],[PRECIO]]</f>
        <v>1920.4499999999998</v>
      </c>
      <c r="N293" s="2">
        <f>+Tabla323[[#This Row],[ENTRADAS]]*Tabla323[[#This Row],[PRECIO]]</f>
        <v>0</v>
      </c>
      <c r="O293" s="2">
        <f>+Tabla323[[#This Row],[SALIDAS]]*Tabla323[[#This Row],[PRECIO]]</f>
        <v>0</v>
      </c>
      <c r="P293" s="2">
        <f>+Tabla323[[#This Row],[BALANCE INICIAL2]]+Tabla323[[#This Row],[ENTRADAS3]]-Tabla323[[#This Row],[SALIDAS4]]</f>
        <v>1920.4499999999998</v>
      </c>
    </row>
    <row r="294" spans="1:16" x14ac:dyDescent="0.25">
      <c r="A294" s="9" t="s">
        <v>41</v>
      </c>
      <c r="B294" s="47" t="s">
        <v>890</v>
      </c>
      <c r="C294" s="50" t="s">
        <v>87</v>
      </c>
      <c r="D294" t="s">
        <v>1358</v>
      </c>
      <c r="F294" s="55" t="s">
        <v>1345</v>
      </c>
      <c r="G294" s="9" t="s">
        <v>820</v>
      </c>
      <c r="H294">
        <v>0</v>
      </c>
      <c r="I294">
        <v>0</v>
      </c>
      <c r="J294" s="34">
        <v>0</v>
      </c>
      <c r="K294">
        <f>+Tabla323[[#This Row],[BALANCE INICIAL]]+Tabla323[[#This Row],[ENTRADAS]]-Tabla323[[#This Row],[SALIDAS]]</f>
        <v>0</v>
      </c>
      <c r="L294" s="2">
        <v>195</v>
      </c>
      <c r="M294" s="2">
        <f>+Tabla323[[#This Row],[BALANCE INICIAL]]*Tabla323[[#This Row],[PRECIO]]</f>
        <v>0</v>
      </c>
      <c r="N294" s="2">
        <f>+Tabla323[[#This Row],[ENTRADAS]]*Tabla323[[#This Row],[PRECIO]]</f>
        <v>0</v>
      </c>
      <c r="O294" s="2">
        <f>+Tabla323[[#This Row],[SALIDAS]]*Tabla323[[#This Row],[PRECIO]]</f>
        <v>0</v>
      </c>
      <c r="P294" s="2">
        <f>+Tabla323[[#This Row],[BALANCE INICIAL2]]+Tabla323[[#This Row],[ENTRADAS3]]-Tabla323[[#This Row],[SALIDAS4]]</f>
        <v>0</v>
      </c>
    </row>
    <row r="295" spans="1:16" x14ac:dyDescent="0.25">
      <c r="A295" s="9" t="s">
        <v>41</v>
      </c>
      <c r="B295" s="47" t="s">
        <v>890</v>
      </c>
      <c r="C295" s="50" t="s">
        <v>87</v>
      </c>
      <c r="D295" t="s">
        <v>1264</v>
      </c>
      <c r="F295" s="55" t="s">
        <v>1345</v>
      </c>
      <c r="G295" s="9" t="s">
        <v>834</v>
      </c>
      <c r="H295">
        <v>5</v>
      </c>
      <c r="I295">
        <v>0</v>
      </c>
      <c r="J295" s="34">
        <v>0</v>
      </c>
      <c r="K295">
        <f>+Tabla323[[#This Row],[BALANCE INICIAL]]+Tabla323[[#This Row],[ENTRADAS]]-Tabla323[[#This Row],[SALIDAS]]</f>
        <v>5</v>
      </c>
      <c r="L295" s="2">
        <v>233.8</v>
      </c>
      <c r="M295" s="2">
        <f>+Tabla323[[#This Row],[BALANCE INICIAL]]*Tabla323[[#This Row],[PRECIO]]</f>
        <v>1169</v>
      </c>
      <c r="N295" s="2">
        <f>+Tabla323[[#This Row],[ENTRADAS]]*Tabla323[[#This Row],[PRECIO]]</f>
        <v>0</v>
      </c>
      <c r="O295" s="2">
        <f>+Tabla323[[#This Row],[SALIDAS]]*Tabla323[[#This Row],[PRECIO]]</f>
        <v>0</v>
      </c>
      <c r="P295" s="2">
        <f>+Tabla323[[#This Row],[BALANCE INICIAL2]]+Tabla323[[#This Row],[ENTRADAS3]]-Tabla323[[#This Row],[SALIDAS4]]</f>
        <v>1169</v>
      </c>
    </row>
    <row r="296" spans="1:16" x14ac:dyDescent="0.25">
      <c r="A296" s="9" t="s">
        <v>41</v>
      </c>
      <c r="B296" s="47" t="s">
        <v>890</v>
      </c>
      <c r="C296" s="50" t="s">
        <v>87</v>
      </c>
      <c r="D296" t="s">
        <v>1359</v>
      </c>
      <c r="F296" s="55" t="s">
        <v>1345</v>
      </c>
      <c r="G296" s="9" t="s">
        <v>834</v>
      </c>
      <c r="H296">
        <v>2</v>
      </c>
      <c r="I296">
        <v>0</v>
      </c>
      <c r="J296" s="34">
        <v>0</v>
      </c>
      <c r="K296">
        <f>+Tabla323[[#This Row],[BALANCE INICIAL]]+Tabla323[[#This Row],[ENTRADAS]]-Tabla323[[#This Row],[SALIDAS]]</f>
        <v>2</v>
      </c>
      <c r="L296" s="2">
        <v>490</v>
      </c>
      <c r="M296" s="2">
        <f>+Tabla323[[#This Row],[BALANCE INICIAL]]*Tabla323[[#This Row],[PRECIO]]</f>
        <v>980</v>
      </c>
      <c r="N296" s="2">
        <f>+Tabla323[[#This Row],[ENTRADAS]]*Tabla323[[#This Row],[PRECIO]]</f>
        <v>0</v>
      </c>
      <c r="O296" s="2">
        <f>+Tabla323[[#This Row],[SALIDAS]]*Tabla323[[#This Row],[PRECIO]]</f>
        <v>0</v>
      </c>
      <c r="P296" s="2">
        <f>+Tabla323[[#This Row],[BALANCE INICIAL2]]+Tabla323[[#This Row],[ENTRADAS3]]-Tabla323[[#This Row],[SALIDAS4]]</f>
        <v>980</v>
      </c>
    </row>
    <row r="297" spans="1:16" x14ac:dyDescent="0.25">
      <c r="A297" s="39" t="s">
        <v>24</v>
      </c>
      <c r="B297" s="40" t="s">
        <v>875</v>
      </c>
      <c r="C297" s="52" t="s">
        <v>64</v>
      </c>
      <c r="D297" t="s">
        <v>991</v>
      </c>
      <c r="E297" t="s">
        <v>993</v>
      </c>
      <c r="F297" s="55" t="s">
        <v>1345</v>
      </c>
      <c r="G297" s="9" t="s">
        <v>820</v>
      </c>
      <c r="H297">
        <v>11</v>
      </c>
      <c r="I297">
        <v>0</v>
      </c>
      <c r="J297" s="34">
        <v>0</v>
      </c>
      <c r="K297">
        <f>+Tabla323[[#This Row],[BALANCE INICIAL]]+Tabla323[[#This Row],[ENTRADAS]]-Tabla323[[#This Row],[SALIDAS]]</f>
        <v>11</v>
      </c>
      <c r="L297" s="2">
        <v>281.36</v>
      </c>
      <c r="M297" s="2">
        <f>+Tabla323[[#This Row],[BALANCE INICIAL]]*Tabla323[[#This Row],[PRECIO]]</f>
        <v>3094.96</v>
      </c>
      <c r="N297" s="2">
        <f>+Tabla323[[#This Row],[ENTRADAS]]*Tabla323[[#This Row],[PRECIO]]</f>
        <v>0</v>
      </c>
      <c r="O297" s="2">
        <f>+Tabla323[[#This Row],[SALIDAS]]*Tabla323[[#This Row],[PRECIO]]</f>
        <v>0</v>
      </c>
      <c r="P297" s="2">
        <f>+Tabla323[[#This Row],[BALANCE INICIAL2]]+Tabla323[[#This Row],[ENTRADAS3]]-Tabla323[[#This Row],[SALIDAS4]]</f>
        <v>3094.96</v>
      </c>
    </row>
    <row r="298" spans="1:16" x14ac:dyDescent="0.25">
      <c r="A298" s="39" t="s">
        <v>1376</v>
      </c>
      <c r="B298" s="40" t="s">
        <v>875</v>
      </c>
      <c r="C298" s="52" t="s">
        <v>64</v>
      </c>
      <c r="D298" t="s">
        <v>1265</v>
      </c>
      <c r="F298" s="55" t="s">
        <v>1345</v>
      </c>
      <c r="G298" s="9" t="s">
        <v>820</v>
      </c>
      <c r="H298">
        <v>200</v>
      </c>
      <c r="I298">
        <v>0</v>
      </c>
      <c r="J298" s="34">
        <v>0</v>
      </c>
      <c r="K298">
        <f>+Tabla323[[#This Row],[BALANCE INICIAL]]+Tabla323[[#This Row],[ENTRADAS]]-Tabla323[[#This Row],[SALIDAS]]</f>
        <v>200</v>
      </c>
      <c r="L298" s="2">
        <v>60</v>
      </c>
      <c r="M298" s="2">
        <f>+Tabla323[[#This Row],[BALANCE INICIAL]]*Tabla323[[#This Row],[PRECIO]]</f>
        <v>12000</v>
      </c>
      <c r="N298" s="2">
        <f>+Tabla323[[#This Row],[ENTRADAS]]*Tabla323[[#This Row],[PRECIO]]</f>
        <v>0</v>
      </c>
      <c r="O298" s="2">
        <f>+Tabla323[[#This Row],[SALIDAS]]*Tabla323[[#This Row],[PRECIO]]</f>
        <v>0</v>
      </c>
      <c r="P298" s="2">
        <f>+Tabla323[[#This Row],[BALANCE INICIAL2]]+Tabla323[[#This Row],[ENTRADAS3]]-Tabla323[[#This Row],[SALIDAS4]]</f>
        <v>12000</v>
      </c>
    </row>
    <row r="299" spans="1:16" x14ac:dyDescent="0.25">
      <c r="A299" s="39" t="s">
        <v>1141</v>
      </c>
      <c r="B299" s="40" t="s">
        <v>1142</v>
      </c>
      <c r="C299" s="52" t="s">
        <v>1143</v>
      </c>
      <c r="D299" t="s">
        <v>1266</v>
      </c>
      <c r="F299" s="55" t="s">
        <v>1345</v>
      </c>
      <c r="G299" s="9" t="s">
        <v>839</v>
      </c>
      <c r="H299">
        <v>4</v>
      </c>
      <c r="I299">
        <v>0</v>
      </c>
      <c r="J299" s="34">
        <v>0</v>
      </c>
      <c r="K299">
        <f>+Tabla323[[#This Row],[BALANCE INICIAL]]+Tabla323[[#This Row],[ENTRADAS]]-Tabla323[[#This Row],[SALIDAS]]</f>
        <v>4</v>
      </c>
      <c r="L299" s="2">
        <v>12500</v>
      </c>
      <c r="M299" s="2">
        <f>+Tabla323[[#This Row],[BALANCE INICIAL]]*Tabla323[[#This Row],[PRECIO]]</f>
        <v>50000</v>
      </c>
      <c r="N299" s="2">
        <f>+Tabla323[[#This Row],[ENTRADAS]]*Tabla323[[#This Row],[PRECIO]]</f>
        <v>0</v>
      </c>
      <c r="O299" s="2">
        <f>+Tabla323[[#This Row],[SALIDAS]]*Tabla323[[#This Row],[PRECIO]]</f>
        <v>0</v>
      </c>
      <c r="P299" s="2">
        <f>+Tabla323[[#This Row],[BALANCE INICIAL2]]+Tabla323[[#This Row],[ENTRADAS3]]-Tabla323[[#This Row],[SALIDAS4]]</f>
        <v>50000</v>
      </c>
    </row>
    <row r="300" spans="1:16" ht="15" customHeight="1" x14ac:dyDescent="0.25">
      <c r="A300" s="39" t="s">
        <v>34</v>
      </c>
      <c r="B300" s="40" t="s">
        <v>877</v>
      </c>
      <c r="C300" s="52" t="s">
        <v>80</v>
      </c>
      <c r="D300" t="s">
        <v>1451</v>
      </c>
      <c r="F300" s="55" t="s">
        <v>1345</v>
      </c>
      <c r="G300" s="9" t="s">
        <v>834</v>
      </c>
      <c r="H300">
        <v>88</v>
      </c>
      <c r="I300">
        <v>0</v>
      </c>
      <c r="J300" s="34">
        <v>19</v>
      </c>
      <c r="K300">
        <f>+Tabla323[[#This Row],[BALANCE INICIAL]]+Tabla323[[#This Row],[ENTRADAS]]-Tabla323[[#This Row],[SALIDAS]]</f>
        <v>69</v>
      </c>
      <c r="L300" s="2">
        <v>290</v>
      </c>
      <c r="M300" s="2">
        <f>+Tabla323[[#This Row],[BALANCE INICIAL]]*Tabla323[[#This Row],[PRECIO]]</f>
        <v>25520</v>
      </c>
      <c r="N300" s="2">
        <f>+Tabla323[[#This Row],[ENTRADAS]]*Tabla323[[#This Row],[PRECIO]]</f>
        <v>0</v>
      </c>
      <c r="O300" s="2">
        <f>+Tabla323[[#This Row],[SALIDAS]]*Tabla323[[#This Row],[PRECIO]]</f>
        <v>5510</v>
      </c>
      <c r="P300" s="2">
        <f>+Tabla323[[#This Row],[BALANCE INICIAL2]]+Tabla323[[#This Row],[ENTRADAS3]]-Tabla323[[#This Row],[SALIDAS4]]</f>
        <v>20010</v>
      </c>
    </row>
    <row r="301" spans="1:16" x14ac:dyDescent="0.25">
      <c r="A301" s="39" t="s">
        <v>34</v>
      </c>
      <c r="B301" s="40" t="s">
        <v>877</v>
      </c>
      <c r="C301" s="52" t="s">
        <v>80</v>
      </c>
      <c r="D301" t="s">
        <v>1025</v>
      </c>
      <c r="F301" s="55" t="s">
        <v>1345</v>
      </c>
      <c r="G301" s="9" t="s">
        <v>834</v>
      </c>
      <c r="H301">
        <v>60</v>
      </c>
      <c r="I301">
        <v>0</v>
      </c>
      <c r="J301" s="34">
        <v>0</v>
      </c>
      <c r="K301">
        <f>+Tabla323[[#This Row],[BALANCE INICIAL]]+Tabla323[[#This Row],[ENTRADAS]]-Tabla323[[#This Row],[SALIDAS]]</f>
        <v>60</v>
      </c>
      <c r="L301" s="2">
        <v>420</v>
      </c>
      <c r="M301" s="2">
        <f>+Tabla323[[#This Row],[BALANCE INICIAL]]*Tabla323[[#This Row],[PRECIO]]</f>
        <v>25200</v>
      </c>
      <c r="N301" s="2">
        <f>+Tabla323[[#This Row],[ENTRADAS]]*Tabla323[[#This Row],[PRECIO]]</f>
        <v>0</v>
      </c>
      <c r="O301" s="2">
        <f>+Tabla323[[#This Row],[SALIDAS]]*Tabla323[[#This Row],[PRECIO]]</f>
        <v>0</v>
      </c>
      <c r="P301" s="2">
        <f>+Tabla323[[#This Row],[BALANCE INICIAL2]]+Tabla323[[#This Row],[ENTRADAS3]]-Tabla323[[#This Row],[SALIDAS4]]</f>
        <v>25200</v>
      </c>
    </row>
    <row r="302" spans="1:16" x14ac:dyDescent="0.25">
      <c r="A302" s="9" t="s">
        <v>1159</v>
      </c>
      <c r="B302" s="17" t="s">
        <v>1160</v>
      </c>
      <c r="C302" s="50" t="s">
        <v>1161</v>
      </c>
      <c r="D302" t="s">
        <v>1477</v>
      </c>
      <c r="F302" s="55" t="s">
        <v>1345</v>
      </c>
      <c r="G302" s="9" t="s">
        <v>820</v>
      </c>
      <c r="H302">
        <v>1</v>
      </c>
      <c r="I302">
        <v>0</v>
      </c>
      <c r="J302" s="34">
        <v>0</v>
      </c>
      <c r="K302">
        <f>+Tabla323[[#This Row],[BALANCE INICIAL]]+Tabla323[[#This Row],[ENTRADAS]]-Tabla323[[#This Row],[SALIDAS]]</f>
        <v>1</v>
      </c>
      <c r="L302" s="2">
        <v>3390</v>
      </c>
      <c r="M302" s="2">
        <f>+Tabla323[[#This Row],[BALANCE INICIAL]]*Tabla323[[#This Row],[PRECIO]]</f>
        <v>3390</v>
      </c>
      <c r="N302" s="2">
        <f>+Tabla323[[#This Row],[ENTRADAS]]*Tabla323[[#This Row],[PRECIO]]</f>
        <v>0</v>
      </c>
      <c r="O302" s="2">
        <f>+Tabla323[[#This Row],[SALIDAS]]*Tabla323[[#This Row],[PRECIO]]</f>
        <v>0</v>
      </c>
      <c r="P302" s="2">
        <f>+Tabla323[[#This Row],[BALANCE INICIAL2]]+Tabla323[[#This Row],[ENTRADAS3]]-Tabla323[[#This Row],[SALIDAS4]]</f>
        <v>3390</v>
      </c>
    </row>
    <row r="303" spans="1:16" x14ac:dyDescent="0.25">
      <c r="A303" s="9" t="s">
        <v>29</v>
      </c>
      <c r="B303" s="47" t="s">
        <v>878</v>
      </c>
      <c r="C303" s="50" t="s">
        <v>102</v>
      </c>
      <c r="D303" t="s">
        <v>561</v>
      </c>
      <c r="F303" s="55" t="s">
        <v>1345</v>
      </c>
      <c r="G303" s="9" t="s">
        <v>834</v>
      </c>
      <c r="H303">
        <v>2</v>
      </c>
      <c r="I303">
        <v>0</v>
      </c>
      <c r="J303" s="34">
        <v>0</v>
      </c>
      <c r="K303">
        <f>+Tabla323[[#This Row],[BALANCE INICIAL]]+Tabla323[[#This Row],[ENTRADAS]]-Tabla323[[#This Row],[SALIDAS]]</f>
        <v>2</v>
      </c>
      <c r="L303" s="2">
        <v>153.05000000000001</v>
      </c>
      <c r="M303" s="2">
        <f>+Tabla323[[#This Row],[BALANCE INICIAL]]*Tabla323[[#This Row],[PRECIO]]</f>
        <v>306.10000000000002</v>
      </c>
      <c r="N303" s="2">
        <f>+Tabla323[[#This Row],[ENTRADAS]]*Tabla323[[#This Row],[PRECIO]]</f>
        <v>0</v>
      </c>
      <c r="O303" s="2">
        <f>+Tabla323[[#This Row],[SALIDAS]]*Tabla323[[#This Row],[PRECIO]]</f>
        <v>0</v>
      </c>
      <c r="P303" s="2">
        <f>+Tabla323[[#This Row],[BALANCE INICIAL2]]+Tabla323[[#This Row],[ENTRADAS3]]-Tabla323[[#This Row],[SALIDAS4]]</f>
        <v>306.10000000000002</v>
      </c>
    </row>
    <row r="304" spans="1:16" x14ac:dyDescent="0.25">
      <c r="A304" s="39" t="s">
        <v>31</v>
      </c>
      <c r="B304" s="40" t="s">
        <v>897</v>
      </c>
      <c r="C304" s="50" t="s">
        <v>69</v>
      </c>
      <c r="D304" t="s">
        <v>228</v>
      </c>
      <c r="F304" s="55" t="s">
        <v>1345</v>
      </c>
      <c r="G304" s="9" t="s">
        <v>820</v>
      </c>
      <c r="H304">
        <v>46</v>
      </c>
      <c r="I304">
        <v>0</v>
      </c>
      <c r="J304" s="34">
        <v>0</v>
      </c>
      <c r="K304">
        <f>+Tabla323[[#This Row],[BALANCE INICIAL]]+Tabla323[[#This Row],[ENTRADAS]]-Tabla323[[#This Row],[SALIDAS]]</f>
        <v>46</v>
      </c>
      <c r="L304" s="2">
        <v>170</v>
      </c>
      <c r="M304" s="2">
        <f>+Tabla323[[#This Row],[BALANCE INICIAL]]*Tabla323[[#This Row],[PRECIO]]</f>
        <v>7820</v>
      </c>
      <c r="N304" s="2">
        <f>+Tabla323[[#This Row],[ENTRADAS]]*Tabla323[[#This Row],[PRECIO]]</f>
        <v>0</v>
      </c>
      <c r="O304" s="2">
        <f>+Tabla323[[#This Row],[SALIDAS]]*Tabla323[[#This Row],[PRECIO]]</f>
        <v>0</v>
      </c>
      <c r="P304" s="2">
        <f>+Tabla323[[#This Row],[BALANCE INICIAL2]]+Tabla323[[#This Row],[ENTRADAS3]]-Tabla323[[#This Row],[SALIDAS4]]</f>
        <v>7820</v>
      </c>
    </row>
    <row r="305" spans="1:16" ht="14.25" customHeight="1" x14ac:dyDescent="0.25">
      <c r="A305" s="39" t="s">
        <v>28</v>
      </c>
      <c r="B305" s="40" t="s">
        <v>884</v>
      </c>
      <c r="C305" s="52" t="s">
        <v>74</v>
      </c>
      <c r="D305" t="s">
        <v>1402</v>
      </c>
      <c r="F305" s="55" t="s">
        <v>1345</v>
      </c>
      <c r="G305" s="9" t="s">
        <v>839</v>
      </c>
      <c r="H305">
        <v>81</v>
      </c>
      <c r="I305">
        <v>0</v>
      </c>
      <c r="J305" s="34">
        <v>6</v>
      </c>
      <c r="K305">
        <f>+Tabla323[[#This Row],[BALANCE INICIAL]]+Tabla323[[#This Row],[ENTRADAS]]-Tabla323[[#This Row],[SALIDAS]]</f>
        <v>75</v>
      </c>
      <c r="L305" s="2">
        <v>39</v>
      </c>
      <c r="M305" s="2">
        <f>+Tabla323[[#This Row],[BALANCE INICIAL]]*Tabla323[[#This Row],[PRECIO]]</f>
        <v>3159</v>
      </c>
      <c r="N305" s="2">
        <f>+Tabla323[[#This Row],[ENTRADAS]]*Tabla323[[#This Row],[PRECIO]]</f>
        <v>0</v>
      </c>
      <c r="O305" s="2">
        <f>+Tabla323[[#This Row],[SALIDAS]]*Tabla323[[#This Row],[PRECIO]]</f>
        <v>234</v>
      </c>
      <c r="P305" s="2">
        <f>+Tabla323[[#This Row],[BALANCE INICIAL2]]+Tabla323[[#This Row],[ENTRADAS3]]-Tabla323[[#This Row],[SALIDAS4]]</f>
        <v>2925</v>
      </c>
    </row>
    <row r="306" spans="1:16" x14ac:dyDescent="0.25">
      <c r="A306" s="9" t="s">
        <v>29</v>
      </c>
      <c r="B306" s="47" t="s">
        <v>878</v>
      </c>
      <c r="C306" s="50" t="s">
        <v>102</v>
      </c>
      <c r="D306" t="s">
        <v>563</v>
      </c>
      <c r="F306" s="55" t="s">
        <v>1345</v>
      </c>
      <c r="G306" s="9" t="s">
        <v>834</v>
      </c>
      <c r="H306">
        <v>4</v>
      </c>
      <c r="I306">
        <v>0</v>
      </c>
      <c r="J306" s="34">
        <v>0</v>
      </c>
      <c r="K306">
        <f>+Tabla323[[#This Row],[BALANCE INICIAL]]+Tabla323[[#This Row],[ENTRADAS]]-Tabla323[[#This Row],[SALIDAS]]</f>
        <v>4</v>
      </c>
      <c r="L306" s="2">
        <v>205</v>
      </c>
      <c r="M306" s="2">
        <f>+Tabla323[[#This Row],[BALANCE INICIAL]]*Tabla323[[#This Row],[PRECIO]]</f>
        <v>820</v>
      </c>
      <c r="N306" s="2">
        <f>+Tabla323[[#This Row],[ENTRADAS]]*Tabla323[[#This Row],[PRECIO]]</f>
        <v>0</v>
      </c>
      <c r="O306" s="2">
        <f>+Tabla323[[#This Row],[SALIDAS]]*Tabla323[[#This Row],[PRECIO]]</f>
        <v>0</v>
      </c>
      <c r="P306" s="2">
        <f>+Tabla323[[#This Row],[BALANCE INICIAL2]]+Tabla323[[#This Row],[ENTRADAS3]]-Tabla323[[#This Row],[SALIDAS4]]</f>
        <v>820</v>
      </c>
    </row>
    <row r="307" spans="1:16" x14ac:dyDescent="0.25">
      <c r="A307" s="39" t="s">
        <v>39</v>
      </c>
      <c r="B307" s="40" t="s">
        <v>896</v>
      </c>
      <c r="C307" s="52" t="s">
        <v>85</v>
      </c>
      <c r="D307" t="s">
        <v>230</v>
      </c>
      <c r="F307" s="55" t="s">
        <v>1345</v>
      </c>
      <c r="G307" s="9" t="s">
        <v>820</v>
      </c>
      <c r="H307">
        <v>5</v>
      </c>
      <c r="I307">
        <v>0</v>
      </c>
      <c r="J307" s="34">
        <v>0</v>
      </c>
      <c r="K307">
        <f>+Tabla323[[#This Row],[BALANCE INICIAL]]+Tabla323[[#This Row],[ENTRADAS]]-Tabla323[[#This Row],[SALIDAS]]</f>
        <v>5</v>
      </c>
      <c r="L307" s="2">
        <v>512</v>
      </c>
      <c r="M307" s="2">
        <f>+Tabla323[[#This Row],[BALANCE INICIAL]]*Tabla323[[#This Row],[PRECIO]]</f>
        <v>2560</v>
      </c>
      <c r="N307" s="2">
        <f>+Tabla323[[#This Row],[ENTRADAS]]*Tabla323[[#This Row],[PRECIO]]</f>
        <v>0</v>
      </c>
      <c r="O307" s="2">
        <f>+Tabla323[[#This Row],[SALIDAS]]*Tabla323[[#This Row],[PRECIO]]</f>
        <v>0</v>
      </c>
      <c r="P307" s="2">
        <f>+Tabla323[[#This Row],[BALANCE INICIAL2]]+Tabla323[[#This Row],[ENTRADAS3]]-Tabla323[[#This Row],[SALIDAS4]]</f>
        <v>2560</v>
      </c>
    </row>
    <row r="308" spans="1:16" x14ac:dyDescent="0.25">
      <c r="A308" s="9" t="s">
        <v>29</v>
      </c>
      <c r="B308" s="47" t="s">
        <v>878</v>
      </c>
      <c r="C308" s="50" t="s">
        <v>102</v>
      </c>
      <c r="D308" t="s">
        <v>564</v>
      </c>
      <c r="F308" s="55" t="s">
        <v>1345</v>
      </c>
      <c r="G308" s="9" t="s">
        <v>867</v>
      </c>
      <c r="H308">
        <v>15</v>
      </c>
      <c r="I308">
        <v>0</v>
      </c>
      <c r="J308" s="34">
        <v>0</v>
      </c>
      <c r="K308">
        <f>+Tabla323[[#This Row],[BALANCE INICIAL]]+Tabla323[[#This Row],[ENTRADAS]]-Tabla323[[#This Row],[SALIDAS]]</f>
        <v>15</v>
      </c>
      <c r="L308" s="2">
        <v>80</v>
      </c>
      <c r="M308" s="2">
        <f>+Tabla323[[#This Row],[BALANCE INICIAL]]*Tabla323[[#This Row],[PRECIO]]</f>
        <v>1200</v>
      </c>
      <c r="N308" s="2">
        <f>+Tabla323[[#This Row],[ENTRADAS]]*Tabla323[[#This Row],[PRECIO]]</f>
        <v>0</v>
      </c>
      <c r="O308" s="2">
        <f>+Tabla323[[#This Row],[SALIDAS]]*Tabla323[[#This Row],[PRECIO]]</f>
        <v>0</v>
      </c>
      <c r="P308" s="2">
        <f>+Tabla323[[#This Row],[BALANCE INICIAL2]]+Tabla323[[#This Row],[ENTRADAS3]]-Tabla323[[#This Row],[SALIDAS4]]</f>
        <v>1200</v>
      </c>
    </row>
    <row r="309" spans="1:16" x14ac:dyDescent="0.25">
      <c r="A309" s="9" t="s">
        <v>29</v>
      </c>
      <c r="B309" s="47" t="s">
        <v>878</v>
      </c>
      <c r="C309" s="50" t="s">
        <v>102</v>
      </c>
      <c r="D309" t="s">
        <v>565</v>
      </c>
      <c r="F309" s="55" t="s">
        <v>1345</v>
      </c>
      <c r="G309" s="9" t="s">
        <v>867</v>
      </c>
      <c r="H309">
        <v>8</v>
      </c>
      <c r="I309">
        <v>0</v>
      </c>
      <c r="J309" s="34">
        <v>0</v>
      </c>
      <c r="K309">
        <f>+Tabla323[[#This Row],[BALANCE INICIAL]]+Tabla323[[#This Row],[ENTRADAS]]-Tabla323[[#This Row],[SALIDAS]]</f>
        <v>8</v>
      </c>
      <c r="L309" s="2">
        <v>160</v>
      </c>
      <c r="M309" s="2">
        <f>+Tabla323[[#This Row],[BALANCE INICIAL]]*Tabla323[[#This Row],[PRECIO]]</f>
        <v>1280</v>
      </c>
      <c r="N309" s="2">
        <f>+Tabla323[[#This Row],[ENTRADAS]]*Tabla323[[#This Row],[PRECIO]]</f>
        <v>0</v>
      </c>
      <c r="O309" s="2">
        <f>+Tabla323[[#This Row],[SALIDAS]]*Tabla323[[#This Row],[PRECIO]]</f>
        <v>0</v>
      </c>
      <c r="P309" s="2">
        <f>+Tabla323[[#This Row],[BALANCE INICIAL2]]+Tabla323[[#This Row],[ENTRADAS3]]-Tabla323[[#This Row],[SALIDAS4]]</f>
        <v>1280</v>
      </c>
    </row>
    <row r="310" spans="1:16" x14ac:dyDescent="0.25">
      <c r="A310" s="9" t="s">
        <v>29</v>
      </c>
      <c r="B310" s="47" t="s">
        <v>878</v>
      </c>
      <c r="C310" s="50" t="s">
        <v>102</v>
      </c>
      <c r="D310" t="s">
        <v>566</v>
      </c>
      <c r="F310" s="55" t="s">
        <v>1345</v>
      </c>
      <c r="G310" s="9" t="s">
        <v>867</v>
      </c>
      <c r="H310">
        <v>2</v>
      </c>
      <c r="I310">
        <v>0</v>
      </c>
      <c r="J310" s="34">
        <v>0</v>
      </c>
      <c r="K310">
        <f>+Tabla323[[#This Row],[BALANCE INICIAL]]+Tabla323[[#This Row],[ENTRADAS]]-Tabla323[[#This Row],[SALIDAS]]</f>
        <v>2</v>
      </c>
      <c r="L310" s="2">
        <v>80</v>
      </c>
      <c r="M310" s="2">
        <f>+Tabla323[[#This Row],[BALANCE INICIAL]]*Tabla323[[#This Row],[PRECIO]]</f>
        <v>160</v>
      </c>
      <c r="N310" s="2">
        <f>+Tabla323[[#This Row],[ENTRADAS]]*Tabla323[[#This Row],[PRECIO]]</f>
        <v>0</v>
      </c>
      <c r="O310" s="2">
        <f>+Tabla323[[#This Row],[SALIDAS]]*Tabla323[[#This Row],[PRECIO]]</f>
        <v>0</v>
      </c>
      <c r="P310" s="2">
        <f>+Tabla323[[#This Row],[BALANCE INICIAL2]]+Tabla323[[#This Row],[ENTRADAS3]]-Tabla323[[#This Row],[SALIDAS4]]</f>
        <v>160</v>
      </c>
    </row>
    <row r="311" spans="1:16" x14ac:dyDescent="0.25">
      <c r="A311" s="9" t="s">
        <v>29</v>
      </c>
      <c r="B311" s="47" t="s">
        <v>878</v>
      </c>
      <c r="C311" s="50" t="s">
        <v>102</v>
      </c>
      <c r="D311" t="s">
        <v>567</v>
      </c>
      <c r="F311" s="55" t="s">
        <v>1345</v>
      </c>
      <c r="G311" s="9" t="s">
        <v>867</v>
      </c>
      <c r="H311">
        <v>4</v>
      </c>
      <c r="I311">
        <v>0</v>
      </c>
      <c r="J311" s="34">
        <v>0</v>
      </c>
      <c r="K311">
        <f>+Tabla323[[#This Row],[BALANCE INICIAL]]+Tabla323[[#This Row],[ENTRADAS]]-Tabla323[[#This Row],[SALIDAS]]</f>
        <v>4</v>
      </c>
      <c r="L311" s="2">
        <v>80</v>
      </c>
      <c r="M311" s="2">
        <f>+Tabla323[[#This Row],[BALANCE INICIAL]]*Tabla323[[#This Row],[PRECIO]]</f>
        <v>320</v>
      </c>
      <c r="N311" s="2">
        <f>+Tabla323[[#This Row],[ENTRADAS]]*Tabla323[[#This Row],[PRECIO]]</f>
        <v>0</v>
      </c>
      <c r="O311" s="2">
        <f>+Tabla323[[#This Row],[SALIDAS]]*Tabla323[[#This Row],[PRECIO]]</f>
        <v>0</v>
      </c>
      <c r="P311" s="2">
        <f>+Tabla323[[#This Row],[BALANCE INICIAL2]]+Tabla323[[#This Row],[ENTRADAS3]]-Tabla323[[#This Row],[SALIDAS4]]</f>
        <v>320</v>
      </c>
    </row>
    <row r="312" spans="1:16" x14ac:dyDescent="0.25">
      <c r="A312" s="9" t="s">
        <v>29</v>
      </c>
      <c r="B312" s="47" t="s">
        <v>878</v>
      </c>
      <c r="C312" s="50" t="s">
        <v>102</v>
      </c>
      <c r="D312" t="s">
        <v>568</v>
      </c>
      <c r="F312" s="55" t="s">
        <v>1345</v>
      </c>
      <c r="G312" s="9" t="s">
        <v>868</v>
      </c>
      <c r="H312">
        <v>2</v>
      </c>
      <c r="I312">
        <v>0</v>
      </c>
      <c r="J312" s="34">
        <v>0</v>
      </c>
      <c r="K312">
        <f>+Tabla323[[#This Row],[BALANCE INICIAL]]+Tabla323[[#This Row],[ENTRADAS]]-Tabla323[[#This Row],[SALIDAS]]</f>
        <v>2</v>
      </c>
      <c r="L312" s="2">
        <v>1249.99</v>
      </c>
      <c r="M312" s="2">
        <f>+Tabla323[[#This Row],[BALANCE INICIAL]]*Tabla323[[#This Row],[PRECIO]]</f>
        <v>2499.98</v>
      </c>
      <c r="N312" s="2">
        <f>+Tabla323[[#This Row],[ENTRADAS]]*Tabla323[[#This Row],[PRECIO]]</f>
        <v>0</v>
      </c>
      <c r="O312" s="2">
        <f>+Tabla323[[#This Row],[SALIDAS]]*Tabla323[[#This Row],[PRECIO]]</f>
        <v>0</v>
      </c>
      <c r="P312" s="2">
        <f>+Tabla323[[#This Row],[BALANCE INICIAL2]]+Tabla323[[#This Row],[ENTRADAS3]]-Tabla323[[#This Row],[SALIDAS4]]</f>
        <v>2499.98</v>
      </c>
    </row>
    <row r="313" spans="1:16" x14ac:dyDescent="0.25">
      <c r="A313" s="9" t="s">
        <v>29</v>
      </c>
      <c r="B313" s="47" t="s">
        <v>878</v>
      </c>
      <c r="C313" s="50" t="s">
        <v>102</v>
      </c>
      <c r="D313" t="s">
        <v>569</v>
      </c>
      <c r="F313" s="55" t="s">
        <v>1345</v>
      </c>
      <c r="G313" s="9" t="s">
        <v>825</v>
      </c>
      <c r="H313">
        <v>3</v>
      </c>
      <c r="I313">
        <v>0</v>
      </c>
      <c r="J313" s="34">
        <v>0</v>
      </c>
      <c r="K313">
        <f>+Tabla323[[#This Row],[BALANCE INICIAL]]+Tabla323[[#This Row],[ENTRADAS]]-Tabla323[[#This Row],[SALIDAS]]</f>
        <v>3</v>
      </c>
      <c r="L313" s="2">
        <v>630.5</v>
      </c>
      <c r="M313" s="2">
        <f>+Tabla323[[#This Row],[BALANCE INICIAL]]*Tabla323[[#This Row],[PRECIO]]</f>
        <v>1891.5</v>
      </c>
      <c r="N313" s="2">
        <f>+Tabla323[[#This Row],[ENTRADAS]]*Tabla323[[#This Row],[PRECIO]]</f>
        <v>0</v>
      </c>
      <c r="O313" s="2">
        <f>+Tabla323[[#This Row],[SALIDAS]]*Tabla323[[#This Row],[PRECIO]]</f>
        <v>0</v>
      </c>
      <c r="P313" s="2">
        <f>+Tabla323[[#This Row],[BALANCE INICIAL2]]+Tabla323[[#This Row],[ENTRADAS3]]-Tabla323[[#This Row],[SALIDAS4]]</f>
        <v>1891.5</v>
      </c>
    </row>
    <row r="314" spans="1:16" x14ac:dyDescent="0.25">
      <c r="A314" s="9" t="s">
        <v>29</v>
      </c>
      <c r="B314" s="47" t="s">
        <v>878</v>
      </c>
      <c r="C314" s="50" t="s">
        <v>102</v>
      </c>
      <c r="D314" t="s">
        <v>570</v>
      </c>
      <c r="F314" s="55" t="s">
        <v>1345</v>
      </c>
      <c r="G314" s="9" t="s">
        <v>834</v>
      </c>
      <c r="H314">
        <v>1</v>
      </c>
      <c r="I314">
        <v>0</v>
      </c>
      <c r="J314" s="34">
        <v>0</v>
      </c>
      <c r="K314">
        <f>+Tabla323[[#This Row],[BALANCE INICIAL]]+Tabla323[[#This Row],[ENTRADAS]]-Tabla323[[#This Row],[SALIDAS]]</f>
        <v>1</v>
      </c>
      <c r="L314" s="2">
        <v>170.5</v>
      </c>
      <c r="M314" s="2">
        <f>+Tabla323[[#This Row],[BALANCE INICIAL]]*Tabla323[[#This Row],[PRECIO]]</f>
        <v>170.5</v>
      </c>
      <c r="N314" s="2">
        <f>+Tabla323[[#This Row],[ENTRADAS]]*Tabla323[[#This Row],[PRECIO]]</f>
        <v>0</v>
      </c>
      <c r="O314" s="2">
        <f>+Tabla323[[#This Row],[SALIDAS]]*Tabla323[[#This Row],[PRECIO]]</f>
        <v>0</v>
      </c>
      <c r="P314" s="2">
        <f>+Tabla323[[#This Row],[BALANCE INICIAL2]]+Tabla323[[#This Row],[ENTRADAS3]]-Tabla323[[#This Row],[SALIDAS4]]</f>
        <v>170.5</v>
      </c>
    </row>
    <row r="315" spans="1:16" x14ac:dyDescent="0.25">
      <c r="A315" s="39" t="s">
        <v>28</v>
      </c>
      <c r="B315" s="40" t="s">
        <v>884</v>
      </c>
      <c r="C315" s="52" t="s">
        <v>74</v>
      </c>
      <c r="D315" t="s">
        <v>231</v>
      </c>
      <c r="F315" s="55" t="s">
        <v>1345</v>
      </c>
      <c r="G315" s="9" t="s">
        <v>820</v>
      </c>
      <c r="H315">
        <v>158</v>
      </c>
      <c r="I315">
        <v>0</v>
      </c>
      <c r="J315" s="34">
        <v>0</v>
      </c>
      <c r="K315">
        <f>+Tabla323[[#This Row],[BALANCE INICIAL]]+Tabla323[[#This Row],[ENTRADAS]]-Tabla323[[#This Row],[SALIDAS]]</f>
        <v>158</v>
      </c>
      <c r="L315" s="2">
        <v>11.5</v>
      </c>
      <c r="M315" s="2">
        <f>+Tabla323[[#This Row],[BALANCE INICIAL]]*Tabla323[[#This Row],[PRECIO]]</f>
        <v>1817</v>
      </c>
      <c r="N315" s="2">
        <f>+Tabla323[[#This Row],[ENTRADAS]]*Tabla323[[#This Row],[PRECIO]]</f>
        <v>0</v>
      </c>
      <c r="O315" s="2">
        <f>+Tabla323[[#This Row],[SALIDAS]]*Tabla323[[#This Row],[PRECIO]]</f>
        <v>0</v>
      </c>
      <c r="P315" s="2">
        <f>+Tabla323[[#This Row],[BALANCE INICIAL2]]+Tabla323[[#This Row],[ENTRADAS3]]-Tabla323[[#This Row],[SALIDAS4]]</f>
        <v>1817</v>
      </c>
    </row>
    <row r="316" spans="1:16" x14ac:dyDescent="0.25">
      <c r="A316" s="39" t="s">
        <v>28</v>
      </c>
      <c r="B316" s="40" t="s">
        <v>884</v>
      </c>
      <c r="C316" s="52" t="s">
        <v>74</v>
      </c>
      <c r="D316" t="s">
        <v>232</v>
      </c>
      <c r="F316" s="55" t="s">
        <v>1345</v>
      </c>
      <c r="G316" s="9" t="s">
        <v>820</v>
      </c>
      <c r="H316">
        <v>286</v>
      </c>
      <c r="I316">
        <v>0</v>
      </c>
      <c r="J316" s="34">
        <v>0</v>
      </c>
      <c r="K316">
        <f>+Tabla323[[#This Row],[BALANCE INICIAL]]+Tabla323[[#This Row],[ENTRADAS]]-Tabla323[[#This Row],[SALIDAS]]</f>
        <v>286</v>
      </c>
      <c r="L316" s="2">
        <v>125.5</v>
      </c>
      <c r="M316" s="2">
        <f>+Tabla323[[#This Row],[BALANCE INICIAL]]*Tabla323[[#This Row],[PRECIO]]</f>
        <v>35893</v>
      </c>
      <c r="N316" s="2">
        <f>+Tabla323[[#This Row],[ENTRADAS]]*Tabla323[[#This Row],[PRECIO]]</f>
        <v>0</v>
      </c>
      <c r="O316" s="2">
        <f>+Tabla323[[#This Row],[SALIDAS]]*Tabla323[[#This Row],[PRECIO]]</f>
        <v>0</v>
      </c>
      <c r="P316" s="2">
        <f>+Tabla323[[#This Row],[BALANCE INICIAL2]]+Tabla323[[#This Row],[ENTRADAS3]]-Tabla323[[#This Row],[SALIDAS4]]</f>
        <v>35893</v>
      </c>
    </row>
    <row r="317" spans="1:16" x14ac:dyDescent="0.25">
      <c r="A317" s="39" t="s">
        <v>28</v>
      </c>
      <c r="B317" s="40" t="s">
        <v>884</v>
      </c>
      <c r="C317" s="52" t="s">
        <v>74</v>
      </c>
      <c r="D317" t="s">
        <v>1006</v>
      </c>
      <c r="F317" s="55" t="s">
        <v>1345</v>
      </c>
      <c r="G317" s="9" t="s">
        <v>820</v>
      </c>
      <c r="H317">
        <v>0</v>
      </c>
      <c r="I317">
        <v>0</v>
      </c>
      <c r="J317" s="34">
        <v>0</v>
      </c>
      <c r="K317">
        <f>+Tabla323[[#This Row],[BALANCE INICIAL]]+Tabla323[[#This Row],[ENTRADAS]]-Tabla323[[#This Row],[SALIDAS]]</f>
        <v>0</v>
      </c>
      <c r="L317" s="2">
        <v>90</v>
      </c>
      <c r="M317" s="2">
        <f>+Tabla323[[#This Row],[BALANCE INICIAL]]*Tabla323[[#This Row],[PRECIO]]</f>
        <v>0</v>
      </c>
      <c r="N317" s="2">
        <f>+Tabla323[[#This Row],[ENTRADAS]]*Tabla323[[#This Row],[PRECIO]]</f>
        <v>0</v>
      </c>
      <c r="O317" s="2">
        <f>+Tabla323[[#This Row],[SALIDAS]]*Tabla323[[#This Row],[PRECIO]]</f>
        <v>0</v>
      </c>
      <c r="P317" s="2">
        <f>+Tabla323[[#This Row],[BALANCE INICIAL2]]+Tabla323[[#This Row],[ENTRADAS3]]-Tabla323[[#This Row],[SALIDAS4]]</f>
        <v>0</v>
      </c>
    </row>
    <row r="318" spans="1:16" x14ac:dyDescent="0.25">
      <c r="A318" s="39" t="s">
        <v>28</v>
      </c>
      <c r="B318" s="40" t="s">
        <v>884</v>
      </c>
      <c r="C318" s="52" t="s">
        <v>74</v>
      </c>
      <c r="D318" t="s">
        <v>233</v>
      </c>
      <c r="F318" s="55" t="s">
        <v>1345</v>
      </c>
      <c r="G318" s="9" t="s">
        <v>839</v>
      </c>
      <c r="H318">
        <v>680</v>
      </c>
      <c r="I318">
        <v>0</v>
      </c>
      <c r="J318" s="34">
        <v>10</v>
      </c>
      <c r="K318">
        <f>+Tabla323[[#This Row],[BALANCE INICIAL]]+Tabla323[[#This Row],[ENTRADAS]]-Tabla323[[#This Row],[SALIDAS]]</f>
        <v>670</v>
      </c>
      <c r="L318" s="2">
        <v>21</v>
      </c>
      <c r="M318" s="2">
        <f>+Tabla323[[#This Row],[BALANCE INICIAL]]*Tabla323[[#This Row],[PRECIO]]</f>
        <v>14280</v>
      </c>
      <c r="N318" s="2">
        <f>+Tabla323[[#This Row],[ENTRADAS]]*Tabla323[[#This Row],[PRECIO]]</f>
        <v>0</v>
      </c>
      <c r="O318" s="2">
        <f>+Tabla323[[#This Row],[SALIDAS]]*Tabla323[[#This Row],[PRECIO]]</f>
        <v>210</v>
      </c>
      <c r="P318" s="2">
        <f>+Tabla323[[#This Row],[BALANCE INICIAL2]]+Tabla323[[#This Row],[ENTRADAS3]]-Tabla323[[#This Row],[SALIDAS4]]</f>
        <v>14070</v>
      </c>
    </row>
    <row r="319" spans="1:16" x14ac:dyDescent="0.25">
      <c r="A319" s="9" t="s">
        <v>26</v>
      </c>
      <c r="B319" s="40" t="s">
        <v>887</v>
      </c>
      <c r="C319" s="52" t="s">
        <v>70</v>
      </c>
      <c r="D319" t="s">
        <v>138</v>
      </c>
      <c r="F319" s="55" t="s">
        <v>1345</v>
      </c>
      <c r="G319" s="9" t="s">
        <v>820</v>
      </c>
      <c r="H319">
        <v>0</v>
      </c>
      <c r="I319">
        <v>0</v>
      </c>
      <c r="J319" s="34">
        <v>0</v>
      </c>
      <c r="K319">
        <f>+Tabla323[[#This Row],[BALANCE INICIAL]]+Tabla323[[#This Row],[ENTRADAS]]-Tabla323[[#This Row],[SALIDAS]]</f>
        <v>0</v>
      </c>
      <c r="L319" s="2">
        <v>350</v>
      </c>
      <c r="M319" s="2">
        <f>+Tabla323[[#This Row],[BALANCE INICIAL]]*Tabla323[[#This Row],[PRECIO]]</f>
        <v>0</v>
      </c>
      <c r="N319" s="2">
        <f>+Tabla323[[#This Row],[ENTRADAS]]*Tabla323[[#This Row],[PRECIO]]</f>
        <v>0</v>
      </c>
      <c r="O319" s="2">
        <f>+Tabla323[[#This Row],[SALIDAS]]*Tabla323[[#This Row],[PRECIO]]</f>
        <v>0</v>
      </c>
      <c r="P319" s="2">
        <f>+Tabla323[[#This Row],[BALANCE INICIAL2]]+Tabla323[[#This Row],[ENTRADAS3]]-Tabla323[[#This Row],[SALIDAS4]]</f>
        <v>0</v>
      </c>
    </row>
    <row r="320" spans="1:16" x14ac:dyDescent="0.25">
      <c r="A320" s="9" t="s">
        <v>26</v>
      </c>
      <c r="B320" s="40" t="s">
        <v>887</v>
      </c>
      <c r="C320" s="52" t="s">
        <v>70</v>
      </c>
      <c r="D320" t="s">
        <v>139</v>
      </c>
      <c r="F320" s="55" t="s">
        <v>1345</v>
      </c>
      <c r="G320" s="9" t="s">
        <v>820</v>
      </c>
      <c r="H320">
        <v>0</v>
      </c>
      <c r="I320">
        <v>0</v>
      </c>
      <c r="J320" s="34">
        <v>0</v>
      </c>
      <c r="K320">
        <f>+Tabla323[[#This Row],[BALANCE INICIAL]]+Tabla323[[#This Row],[ENTRADAS]]-Tabla323[[#This Row],[SALIDAS]]</f>
        <v>0</v>
      </c>
      <c r="L320" s="2">
        <v>350</v>
      </c>
      <c r="M320" s="2">
        <f>+Tabla323[[#This Row],[BALANCE INICIAL]]*Tabla323[[#This Row],[PRECIO]]</f>
        <v>0</v>
      </c>
      <c r="N320" s="2">
        <f>+Tabla323[[#This Row],[ENTRADAS]]*Tabla323[[#This Row],[PRECIO]]</f>
        <v>0</v>
      </c>
      <c r="O320" s="2">
        <f>+Tabla323[[#This Row],[SALIDAS]]*Tabla323[[#This Row],[PRECIO]]</f>
        <v>0</v>
      </c>
      <c r="P320" s="2">
        <f>+Tabla323[[#This Row],[BALANCE INICIAL2]]+Tabla323[[#This Row],[ENTRADAS3]]-Tabla323[[#This Row],[SALIDAS4]]</f>
        <v>0</v>
      </c>
    </row>
    <row r="321" spans="1:16" x14ac:dyDescent="0.25">
      <c r="A321" s="39" t="s">
        <v>31</v>
      </c>
      <c r="B321" s="40" t="s">
        <v>897</v>
      </c>
      <c r="C321" s="50" t="s">
        <v>69</v>
      </c>
      <c r="D321" t="s">
        <v>234</v>
      </c>
      <c r="F321" s="55" t="s">
        <v>1345</v>
      </c>
      <c r="G321" s="9" t="s">
        <v>848</v>
      </c>
      <c r="H321">
        <v>0</v>
      </c>
      <c r="I321">
        <v>0</v>
      </c>
      <c r="J321" s="34">
        <v>0</v>
      </c>
      <c r="K321">
        <f>+Tabla323[[#This Row],[BALANCE INICIAL]]+Tabla323[[#This Row],[ENTRADAS]]-Tabla323[[#This Row],[SALIDAS]]</f>
        <v>0</v>
      </c>
      <c r="L321" s="2">
        <v>546</v>
      </c>
      <c r="M321" s="2">
        <f>+Tabla323[[#This Row],[BALANCE INICIAL]]*Tabla323[[#This Row],[PRECIO]]</f>
        <v>0</v>
      </c>
      <c r="N321" s="2">
        <f>+Tabla323[[#This Row],[ENTRADAS]]*Tabla323[[#This Row],[PRECIO]]</f>
        <v>0</v>
      </c>
      <c r="O321" s="2">
        <f>+Tabla323[[#This Row],[SALIDAS]]*Tabla323[[#This Row],[PRECIO]]</f>
        <v>0</v>
      </c>
      <c r="P321" s="2">
        <f>+Tabla323[[#This Row],[BALANCE INICIAL2]]+Tabla323[[#This Row],[ENTRADAS3]]-Tabla323[[#This Row],[SALIDAS4]]</f>
        <v>0</v>
      </c>
    </row>
    <row r="322" spans="1:16" x14ac:dyDescent="0.25">
      <c r="A322" s="39" t="s">
        <v>30</v>
      </c>
      <c r="B322" s="40" t="s">
        <v>876</v>
      </c>
      <c r="C322" s="52" t="s">
        <v>73</v>
      </c>
      <c r="D322" t="s">
        <v>235</v>
      </c>
      <c r="F322" s="55" t="s">
        <v>1345</v>
      </c>
      <c r="G322" s="9" t="s">
        <v>849</v>
      </c>
      <c r="H322">
        <v>108</v>
      </c>
      <c r="I322">
        <v>0</v>
      </c>
      <c r="J322" s="34">
        <v>0</v>
      </c>
      <c r="K322">
        <f>+Tabla323[[#This Row],[BALANCE INICIAL]]+Tabla323[[#This Row],[ENTRADAS]]-Tabla323[[#This Row],[SALIDAS]]</f>
        <v>108</v>
      </c>
      <c r="L322" s="2">
        <v>1095</v>
      </c>
      <c r="M322" s="2">
        <f>+Tabla323[[#This Row],[BALANCE INICIAL]]*Tabla323[[#This Row],[PRECIO]]</f>
        <v>118260</v>
      </c>
      <c r="N322" s="2">
        <f>+Tabla323[[#This Row],[ENTRADAS]]*Tabla323[[#This Row],[PRECIO]]</f>
        <v>0</v>
      </c>
      <c r="O322" s="2">
        <f>+Tabla323[[#This Row],[SALIDAS]]*Tabla323[[#This Row],[PRECIO]]</f>
        <v>0</v>
      </c>
      <c r="P322" s="2">
        <f>+Tabla323[[#This Row],[BALANCE INICIAL2]]+Tabla323[[#This Row],[ENTRADAS3]]-Tabla323[[#This Row],[SALIDAS4]]</f>
        <v>118260</v>
      </c>
    </row>
    <row r="323" spans="1:16" x14ac:dyDescent="0.25">
      <c r="A323" s="39" t="s">
        <v>31</v>
      </c>
      <c r="B323" s="40" t="s">
        <v>897</v>
      </c>
      <c r="C323" s="50" t="s">
        <v>69</v>
      </c>
      <c r="D323" t="s">
        <v>236</v>
      </c>
      <c r="F323" s="55" t="s">
        <v>1345</v>
      </c>
      <c r="G323" s="9" t="s">
        <v>848</v>
      </c>
      <c r="H323">
        <v>12</v>
      </c>
      <c r="I323">
        <v>0</v>
      </c>
      <c r="J323" s="34">
        <v>2</v>
      </c>
      <c r="K323">
        <f>+Tabla323[[#This Row],[BALANCE INICIAL]]+Tabla323[[#This Row],[ENTRADAS]]-Tabla323[[#This Row],[SALIDAS]]</f>
        <v>10</v>
      </c>
      <c r="L323" s="2">
        <v>175</v>
      </c>
      <c r="M323" s="2">
        <f>+Tabla323[[#This Row],[BALANCE INICIAL]]*Tabla323[[#This Row],[PRECIO]]</f>
        <v>2100</v>
      </c>
      <c r="N323" s="2">
        <f>+Tabla323[[#This Row],[ENTRADAS]]*Tabla323[[#This Row],[PRECIO]]</f>
        <v>0</v>
      </c>
      <c r="O323" s="2">
        <f>+Tabla323[[#This Row],[SALIDAS]]*Tabla323[[#This Row],[PRECIO]]</f>
        <v>350</v>
      </c>
      <c r="P323" s="2">
        <f>+Tabla323[[#This Row],[BALANCE INICIAL2]]+Tabla323[[#This Row],[ENTRADAS3]]-Tabla323[[#This Row],[SALIDAS4]]</f>
        <v>1750</v>
      </c>
    </row>
    <row r="324" spans="1:16" x14ac:dyDescent="0.25">
      <c r="A324" s="39" t="s">
        <v>31</v>
      </c>
      <c r="B324" s="40" t="s">
        <v>897</v>
      </c>
      <c r="C324" s="50" t="s">
        <v>69</v>
      </c>
      <c r="D324" t="s">
        <v>1260</v>
      </c>
      <c r="F324" s="55" t="s">
        <v>1345</v>
      </c>
      <c r="G324" s="9" t="s">
        <v>849</v>
      </c>
      <c r="H324">
        <v>0</v>
      </c>
      <c r="I324">
        <v>0</v>
      </c>
      <c r="J324" s="34">
        <v>0</v>
      </c>
      <c r="K324">
        <f>+Tabla323[[#This Row],[BALANCE INICIAL]]+Tabla323[[#This Row],[ENTRADAS]]-Tabla323[[#This Row],[SALIDAS]]</f>
        <v>0</v>
      </c>
      <c r="L324" s="2">
        <v>400</v>
      </c>
      <c r="M324" s="2">
        <f>+Tabla323[[#This Row],[BALANCE INICIAL]]*Tabla323[[#This Row],[PRECIO]]</f>
        <v>0</v>
      </c>
      <c r="N324" s="2">
        <f>+Tabla323[[#This Row],[ENTRADAS]]*Tabla323[[#This Row],[PRECIO]]</f>
        <v>0</v>
      </c>
      <c r="O324" s="2">
        <f>+Tabla323[[#This Row],[SALIDAS]]*Tabla323[[#This Row],[PRECIO]]</f>
        <v>0</v>
      </c>
      <c r="P324" s="2">
        <f>+Tabla323[[#This Row],[BALANCE INICIAL2]]+Tabla323[[#This Row],[ENTRADAS3]]-Tabla323[[#This Row],[SALIDAS4]]</f>
        <v>0</v>
      </c>
    </row>
    <row r="325" spans="1:16" x14ac:dyDescent="0.25">
      <c r="A325" s="39" t="s">
        <v>35</v>
      </c>
      <c r="B325" s="40" t="s">
        <v>883</v>
      </c>
      <c r="C325" s="52" t="s">
        <v>81</v>
      </c>
      <c r="D325" t="s">
        <v>1259</v>
      </c>
      <c r="F325" s="55" t="s">
        <v>1345</v>
      </c>
      <c r="G325" s="9" t="s">
        <v>820</v>
      </c>
      <c r="H325">
        <v>6</v>
      </c>
      <c r="I325">
        <v>0</v>
      </c>
      <c r="J325" s="34">
        <v>0</v>
      </c>
      <c r="K325">
        <f>+Tabla323[[#This Row],[BALANCE INICIAL]]+Tabla323[[#This Row],[ENTRADAS]]-Tabla323[[#This Row],[SALIDAS]]</f>
        <v>6</v>
      </c>
      <c r="L325" s="2">
        <v>151.86000000000001</v>
      </c>
      <c r="M325" s="2">
        <f>+Tabla323[[#This Row],[BALANCE INICIAL]]*Tabla323[[#This Row],[PRECIO]]</f>
        <v>911.16000000000008</v>
      </c>
      <c r="N325" s="2">
        <f>+Tabla323[[#This Row],[ENTRADAS]]*Tabla323[[#This Row],[PRECIO]]</f>
        <v>0</v>
      </c>
      <c r="O325" s="2">
        <f>+Tabla323[[#This Row],[SALIDAS]]*Tabla323[[#This Row],[PRECIO]]</f>
        <v>0</v>
      </c>
      <c r="P325" s="2">
        <f>+Tabla323[[#This Row],[BALANCE INICIAL2]]+Tabla323[[#This Row],[ENTRADAS3]]-Tabla323[[#This Row],[SALIDAS4]]</f>
        <v>911.16000000000008</v>
      </c>
    </row>
    <row r="326" spans="1:16" x14ac:dyDescent="0.25">
      <c r="A326" s="39" t="s">
        <v>28</v>
      </c>
      <c r="B326" s="40" t="s">
        <v>884</v>
      </c>
      <c r="C326" s="52" t="s">
        <v>74</v>
      </c>
      <c r="D326" t="s">
        <v>1360</v>
      </c>
      <c r="F326" s="55" t="s">
        <v>1345</v>
      </c>
      <c r="G326" s="9" t="s">
        <v>820</v>
      </c>
      <c r="H326">
        <v>1</v>
      </c>
      <c r="I326">
        <v>0</v>
      </c>
      <c r="J326" s="34">
        <v>0</v>
      </c>
      <c r="K326">
        <f>+Tabla323[[#This Row],[BALANCE INICIAL]]+Tabla323[[#This Row],[ENTRADAS]]-Tabla323[[#This Row],[SALIDAS]]</f>
        <v>1</v>
      </c>
      <c r="L326" s="2">
        <v>1200</v>
      </c>
      <c r="M326" s="2">
        <f>+Tabla323[[#This Row],[BALANCE INICIAL]]*Tabla323[[#This Row],[PRECIO]]</f>
        <v>1200</v>
      </c>
      <c r="N326" s="2">
        <f>+Tabla323[[#This Row],[ENTRADAS]]*Tabla323[[#This Row],[PRECIO]]</f>
        <v>0</v>
      </c>
      <c r="O326" s="2">
        <f>+Tabla323[[#This Row],[SALIDAS]]*Tabla323[[#This Row],[PRECIO]]</f>
        <v>0</v>
      </c>
      <c r="P326" s="2">
        <f>+Tabla323[[#This Row],[BALANCE INICIAL2]]+Tabla323[[#This Row],[ENTRADAS3]]-Tabla323[[#This Row],[SALIDAS4]]</f>
        <v>1200</v>
      </c>
    </row>
    <row r="327" spans="1:16" x14ac:dyDescent="0.25">
      <c r="A327" s="9" t="s">
        <v>29</v>
      </c>
      <c r="B327" s="47" t="s">
        <v>878</v>
      </c>
      <c r="C327" s="50" t="s">
        <v>102</v>
      </c>
      <c r="D327" t="s">
        <v>571</v>
      </c>
      <c r="F327" s="55" t="s">
        <v>1345</v>
      </c>
      <c r="G327" s="9" t="s">
        <v>869</v>
      </c>
      <c r="H327">
        <v>1</v>
      </c>
      <c r="I327">
        <v>0</v>
      </c>
      <c r="J327" s="34">
        <v>0</v>
      </c>
      <c r="K327">
        <f>+Tabla323[[#This Row],[BALANCE INICIAL]]+Tabla323[[#This Row],[ENTRADAS]]-Tabla323[[#This Row],[SALIDAS]]</f>
        <v>1</v>
      </c>
      <c r="L327" s="2">
        <v>169</v>
      </c>
      <c r="M327" s="2">
        <f>+Tabla323[[#This Row],[BALANCE INICIAL]]*Tabla323[[#This Row],[PRECIO]]</f>
        <v>169</v>
      </c>
      <c r="N327" s="2">
        <f>+Tabla323[[#This Row],[ENTRADAS]]*Tabla323[[#This Row],[PRECIO]]</f>
        <v>0</v>
      </c>
      <c r="O327" s="2">
        <f>+Tabla323[[#This Row],[SALIDAS]]*Tabla323[[#This Row],[PRECIO]]</f>
        <v>0</v>
      </c>
      <c r="P327" s="2">
        <f>+Tabla323[[#This Row],[BALANCE INICIAL2]]+Tabla323[[#This Row],[ENTRADAS3]]-Tabla323[[#This Row],[SALIDAS4]]</f>
        <v>169</v>
      </c>
    </row>
    <row r="328" spans="1:16" x14ac:dyDescent="0.25">
      <c r="A328" s="9" t="s">
        <v>29</v>
      </c>
      <c r="B328" s="47" t="s">
        <v>878</v>
      </c>
      <c r="C328" s="50" t="s">
        <v>102</v>
      </c>
      <c r="D328" t="s">
        <v>572</v>
      </c>
      <c r="F328" s="55" t="s">
        <v>1345</v>
      </c>
      <c r="G328" s="9" t="s">
        <v>834</v>
      </c>
      <c r="H328">
        <v>1</v>
      </c>
      <c r="I328">
        <v>0</v>
      </c>
      <c r="J328" s="34">
        <v>0</v>
      </c>
      <c r="K328">
        <f>+Tabla323[[#This Row],[BALANCE INICIAL]]+Tabla323[[#This Row],[ENTRADAS]]-Tabla323[[#This Row],[SALIDAS]]</f>
        <v>1</v>
      </c>
      <c r="L328" s="2">
        <v>159</v>
      </c>
      <c r="M328" s="2">
        <f>+Tabla323[[#This Row],[BALANCE INICIAL]]*Tabla323[[#This Row],[PRECIO]]</f>
        <v>159</v>
      </c>
      <c r="N328" s="2">
        <f>+Tabla323[[#This Row],[ENTRADAS]]*Tabla323[[#This Row],[PRECIO]]</f>
        <v>0</v>
      </c>
      <c r="O328" s="2">
        <f>+Tabla323[[#This Row],[SALIDAS]]*Tabla323[[#This Row],[PRECIO]]</f>
        <v>0</v>
      </c>
      <c r="P328" s="2">
        <f>+Tabla323[[#This Row],[BALANCE INICIAL2]]+Tabla323[[#This Row],[ENTRADAS3]]-Tabla323[[#This Row],[SALIDAS4]]</f>
        <v>159</v>
      </c>
    </row>
    <row r="329" spans="1:16" x14ac:dyDescent="0.25">
      <c r="A329" s="9" t="s">
        <v>29</v>
      </c>
      <c r="B329" s="47" t="s">
        <v>878</v>
      </c>
      <c r="C329" s="50" t="s">
        <v>102</v>
      </c>
      <c r="D329" t="s">
        <v>604</v>
      </c>
      <c r="F329" s="55" t="s">
        <v>1345</v>
      </c>
      <c r="G329" s="9" t="s">
        <v>834</v>
      </c>
      <c r="H329">
        <v>10</v>
      </c>
      <c r="I329">
        <v>0</v>
      </c>
      <c r="J329" s="34">
        <v>0</v>
      </c>
      <c r="K329">
        <f>+Tabla323[[#This Row],[BALANCE INICIAL]]+Tabla323[[#This Row],[ENTRADAS]]-Tabla323[[#This Row],[SALIDAS]]</f>
        <v>10</v>
      </c>
      <c r="L329" s="2">
        <v>138.6</v>
      </c>
      <c r="M329" s="2">
        <f>+Tabla323[[#This Row],[BALANCE INICIAL]]*Tabla323[[#This Row],[PRECIO]]</f>
        <v>1386</v>
      </c>
      <c r="N329" s="2">
        <f>+Tabla323[[#This Row],[ENTRADAS]]*Tabla323[[#This Row],[PRECIO]]</f>
        <v>0</v>
      </c>
      <c r="O329" s="2">
        <f>+Tabla323[[#This Row],[SALIDAS]]*Tabla323[[#This Row],[PRECIO]]</f>
        <v>0</v>
      </c>
      <c r="P329" s="2">
        <f>+Tabla323[[#This Row],[BALANCE INICIAL2]]+Tabla323[[#This Row],[ENTRADAS3]]-Tabla323[[#This Row],[SALIDAS4]]</f>
        <v>1386</v>
      </c>
    </row>
    <row r="330" spans="1:16" x14ac:dyDescent="0.25">
      <c r="A330" s="9" t="s">
        <v>29</v>
      </c>
      <c r="B330" s="47" t="s">
        <v>878</v>
      </c>
      <c r="C330" s="50" t="s">
        <v>102</v>
      </c>
      <c r="D330" t="s">
        <v>574</v>
      </c>
      <c r="F330" s="55" t="s">
        <v>1345</v>
      </c>
      <c r="G330" s="9" t="s">
        <v>866</v>
      </c>
      <c r="H330">
        <v>15</v>
      </c>
      <c r="I330">
        <v>0</v>
      </c>
      <c r="J330" s="34">
        <v>0</v>
      </c>
      <c r="K330">
        <f>+Tabla323[[#This Row],[BALANCE INICIAL]]+Tabla323[[#This Row],[ENTRADAS]]-Tabla323[[#This Row],[SALIDAS]]</f>
        <v>15</v>
      </c>
      <c r="L330" s="2">
        <v>85</v>
      </c>
      <c r="M330" s="2">
        <f>+Tabla323[[#This Row],[BALANCE INICIAL]]*Tabla323[[#This Row],[PRECIO]]</f>
        <v>1275</v>
      </c>
      <c r="N330" s="2">
        <f>+Tabla323[[#This Row],[ENTRADAS]]*Tabla323[[#This Row],[PRECIO]]</f>
        <v>0</v>
      </c>
      <c r="O330" s="2">
        <f>+Tabla323[[#This Row],[SALIDAS]]*Tabla323[[#This Row],[PRECIO]]</f>
        <v>0</v>
      </c>
      <c r="P330" s="2">
        <f>+Tabla323[[#This Row],[BALANCE INICIAL2]]+Tabla323[[#This Row],[ENTRADAS3]]-Tabla323[[#This Row],[SALIDAS4]]</f>
        <v>1275</v>
      </c>
    </row>
    <row r="331" spans="1:16" x14ac:dyDescent="0.25">
      <c r="A331" s="9" t="s">
        <v>29</v>
      </c>
      <c r="B331" s="47" t="s">
        <v>878</v>
      </c>
      <c r="C331" s="50" t="s">
        <v>102</v>
      </c>
      <c r="D331" t="s">
        <v>573</v>
      </c>
      <c r="F331" s="55" t="s">
        <v>1345</v>
      </c>
      <c r="G331" s="9" t="s">
        <v>834</v>
      </c>
      <c r="H331">
        <v>5</v>
      </c>
      <c r="I331">
        <v>0</v>
      </c>
      <c r="J331" s="34">
        <v>0</v>
      </c>
      <c r="K331">
        <f>+Tabla323[[#This Row],[BALANCE INICIAL]]+Tabla323[[#This Row],[ENTRADAS]]-Tabla323[[#This Row],[SALIDAS]]</f>
        <v>5</v>
      </c>
      <c r="L331" s="2">
        <v>150</v>
      </c>
      <c r="M331" s="2">
        <f>+Tabla323[[#This Row],[BALANCE INICIAL]]*Tabla323[[#This Row],[PRECIO]]</f>
        <v>750</v>
      </c>
      <c r="N331" s="2">
        <f>+Tabla323[[#This Row],[ENTRADAS]]*Tabla323[[#This Row],[PRECIO]]</f>
        <v>0</v>
      </c>
      <c r="O331" s="2">
        <f>+Tabla323[[#This Row],[SALIDAS]]*Tabla323[[#This Row],[PRECIO]]</f>
        <v>0</v>
      </c>
      <c r="P331" s="2">
        <f>+Tabla323[[#This Row],[BALANCE INICIAL2]]+Tabla323[[#This Row],[ENTRADAS3]]-Tabla323[[#This Row],[SALIDAS4]]</f>
        <v>750</v>
      </c>
    </row>
    <row r="332" spans="1:16" x14ac:dyDescent="0.25">
      <c r="A332" s="9" t="s">
        <v>29</v>
      </c>
      <c r="B332" s="47" t="s">
        <v>878</v>
      </c>
      <c r="C332" s="50" t="s">
        <v>102</v>
      </c>
      <c r="D332" t="s">
        <v>576</v>
      </c>
      <c r="F332" s="55" t="s">
        <v>1345</v>
      </c>
      <c r="G332" s="9" t="s">
        <v>834</v>
      </c>
      <c r="H332">
        <v>16</v>
      </c>
      <c r="I332">
        <v>0</v>
      </c>
      <c r="J332" s="34">
        <v>0</v>
      </c>
      <c r="K332">
        <f>+Tabla323[[#This Row],[BALANCE INICIAL]]+Tabla323[[#This Row],[ENTRADAS]]-Tabla323[[#This Row],[SALIDAS]]</f>
        <v>16</v>
      </c>
      <c r="L332" s="2">
        <v>140</v>
      </c>
      <c r="M332" s="2">
        <f>+Tabla323[[#This Row],[BALANCE INICIAL]]*Tabla323[[#This Row],[PRECIO]]</f>
        <v>2240</v>
      </c>
      <c r="N332" s="2">
        <f>+Tabla323[[#This Row],[ENTRADAS]]*Tabla323[[#This Row],[PRECIO]]</f>
        <v>0</v>
      </c>
      <c r="O332" s="2">
        <f>+Tabla323[[#This Row],[SALIDAS]]*Tabla323[[#This Row],[PRECIO]]</f>
        <v>0</v>
      </c>
      <c r="P332" s="2">
        <f>+Tabla323[[#This Row],[BALANCE INICIAL2]]+Tabla323[[#This Row],[ENTRADAS3]]-Tabla323[[#This Row],[SALIDAS4]]</f>
        <v>2240</v>
      </c>
    </row>
    <row r="333" spans="1:16" x14ac:dyDescent="0.25">
      <c r="A333" s="9" t="s">
        <v>29</v>
      </c>
      <c r="B333" s="47" t="s">
        <v>878</v>
      </c>
      <c r="C333" s="50" t="s">
        <v>102</v>
      </c>
      <c r="D333" t="s">
        <v>575</v>
      </c>
      <c r="F333" s="55" t="s">
        <v>1345</v>
      </c>
      <c r="G333" s="9" t="s">
        <v>869</v>
      </c>
      <c r="H333">
        <v>3</v>
      </c>
      <c r="I333">
        <v>0</v>
      </c>
      <c r="J333" s="34">
        <v>0</v>
      </c>
      <c r="K333">
        <f>+Tabla323[[#This Row],[BALANCE INICIAL]]+Tabla323[[#This Row],[ENTRADAS]]-Tabla323[[#This Row],[SALIDAS]]</f>
        <v>3</v>
      </c>
      <c r="L333" s="2">
        <v>85</v>
      </c>
      <c r="M333" s="2">
        <f>+Tabla323[[#This Row],[BALANCE INICIAL]]*Tabla323[[#This Row],[PRECIO]]</f>
        <v>255</v>
      </c>
      <c r="N333" s="2">
        <f>+Tabla323[[#This Row],[ENTRADAS]]*Tabla323[[#This Row],[PRECIO]]</f>
        <v>0</v>
      </c>
      <c r="O333" s="2">
        <f>+Tabla323[[#This Row],[SALIDAS]]*Tabla323[[#This Row],[PRECIO]]</f>
        <v>0</v>
      </c>
      <c r="P333" s="2">
        <f>+Tabla323[[#This Row],[BALANCE INICIAL2]]+Tabla323[[#This Row],[ENTRADAS3]]-Tabla323[[#This Row],[SALIDAS4]]</f>
        <v>255</v>
      </c>
    </row>
    <row r="334" spans="1:16" x14ac:dyDescent="0.25">
      <c r="A334" s="9" t="s">
        <v>29</v>
      </c>
      <c r="B334" s="47" t="s">
        <v>878</v>
      </c>
      <c r="C334" s="50" t="s">
        <v>102</v>
      </c>
      <c r="D334" t="s">
        <v>577</v>
      </c>
      <c r="F334" s="55" t="s">
        <v>1345</v>
      </c>
      <c r="G334" s="9" t="s">
        <v>834</v>
      </c>
      <c r="H334">
        <v>6</v>
      </c>
      <c r="I334">
        <v>0</v>
      </c>
      <c r="J334" s="34">
        <v>0</v>
      </c>
      <c r="K334">
        <f>+Tabla323[[#This Row],[BALANCE INICIAL]]+Tabla323[[#This Row],[ENTRADAS]]-Tabla323[[#This Row],[SALIDAS]]</f>
        <v>6</v>
      </c>
      <c r="L334" s="2">
        <v>150</v>
      </c>
      <c r="M334" s="2">
        <f>+Tabla323[[#This Row],[BALANCE INICIAL]]*Tabla323[[#This Row],[PRECIO]]</f>
        <v>900</v>
      </c>
      <c r="N334" s="2">
        <f>+Tabla323[[#This Row],[ENTRADAS]]*Tabla323[[#This Row],[PRECIO]]</f>
        <v>0</v>
      </c>
      <c r="O334" s="2">
        <f>+Tabla323[[#This Row],[SALIDAS]]*Tabla323[[#This Row],[PRECIO]]</f>
        <v>0</v>
      </c>
      <c r="P334" s="2">
        <f>+Tabla323[[#This Row],[BALANCE INICIAL2]]+Tabla323[[#This Row],[ENTRADAS3]]-Tabla323[[#This Row],[SALIDAS4]]</f>
        <v>900</v>
      </c>
    </row>
    <row r="335" spans="1:16" x14ac:dyDescent="0.25">
      <c r="A335" s="39" t="s">
        <v>33</v>
      </c>
      <c r="B335" s="40" t="s">
        <v>879</v>
      </c>
      <c r="C335" s="50" t="s">
        <v>106</v>
      </c>
      <c r="D335" t="s">
        <v>705</v>
      </c>
      <c r="F335" s="55" t="s">
        <v>1345</v>
      </c>
      <c r="G335" s="9" t="s">
        <v>825</v>
      </c>
      <c r="H335">
        <v>2</v>
      </c>
      <c r="I335">
        <v>0</v>
      </c>
      <c r="J335" s="34">
        <v>0</v>
      </c>
      <c r="K335">
        <f>+Tabla323[[#This Row],[BALANCE INICIAL]]+Tabla323[[#This Row],[ENTRADAS]]-Tabla323[[#This Row],[SALIDAS]]</f>
        <v>2</v>
      </c>
      <c r="L335" s="2">
        <v>290</v>
      </c>
      <c r="M335" s="2">
        <f>+Tabla323[[#This Row],[BALANCE INICIAL]]*Tabla323[[#This Row],[PRECIO]]</f>
        <v>580</v>
      </c>
      <c r="N335" s="2">
        <f>+Tabla323[[#This Row],[ENTRADAS]]*Tabla323[[#This Row],[PRECIO]]</f>
        <v>0</v>
      </c>
      <c r="O335" s="2">
        <f>+Tabla323[[#This Row],[SALIDAS]]*Tabla323[[#This Row],[PRECIO]]</f>
        <v>0</v>
      </c>
      <c r="P335" s="2">
        <f>+Tabla323[[#This Row],[BALANCE INICIAL2]]+Tabla323[[#This Row],[ENTRADAS3]]-Tabla323[[#This Row],[SALIDAS4]]</f>
        <v>580</v>
      </c>
    </row>
    <row r="336" spans="1:16" x14ac:dyDescent="0.25">
      <c r="A336" s="9" t="s">
        <v>29</v>
      </c>
      <c r="B336" s="47" t="s">
        <v>878</v>
      </c>
      <c r="C336" s="50" t="s">
        <v>102</v>
      </c>
      <c r="D336" t="s">
        <v>578</v>
      </c>
      <c r="F336" s="55" t="s">
        <v>1345</v>
      </c>
      <c r="G336" s="9" t="s">
        <v>834</v>
      </c>
      <c r="H336">
        <v>1</v>
      </c>
      <c r="I336">
        <v>0</v>
      </c>
      <c r="J336" s="34">
        <v>0</v>
      </c>
      <c r="K336">
        <f>+Tabla323[[#This Row],[BALANCE INICIAL]]+Tabla323[[#This Row],[ENTRADAS]]-Tabla323[[#This Row],[SALIDAS]]</f>
        <v>1</v>
      </c>
      <c r="L336" s="2">
        <v>23.73</v>
      </c>
      <c r="M336" s="2">
        <f>+Tabla323[[#This Row],[BALANCE INICIAL]]*Tabla323[[#This Row],[PRECIO]]</f>
        <v>23.73</v>
      </c>
      <c r="N336" s="2">
        <f>+Tabla323[[#This Row],[ENTRADAS]]*Tabla323[[#This Row],[PRECIO]]</f>
        <v>0</v>
      </c>
      <c r="O336" s="2">
        <f>+Tabla323[[#This Row],[SALIDAS]]*Tabla323[[#This Row],[PRECIO]]</f>
        <v>0</v>
      </c>
      <c r="P336" s="2">
        <f>+Tabla323[[#This Row],[BALANCE INICIAL2]]+Tabla323[[#This Row],[ENTRADAS3]]-Tabla323[[#This Row],[SALIDAS4]]</f>
        <v>23.73</v>
      </c>
    </row>
    <row r="337" spans="1:16" x14ac:dyDescent="0.25">
      <c r="A337" s="9" t="s">
        <v>29</v>
      </c>
      <c r="B337" s="47" t="s">
        <v>878</v>
      </c>
      <c r="C337" s="50" t="s">
        <v>102</v>
      </c>
      <c r="D337" t="s">
        <v>579</v>
      </c>
      <c r="F337" s="55" t="s">
        <v>1345</v>
      </c>
      <c r="G337" s="9" t="s">
        <v>834</v>
      </c>
      <c r="H337">
        <v>1</v>
      </c>
      <c r="I337">
        <v>0</v>
      </c>
      <c r="J337" s="34">
        <v>0</v>
      </c>
      <c r="K337">
        <f>+Tabla323[[#This Row],[BALANCE INICIAL]]+Tabla323[[#This Row],[ENTRADAS]]-Tabla323[[#This Row],[SALIDAS]]</f>
        <v>1</v>
      </c>
      <c r="L337" s="2">
        <v>169</v>
      </c>
      <c r="M337" s="2">
        <f>+Tabla323[[#This Row],[BALANCE INICIAL]]*Tabla323[[#This Row],[PRECIO]]</f>
        <v>169</v>
      </c>
      <c r="N337" s="2">
        <f>+Tabla323[[#This Row],[ENTRADAS]]*Tabla323[[#This Row],[PRECIO]]</f>
        <v>0</v>
      </c>
      <c r="O337" s="2">
        <f>+Tabla323[[#This Row],[SALIDAS]]*Tabla323[[#This Row],[PRECIO]]</f>
        <v>0</v>
      </c>
      <c r="P337" s="2">
        <f>+Tabla323[[#This Row],[BALANCE INICIAL2]]+Tabla323[[#This Row],[ENTRADAS3]]-Tabla323[[#This Row],[SALIDAS4]]</f>
        <v>169</v>
      </c>
    </row>
    <row r="338" spans="1:16" x14ac:dyDescent="0.25">
      <c r="A338" s="9" t="s">
        <v>29</v>
      </c>
      <c r="B338" s="47" t="s">
        <v>878</v>
      </c>
      <c r="C338" s="50" t="s">
        <v>102</v>
      </c>
      <c r="D338" t="s">
        <v>580</v>
      </c>
      <c r="F338" s="55" t="s">
        <v>1345</v>
      </c>
      <c r="G338" s="9" t="s">
        <v>834</v>
      </c>
      <c r="H338">
        <v>1</v>
      </c>
      <c r="I338">
        <v>0</v>
      </c>
      <c r="J338" s="34">
        <v>0</v>
      </c>
      <c r="K338">
        <f>+Tabla323[[#This Row],[BALANCE INICIAL]]+Tabla323[[#This Row],[ENTRADAS]]-Tabla323[[#This Row],[SALIDAS]]</f>
        <v>1</v>
      </c>
      <c r="L338" s="2">
        <v>239</v>
      </c>
      <c r="M338" s="2">
        <f>+Tabla323[[#This Row],[BALANCE INICIAL]]*Tabla323[[#This Row],[PRECIO]]</f>
        <v>239</v>
      </c>
      <c r="N338" s="2">
        <f>+Tabla323[[#This Row],[ENTRADAS]]*Tabla323[[#This Row],[PRECIO]]</f>
        <v>0</v>
      </c>
      <c r="O338" s="2">
        <f>+Tabla323[[#This Row],[SALIDAS]]*Tabla323[[#This Row],[PRECIO]]</f>
        <v>0</v>
      </c>
      <c r="P338" s="2">
        <f>+Tabla323[[#This Row],[BALANCE INICIAL2]]+Tabla323[[#This Row],[ENTRADAS3]]-Tabla323[[#This Row],[SALIDAS4]]</f>
        <v>239</v>
      </c>
    </row>
    <row r="339" spans="1:16" x14ac:dyDescent="0.25">
      <c r="A339" s="9" t="s">
        <v>29</v>
      </c>
      <c r="B339" s="47" t="s">
        <v>878</v>
      </c>
      <c r="C339" s="50" t="s">
        <v>102</v>
      </c>
      <c r="D339" t="s">
        <v>1466</v>
      </c>
      <c r="F339" s="55" t="s">
        <v>1345</v>
      </c>
      <c r="G339" s="9" t="s">
        <v>834</v>
      </c>
      <c r="H339">
        <v>5</v>
      </c>
      <c r="I339">
        <v>0</v>
      </c>
      <c r="J339" s="34">
        <v>0</v>
      </c>
      <c r="K339">
        <f>+Tabla323[[#This Row],[BALANCE INICIAL]]+Tabla323[[#This Row],[ENTRADAS]]-Tabla323[[#This Row],[SALIDAS]]</f>
        <v>5</v>
      </c>
      <c r="L339" s="2">
        <v>28</v>
      </c>
      <c r="M339" s="2">
        <f>+Tabla323[[#This Row],[BALANCE INICIAL]]*Tabla323[[#This Row],[PRECIO]]</f>
        <v>140</v>
      </c>
      <c r="N339" s="2">
        <f>+Tabla323[[#This Row],[ENTRADAS]]*Tabla323[[#This Row],[PRECIO]]</f>
        <v>0</v>
      </c>
      <c r="O339" s="2">
        <f>+Tabla323[[#This Row],[SALIDAS]]*Tabla323[[#This Row],[PRECIO]]</f>
        <v>0</v>
      </c>
      <c r="P339" s="2">
        <f>+Tabla323[[#This Row],[BALANCE INICIAL2]]+Tabla323[[#This Row],[ENTRADAS3]]-Tabla323[[#This Row],[SALIDAS4]]</f>
        <v>140</v>
      </c>
    </row>
    <row r="340" spans="1:16" x14ac:dyDescent="0.25">
      <c r="A340" s="9" t="s">
        <v>29</v>
      </c>
      <c r="B340" s="47" t="s">
        <v>878</v>
      </c>
      <c r="C340" s="50" t="s">
        <v>102</v>
      </c>
      <c r="D340" t="s">
        <v>582</v>
      </c>
      <c r="F340" s="55" t="s">
        <v>1345</v>
      </c>
      <c r="G340" s="9" t="s">
        <v>834</v>
      </c>
      <c r="H340">
        <v>3</v>
      </c>
      <c r="I340">
        <v>0</v>
      </c>
      <c r="J340" s="34">
        <v>0</v>
      </c>
      <c r="K340">
        <f>+Tabla323[[#This Row],[BALANCE INICIAL]]+Tabla323[[#This Row],[ENTRADAS]]-Tabla323[[#This Row],[SALIDAS]]</f>
        <v>3</v>
      </c>
      <c r="L340" s="2">
        <v>88.98</v>
      </c>
      <c r="M340" s="2">
        <f>+Tabla323[[#This Row],[BALANCE INICIAL]]*Tabla323[[#This Row],[PRECIO]]</f>
        <v>266.94</v>
      </c>
      <c r="N340" s="2">
        <f>+Tabla323[[#This Row],[ENTRADAS]]*Tabla323[[#This Row],[PRECIO]]</f>
        <v>0</v>
      </c>
      <c r="O340" s="2">
        <f>+Tabla323[[#This Row],[SALIDAS]]*Tabla323[[#This Row],[PRECIO]]</f>
        <v>0</v>
      </c>
      <c r="P340" s="2">
        <f>+Tabla323[[#This Row],[BALANCE INICIAL2]]+Tabla323[[#This Row],[ENTRADAS3]]-Tabla323[[#This Row],[SALIDAS4]]</f>
        <v>266.94</v>
      </c>
    </row>
    <row r="341" spans="1:16" x14ac:dyDescent="0.25">
      <c r="A341" s="9" t="s">
        <v>29</v>
      </c>
      <c r="B341" s="47" t="s">
        <v>878</v>
      </c>
      <c r="C341" s="50" t="s">
        <v>102</v>
      </c>
      <c r="D341" t="s">
        <v>583</v>
      </c>
      <c r="F341" s="55" t="s">
        <v>1345</v>
      </c>
      <c r="G341" s="9" t="s">
        <v>834</v>
      </c>
      <c r="H341">
        <v>4</v>
      </c>
      <c r="I341">
        <v>0</v>
      </c>
      <c r="J341" s="34">
        <v>0</v>
      </c>
      <c r="K341">
        <f>+Tabla323[[#This Row],[BALANCE INICIAL]]+Tabla323[[#This Row],[ENTRADAS]]-Tabla323[[#This Row],[SALIDAS]]</f>
        <v>4</v>
      </c>
      <c r="L341" s="2">
        <v>97</v>
      </c>
      <c r="M341" s="2">
        <f>+Tabla323[[#This Row],[BALANCE INICIAL]]*Tabla323[[#This Row],[PRECIO]]</f>
        <v>388</v>
      </c>
      <c r="N341" s="2">
        <f>+Tabla323[[#This Row],[ENTRADAS]]*Tabla323[[#This Row],[PRECIO]]</f>
        <v>0</v>
      </c>
      <c r="O341" s="2">
        <f>+Tabla323[[#This Row],[SALIDAS]]*Tabla323[[#This Row],[PRECIO]]</f>
        <v>0</v>
      </c>
      <c r="P341" s="2">
        <f>+Tabla323[[#This Row],[BALANCE INICIAL2]]+Tabla323[[#This Row],[ENTRADAS3]]-Tabla323[[#This Row],[SALIDAS4]]</f>
        <v>388</v>
      </c>
    </row>
    <row r="342" spans="1:16" x14ac:dyDescent="0.25">
      <c r="A342" s="9" t="s">
        <v>29</v>
      </c>
      <c r="B342" s="47" t="s">
        <v>878</v>
      </c>
      <c r="C342" s="50" t="s">
        <v>102</v>
      </c>
      <c r="D342" t="s">
        <v>584</v>
      </c>
      <c r="F342" s="55" t="s">
        <v>1345</v>
      </c>
      <c r="G342" s="9" t="s">
        <v>865</v>
      </c>
      <c r="H342">
        <v>1</v>
      </c>
      <c r="I342">
        <v>0</v>
      </c>
      <c r="J342" s="34">
        <v>0</v>
      </c>
      <c r="K342">
        <f>+Tabla323[[#This Row],[BALANCE INICIAL]]+Tabla323[[#This Row],[ENTRADAS]]-Tabla323[[#This Row],[SALIDAS]]</f>
        <v>1</v>
      </c>
      <c r="L342" s="2">
        <v>650</v>
      </c>
      <c r="M342" s="2">
        <f>+Tabla323[[#This Row],[BALANCE INICIAL]]*Tabla323[[#This Row],[PRECIO]]</f>
        <v>650</v>
      </c>
      <c r="N342" s="2">
        <f>+Tabla323[[#This Row],[ENTRADAS]]*Tabla323[[#This Row],[PRECIO]]</f>
        <v>0</v>
      </c>
      <c r="O342" s="2">
        <f>+Tabla323[[#This Row],[SALIDAS]]*Tabla323[[#This Row],[PRECIO]]</f>
        <v>0</v>
      </c>
      <c r="P342" s="2">
        <f>+Tabla323[[#This Row],[BALANCE INICIAL2]]+Tabla323[[#This Row],[ENTRADAS3]]-Tabla323[[#This Row],[SALIDAS4]]</f>
        <v>650</v>
      </c>
    </row>
    <row r="343" spans="1:16" x14ac:dyDescent="0.25">
      <c r="A343" s="39" t="s">
        <v>55</v>
      </c>
      <c r="B343" s="40" t="s">
        <v>905</v>
      </c>
      <c r="C343" s="52" t="s">
        <v>103</v>
      </c>
      <c r="D343" t="s">
        <v>1066</v>
      </c>
      <c r="E343" t="s">
        <v>1060</v>
      </c>
      <c r="F343" s="55" t="s">
        <v>1345</v>
      </c>
      <c r="G343" s="9" t="s">
        <v>1403</v>
      </c>
      <c r="H343">
        <v>0</v>
      </c>
      <c r="I343">
        <v>0</v>
      </c>
      <c r="J343" s="34">
        <v>0</v>
      </c>
      <c r="K343">
        <f>+Tabla323[[#This Row],[BALANCE INICIAL]]+Tabla323[[#This Row],[ENTRADAS]]-Tabla323[[#This Row],[SALIDAS]]</f>
        <v>0</v>
      </c>
      <c r="L343" s="2">
        <v>230</v>
      </c>
      <c r="M343" s="2">
        <f>+Tabla323[[#This Row],[BALANCE INICIAL]]*Tabla323[[#This Row],[PRECIO]]</f>
        <v>0</v>
      </c>
      <c r="N343" s="2">
        <f>+Tabla323[[#This Row],[ENTRADAS]]*Tabla323[[#This Row],[PRECIO]]</f>
        <v>0</v>
      </c>
      <c r="O343" s="2">
        <f>+Tabla323[[#This Row],[SALIDAS]]*Tabla323[[#This Row],[PRECIO]]</f>
        <v>0</v>
      </c>
      <c r="P343" s="2">
        <f>+Tabla323[[#This Row],[BALANCE INICIAL2]]+Tabla323[[#This Row],[ENTRADAS3]]-Tabla323[[#This Row],[SALIDAS4]]</f>
        <v>0</v>
      </c>
    </row>
    <row r="344" spans="1:16" x14ac:dyDescent="0.25">
      <c r="A344" s="39" t="s">
        <v>55</v>
      </c>
      <c r="B344" s="40" t="s">
        <v>905</v>
      </c>
      <c r="C344" s="52" t="s">
        <v>103</v>
      </c>
      <c r="D344" t="s">
        <v>1064</v>
      </c>
      <c r="E344" t="s">
        <v>1060</v>
      </c>
      <c r="F344" s="55" t="s">
        <v>1345</v>
      </c>
      <c r="G344" s="9" t="s">
        <v>1403</v>
      </c>
      <c r="H344">
        <v>0</v>
      </c>
      <c r="I344">
        <v>0</v>
      </c>
      <c r="J344" s="34">
        <v>0</v>
      </c>
      <c r="K344">
        <f>+Tabla323[[#This Row],[BALANCE INICIAL]]+Tabla323[[#This Row],[ENTRADAS]]-Tabla323[[#This Row],[SALIDAS]]</f>
        <v>0</v>
      </c>
      <c r="L344" s="2">
        <v>230</v>
      </c>
      <c r="M344" s="2">
        <f>+Tabla323[[#This Row],[BALANCE INICIAL]]*Tabla323[[#This Row],[PRECIO]]</f>
        <v>0</v>
      </c>
      <c r="N344" s="2">
        <f>+Tabla323[[#This Row],[ENTRADAS]]*Tabla323[[#This Row],[PRECIO]]</f>
        <v>0</v>
      </c>
      <c r="O344" s="2">
        <f>+Tabla323[[#This Row],[SALIDAS]]*Tabla323[[#This Row],[PRECIO]]</f>
        <v>0</v>
      </c>
      <c r="P344" s="2">
        <f>+Tabla323[[#This Row],[BALANCE INICIAL2]]+Tabla323[[#This Row],[ENTRADAS3]]-Tabla323[[#This Row],[SALIDAS4]]</f>
        <v>0</v>
      </c>
    </row>
    <row r="345" spans="1:16" x14ac:dyDescent="0.25">
      <c r="A345" s="39" t="s">
        <v>55</v>
      </c>
      <c r="B345" s="40" t="s">
        <v>905</v>
      </c>
      <c r="C345" s="52" t="s">
        <v>103</v>
      </c>
      <c r="D345" t="s">
        <v>1078</v>
      </c>
      <c r="E345" t="s">
        <v>1060</v>
      </c>
      <c r="F345" s="55" t="s">
        <v>1345</v>
      </c>
      <c r="G345" s="9" t="s">
        <v>1403</v>
      </c>
      <c r="H345">
        <v>0</v>
      </c>
      <c r="I345">
        <v>0</v>
      </c>
      <c r="J345" s="34">
        <v>0</v>
      </c>
      <c r="K345">
        <f>+Tabla323[[#This Row],[BALANCE INICIAL]]+Tabla323[[#This Row],[ENTRADAS]]-Tabla323[[#This Row],[SALIDAS]]</f>
        <v>0</v>
      </c>
      <c r="L345" s="2">
        <v>300</v>
      </c>
      <c r="M345" s="2">
        <f>+Tabla323[[#This Row],[BALANCE INICIAL]]*Tabla323[[#This Row],[PRECIO]]</f>
        <v>0</v>
      </c>
      <c r="N345" s="2">
        <f>+Tabla323[[#This Row],[ENTRADAS]]*Tabla323[[#This Row],[PRECIO]]</f>
        <v>0</v>
      </c>
      <c r="O345" s="2">
        <f>+Tabla323[[#This Row],[SALIDAS]]*Tabla323[[#This Row],[PRECIO]]</f>
        <v>0</v>
      </c>
      <c r="P345" s="2">
        <f>+Tabla323[[#This Row],[BALANCE INICIAL2]]+Tabla323[[#This Row],[ENTRADAS3]]-Tabla323[[#This Row],[SALIDAS4]]</f>
        <v>0</v>
      </c>
    </row>
    <row r="346" spans="1:16" x14ac:dyDescent="0.25">
      <c r="A346" s="39" t="s">
        <v>55</v>
      </c>
      <c r="B346" s="40" t="s">
        <v>905</v>
      </c>
      <c r="C346" s="52" t="s">
        <v>103</v>
      </c>
      <c r="D346" t="s">
        <v>1065</v>
      </c>
      <c r="E346" t="s">
        <v>1060</v>
      </c>
      <c r="F346" s="55" t="s">
        <v>1345</v>
      </c>
      <c r="G346" s="9" t="s">
        <v>1403</v>
      </c>
      <c r="H346">
        <v>0</v>
      </c>
      <c r="I346">
        <v>0</v>
      </c>
      <c r="J346" s="34">
        <v>0</v>
      </c>
      <c r="K346">
        <f>+Tabla323[[#This Row],[BALANCE INICIAL]]+Tabla323[[#This Row],[ENTRADAS]]-Tabla323[[#This Row],[SALIDAS]]</f>
        <v>0</v>
      </c>
      <c r="L346" s="2">
        <v>230</v>
      </c>
      <c r="M346" s="2">
        <f>+Tabla323[[#This Row],[BALANCE INICIAL]]*Tabla323[[#This Row],[PRECIO]]</f>
        <v>0</v>
      </c>
      <c r="N346" s="2">
        <f>+Tabla323[[#This Row],[ENTRADAS]]*Tabla323[[#This Row],[PRECIO]]</f>
        <v>0</v>
      </c>
      <c r="O346" s="2">
        <f>+Tabla323[[#This Row],[SALIDAS]]*Tabla323[[#This Row],[PRECIO]]</f>
        <v>0</v>
      </c>
      <c r="P346" s="2">
        <f>+Tabla323[[#This Row],[BALANCE INICIAL2]]+Tabla323[[#This Row],[ENTRADAS3]]-Tabla323[[#This Row],[SALIDAS4]]</f>
        <v>0</v>
      </c>
    </row>
    <row r="347" spans="1:16" x14ac:dyDescent="0.25">
      <c r="A347" s="39" t="s">
        <v>55</v>
      </c>
      <c r="B347" s="40" t="s">
        <v>905</v>
      </c>
      <c r="C347" s="52" t="s">
        <v>103</v>
      </c>
      <c r="D347" t="s">
        <v>1067</v>
      </c>
      <c r="E347" t="s">
        <v>1060</v>
      </c>
      <c r="F347" s="55" t="s">
        <v>1345</v>
      </c>
      <c r="G347" s="9" t="s">
        <v>1403</v>
      </c>
      <c r="H347">
        <v>0</v>
      </c>
      <c r="I347">
        <v>0</v>
      </c>
      <c r="J347" s="34">
        <v>0</v>
      </c>
      <c r="K347">
        <f>+Tabla323[[#This Row],[BALANCE INICIAL]]+Tabla323[[#This Row],[ENTRADAS]]-Tabla323[[#This Row],[SALIDAS]]</f>
        <v>0</v>
      </c>
      <c r="L347" s="2">
        <v>230</v>
      </c>
      <c r="M347" s="2">
        <f>+Tabla323[[#This Row],[BALANCE INICIAL]]*Tabla323[[#This Row],[PRECIO]]</f>
        <v>0</v>
      </c>
      <c r="N347" s="2">
        <f>+Tabla323[[#This Row],[ENTRADAS]]*Tabla323[[#This Row],[PRECIO]]</f>
        <v>0</v>
      </c>
      <c r="O347" s="2">
        <f>+Tabla323[[#This Row],[SALIDAS]]*Tabla323[[#This Row],[PRECIO]]</f>
        <v>0</v>
      </c>
      <c r="P347" s="2">
        <f>+Tabla323[[#This Row],[BALANCE INICIAL2]]+Tabla323[[#This Row],[ENTRADAS3]]-Tabla323[[#This Row],[SALIDAS4]]</f>
        <v>0</v>
      </c>
    </row>
    <row r="348" spans="1:16" x14ac:dyDescent="0.25">
      <c r="A348" s="39" t="s">
        <v>59</v>
      </c>
      <c r="B348" s="40" t="s">
        <v>880</v>
      </c>
      <c r="C348" s="52" t="s">
        <v>107</v>
      </c>
      <c r="D348" t="s">
        <v>1361</v>
      </c>
      <c r="F348" s="55" t="s">
        <v>1345</v>
      </c>
      <c r="G348" s="9" t="s">
        <v>820</v>
      </c>
      <c r="H348">
        <v>7</v>
      </c>
      <c r="I348">
        <v>0</v>
      </c>
      <c r="J348" s="34">
        <v>1</v>
      </c>
      <c r="K348">
        <f>+Tabla323[[#This Row],[BALANCE INICIAL]]+Tabla323[[#This Row],[ENTRADAS]]-Tabla323[[#This Row],[SALIDAS]]</f>
        <v>6</v>
      </c>
      <c r="L348" s="2">
        <v>90</v>
      </c>
      <c r="M348" s="2">
        <f>+Tabla323[[#This Row],[BALANCE INICIAL]]*Tabla323[[#This Row],[PRECIO]]</f>
        <v>630</v>
      </c>
      <c r="N348" s="2">
        <f>+Tabla323[[#This Row],[ENTRADAS]]*Tabla323[[#This Row],[PRECIO]]</f>
        <v>0</v>
      </c>
      <c r="O348" s="2">
        <f>+Tabla323[[#This Row],[SALIDAS]]*Tabla323[[#This Row],[PRECIO]]</f>
        <v>90</v>
      </c>
      <c r="P348" s="2">
        <f>+Tabla323[[#This Row],[BALANCE INICIAL2]]+Tabla323[[#This Row],[ENTRADAS3]]-Tabla323[[#This Row],[SALIDAS4]]</f>
        <v>540</v>
      </c>
    </row>
    <row r="349" spans="1:16" x14ac:dyDescent="0.25">
      <c r="A349" s="39" t="s">
        <v>34</v>
      </c>
      <c r="B349" s="40" t="s">
        <v>877</v>
      </c>
      <c r="C349" s="52" t="s">
        <v>80</v>
      </c>
      <c r="D349" t="s">
        <v>1391</v>
      </c>
      <c r="F349" s="55" t="s">
        <v>1345</v>
      </c>
      <c r="G349" s="9" t="s">
        <v>1410</v>
      </c>
      <c r="H349">
        <v>373</v>
      </c>
      <c r="I349">
        <v>0</v>
      </c>
      <c r="J349" s="34">
        <v>1</v>
      </c>
      <c r="K349">
        <f>+Tabla323[[#This Row],[BALANCE INICIAL]]+Tabla323[[#This Row],[ENTRADAS]]-Tabla323[[#This Row],[SALIDAS]]</f>
        <v>372</v>
      </c>
      <c r="L349" s="2">
        <v>949</v>
      </c>
      <c r="M349" s="2">
        <f>+Tabla323[[#This Row],[BALANCE INICIAL]]*Tabla323[[#This Row],[PRECIO]]</f>
        <v>353977</v>
      </c>
      <c r="N349" s="2">
        <f>+Tabla323[[#This Row],[ENTRADAS]]*Tabla323[[#This Row],[PRECIO]]</f>
        <v>0</v>
      </c>
      <c r="O349" s="2">
        <f>+Tabla323[[#This Row],[SALIDAS]]*Tabla323[[#This Row],[PRECIO]]</f>
        <v>949</v>
      </c>
      <c r="P349" s="2">
        <f>+Tabla323[[#This Row],[BALANCE INICIAL2]]+Tabla323[[#This Row],[ENTRADAS3]]-Tabla323[[#This Row],[SALIDAS4]]</f>
        <v>353028</v>
      </c>
    </row>
    <row r="350" spans="1:16" x14ac:dyDescent="0.25">
      <c r="A350" s="9" t="s">
        <v>29</v>
      </c>
      <c r="B350" s="47" t="s">
        <v>878</v>
      </c>
      <c r="C350" s="50" t="s">
        <v>102</v>
      </c>
      <c r="D350" t="s">
        <v>585</v>
      </c>
      <c r="F350" s="55" t="s">
        <v>1345</v>
      </c>
      <c r="G350" s="9" t="s">
        <v>865</v>
      </c>
      <c r="H350">
        <v>1</v>
      </c>
      <c r="I350">
        <v>0</v>
      </c>
      <c r="J350" s="34">
        <v>0</v>
      </c>
      <c r="K350">
        <f>+Tabla323[[#This Row],[BALANCE INICIAL]]+Tabla323[[#This Row],[ENTRADAS]]-Tabla323[[#This Row],[SALIDAS]]</f>
        <v>1</v>
      </c>
      <c r="L350" s="2">
        <v>170.5</v>
      </c>
      <c r="M350" s="2">
        <f>+Tabla323[[#This Row],[BALANCE INICIAL]]*Tabla323[[#This Row],[PRECIO]]</f>
        <v>170.5</v>
      </c>
      <c r="N350" s="2">
        <f>+Tabla323[[#This Row],[ENTRADAS]]*Tabla323[[#This Row],[PRECIO]]</f>
        <v>0</v>
      </c>
      <c r="O350" s="2">
        <f>+Tabla323[[#This Row],[SALIDAS]]*Tabla323[[#This Row],[PRECIO]]</f>
        <v>0</v>
      </c>
      <c r="P350" s="2">
        <f>+Tabla323[[#This Row],[BALANCE INICIAL2]]+Tabla323[[#This Row],[ENTRADAS3]]-Tabla323[[#This Row],[SALIDAS4]]</f>
        <v>170.5</v>
      </c>
    </row>
    <row r="351" spans="1:16" x14ac:dyDescent="0.25">
      <c r="A351" s="39" t="s">
        <v>28</v>
      </c>
      <c r="B351" s="40" t="s">
        <v>884</v>
      </c>
      <c r="C351" s="52" t="s">
        <v>74</v>
      </c>
      <c r="D351" t="s">
        <v>1252</v>
      </c>
      <c r="F351" s="55" t="s">
        <v>1345</v>
      </c>
      <c r="G351" s="9" t="s">
        <v>820</v>
      </c>
      <c r="H351">
        <v>100</v>
      </c>
      <c r="I351">
        <v>0</v>
      </c>
      <c r="J351" s="34">
        <v>0</v>
      </c>
      <c r="K351">
        <f>+Tabla323[[#This Row],[BALANCE INICIAL]]+Tabla323[[#This Row],[ENTRADAS]]-Tabla323[[#This Row],[SALIDAS]]</f>
        <v>100</v>
      </c>
      <c r="L351" s="2">
        <v>10.25</v>
      </c>
      <c r="M351" s="2">
        <f>+Tabla323[[#This Row],[BALANCE INICIAL]]*Tabla323[[#This Row],[PRECIO]]</f>
        <v>1025</v>
      </c>
      <c r="N351" s="2">
        <f>+Tabla323[[#This Row],[ENTRADAS]]*Tabla323[[#This Row],[PRECIO]]</f>
        <v>0</v>
      </c>
      <c r="O351" s="2">
        <f>+Tabla323[[#This Row],[SALIDAS]]*Tabla323[[#This Row],[PRECIO]]</f>
        <v>0</v>
      </c>
      <c r="P351" s="2">
        <f>+Tabla323[[#This Row],[BALANCE INICIAL2]]+Tabla323[[#This Row],[ENTRADAS3]]-Tabla323[[#This Row],[SALIDAS4]]</f>
        <v>1025</v>
      </c>
    </row>
    <row r="352" spans="1:16" x14ac:dyDescent="0.25">
      <c r="A352" s="39" t="s">
        <v>28</v>
      </c>
      <c r="B352" s="40" t="s">
        <v>884</v>
      </c>
      <c r="C352" s="52" t="s">
        <v>74</v>
      </c>
      <c r="D352" t="s">
        <v>240</v>
      </c>
      <c r="F352" s="55" t="s">
        <v>1345</v>
      </c>
      <c r="G352" s="9" t="s">
        <v>834</v>
      </c>
      <c r="H352">
        <v>9</v>
      </c>
      <c r="I352">
        <v>0</v>
      </c>
      <c r="J352" s="34">
        <v>0</v>
      </c>
      <c r="K352">
        <f>+Tabla323[[#This Row],[BALANCE INICIAL]]+Tabla323[[#This Row],[ENTRADAS]]-Tabla323[[#This Row],[SALIDAS]]</f>
        <v>9</v>
      </c>
      <c r="L352" s="2">
        <v>170.9</v>
      </c>
      <c r="M352" s="2">
        <f>+Tabla323[[#This Row],[BALANCE INICIAL]]*Tabla323[[#This Row],[PRECIO]]</f>
        <v>1538.1000000000001</v>
      </c>
      <c r="N352" s="2">
        <f>+Tabla323[[#This Row],[ENTRADAS]]*Tabla323[[#This Row],[PRECIO]]</f>
        <v>0</v>
      </c>
      <c r="O352" s="2">
        <f>+Tabla323[[#This Row],[SALIDAS]]*Tabla323[[#This Row],[PRECIO]]</f>
        <v>0</v>
      </c>
      <c r="P352" s="2">
        <f>+Tabla323[[#This Row],[BALANCE INICIAL2]]+Tabla323[[#This Row],[ENTRADAS3]]-Tabla323[[#This Row],[SALIDAS4]]</f>
        <v>1538.1000000000001</v>
      </c>
    </row>
    <row r="353" spans="1:16" x14ac:dyDescent="0.25">
      <c r="A353" s="9" t="s">
        <v>29</v>
      </c>
      <c r="B353" s="47" t="s">
        <v>878</v>
      </c>
      <c r="C353" s="50" t="s">
        <v>102</v>
      </c>
      <c r="D353" t="s">
        <v>586</v>
      </c>
      <c r="F353" s="55" t="s">
        <v>1345</v>
      </c>
      <c r="G353" s="9" t="s">
        <v>865</v>
      </c>
      <c r="H353">
        <v>2</v>
      </c>
      <c r="I353">
        <v>0</v>
      </c>
      <c r="J353" s="34">
        <v>0</v>
      </c>
      <c r="K353">
        <f>+Tabla323[[#This Row],[BALANCE INICIAL]]+Tabla323[[#This Row],[ENTRADAS]]-Tabla323[[#This Row],[SALIDAS]]</f>
        <v>2</v>
      </c>
      <c r="L353" s="2">
        <v>45</v>
      </c>
      <c r="M353" s="2">
        <f>+Tabla323[[#This Row],[BALANCE INICIAL]]*Tabla323[[#This Row],[PRECIO]]</f>
        <v>90</v>
      </c>
      <c r="N353" s="2">
        <f>+Tabla323[[#This Row],[ENTRADAS]]*Tabla323[[#This Row],[PRECIO]]</f>
        <v>0</v>
      </c>
      <c r="O353" s="2">
        <f>+Tabla323[[#This Row],[SALIDAS]]*Tabla323[[#This Row],[PRECIO]]</f>
        <v>0</v>
      </c>
      <c r="P353" s="2">
        <f>+Tabla323[[#This Row],[BALANCE INICIAL2]]+Tabla323[[#This Row],[ENTRADAS3]]-Tabla323[[#This Row],[SALIDAS4]]</f>
        <v>90</v>
      </c>
    </row>
    <row r="354" spans="1:16" x14ac:dyDescent="0.25">
      <c r="A354" s="39" t="s">
        <v>60</v>
      </c>
      <c r="B354" s="40" t="s">
        <v>885</v>
      </c>
      <c r="C354" s="52" t="s">
        <v>108</v>
      </c>
      <c r="D354" t="s">
        <v>706</v>
      </c>
      <c r="F354" s="55" t="s">
        <v>1345</v>
      </c>
      <c r="G354" s="9" t="s">
        <v>820</v>
      </c>
      <c r="H354">
        <v>1</v>
      </c>
      <c r="I354">
        <v>0</v>
      </c>
      <c r="J354" s="34">
        <v>0</v>
      </c>
      <c r="K354">
        <f>+Tabla323[[#This Row],[BALANCE INICIAL]]+Tabla323[[#This Row],[ENTRADAS]]-Tabla323[[#This Row],[SALIDAS]]</f>
        <v>1</v>
      </c>
      <c r="L354" s="2">
        <v>8544</v>
      </c>
      <c r="M354" s="2">
        <f>+Tabla323[[#This Row],[BALANCE INICIAL]]*Tabla323[[#This Row],[PRECIO]]</f>
        <v>8544</v>
      </c>
      <c r="N354" s="2">
        <f>+Tabla323[[#This Row],[ENTRADAS]]*Tabla323[[#This Row],[PRECIO]]</f>
        <v>0</v>
      </c>
      <c r="O354" s="2">
        <f>+Tabla323[[#This Row],[SALIDAS]]*Tabla323[[#This Row],[PRECIO]]</f>
        <v>0</v>
      </c>
      <c r="P354" s="2">
        <f>+Tabla323[[#This Row],[BALANCE INICIAL2]]+Tabla323[[#This Row],[ENTRADAS3]]-Tabla323[[#This Row],[SALIDAS4]]</f>
        <v>8544</v>
      </c>
    </row>
    <row r="355" spans="1:16" x14ac:dyDescent="0.25">
      <c r="A355" s="39" t="s">
        <v>24</v>
      </c>
      <c r="B355" s="40" t="s">
        <v>875</v>
      </c>
      <c r="C355" s="52" t="s">
        <v>64</v>
      </c>
      <c r="D355" t="s">
        <v>1258</v>
      </c>
      <c r="F355" s="55" t="s">
        <v>1345</v>
      </c>
      <c r="G355" s="9" t="s">
        <v>820</v>
      </c>
      <c r="H355">
        <v>8</v>
      </c>
      <c r="I355">
        <v>0</v>
      </c>
      <c r="J355" s="34">
        <v>0</v>
      </c>
      <c r="K355">
        <f>+Tabla323[[#This Row],[BALANCE INICIAL]]+Tabla323[[#This Row],[ENTRADAS]]-Tabla323[[#This Row],[SALIDAS]]</f>
        <v>8</v>
      </c>
      <c r="L355" s="2">
        <v>116</v>
      </c>
      <c r="M355" s="2">
        <f>+Tabla323[[#This Row],[BALANCE INICIAL]]*Tabla323[[#This Row],[PRECIO]]</f>
        <v>928</v>
      </c>
      <c r="N355" s="2">
        <f>+Tabla323[[#This Row],[ENTRADAS]]*Tabla323[[#This Row],[PRECIO]]</f>
        <v>0</v>
      </c>
      <c r="O355" s="2">
        <f>+Tabla323[[#This Row],[SALIDAS]]*Tabla323[[#This Row],[PRECIO]]</f>
        <v>0</v>
      </c>
      <c r="P355" s="2">
        <f>+Tabla323[[#This Row],[BALANCE INICIAL2]]+Tabla323[[#This Row],[ENTRADAS3]]-Tabla323[[#This Row],[SALIDAS4]]</f>
        <v>928</v>
      </c>
    </row>
    <row r="356" spans="1:16" x14ac:dyDescent="0.25">
      <c r="A356" s="39" t="s">
        <v>24</v>
      </c>
      <c r="B356" s="40" t="s">
        <v>875</v>
      </c>
      <c r="C356" s="52" t="s">
        <v>64</v>
      </c>
      <c r="D356" t="s">
        <v>1253</v>
      </c>
      <c r="F356" s="55" t="s">
        <v>1345</v>
      </c>
      <c r="G356" s="9" t="s">
        <v>820</v>
      </c>
      <c r="H356">
        <v>10</v>
      </c>
      <c r="I356">
        <v>0</v>
      </c>
      <c r="J356" s="34">
        <v>0</v>
      </c>
      <c r="K356">
        <f>+Tabla323[[#This Row],[BALANCE INICIAL]]+Tabla323[[#This Row],[ENTRADAS]]-Tabla323[[#This Row],[SALIDAS]]</f>
        <v>10</v>
      </c>
      <c r="L356" s="2">
        <v>84</v>
      </c>
      <c r="M356" s="2">
        <f>+Tabla323[[#This Row],[BALANCE INICIAL]]*Tabla323[[#This Row],[PRECIO]]</f>
        <v>840</v>
      </c>
      <c r="N356" s="2">
        <f>+Tabla323[[#This Row],[ENTRADAS]]*Tabla323[[#This Row],[PRECIO]]</f>
        <v>0</v>
      </c>
      <c r="O356" s="2">
        <f>+Tabla323[[#This Row],[SALIDAS]]*Tabla323[[#This Row],[PRECIO]]</f>
        <v>0</v>
      </c>
      <c r="P356" s="2">
        <f>+Tabla323[[#This Row],[BALANCE INICIAL2]]+Tabla323[[#This Row],[ENTRADAS3]]-Tabla323[[#This Row],[SALIDAS4]]</f>
        <v>840</v>
      </c>
    </row>
    <row r="357" spans="1:16" x14ac:dyDescent="0.25">
      <c r="A357" s="39" t="s">
        <v>24</v>
      </c>
      <c r="B357" s="40" t="s">
        <v>875</v>
      </c>
      <c r="C357" s="52" t="s">
        <v>64</v>
      </c>
      <c r="D357" t="s">
        <v>1254</v>
      </c>
      <c r="F357" s="55" t="s">
        <v>1345</v>
      </c>
      <c r="G357" s="9" t="s">
        <v>820</v>
      </c>
      <c r="H357">
        <v>5</v>
      </c>
      <c r="I357">
        <v>0</v>
      </c>
      <c r="J357" s="34">
        <v>0</v>
      </c>
      <c r="K357">
        <f>+Tabla323[[#This Row],[BALANCE INICIAL]]+Tabla323[[#This Row],[ENTRADAS]]-Tabla323[[#This Row],[SALIDAS]]</f>
        <v>5</v>
      </c>
      <c r="L357" s="2">
        <v>154</v>
      </c>
      <c r="M357" s="2">
        <f>+Tabla323[[#This Row],[BALANCE INICIAL]]*Tabla323[[#This Row],[PRECIO]]</f>
        <v>770</v>
      </c>
      <c r="N357" s="2">
        <f>+Tabla323[[#This Row],[ENTRADAS]]*Tabla323[[#This Row],[PRECIO]]</f>
        <v>0</v>
      </c>
      <c r="O357" s="2">
        <f>+Tabla323[[#This Row],[SALIDAS]]*Tabla323[[#This Row],[PRECIO]]</f>
        <v>0</v>
      </c>
      <c r="P357" s="2">
        <f>+Tabla323[[#This Row],[BALANCE INICIAL2]]+Tabla323[[#This Row],[ENTRADAS3]]-Tabla323[[#This Row],[SALIDAS4]]</f>
        <v>770</v>
      </c>
    </row>
    <row r="358" spans="1:16" x14ac:dyDescent="0.25">
      <c r="A358" s="39" t="s">
        <v>59</v>
      </c>
      <c r="B358" s="40" t="s">
        <v>880</v>
      </c>
      <c r="C358" s="52" t="s">
        <v>107</v>
      </c>
      <c r="D358" t="s">
        <v>707</v>
      </c>
      <c r="F358" s="55" t="s">
        <v>1345</v>
      </c>
      <c r="G358" s="9" t="s">
        <v>820</v>
      </c>
      <c r="H358">
        <v>1</v>
      </c>
      <c r="I358">
        <v>0</v>
      </c>
      <c r="J358" s="34">
        <v>0</v>
      </c>
      <c r="K358">
        <f>+Tabla323[[#This Row],[BALANCE INICIAL]]+Tabla323[[#This Row],[ENTRADAS]]-Tabla323[[#This Row],[SALIDAS]]</f>
        <v>1</v>
      </c>
      <c r="L358" s="2">
        <v>1000</v>
      </c>
      <c r="M358" s="2">
        <f>+Tabla323[[#This Row],[BALANCE INICIAL]]*Tabla323[[#This Row],[PRECIO]]</f>
        <v>1000</v>
      </c>
      <c r="N358" s="2">
        <f>+Tabla323[[#This Row],[ENTRADAS]]*Tabla323[[#This Row],[PRECIO]]</f>
        <v>0</v>
      </c>
      <c r="O358" s="2">
        <f>+Tabla323[[#This Row],[SALIDAS]]*Tabla323[[#This Row],[PRECIO]]</f>
        <v>0</v>
      </c>
      <c r="P358" s="2">
        <f>+Tabla323[[#This Row],[BALANCE INICIAL2]]+Tabla323[[#This Row],[ENTRADAS3]]-Tabla323[[#This Row],[SALIDAS4]]</f>
        <v>1000</v>
      </c>
    </row>
    <row r="359" spans="1:16" x14ac:dyDescent="0.25">
      <c r="A359" s="9" t="s">
        <v>29</v>
      </c>
      <c r="B359" s="47" t="s">
        <v>878</v>
      </c>
      <c r="C359" s="50" t="s">
        <v>102</v>
      </c>
      <c r="D359" t="s">
        <v>1255</v>
      </c>
      <c r="F359" s="55" t="s">
        <v>1345</v>
      </c>
      <c r="G359" s="9" t="s">
        <v>865</v>
      </c>
      <c r="H359">
        <v>1</v>
      </c>
      <c r="I359">
        <v>0</v>
      </c>
      <c r="J359" s="34">
        <v>0</v>
      </c>
      <c r="K359">
        <f>+Tabla323[[#This Row],[BALANCE INICIAL]]+Tabla323[[#This Row],[ENTRADAS]]-Tabla323[[#This Row],[SALIDAS]]</f>
        <v>1</v>
      </c>
      <c r="L359" s="2">
        <v>400</v>
      </c>
      <c r="M359" s="2">
        <f>+Tabla323[[#This Row],[BALANCE INICIAL]]*Tabla323[[#This Row],[PRECIO]]</f>
        <v>400</v>
      </c>
      <c r="N359" s="2">
        <f>+Tabla323[[#This Row],[ENTRADAS]]*Tabla323[[#This Row],[PRECIO]]</f>
        <v>0</v>
      </c>
      <c r="O359" s="2">
        <f>+Tabla323[[#This Row],[SALIDAS]]*Tabla323[[#This Row],[PRECIO]]</f>
        <v>0</v>
      </c>
      <c r="P359" s="2">
        <f>+Tabla323[[#This Row],[BALANCE INICIAL2]]+Tabla323[[#This Row],[ENTRADAS3]]-Tabla323[[#This Row],[SALIDAS4]]</f>
        <v>400</v>
      </c>
    </row>
    <row r="360" spans="1:16" ht="12.75" customHeight="1" x14ac:dyDescent="0.25">
      <c r="A360" s="39" t="s">
        <v>43</v>
      </c>
      <c r="B360" s="40" t="s">
        <v>954</v>
      </c>
      <c r="C360" s="52" t="s">
        <v>89</v>
      </c>
      <c r="D360" t="s">
        <v>1256</v>
      </c>
      <c r="F360" s="55" t="s">
        <v>1345</v>
      </c>
      <c r="G360" s="9" t="s">
        <v>820</v>
      </c>
      <c r="H360">
        <v>200</v>
      </c>
      <c r="I360">
        <v>0</v>
      </c>
      <c r="J360" s="34">
        <v>0</v>
      </c>
      <c r="K360">
        <f>+Tabla323[[#This Row],[BALANCE INICIAL]]+Tabla323[[#This Row],[ENTRADAS]]-Tabla323[[#This Row],[SALIDAS]]</f>
        <v>200</v>
      </c>
      <c r="L360" s="2">
        <v>119</v>
      </c>
      <c r="M360" s="2">
        <f>+Tabla323[[#This Row],[BALANCE INICIAL]]*Tabla323[[#This Row],[PRECIO]]</f>
        <v>23800</v>
      </c>
      <c r="N360" s="2">
        <f>+Tabla323[[#This Row],[ENTRADAS]]*Tabla323[[#This Row],[PRECIO]]</f>
        <v>0</v>
      </c>
      <c r="O360" s="2">
        <f>+Tabla323[[#This Row],[SALIDAS]]*Tabla323[[#This Row],[PRECIO]]</f>
        <v>0</v>
      </c>
      <c r="P360" s="2">
        <f>+Tabla323[[#This Row],[BALANCE INICIAL2]]+Tabla323[[#This Row],[ENTRADAS3]]-Tabla323[[#This Row],[SALIDAS4]]</f>
        <v>23800</v>
      </c>
    </row>
    <row r="361" spans="1:16" x14ac:dyDescent="0.25">
      <c r="A361" s="39" t="s">
        <v>31</v>
      </c>
      <c r="B361" s="40" t="s">
        <v>897</v>
      </c>
      <c r="C361" s="50" t="s">
        <v>69</v>
      </c>
      <c r="D361" t="s">
        <v>1351</v>
      </c>
      <c r="F361" s="55" t="s">
        <v>1345</v>
      </c>
      <c r="G361" s="9" t="s">
        <v>825</v>
      </c>
      <c r="H361">
        <v>223</v>
      </c>
      <c r="I361">
        <v>0</v>
      </c>
      <c r="J361" s="34">
        <v>19</v>
      </c>
      <c r="K361">
        <f>+Tabla323[[#This Row],[BALANCE INICIAL]]+Tabla323[[#This Row],[ENTRADAS]]-Tabla323[[#This Row],[SALIDAS]]</f>
        <v>204</v>
      </c>
      <c r="L361" s="2">
        <v>93</v>
      </c>
      <c r="M361" s="2">
        <f>+Tabla323[[#This Row],[BALANCE INICIAL]]*Tabla323[[#This Row],[PRECIO]]</f>
        <v>20739</v>
      </c>
      <c r="N361" s="2">
        <f>+Tabla323[[#This Row],[ENTRADAS]]*Tabla323[[#This Row],[PRECIO]]</f>
        <v>0</v>
      </c>
      <c r="O361" s="2">
        <f>+Tabla323[[#This Row],[SALIDAS]]*Tabla323[[#This Row],[PRECIO]]</f>
        <v>1767</v>
      </c>
      <c r="P361" s="2">
        <f>+Tabla323[[#This Row],[BALANCE INICIAL2]]+Tabla323[[#This Row],[ENTRADAS3]]-Tabla323[[#This Row],[SALIDAS4]]</f>
        <v>18972</v>
      </c>
    </row>
    <row r="362" spans="1:16" x14ac:dyDescent="0.25">
      <c r="A362" s="39" t="s">
        <v>33</v>
      </c>
      <c r="B362" s="40" t="s">
        <v>879</v>
      </c>
      <c r="C362" s="50" t="s">
        <v>106</v>
      </c>
      <c r="D362" t="s">
        <v>708</v>
      </c>
      <c r="F362" s="55" t="s">
        <v>1345</v>
      </c>
      <c r="G362" s="9" t="s">
        <v>825</v>
      </c>
      <c r="H362">
        <v>9</v>
      </c>
      <c r="I362">
        <v>0</v>
      </c>
      <c r="J362" s="34">
        <v>0</v>
      </c>
      <c r="K362">
        <f>+Tabla323[[#This Row],[BALANCE INICIAL]]+Tabla323[[#This Row],[ENTRADAS]]-Tabla323[[#This Row],[SALIDAS]]</f>
        <v>9</v>
      </c>
      <c r="L362" s="2">
        <v>633.62</v>
      </c>
      <c r="M362" s="2">
        <f>+Tabla323[[#This Row],[BALANCE INICIAL]]*Tabla323[[#This Row],[PRECIO]]</f>
        <v>5702.58</v>
      </c>
      <c r="N362" s="2">
        <f>+Tabla323[[#This Row],[ENTRADAS]]*Tabla323[[#This Row],[PRECIO]]</f>
        <v>0</v>
      </c>
      <c r="O362" s="2">
        <f>+Tabla323[[#This Row],[SALIDAS]]*Tabla323[[#This Row],[PRECIO]]</f>
        <v>0</v>
      </c>
      <c r="P362" s="2">
        <f>+Tabla323[[#This Row],[BALANCE INICIAL2]]+Tabla323[[#This Row],[ENTRADAS3]]-Tabla323[[#This Row],[SALIDAS4]]</f>
        <v>5702.58</v>
      </c>
    </row>
    <row r="363" spans="1:16" x14ac:dyDescent="0.25">
      <c r="A363" s="39" t="s">
        <v>31</v>
      </c>
      <c r="B363" s="40" t="s">
        <v>897</v>
      </c>
      <c r="C363" s="50" t="s">
        <v>69</v>
      </c>
      <c r="D363" t="s">
        <v>242</v>
      </c>
      <c r="F363" s="55" t="s">
        <v>1345</v>
      </c>
      <c r="G363" s="9" t="s">
        <v>825</v>
      </c>
      <c r="H363">
        <v>167</v>
      </c>
      <c r="I363">
        <v>0</v>
      </c>
      <c r="J363" s="34">
        <v>18</v>
      </c>
      <c r="K363">
        <f>+Tabla323[[#This Row],[BALANCE INICIAL]]+Tabla323[[#This Row],[ENTRADAS]]-Tabla323[[#This Row],[SALIDAS]]</f>
        <v>149</v>
      </c>
      <c r="L363" s="2">
        <v>93</v>
      </c>
      <c r="M363" s="2">
        <f>+Tabla323[[#This Row],[BALANCE INICIAL]]*Tabla323[[#This Row],[PRECIO]]</f>
        <v>15531</v>
      </c>
      <c r="N363" s="2">
        <f>+Tabla323[[#This Row],[ENTRADAS]]*Tabla323[[#This Row],[PRECIO]]</f>
        <v>0</v>
      </c>
      <c r="O363" s="2">
        <f>+Tabla323[[#This Row],[SALIDAS]]*Tabla323[[#This Row],[PRECIO]]</f>
        <v>1674</v>
      </c>
      <c r="P363" s="2">
        <f>+Tabla323[[#This Row],[BALANCE INICIAL2]]+Tabla323[[#This Row],[ENTRADAS3]]-Tabla323[[#This Row],[SALIDAS4]]</f>
        <v>13857</v>
      </c>
    </row>
    <row r="364" spans="1:16" x14ac:dyDescent="0.25">
      <c r="A364" s="39" t="s">
        <v>43</v>
      </c>
      <c r="B364" s="40" t="s">
        <v>954</v>
      </c>
      <c r="C364" s="50" t="s">
        <v>89</v>
      </c>
      <c r="D364" t="s">
        <v>709</v>
      </c>
      <c r="F364" s="55" t="s">
        <v>1345</v>
      </c>
      <c r="G364" s="9" t="s">
        <v>825</v>
      </c>
      <c r="H364">
        <v>13</v>
      </c>
      <c r="I364">
        <v>0</v>
      </c>
      <c r="J364" s="34">
        <v>0</v>
      </c>
      <c r="K364">
        <f>+Tabla323[[#This Row],[BALANCE INICIAL]]+Tabla323[[#This Row],[ENTRADAS]]-Tabla323[[#This Row],[SALIDAS]]</f>
        <v>13</v>
      </c>
      <c r="L364" s="2">
        <v>615</v>
      </c>
      <c r="M364" s="2">
        <f>+Tabla323[[#This Row],[BALANCE INICIAL]]*Tabla323[[#This Row],[PRECIO]]</f>
        <v>7995</v>
      </c>
      <c r="N364" s="2">
        <f>+Tabla323[[#This Row],[ENTRADAS]]*Tabla323[[#This Row],[PRECIO]]</f>
        <v>0</v>
      </c>
      <c r="O364" s="2">
        <f>+Tabla323[[#This Row],[SALIDAS]]*Tabla323[[#This Row],[PRECIO]]</f>
        <v>0</v>
      </c>
      <c r="P364" s="2">
        <f>+Tabla323[[#This Row],[BALANCE INICIAL2]]+Tabla323[[#This Row],[ENTRADAS3]]-Tabla323[[#This Row],[SALIDAS4]]</f>
        <v>7995</v>
      </c>
    </row>
    <row r="365" spans="1:16" ht="14.25" customHeight="1" x14ac:dyDescent="0.25">
      <c r="A365" s="39" t="s">
        <v>1424</v>
      </c>
      <c r="B365" s="40" t="s">
        <v>1425</v>
      </c>
      <c r="C365" s="52" t="s">
        <v>1426</v>
      </c>
      <c r="D365" t="s">
        <v>1257</v>
      </c>
      <c r="F365" s="55" t="s">
        <v>1345</v>
      </c>
      <c r="G365" s="9" t="s">
        <v>820</v>
      </c>
      <c r="H365">
        <v>70</v>
      </c>
      <c r="I365">
        <v>0</v>
      </c>
      <c r="J365" s="34">
        <v>0</v>
      </c>
      <c r="K365">
        <f>+Tabla323[[#This Row],[BALANCE INICIAL]]+Tabla323[[#This Row],[ENTRADAS]]-Tabla323[[#This Row],[SALIDAS]]</f>
        <v>70</v>
      </c>
      <c r="L365" s="2">
        <v>298</v>
      </c>
      <c r="M365" s="2">
        <f>+Tabla323[[#This Row],[BALANCE INICIAL]]*Tabla323[[#This Row],[PRECIO]]</f>
        <v>20860</v>
      </c>
      <c r="N365" s="2">
        <f>+Tabla323[[#This Row],[ENTRADAS]]*Tabla323[[#This Row],[PRECIO]]</f>
        <v>0</v>
      </c>
      <c r="O365" s="2">
        <f>+Tabla323[[#This Row],[SALIDAS]]*Tabla323[[#This Row],[PRECIO]]</f>
        <v>0</v>
      </c>
      <c r="P365" s="2">
        <f>+Tabla323[[#This Row],[BALANCE INICIAL2]]+Tabla323[[#This Row],[ENTRADAS3]]-Tabla323[[#This Row],[SALIDAS4]]</f>
        <v>20860</v>
      </c>
    </row>
    <row r="366" spans="1:16" x14ac:dyDescent="0.25">
      <c r="A366" s="39" t="s">
        <v>59</v>
      </c>
      <c r="B366" s="40" t="s">
        <v>880</v>
      </c>
      <c r="C366" s="52" t="s">
        <v>107</v>
      </c>
      <c r="D366" t="s">
        <v>710</v>
      </c>
      <c r="F366" s="55" t="s">
        <v>1345</v>
      </c>
      <c r="G366" s="9" t="s">
        <v>820</v>
      </c>
      <c r="H366">
        <v>7</v>
      </c>
      <c r="I366">
        <v>0</v>
      </c>
      <c r="J366" s="34">
        <v>0</v>
      </c>
      <c r="K366">
        <f>+Tabla323[[#This Row],[BALANCE INICIAL]]+Tabla323[[#This Row],[ENTRADAS]]-Tabla323[[#This Row],[SALIDAS]]</f>
        <v>7</v>
      </c>
      <c r="L366" s="2">
        <v>545</v>
      </c>
      <c r="M366" s="2">
        <f>+Tabla323[[#This Row],[BALANCE INICIAL]]*Tabla323[[#This Row],[PRECIO]]</f>
        <v>3815</v>
      </c>
      <c r="N366" s="2">
        <f>+Tabla323[[#This Row],[ENTRADAS]]*Tabla323[[#This Row],[PRECIO]]</f>
        <v>0</v>
      </c>
      <c r="O366" s="2">
        <f>+Tabla323[[#This Row],[SALIDAS]]*Tabla323[[#This Row],[PRECIO]]</f>
        <v>0</v>
      </c>
      <c r="P366" s="2">
        <f>+Tabla323[[#This Row],[BALANCE INICIAL2]]+Tabla323[[#This Row],[ENTRADAS3]]-Tabla323[[#This Row],[SALIDAS4]]</f>
        <v>3815</v>
      </c>
    </row>
    <row r="367" spans="1:16" x14ac:dyDescent="0.25">
      <c r="A367" s="39" t="s">
        <v>59</v>
      </c>
      <c r="B367" s="40" t="s">
        <v>880</v>
      </c>
      <c r="C367" s="52" t="s">
        <v>107</v>
      </c>
      <c r="D367" t="s">
        <v>711</v>
      </c>
      <c r="F367" s="55" t="s">
        <v>1345</v>
      </c>
      <c r="G367" s="9" t="s">
        <v>820</v>
      </c>
      <c r="H367">
        <v>1</v>
      </c>
      <c r="I367">
        <v>0</v>
      </c>
      <c r="J367" s="34">
        <v>0</v>
      </c>
      <c r="K367">
        <f>+Tabla323[[#This Row],[BALANCE INICIAL]]+Tabla323[[#This Row],[ENTRADAS]]-Tabla323[[#This Row],[SALIDAS]]</f>
        <v>1</v>
      </c>
      <c r="L367" s="2">
        <v>775</v>
      </c>
      <c r="M367" s="2">
        <f>+Tabla323[[#This Row],[BALANCE INICIAL]]*Tabla323[[#This Row],[PRECIO]]</f>
        <v>775</v>
      </c>
      <c r="N367" s="2">
        <f>+Tabla323[[#This Row],[ENTRADAS]]*Tabla323[[#This Row],[PRECIO]]</f>
        <v>0</v>
      </c>
      <c r="O367" s="2">
        <f>+Tabla323[[#This Row],[SALIDAS]]*Tabla323[[#This Row],[PRECIO]]</f>
        <v>0</v>
      </c>
      <c r="P367" s="2">
        <f>+Tabla323[[#This Row],[BALANCE INICIAL2]]+Tabla323[[#This Row],[ENTRADAS3]]-Tabla323[[#This Row],[SALIDAS4]]</f>
        <v>775</v>
      </c>
    </row>
    <row r="368" spans="1:16" x14ac:dyDescent="0.25">
      <c r="A368" s="39" t="s">
        <v>26</v>
      </c>
      <c r="B368" s="40" t="s">
        <v>887</v>
      </c>
      <c r="C368" s="52" t="s">
        <v>70</v>
      </c>
      <c r="D368" t="s">
        <v>1247</v>
      </c>
      <c r="F368" s="55" t="s">
        <v>1345</v>
      </c>
      <c r="G368" s="9" t="s">
        <v>820</v>
      </c>
      <c r="H368">
        <v>1</v>
      </c>
      <c r="I368">
        <v>0</v>
      </c>
      <c r="J368" s="34">
        <v>0</v>
      </c>
      <c r="K368">
        <f>+Tabla323[[#This Row],[BALANCE INICIAL]]+Tabla323[[#This Row],[ENTRADAS]]-Tabla323[[#This Row],[SALIDAS]]</f>
        <v>1</v>
      </c>
      <c r="L368" s="2">
        <v>5800</v>
      </c>
      <c r="M368" s="2">
        <f>+Tabla323[[#This Row],[BALANCE INICIAL]]*Tabla323[[#This Row],[PRECIO]]</f>
        <v>5800</v>
      </c>
      <c r="N368" s="2">
        <f>+Tabla323[[#This Row],[ENTRADAS]]*Tabla323[[#This Row],[PRECIO]]</f>
        <v>0</v>
      </c>
      <c r="O368" s="2">
        <f>+Tabla323[[#This Row],[SALIDAS]]*Tabla323[[#This Row],[PRECIO]]</f>
        <v>0</v>
      </c>
      <c r="P368" s="2">
        <f>+Tabla323[[#This Row],[BALANCE INICIAL2]]+Tabla323[[#This Row],[ENTRADAS3]]-Tabla323[[#This Row],[SALIDAS4]]</f>
        <v>5800</v>
      </c>
    </row>
    <row r="369" spans="1:16" x14ac:dyDescent="0.25">
      <c r="A369" s="39" t="s">
        <v>26</v>
      </c>
      <c r="B369" s="40" t="s">
        <v>887</v>
      </c>
      <c r="C369" s="52" t="s">
        <v>70</v>
      </c>
      <c r="D369" t="s">
        <v>1248</v>
      </c>
      <c r="F369" s="55" t="s">
        <v>1345</v>
      </c>
      <c r="G369" s="9" t="s">
        <v>820</v>
      </c>
      <c r="H369">
        <v>2</v>
      </c>
      <c r="I369">
        <v>0</v>
      </c>
      <c r="J369" s="34">
        <v>0</v>
      </c>
      <c r="K369">
        <f>+Tabla323[[#This Row],[BALANCE INICIAL]]+Tabla323[[#This Row],[ENTRADAS]]-Tabla323[[#This Row],[SALIDAS]]</f>
        <v>2</v>
      </c>
      <c r="L369" s="2">
        <v>1885</v>
      </c>
      <c r="M369" s="2">
        <f>+Tabla323[[#This Row],[BALANCE INICIAL]]*Tabla323[[#This Row],[PRECIO]]</f>
        <v>3770</v>
      </c>
      <c r="N369" s="2">
        <f>+Tabla323[[#This Row],[ENTRADAS]]*Tabla323[[#This Row],[PRECIO]]</f>
        <v>0</v>
      </c>
      <c r="O369" s="2">
        <f>+Tabla323[[#This Row],[SALIDAS]]*Tabla323[[#This Row],[PRECIO]]</f>
        <v>0</v>
      </c>
      <c r="P369" s="2">
        <f>+Tabla323[[#This Row],[BALANCE INICIAL2]]+Tabla323[[#This Row],[ENTRADAS3]]-Tabla323[[#This Row],[SALIDAS4]]</f>
        <v>3770</v>
      </c>
    </row>
    <row r="370" spans="1:16" x14ac:dyDescent="0.25">
      <c r="A370" s="39" t="s">
        <v>26</v>
      </c>
      <c r="B370" s="40" t="s">
        <v>887</v>
      </c>
      <c r="C370" s="52" t="s">
        <v>70</v>
      </c>
      <c r="D370" t="s">
        <v>1249</v>
      </c>
      <c r="F370" s="55" t="s">
        <v>1345</v>
      </c>
      <c r="G370" s="9" t="s">
        <v>820</v>
      </c>
      <c r="H370">
        <v>0</v>
      </c>
      <c r="I370">
        <v>0</v>
      </c>
      <c r="J370" s="34">
        <v>0</v>
      </c>
      <c r="K370">
        <f>+Tabla323[[#This Row],[BALANCE INICIAL]]+Tabla323[[#This Row],[ENTRADAS]]-Tabla323[[#This Row],[SALIDAS]]</f>
        <v>0</v>
      </c>
      <c r="L370" s="2">
        <v>2150</v>
      </c>
      <c r="M370" s="2">
        <f>+Tabla323[[#This Row],[BALANCE INICIAL]]*Tabla323[[#This Row],[PRECIO]]</f>
        <v>0</v>
      </c>
      <c r="N370" s="2">
        <f>+Tabla323[[#This Row],[ENTRADAS]]*Tabla323[[#This Row],[PRECIO]]</f>
        <v>0</v>
      </c>
      <c r="O370" s="2">
        <f>+Tabla323[[#This Row],[SALIDAS]]*Tabla323[[#This Row],[PRECIO]]</f>
        <v>0</v>
      </c>
      <c r="P370" s="2">
        <f>+Tabla323[[#This Row],[BALANCE INICIAL2]]+Tabla323[[#This Row],[ENTRADAS3]]-Tabla323[[#This Row],[SALIDAS4]]</f>
        <v>0</v>
      </c>
    </row>
    <row r="371" spans="1:16" x14ac:dyDescent="0.25">
      <c r="A371" s="39" t="s">
        <v>26</v>
      </c>
      <c r="B371" s="40" t="s">
        <v>887</v>
      </c>
      <c r="C371" s="52" t="s">
        <v>70</v>
      </c>
      <c r="D371" t="s">
        <v>1250</v>
      </c>
      <c r="F371" s="55" t="s">
        <v>1345</v>
      </c>
      <c r="G371" s="9" t="s">
        <v>820</v>
      </c>
      <c r="H371">
        <v>4</v>
      </c>
      <c r="I371">
        <v>0</v>
      </c>
      <c r="J371" s="34">
        <v>0</v>
      </c>
      <c r="K371">
        <f>+Tabla323[[#This Row],[BALANCE INICIAL]]+Tabla323[[#This Row],[ENTRADAS]]-Tabla323[[#This Row],[SALIDAS]]</f>
        <v>4</v>
      </c>
      <c r="L371" s="2">
        <v>1350</v>
      </c>
      <c r="M371" s="2">
        <f>+Tabla323[[#This Row],[BALANCE INICIAL]]*Tabla323[[#This Row],[PRECIO]]</f>
        <v>5400</v>
      </c>
      <c r="N371" s="2">
        <f>+Tabla323[[#This Row],[ENTRADAS]]*Tabla323[[#This Row],[PRECIO]]</f>
        <v>0</v>
      </c>
      <c r="O371" s="2">
        <f>+Tabla323[[#This Row],[SALIDAS]]*Tabla323[[#This Row],[PRECIO]]</f>
        <v>0</v>
      </c>
      <c r="P371" s="2">
        <f>+Tabla323[[#This Row],[BALANCE INICIAL2]]+Tabla323[[#This Row],[ENTRADAS3]]-Tabla323[[#This Row],[SALIDAS4]]</f>
        <v>5400</v>
      </c>
    </row>
    <row r="372" spans="1:16" x14ac:dyDescent="0.25">
      <c r="A372" s="39" t="s">
        <v>26</v>
      </c>
      <c r="B372" s="40" t="s">
        <v>887</v>
      </c>
      <c r="C372" s="52" t="s">
        <v>70</v>
      </c>
      <c r="D372" t="s">
        <v>1251</v>
      </c>
      <c r="F372" s="55" t="s">
        <v>1345</v>
      </c>
      <c r="G372" s="9" t="s">
        <v>820</v>
      </c>
      <c r="H372">
        <v>0</v>
      </c>
      <c r="I372">
        <v>0</v>
      </c>
      <c r="J372" s="34">
        <v>0</v>
      </c>
      <c r="K372">
        <f>+Tabla323[[#This Row],[BALANCE INICIAL]]+Tabla323[[#This Row],[ENTRADAS]]-Tabla323[[#This Row],[SALIDAS]]</f>
        <v>0</v>
      </c>
      <c r="L372" s="2">
        <v>2750</v>
      </c>
      <c r="M372" s="2">
        <f>+Tabla323[[#This Row],[BALANCE INICIAL]]*Tabla323[[#This Row],[PRECIO]]</f>
        <v>0</v>
      </c>
      <c r="N372" s="2">
        <f>+Tabla323[[#This Row],[ENTRADAS]]*Tabla323[[#This Row],[PRECIO]]</f>
        <v>0</v>
      </c>
      <c r="O372" s="2">
        <f>+Tabla323[[#This Row],[SALIDAS]]*Tabla323[[#This Row],[PRECIO]]</f>
        <v>0</v>
      </c>
      <c r="P372" s="2">
        <f>+Tabla323[[#This Row],[BALANCE INICIAL2]]+Tabla323[[#This Row],[ENTRADAS3]]-Tabla323[[#This Row],[SALIDAS4]]</f>
        <v>0</v>
      </c>
    </row>
    <row r="373" spans="1:16" ht="14.25" customHeight="1" x14ac:dyDescent="0.25">
      <c r="A373" s="39" t="s">
        <v>26</v>
      </c>
      <c r="B373" s="40" t="s">
        <v>887</v>
      </c>
      <c r="C373" s="52" t="s">
        <v>70</v>
      </c>
      <c r="D373" t="s">
        <v>1040</v>
      </c>
      <c r="E373" t="s">
        <v>1048</v>
      </c>
      <c r="F373" s="55" t="s">
        <v>1345</v>
      </c>
      <c r="G373" s="9" t="s">
        <v>873</v>
      </c>
      <c r="H373">
        <v>1</v>
      </c>
      <c r="I373">
        <v>0</v>
      </c>
      <c r="J373" s="34">
        <v>0</v>
      </c>
      <c r="K373">
        <f>+Tabla323[[#This Row],[BALANCE INICIAL]]+Tabla323[[#This Row],[ENTRADAS]]-Tabla323[[#This Row],[SALIDAS]]</f>
        <v>1</v>
      </c>
      <c r="L373" s="2">
        <v>1700</v>
      </c>
      <c r="M373" s="2">
        <f>+Tabla323[[#This Row],[BALANCE INICIAL]]*Tabla323[[#This Row],[PRECIO]]</f>
        <v>1700</v>
      </c>
      <c r="N373" s="2">
        <f>+Tabla323[[#This Row],[ENTRADAS]]*Tabla323[[#This Row],[PRECIO]]</f>
        <v>0</v>
      </c>
      <c r="O373" s="2">
        <f>+Tabla323[[#This Row],[SALIDAS]]*Tabla323[[#This Row],[PRECIO]]</f>
        <v>0</v>
      </c>
      <c r="P373" s="2">
        <f>+Tabla323[[#This Row],[BALANCE INICIAL2]]+Tabla323[[#This Row],[ENTRADAS3]]-Tabla323[[#This Row],[SALIDAS4]]</f>
        <v>1700</v>
      </c>
    </row>
    <row r="374" spans="1:16" x14ac:dyDescent="0.25">
      <c r="A374" s="39" t="s">
        <v>59</v>
      </c>
      <c r="B374" s="40" t="s">
        <v>880</v>
      </c>
      <c r="C374" s="52" t="s">
        <v>107</v>
      </c>
      <c r="D374" t="s">
        <v>713</v>
      </c>
      <c r="F374" s="55" t="s">
        <v>1345</v>
      </c>
      <c r="G374" s="9" t="s">
        <v>873</v>
      </c>
      <c r="H374">
        <v>4</v>
      </c>
      <c r="I374">
        <v>0</v>
      </c>
      <c r="J374" s="34">
        <v>0</v>
      </c>
      <c r="K374">
        <f>+Tabla323[[#This Row],[BALANCE INICIAL]]+Tabla323[[#This Row],[ENTRADAS]]-Tabla323[[#This Row],[SALIDAS]]</f>
        <v>4</v>
      </c>
      <c r="L374" s="2">
        <v>539</v>
      </c>
      <c r="M374" s="2">
        <f>+Tabla323[[#This Row],[BALANCE INICIAL]]*Tabla323[[#This Row],[PRECIO]]</f>
        <v>2156</v>
      </c>
      <c r="N374" s="2">
        <f>+Tabla323[[#This Row],[ENTRADAS]]*Tabla323[[#This Row],[PRECIO]]</f>
        <v>0</v>
      </c>
      <c r="O374" s="2">
        <f>+Tabla323[[#This Row],[SALIDAS]]*Tabla323[[#This Row],[PRECIO]]</f>
        <v>0</v>
      </c>
      <c r="P374" s="2">
        <f>+Tabla323[[#This Row],[BALANCE INICIAL2]]+Tabla323[[#This Row],[ENTRADAS3]]-Tabla323[[#This Row],[SALIDAS4]]</f>
        <v>2156</v>
      </c>
    </row>
    <row r="375" spans="1:16" x14ac:dyDescent="0.25">
      <c r="A375" s="39" t="s">
        <v>1424</v>
      </c>
      <c r="B375" s="40" t="s">
        <v>1425</v>
      </c>
      <c r="C375" s="52" t="s">
        <v>1426</v>
      </c>
      <c r="D375" t="s">
        <v>1246</v>
      </c>
      <c r="F375" s="55" t="s">
        <v>1345</v>
      </c>
      <c r="G375" s="9" t="s">
        <v>820</v>
      </c>
      <c r="H375">
        <v>1</v>
      </c>
      <c r="I375">
        <v>0</v>
      </c>
      <c r="J375" s="34">
        <v>0</v>
      </c>
      <c r="K375">
        <f>+Tabla323[[#This Row],[BALANCE INICIAL]]+Tabla323[[#This Row],[ENTRADAS]]-Tabla323[[#This Row],[SALIDAS]]</f>
        <v>1</v>
      </c>
      <c r="L375" s="2">
        <v>466.44</v>
      </c>
      <c r="M375" s="2">
        <f>+Tabla323[[#This Row],[BALANCE INICIAL]]*Tabla323[[#This Row],[PRECIO]]</f>
        <v>466.44</v>
      </c>
      <c r="N375" s="2">
        <f>+Tabla323[[#This Row],[ENTRADAS]]*Tabla323[[#This Row],[PRECIO]]</f>
        <v>0</v>
      </c>
      <c r="O375" s="2">
        <f>+Tabla323[[#This Row],[SALIDAS]]*Tabla323[[#This Row],[PRECIO]]</f>
        <v>0</v>
      </c>
      <c r="P375" s="2">
        <f>+Tabla323[[#This Row],[BALANCE INICIAL2]]+Tabla323[[#This Row],[ENTRADAS3]]-Tabla323[[#This Row],[SALIDAS4]]</f>
        <v>466.44</v>
      </c>
    </row>
    <row r="376" spans="1:16" ht="14.25" customHeight="1" x14ac:dyDescent="0.25">
      <c r="A376" s="39" t="s">
        <v>26</v>
      </c>
      <c r="B376" s="40" t="s">
        <v>887</v>
      </c>
      <c r="C376" s="52" t="s">
        <v>70</v>
      </c>
      <c r="D376" t="s">
        <v>1036</v>
      </c>
      <c r="E376" t="s">
        <v>1048</v>
      </c>
      <c r="F376" s="55" t="s">
        <v>1345</v>
      </c>
      <c r="G376" s="9" t="s">
        <v>873</v>
      </c>
      <c r="H376">
        <v>5</v>
      </c>
      <c r="I376">
        <v>0</v>
      </c>
      <c r="J376" s="34">
        <v>0</v>
      </c>
      <c r="K376">
        <f>+Tabla323[[#This Row],[BALANCE INICIAL]]+Tabla323[[#This Row],[ENTRADAS]]-Tabla323[[#This Row],[SALIDAS]]</f>
        <v>5</v>
      </c>
      <c r="L376" s="2">
        <v>750</v>
      </c>
      <c r="M376" s="2">
        <f>+Tabla323[[#This Row],[BALANCE INICIAL]]*Tabla323[[#This Row],[PRECIO]]</f>
        <v>3750</v>
      </c>
      <c r="N376" s="2">
        <f>+Tabla323[[#This Row],[ENTRADAS]]*Tabla323[[#This Row],[PRECIO]]</f>
        <v>0</v>
      </c>
      <c r="O376" s="2">
        <f>+Tabla323[[#This Row],[SALIDAS]]*Tabla323[[#This Row],[PRECIO]]</f>
        <v>0</v>
      </c>
      <c r="P376" s="2">
        <f>+Tabla323[[#This Row],[BALANCE INICIAL2]]+Tabla323[[#This Row],[ENTRADAS3]]-Tabla323[[#This Row],[SALIDAS4]]</f>
        <v>3750</v>
      </c>
    </row>
    <row r="377" spans="1:16" ht="14.25" customHeight="1" x14ac:dyDescent="0.25">
      <c r="A377" s="39" t="s">
        <v>26</v>
      </c>
      <c r="B377" s="40" t="s">
        <v>887</v>
      </c>
      <c r="C377" s="52" t="s">
        <v>70</v>
      </c>
      <c r="D377" t="s">
        <v>1037</v>
      </c>
      <c r="E377" t="s">
        <v>1048</v>
      </c>
      <c r="F377" s="55" t="s">
        <v>1345</v>
      </c>
      <c r="G377" s="9" t="s">
        <v>873</v>
      </c>
      <c r="H377">
        <v>2</v>
      </c>
      <c r="I377">
        <v>0</v>
      </c>
      <c r="J377" s="34">
        <v>0</v>
      </c>
      <c r="K377">
        <f>+Tabla323[[#This Row],[BALANCE INICIAL]]+Tabla323[[#This Row],[ENTRADAS]]-Tabla323[[#This Row],[SALIDAS]]</f>
        <v>2</v>
      </c>
      <c r="L377" s="2">
        <v>750</v>
      </c>
      <c r="M377" s="2">
        <f>+Tabla323[[#This Row],[BALANCE INICIAL]]*Tabla323[[#This Row],[PRECIO]]</f>
        <v>1500</v>
      </c>
      <c r="N377" s="2">
        <f>+Tabla323[[#This Row],[ENTRADAS]]*Tabla323[[#This Row],[PRECIO]]</f>
        <v>0</v>
      </c>
      <c r="O377" s="2">
        <f>+Tabla323[[#This Row],[SALIDAS]]*Tabla323[[#This Row],[PRECIO]]</f>
        <v>0</v>
      </c>
      <c r="P377" s="2">
        <f>+Tabla323[[#This Row],[BALANCE INICIAL2]]+Tabla323[[#This Row],[ENTRADAS3]]-Tabla323[[#This Row],[SALIDAS4]]</f>
        <v>1500</v>
      </c>
    </row>
    <row r="378" spans="1:16" ht="15.75" customHeight="1" x14ac:dyDescent="0.25">
      <c r="A378" s="39" t="s">
        <v>26</v>
      </c>
      <c r="B378" s="40" t="s">
        <v>887</v>
      </c>
      <c r="C378" s="52" t="s">
        <v>70</v>
      </c>
      <c r="D378" t="s">
        <v>1236</v>
      </c>
      <c r="F378" s="55" t="s">
        <v>1345</v>
      </c>
      <c r="G378" s="9" t="s">
        <v>820</v>
      </c>
      <c r="H378">
        <v>1</v>
      </c>
      <c r="I378">
        <v>0</v>
      </c>
      <c r="J378" s="34">
        <v>0</v>
      </c>
      <c r="K378">
        <f>+Tabla323[[#This Row],[BALANCE INICIAL]]+Tabla323[[#This Row],[ENTRADAS]]-Tabla323[[#This Row],[SALIDAS]]</f>
        <v>1</v>
      </c>
      <c r="L378" s="2">
        <v>20300</v>
      </c>
      <c r="M378" s="2">
        <f>+Tabla323[[#This Row],[BALANCE INICIAL]]*Tabla323[[#This Row],[PRECIO]]</f>
        <v>20300</v>
      </c>
      <c r="N378" s="2">
        <f>+Tabla323[[#This Row],[ENTRADAS]]*Tabla323[[#This Row],[PRECIO]]</f>
        <v>0</v>
      </c>
      <c r="O378" s="2">
        <f>+Tabla323[[#This Row],[SALIDAS]]*Tabla323[[#This Row],[PRECIO]]</f>
        <v>0</v>
      </c>
      <c r="P378" s="2">
        <f>+Tabla323[[#This Row],[BALANCE INICIAL2]]+Tabla323[[#This Row],[ENTRADAS3]]-Tabla323[[#This Row],[SALIDAS4]]</f>
        <v>20300</v>
      </c>
    </row>
    <row r="379" spans="1:16" x14ac:dyDescent="0.25">
      <c r="A379" s="39" t="s">
        <v>52</v>
      </c>
      <c r="B379" s="40" t="s">
        <v>891</v>
      </c>
      <c r="C379" s="52" t="s">
        <v>100</v>
      </c>
      <c r="D379" t="s">
        <v>1237</v>
      </c>
      <c r="F379" s="55" t="s">
        <v>1345</v>
      </c>
      <c r="G379" s="9" t="s">
        <v>820</v>
      </c>
      <c r="H379">
        <v>1</v>
      </c>
      <c r="I379">
        <v>0</v>
      </c>
      <c r="J379" s="34">
        <v>0</v>
      </c>
      <c r="K379">
        <f>+Tabla323[[#This Row],[BALANCE INICIAL]]+Tabla323[[#This Row],[ENTRADAS]]-Tabla323[[#This Row],[SALIDAS]]</f>
        <v>1</v>
      </c>
      <c r="L379" s="2">
        <v>3000</v>
      </c>
      <c r="M379" s="2">
        <f>+Tabla323[[#This Row],[BALANCE INICIAL]]*Tabla323[[#This Row],[PRECIO]]</f>
        <v>3000</v>
      </c>
      <c r="N379" s="2">
        <f>+Tabla323[[#This Row],[ENTRADAS]]*Tabla323[[#This Row],[PRECIO]]</f>
        <v>0</v>
      </c>
      <c r="O379" s="2">
        <f>+Tabla323[[#This Row],[SALIDAS]]*Tabla323[[#This Row],[PRECIO]]</f>
        <v>0</v>
      </c>
      <c r="P379" s="2">
        <f>+Tabla323[[#This Row],[BALANCE INICIAL2]]+Tabla323[[#This Row],[ENTRADAS3]]-Tabla323[[#This Row],[SALIDAS4]]</f>
        <v>3000</v>
      </c>
    </row>
    <row r="380" spans="1:16" x14ac:dyDescent="0.25">
      <c r="A380" s="39" t="s">
        <v>28</v>
      </c>
      <c r="B380" s="40" t="s">
        <v>884</v>
      </c>
      <c r="C380" s="52" t="s">
        <v>74</v>
      </c>
      <c r="D380" t="s">
        <v>244</v>
      </c>
      <c r="F380" s="55" t="s">
        <v>1345</v>
      </c>
      <c r="G380" s="9" t="s">
        <v>834</v>
      </c>
      <c r="H380">
        <v>24</v>
      </c>
      <c r="I380">
        <v>0</v>
      </c>
      <c r="J380" s="34">
        <v>0</v>
      </c>
      <c r="K380">
        <f>+Tabla323[[#This Row],[BALANCE INICIAL]]+Tabla323[[#This Row],[ENTRADAS]]-Tabla323[[#This Row],[SALIDAS]]</f>
        <v>24</v>
      </c>
      <c r="L380" s="2">
        <v>38</v>
      </c>
      <c r="M380" s="2">
        <f>+Tabla323[[#This Row],[BALANCE INICIAL]]*Tabla323[[#This Row],[PRECIO]]</f>
        <v>912</v>
      </c>
      <c r="N380" s="2">
        <f>+Tabla323[[#This Row],[ENTRADAS]]*Tabla323[[#This Row],[PRECIO]]</f>
        <v>0</v>
      </c>
      <c r="O380" s="2">
        <f>+Tabla323[[#This Row],[SALIDAS]]*Tabla323[[#This Row],[PRECIO]]</f>
        <v>0</v>
      </c>
      <c r="P380" s="2">
        <f>+Tabla323[[#This Row],[BALANCE INICIAL2]]+Tabla323[[#This Row],[ENTRADAS3]]-Tabla323[[#This Row],[SALIDAS4]]</f>
        <v>912</v>
      </c>
    </row>
    <row r="381" spans="1:16" ht="15" customHeight="1" x14ac:dyDescent="0.25">
      <c r="A381" s="39" t="s">
        <v>34</v>
      </c>
      <c r="B381" s="40" t="s">
        <v>877</v>
      </c>
      <c r="C381" s="52" t="s">
        <v>80</v>
      </c>
      <c r="D381" t="s">
        <v>1238</v>
      </c>
      <c r="F381" s="55" t="s">
        <v>1345</v>
      </c>
      <c r="G381" s="9" t="s">
        <v>820</v>
      </c>
      <c r="H381">
        <v>30</v>
      </c>
      <c r="I381">
        <v>0</v>
      </c>
      <c r="J381" s="34">
        <v>0</v>
      </c>
      <c r="K381">
        <f>+Tabla323[[#This Row],[BALANCE INICIAL]]+Tabla323[[#This Row],[ENTRADAS]]-Tabla323[[#This Row],[SALIDAS]]</f>
        <v>30</v>
      </c>
      <c r="L381" s="2">
        <v>80.930000000000007</v>
      </c>
      <c r="M381" s="2">
        <f>+Tabla323[[#This Row],[BALANCE INICIAL]]*Tabla323[[#This Row],[PRECIO]]</f>
        <v>2427.9</v>
      </c>
      <c r="N381" s="2">
        <f>+Tabla323[[#This Row],[ENTRADAS]]*Tabla323[[#This Row],[PRECIO]]</f>
        <v>0</v>
      </c>
      <c r="O381" s="2">
        <f>+Tabla323[[#This Row],[SALIDAS]]*Tabla323[[#This Row],[PRECIO]]</f>
        <v>0</v>
      </c>
      <c r="P381" s="2">
        <f>+Tabla323[[#This Row],[BALANCE INICIAL2]]+Tabla323[[#This Row],[ENTRADAS3]]-Tabla323[[#This Row],[SALIDAS4]]</f>
        <v>2427.9</v>
      </c>
    </row>
    <row r="382" spans="1:16" ht="15.75" customHeight="1" x14ac:dyDescent="0.25">
      <c r="A382" s="39" t="s">
        <v>26</v>
      </c>
      <c r="B382" s="40" t="s">
        <v>887</v>
      </c>
      <c r="C382" s="52" t="s">
        <v>70</v>
      </c>
      <c r="D382" t="s">
        <v>1239</v>
      </c>
      <c r="F382" s="55" t="s">
        <v>1345</v>
      </c>
      <c r="G382" s="9" t="s">
        <v>820</v>
      </c>
      <c r="H382">
        <v>1</v>
      </c>
      <c r="I382">
        <v>0</v>
      </c>
      <c r="J382" s="34">
        <v>0</v>
      </c>
      <c r="K382">
        <f>+Tabla323[[#This Row],[BALANCE INICIAL]]+Tabla323[[#This Row],[ENTRADAS]]-Tabla323[[#This Row],[SALIDAS]]</f>
        <v>1</v>
      </c>
      <c r="L382" s="2">
        <v>1400</v>
      </c>
      <c r="M382" s="2">
        <f>+Tabla323[[#This Row],[BALANCE INICIAL]]*Tabla323[[#This Row],[PRECIO]]</f>
        <v>1400</v>
      </c>
      <c r="N382" s="2">
        <f>+Tabla323[[#This Row],[ENTRADAS]]*Tabla323[[#This Row],[PRECIO]]</f>
        <v>0</v>
      </c>
      <c r="O382" s="2">
        <f>+Tabla323[[#This Row],[SALIDAS]]*Tabla323[[#This Row],[PRECIO]]</f>
        <v>0</v>
      </c>
      <c r="P382" s="2">
        <f>+Tabla323[[#This Row],[BALANCE INICIAL2]]+Tabla323[[#This Row],[ENTRADAS3]]-Tabla323[[#This Row],[SALIDAS4]]</f>
        <v>1400</v>
      </c>
    </row>
    <row r="383" spans="1:16" x14ac:dyDescent="0.25">
      <c r="A383" s="39" t="s">
        <v>34</v>
      </c>
      <c r="B383" s="40" t="s">
        <v>877</v>
      </c>
      <c r="C383" s="52" t="s">
        <v>80</v>
      </c>
      <c r="D383" t="s">
        <v>1240</v>
      </c>
      <c r="F383" s="55" t="s">
        <v>1345</v>
      </c>
      <c r="G383" s="9" t="s">
        <v>820</v>
      </c>
      <c r="H383">
        <v>23</v>
      </c>
      <c r="I383">
        <v>0</v>
      </c>
      <c r="J383" s="34">
        <v>0</v>
      </c>
      <c r="K383">
        <f>+Tabla323[[#This Row],[BALANCE INICIAL]]+Tabla323[[#This Row],[ENTRADAS]]-Tabla323[[#This Row],[SALIDAS]]</f>
        <v>23</v>
      </c>
      <c r="L383" s="2">
        <v>142.38</v>
      </c>
      <c r="M383" s="2">
        <f>+Tabla323[[#This Row],[BALANCE INICIAL]]*Tabla323[[#This Row],[PRECIO]]</f>
        <v>3274.74</v>
      </c>
      <c r="N383" s="2">
        <f>+Tabla323[[#This Row],[ENTRADAS]]*Tabla323[[#This Row],[PRECIO]]</f>
        <v>0</v>
      </c>
      <c r="O383" s="2">
        <f>+Tabla323[[#This Row],[SALIDAS]]*Tabla323[[#This Row],[PRECIO]]</f>
        <v>0</v>
      </c>
      <c r="P383" s="2">
        <f>+Tabla323[[#This Row],[BALANCE INICIAL2]]+Tabla323[[#This Row],[ENTRADAS3]]-Tabla323[[#This Row],[SALIDAS4]]</f>
        <v>3274.74</v>
      </c>
    </row>
    <row r="384" spans="1:16" x14ac:dyDescent="0.25">
      <c r="A384" s="39" t="s">
        <v>33</v>
      </c>
      <c r="B384" s="40" t="s">
        <v>879</v>
      </c>
      <c r="C384" s="50" t="s">
        <v>106</v>
      </c>
      <c r="D384" t="s">
        <v>716</v>
      </c>
      <c r="F384" s="55" t="s">
        <v>1345</v>
      </c>
      <c r="G384" s="9" t="s">
        <v>825</v>
      </c>
      <c r="H384">
        <v>7</v>
      </c>
      <c r="I384">
        <v>0</v>
      </c>
      <c r="J384" s="34">
        <v>0</v>
      </c>
      <c r="K384">
        <f>+Tabla323[[#This Row],[BALANCE INICIAL]]+Tabla323[[#This Row],[ENTRADAS]]-Tabla323[[#This Row],[SALIDAS]]</f>
        <v>7</v>
      </c>
      <c r="L384" s="2">
        <v>1650</v>
      </c>
      <c r="M384" s="2">
        <f>+Tabla323[[#This Row],[BALANCE INICIAL]]*Tabla323[[#This Row],[PRECIO]]</f>
        <v>11550</v>
      </c>
      <c r="N384" s="2">
        <f>+Tabla323[[#This Row],[ENTRADAS]]*Tabla323[[#This Row],[PRECIO]]</f>
        <v>0</v>
      </c>
      <c r="O384" s="2">
        <f>+Tabla323[[#This Row],[SALIDAS]]*Tabla323[[#This Row],[PRECIO]]</f>
        <v>0</v>
      </c>
      <c r="P384" s="2">
        <f>+Tabla323[[#This Row],[BALANCE INICIAL2]]+Tabla323[[#This Row],[ENTRADAS3]]-Tabla323[[#This Row],[SALIDAS4]]</f>
        <v>11550</v>
      </c>
    </row>
    <row r="385" spans="1:16" x14ac:dyDescent="0.25">
      <c r="A385" s="39" t="s">
        <v>33</v>
      </c>
      <c r="B385" s="40" t="s">
        <v>879</v>
      </c>
      <c r="C385" s="50" t="s">
        <v>106</v>
      </c>
      <c r="D385" t="s">
        <v>717</v>
      </c>
      <c r="F385" s="55" t="s">
        <v>1345</v>
      </c>
      <c r="G385" s="9" t="s">
        <v>825</v>
      </c>
      <c r="H385">
        <v>12</v>
      </c>
      <c r="I385">
        <v>0</v>
      </c>
      <c r="J385" s="34">
        <v>0</v>
      </c>
      <c r="K385">
        <f>+Tabla323[[#This Row],[BALANCE INICIAL]]+Tabla323[[#This Row],[ENTRADAS]]-Tabla323[[#This Row],[SALIDAS]]</f>
        <v>12</v>
      </c>
      <c r="L385" s="2">
        <v>600</v>
      </c>
      <c r="M385" s="2">
        <f>+Tabla323[[#This Row],[BALANCE INICIAL]]*Tabla323[[#This Row],[PRECIO]]</f>
        <v>7200</v>
      </c>
      <c r="N385" s="2">
        <f>+Tabla323[[#This Row],[ENTRADAS]]*Tabla323[[#This Row],[PRECIO]]</f>
        <v>0</v>
      </c>
      <c r="O385" s="2">
        <f>+Tabla323[[#This Row],[SALIDAS]]*Tabla323[[#This Row],[PRECIO]]</f>
        <v>0</v>
      </c>
      <c r="P385" s="2">
        <f>+Tabla323[[#This Row],[BALANCE INICIAL2]]+Tabla323[[#This Row],[ENTRADAS3]]-Tabla323[[#This Row],[SALIDAS4]]</f>
        <v>7200</v>
      </c>
    </row>
    <row r="386" spans="1:16" x14ac:dyDescent="0.25">
      <c r="A386" s="39" t="s">
        <v>24</v>
      </c>
      <c r="B386" s="40" t="s">
        <v>875</v>
      </c>
      <c r="C386" s="52" t="s">
        <v>64</v>
      </c>
      <c r="D386" t="s">
        <v>1241</v>
      </c>
      <c r="F386" s="55" t="s">
        <v>1345</v>
      </c>
      <c r="G386" s="9" t="s">
        <v>820</v>
      </c>
      <c r="H386">
        <v>19</v>
      </c>
      <c r="I386">
        <v>0</v>
      </c>
      <c r="J386" s="34">
        <v>0</v>
      </c>
      <c r="K386">
        <f>+Tabla323[[#This Row],[BALANCE INICIAL]]+Tabla323[[#This Row],[ENTRADAS]]-Tabla323[[#This Row],[SALIDAS]]</f>
        <v>19</v>
      </c>
      <c r="L386" s="2">
        <v>1400</v>
      </c>
      <c r="M386" s="2">
        <f>+Tabla323[[#This Row],[BALANCE INICIAL]]*Tabla323[[#This Row],[PRECIO]]</f>
        <v>26600</v>
      </c>
      <c r="N386" s="2">
        <f>+Tabla323[[#This Row],[ENTRADAS]]*Tabla323[[#This Row],[PRECIO]]</f>
        <v>0</v>
      </c>
      <c r="O386" s="2">
        <f>+Tabla323[[#This Row],[SALIDAS]]*Tabla323[[#This Row],[PRECIO]]</f>
        <v>0</v>
      </c>
      <c r="P386" s="2">
        <f>+Tabla323[[#This Row],[BALANCE INICIAL2]]+Tabla323[[#This Row],[ENTRADAS3]]-Tabla323[[#This Row],[SALIDAS4]]</f>
        <v>26600</v>
      </c>
    </row>
    <row r="387" spans="1:16" x14ac:dyDescent="0.25">
      <c r="A387" s="39" t="s">
        <v>24</v>
      </c>
      <c r="B387" s="40" t="s">
        <v>875</v>
      </c>
      <c r="C387" s="52" t="s">
        <v>64</v>
      </c>
      <c r="D387" t="s">
        <v>1242</v>
      </c>
      <c r="E387" t="s">
        <v>1416</v>
      </c>
      <c r="F387" s="55" t="s">
        <v>1345</v>
      </c>
      <c r="G387" s="9" t="s">
        <v>820</v>
      </c>
      <c r="H387">
        <v>4</v>
      </c>
      <c r="I387">
        <v>0</v>
      </c>
      <c r="J387" s="34">
        <v>0</v>
      </c>
      <c r="K387">
        <f>+Tabla323[[#This Row],[BALANCE INICIAL]]+Tabla323[[#This Row],[ENTRADAS]]-Tabla323[[#This Row],[SALIDAS]]</f>
        <v>4</v>
      </c>
      <c r="L387" s="2">
        <v>4139</v>
      </c>
      <c r="M387" s="2">
        <f>+Tabla323[[#This Row],[BALANCE INICIAL]]*Tabla323[[#This Row],[PRECIO]]</f>
        <v>16556</v>
      </c>
      <c r="N387" s="2">
        <f>+Tabla323[[#This Row],[ENTRADAS]]*Tabla323[[#This Row],[PRECIO]]</f>
        <v>0</v>
      </c>
      <c r="O387" s="2">
        <f>+Tabla323[[#This Row],[SALIDAS]]*Tabla323[[#This Row],[PRECIO]]</f>
        <v>0</v>
      </c>
      <c r="P387" s="2">
        <f>+Tabla323[[#This Row],[BALANCE INICIAL2]]+Tabla323[[#This Row],[ENTRADAS3]]-Tabla323[[#This Row],[SALIDAS4]]</f>
        <v>16556</v>
      </c>
    </row>
    <row r="388" spans="1:16" x14ac:dyDescent="0.25">
      <c r="A388" s="39" t="s">
        <v>55</v>
      </c>
      <c r="B388" s="40" t="s">
        <v>905</v>
      </c>
      <c r="C388" s="52" t="s">
        <v>103</v>
      </c>
      <c r="D388" t="s">
        <v>1366</v>
      </c>
      <c r="F388" s="55" t="s">
        <v>1345</v>
      </c>
      <c r="G388" s="9" t="s">
        <v>834</v>
      </c>
      <c r="H388">
        <v>3</v>
      </c>
      <c r="I388">
        <v>0</v>
      </c>
      <c r="J388" s="34">
        <v>1</v>
      </c>
      <c r="K388">
        <f>+Tabla323[[#This Row],[BALANCE INICIAL]]+Tabla323[[#This Row],[ENTRADAS]]-Tabla323[[#This Row],[SALIDAS]]</f>
        <v>2</v>
      </c>
      <c r="L388" s="2">
        <v>1575</v>
      </c>
      <c r="M388" s="2">
        <f>+Tabla323[[#This Row],[BALANCE INICIAL]]*Tabla323[[#This Row],[PRECIO]]</f>
        <v>4725</v>
      </c>
      <c r="N388" s="2">
        <f>+Tabla323[[#This Row],[ENTRADAS]]*Tabla323[[#This Row],[PRECIO]]</f>
        <v>0</v>
      </c>
      <c r="O388" s="2">
        <f>+Tabla323[[#This Row],[SALIDAS]]*Tabla323[[#This Row],[PRECIO]]</f>
        <v>1575</v>
      </c>
      <c r="P388" s="2">
        <f>+Tabla323[[#This Row],[BALANCE INICIAL2]]+Tabla323[[#This Row],[ENTRADAS3]]-Tabla323[[#This Row],[SALIDAS4]]</f>
        <v>3150</v>
      </c>
    </row>
    <row r="389" spans="1:16" x14ac:dyDescent="0.25">
      <c r="A389" s="39" t="s">
        <v>28</v>
      </c>
      <c r="B389" s="40" t="s">
        <v>884</v>
      </c>
      <c r="C389" s="52" t="s">
        <v>74</v>
      </c>
      <c r="D389" t="s">
        <v>1365</v>
      </c>
      <c r="F389" s="55" t="s">
        <v>1345</v>
      </c>
      <c r="G389" s="9" t="s">
        <v>839</v>
      </c>
      <c r="H389">
        <v>34</v>
      </c>
      <c r="I389">
        <v>0</v>
      </c>
      <c r="J389" s="34">
        <v>11</v>
      </c>
      <c r="K389">
        <f>+Tabla323[[#This Row],[BALANCE INICIAL]]+Tabla323[[#This Row],[ENTRADAS]]-Tabla323[[#This Row],[SALIDAS]]</f>
        <v>23</v>
      </c>
      <c r="L389" s="2">
        <v>40</v>
      </c>
      <c r="M389" s="2">
        <f>+Tabla323[[#This Row],[BALANCE INICIAL]]*Tabla323[[#This Row],[PRECIO]]</f>
        <v>1360</v>
      </c>
      <c r="N389" s="2">
        <f>+Tabla323[[#This Row],[ENTRADAS]]*Tabla323[[#This Row],[PRECIO]]</f>
        <v>0</v>
      </c>
      <c r="O389" s="2">
        <f>+Tabla323[[#This Row],[SALIDAS]]*Tabla323[[#This Row],[PRECIO]]</f>
        <v>440</v>
      </c>
      <c r="P389" s="2">
        <f>+Tabla323[[#This Row],[BALANCE INICIAL2]]+Tabla323[[#This Row],[ENTRADAS3]]-Tabla323[[#This Row],[SALIDAS4]]</f>
        <v>920</v>
      </c>
    </row>
    <row r="390" spans="1:16" x14ac:dyDescent="0.25">
      <c r="A390" s="39" t="s">
        <v>1381</v>
      </c>
      <c r="B390" s="40" t="s">
        <v>1382</v>
      </c>
      <c r="C390" s="52" t="s">
        <v>1383</v>
      </c>
      <c r="D390" t="s">
        <v>1243</v>
      </c>
      <c r="F390" s="55" t="s">
        <v>1345</v>
      </c>
      <c r="G390" s="9" t="s">
        <v>820</v>
      </c>
      <c r="H390">
        <v>20</v>
      </c>
      <c r="I390">
        <v>0</v>
      </c>
      <c r="J390" s="34">
        <v>0</v>
      </c>
      <c r="K390">
        <f>+Tabla323[[#This Row],[BALANCE INICIAL]]+Tabla323[[#This Row],[ENTRADAS]]-Tabla323[[#This Row],[SALIDAS]]</f>
        <v>20</v>
      </c>
      <c r="L390" s="2">
        <v>23729.33</v>
      </c>
      <c r="M390" s="2">
        <f>+Tabla323[[#This Row],[BALANCE INICIAL]]*Tabla323[[#This Row],[PRECIO]]</f>
        <v>474586.60000000003</v>
      </c>
      <c r="N390" s="2">
        <f>+Tabla323[[#This Row],[ENTRADAS]]*Tabla323[[#This Row],[PRECIO]]</f>
        <v>0</v>
      </c>
      <c r="O390" s="2">
        <f>+Tabla323[[#This Row],[SALIDAS]]*Tabla323[[#This Row],[PRECIO]]</f>
        <v>0</v>
      </c>
      <c r="P390" s="2">
        <f>+Tabla323[[#This Row],[BALANCE INICIAL2]]+Tabla323[[#This Row],[ENTRADAS3]]-Tabla323[[#This Row],[SALIDAS4]]</f>
        <v>474586.60000000003</v>
      </c>
    </row>
    <row r="391" spans="1:16" x14ac:dyDescent="0.25">
      <c r="A391" s="39" t="s">
        <v>1381</v>
      </c>
      <c r="B391" s="40" t="s">
        <v>1382</v>
      </c>
      <c r="C391" s="52" t="s">
        <v>1383</v>
      </c>
      <c r="D391" t="s">
        <v>1244</v>
      </c>
      <c r="F391" s="55" t="s">
        <v>1345</v>
      </c>
      <c r="G391" s="9" t="s">
        <v>820</v>
      </c>
      <c r="H391">
        <v>0</v>
      </c>
      <c r="I391">
        <v>0</v>
      </c>
      <c r="J391" s="34">
        <v>0</v>
      </c>
      <c r="K391">
        <f>+Tabla323[[#This Row],[BALANCE INICIAL]]+Tabla323[[#This Row],[ENTRADAS]]-Tabla323[[#This Row],[SALIDAS]]</f>
        <v>0</v>
      </c>
      <c r="L391" s="2">
        <v>18271.189999999999</v>
      </c>
      <c r="M391" s="2">
        <f>+Tabla323[[#This Row],[BALANCE INICIAL]]*Tabla323[[#This Row],[PRECIO]]</f>
        <v>0</v>
      </c>
      <c r="N391" s="2">
        <f>+Tabla323[[#This Row],[ENTRADAS]]*Tabla323[[#This Row],[PRECIO]]</f>
        <v>0</v>
      </c>
      <c r="O391" s="2">
        <f>+Tabla323[[#This Row],[SALIDAS]]*Tabla323[[#This Row],[PRECIO]]</f>
        <v>0</v>
      </c>
      <c r="P391" s="2">
        <f>+Tabla323[[#This Row],[BALANCE INICIAL2]]+Tabla323[[#This Row],[ENTRADAS3]]-Tabla323[[#This Row],[SALIDAS4]]</f>
        <v>0</v>
      </c>
    </row>
    <row r="392" spans="1:16" x14ac:dyDescent="0.25">
      <c r="A392" s="39" t="s">
        <v>24</v>
      </c>
      <c r="B392" s="40" t="s">
        <v>875</v>
      </c>
      <c r="C392" s="52" t="s">
        <v>64</v>
      </c>
      <c r="D392" t="s">
        <v>1245</v>
      </c>
      <c r="F392" s="55" t="s">
        <v>1345</v>
      </c>
      <c r="G392" s="9" t="s">
        <v>820</v>
      </c>
      <c r="H392">
        <v>2</v>
      </c>
      <c r="I392">
        <v>0</v>
      </c>
      <c r="J392" s="34">
        <v>0</v>
      </c>
      <c r="K392">
        <f>+Tabla323[[#This Row],[BALANCE INICIAL]]+Tabla323[[#This Row],[ENTRADAS]]-Tabla323[[#This Row],[SALIDAS]]</f>
        <v>2</v>
      </c>
      <c r="L392" s="2">
        <v>3676.5</v>
      </c>
      <c r="M392" s="2">
        <f>+Tabla323[[#This Row],[BALANCE INICIAL]]*Tabla323[[#This Row],[PRECIO]]</f>
        <v>7353</v>
      </c>
      <c r="N392" s="2">
        <f>+Tabla323[[#This Row],[ENTRADAS]]*Tabla323[[#This Row],[PRECIO]]</f>
        <v>0</v>
      </c>
      <c r="O392" s="2">
        <f>+Tabla323[[#This Row],[SALIDAS]]*Tabla323[[#This Row],[PRECIO]]</f>
        <v>0</v>
      </c>
      <c r="P392" s="2">
        <f>+Tabla323[[#This Row],[BALANCE INICIAL2]]+Tabla323[[#This Row],[ENTRADAS3]]-Tabla323[[#This Row],[SALIDAS4]]</f>
        <v>7353</v>
      </c>
    </row>
    <row r="393" spans="1:16" x14ac:dyDescent="0.25">
      <c r="A393" s="9" t="s">
        <v>29</v>
      </c>
      <c r="B393" s="47" t="s">
        <v>878</v>
      </c>
      <c r="C393" s="50" t="s">
        <v>102</v>
      </c>
      <c r="D393" t="s">
        <v>588</v>
      </c>
      <c r="F393" s="55" t="s">
        <v>1345</v>
      </c>
      <c r="G393" s="9" t="s">
        <v>834</v>
      </c>
      <c r="H393">
        <v>27</v>
      </c>
      <c r="I393">
        <v>0</v>
      </c>
      <c r="J393" s="34">
        <v>1</v>
      </c>
      <c r="K393">
        <f>+Tabla323[[#This Row],[BALANCE INICIAL]]+Tabla323[[#This Row],[ENTRADAS]]-Tabla323[[#This Row],[SALIDAS]]</f>
        <v>26</v>
      </c>
      <c r="L393" s="2">
        <v>290.5</v>
      </c>
      <c r="M393" s="2">
        <f>+Tabla323[[#This Row],[BALANCE INICIAL]]*Tabla323[[#This Row],[PRECIO]]</f>
        <v>7843.5</v>
      </c>
      <c r="N393" s="2">
        <f>+Tabla323[[#This Row],[ENTRADAS]]*Tabla323[[#This Row],[PRECIO]]</f>
        <v>0</v>
      </c>
      <c r="O393" s="2">
        <f>+Tabla323[[#This Row],[SALIDAS]]*Tabla323[[#This Row],[PRECIO]]</f>
        <v>290.5</v>
      </c>
      <c r="P393" s="2">
        <f>+Tabla323[[#This Row],[BALANCE INICIAL2]]+Tabla323[[#This Row],[ENTRADAS3]]-Tabla323[[#This Row],[SALIDAS4]]</f>
        <v>7553</v>
      </c>
    </row>
    <row r="394" spans="1:16" ht="14.25" customHeight="1" x14ac:dyDescent="0.25">
      <c r="A394" s="39" t="s">
        <v>41</v>
      </c>
      <c r="B394" s="40" t="s">
        <v>890</v>
      </c>
      <c r="C394" s="52" t="s">
        <v>87</v>
      </c>
      <c r="D394" t="s">
        <v>252</v>
      </c>
      <c r="F394" s="55" t="s">
        <v>1345</v>
      </c>
      <c r="G394" s="9" t="s">
        <v>820</v>
      </c>
      <c r="H394">
        <v>27</v>
      </c>
      <c r="I394">
        <v>0</v>
      </c>
      <c r="J394" s="34">
        <v>0</v>
      </c>
      <c r="K394">
        <f>+Tabla323[[#This Row],[BALANCE INICIAL]]+Tabla323[[#This Row],[ENTRADAS]]-Tabla323[[#This Row],[SALIDAS]]</f>
        <v>27</v>
      </c>
      <c r="L394" s="2">
        <v>220</v>
      </c>
      <c r="M394" s="2">
        <f>+Tabla323[[#This Row],[BALANCE INICIAL]]*Tabla323[[#This Row],[PRECIO]]</f>
        <v>5940</v>
      </c>
      <c r="N394" s="2">
        <f>+Tabla323[[#This Row],[ENTRADAS]]*Tabla323[[#This Row],[PRECIO]]</f>
        <v>0</v>
      </c>
      <c r="O394" s="2">
        <f>+Tabla323[[#This Row],[SALIDAS]]*Tabla323[[#This Row],[PRECIO]]</f>
        <v>0</v>
      </c>
      <c r="P394" s="2">
        <f>+Tabla323[[#This Row],[BALANCE INICIAL2]]+Tabla323[[#This Row],[ENTRADAS3]]-Tabla323[[#This Row],[SALIDAS4]]</f>
        <v>5940</v>
      </c>
    </row>
    <row r="395" spans="1:16" ht="12.75" customHeight="1" x14ac:dyDescent="0.25">
      <c r="A395" s="39" t="s">
        <v>41</v>
      </c>
      <c r="B395" s="40" t="s">
        <v>890</v>
      </c>
      <c r="C395" s="52" t="s">
        <v>87</v>
      </c>
      <c r="D395" t="s">
        <v>1097</v>
      </c>
      <c r="F395" s="55" t="s">
        <v>1345</v>
      </c>
      <c r="G395" s="9" t="s">
        <v>820</v>
      </c>
      <c r="H395">
        <v>122</v>
      </c>
      <c r="I395">
        <v>0</v>
      </c>
      <c r="J395" s="34">
        <v>7</v>
      </c>
      <c r="K395">
        <f>+Tabla323[[#This Row],[BALANCE INICIAL]]+Tabla323[[#This Row],[ENTRADAS]]-Tabla323[[#This Row],[SALIDAS]]</f>
        <v>115</v>
      </c>
      <c r="L395" s="2">
        <v>32.119999999999997</v>
      </c>
      <c r="M395" s="2">
        <f>+Tabla323[[#This Row],[BALANCE INICIAL]]*Tabla323[[#This Row],[PRECIO]]</f>
        <v>3918.64</v>
      </c>
      <c r="N395" s="2">
        <f>+Tabla323[[#This Row],[ENTRADAS]]*Tabla323[[#This Row],[PRECIO]]</f>
        <v>0</v>
      </c>
      <c r="O395" s="2">
        <f>+Tabla323[[#This Row],[SALIDAS]]*Tabla323[[#This Row],[PRECIO]]</f>
        <v>224.83999999999997</v>
      </c>
      <c r="P395" s="2">
        <f>+Tabla323[[#This Row],[BALANCE INICIAL2]]+Tabla323[[#This Row],[ENTRADAS3]]-Tabla323[[#This Row],[SALIDAS4]]</f>
        <v>3693.7999999999997</v>
      </c>
    </row>
    <row r="396" spans="1:16" ht="16.5" customHeight="1" x14ac:dyDescent="0.25">
      <c r="A396" s="39" t="s">
        <v>41</v>
      </c>
      <c r="B396" s="40" t="s">
        <v>890</v>
      </c>
      <c r="C396" s="52" t="s">
        <v>87</v>
      </c>
      <c r="D396" t="s">
        <v>1098</v>
      </c>
      <c r="F396" s="55" t="s">
        <v>1345</v>
      </c>
      <c r="G396" s="9" t="s">
        <v>820</v>
      </c>
      <c r="H396">
        <v>80</v>
      </c>
      <c r="I396">
        <v>0</v>
      </c>
      <c r="J396" s="34">
        <v>2</v>
      </c>
      <c r="K396">
        <f>+Tabla323[[#This Row],[BALANCE INICIAL]]+Tabla323[[#This Row],[ENTRADAS]]-Tabla323[[#This Row],[SALIDAS]]</f>
        <v>78</v>
      </c>
      <c r="L396" s="2">
        <v>19</v>
      </c>
      <c r="M396" s="2">
        <f>+Tabla323[[#This Row],[BALANCE INICIAL]]*Tabla323[[#This Row],[PRECIO]]</f>
        <v>1520</v>
      </c>
      <c r="N396" s="2">
        <f>+Tabla323[[#This Row],[ENTRADAS]]*Tabla323[[#This Row],[PRECIO]]</f>
        <v>0</v>
      </c>
      <c r="O396" s="2">
        <f>+Tabla323[[#This Row],[SALIDAS]]*Tabla323[[#This Row],[PRECIO]]</f>
        <v>38</v>
      </c>
      <c r="P396" s="2">
        <f>+Tabla323[[#This Row],[BALANCE INICIAL2]]+Tabla323[[#This Row],[ENTRADAS3]]-Tabla323[[#This Row],[SALIDAS4]]</f>
        <v>1482</v>
      </c>
    </row>
    <row r="397" spans="1:16" ht="18" customHeight="1" x14ac:dyDescent="0.25">
      <c r="A397" s="39" t="s">
        <v>41</v>
      </c>
      <c r="B397" s="40" t="s">
        <v>890</v>
      </c>
      <c r="C397" s="52" t="s">
        <v>87</v>
      </c>
      <c r="D397" t="s">
        <v>255</v>
      </c>
      <c r="F397" s="55" t="s">
        <v>1345</v>
      </c>
      <c r="G397" s="9" t="s">
        <v>820</v>
      </c>
      <c r="H397">
        <v>83</v>
      </c>
      <c r="I397">
        <v>0</v>
      </c>
      <c r="J397" s="34">
        <v>0</v>
      </c>
      <c r="K397">
        <f>+Tabla323[[#This Row],[BALANCE INICIAL]]+Tabla323[[#This Row],[ENTRADAS]]-Tabla323[[#This Row],[SALIDAS]]</f>
        <v>83</v>
      </c>
      <c r="L397" s="2">
        <v>245</v>
      </c>
      <c r="M397" s="2">
        <f>+Tabla323[[#This Row],[BALANCE INICIAL]]*Tabla323[[#This Row],[PRECIO]]</f>
        <v>20335</v>
      </c>
      <c r="N397" s="2">
        <f>+Tabla323[[#This Row],[ENTRADAS]]*Tabla323[[#This Row],[PRECIO]]</f>
        <v>0</v>
      </c>
      <c r="O397" s="2">
        <f>+Tabla323[[#This Row],[SALIDAS]]*Tabla323[[#This Row],[PRECIO]]</f>
        <v>0</v>
      </c>
      <c r="P397" s="2">
        <f>+Tabla323[[#This Row],[BALANCE INICIAL2]]+Tabla323[[#This Row],[ENTRADAS3]]-Tabla323[[#This Row],[SALIDAS4]]</f>
        <v>20335</v>
      </c>
    </row>
    <row r="398" spans="1:16" ht="16.5" customHeight="1" x14ac:dyDescent="0.25">
      <c r="A398" s="9" t="s">
        <v>29</v>
      </c>
      <c r="B398" s="47" t="s">
        <v>878</v>
      </c>
      <c r="C398" s="50" t="s">
        <v>102</v>
      </c>
      <c r="D398" t="s">
        <v>589</v>
      </c>
      <c r="F398" s="55" t="s">
        <v>1345</v>
      </c>
      <c r="G398" s="9" t="s">
        <v>870</v>
      </c>
      <c r="H398">
        <v>1</v>
      </c>
      <c r="I398">
        <v>0</v>
      </c>
      <c r="J398" s="34">
        <v>0</v>
      </c>
      <c r="K398">
        <f>+Tabla323[[#This Row],[BALANCE INICIAL]]+Tabla323[[#This Row],[ENTRADAS]]-Tabla323[[#This Row],[SALIDAS]]</f>
        <v>1</v>
      </c>
      <c r="L398" s="2">
        <v>455</v>
      </c>
      <c r="M398" s="2">
        <f>+Tabla323[[#This Row],[BALANCE INICIAL]]*Tabla323[[#This Row],[PRECIO]]</f>
        <v>455</v>
      </c>
      <c r="N398" s="2">
        <f>+Tabla323[[#This Row],[ENTRADAS]]*Tabla323[[#This Row],[PRECIO]]</f>
        <v>0</v>
      </c>
      <c r="O398" s="2">
        <f>+Tabla323[[#This Row],[SALIDAS]]*Tabla323[[#This Row],[PRECIO]]</f>
        <v>0</v>
      </c>
      <c r="P398" s="2">
        <f>+Tabla323[[#This Row],[BALANCE INICIAL2]]+Tabla323[[#This Row],[ENTRADAS3]]-Tabla323[[#This Row],[SALIDAS4]]</f>
        <v>455</v>
      </c>
    </row>
    <row r="399" spans="1:16" ht="18.75" customHeight="1" x14ac:dyDescent="0.25">
      <c r="A399" s="9" t="s">
        <v>29</v>
      </c>
      <c r="B399" s="47" t="s">
        <v>878</v>
      </c>
      <c r="C399" s="50" t="s">
        <v>102</v>
      </c>
      <c r="D399" t="s">
        <v>590</v>
      </c>
      <c r="F399" s="55" t="s">
        <v>1345</v>
      </c>
      <c r="G399" s="9" t="s">
        <v>870</v>
      </c>
      <c r="H399">
        <v>1</v>
      </c>
      <c r="I399">
        <v>0</v>
      </c>
      <c r="J399" s="34">
        <v>0</v>
      </c>
      <c r="K399">
        <f>+Tabla323[[#This Row],[BALANCE INICIAL]]+Tabla323[[#This Row],[ENTRADAS]]-Tabla323[[#This Row],[SALIDAS]]</f>
        <v>1</v>
      </c>
      <c r="L399" s="2">
        <v>1299</v>
      </c>
      <c r="M399" s="2">
        <f>+Tabla323[[#This Row],[BALANCE INICIAL]]*Tabla323[[#This Row],[PRECIO]]</f>
        <v>1299</v>
      </c>
      <c r="N399" s="2">
        <f>+Tabla323[[#This Row],[ENTRADAS]]*Tabla323[[#This Row],[PRECIO]]</f>
        <v>0</v>
      </c>
      <c r="O399" s="2">
        <f>+Tabla323[[#This Row],[SALIDAS]]*Tabla323[[#This Row],[PRECIO]]</f>
        <v>0</v>
      </c>
      <c r="P399" s="2">
        <f>+Tabla323[[#This Row],[BALANCE INICIAL2]]+Tabla323[[#This Row],[ENTRADAS3]]-Tabla323[[#This Row],[SALIDAS4]]</f>
        <v>1299</v>
      </c>
    </row>
    <row r="400" spans="1:16" ht="18" customHeight="1" x14ac:dyDescent="0.25">
      <c r="A400" s="39" t="s">
        <v>33</v>
      </c>
      <c r="B400" s="40" t="s">
        <v>879</v>
      </c>
      <c r="C400" s="50" t="s">
        <v>106</v>
      </c>
      <c r="D400" t="s">
        <v>1400</v>
      </c>
      <c r="F400" s="55" t="s">
        <v>1345</v>
      </c>
      <c r="G400" s="9" t="s">
        <v>825</v>
      </c>
      <c r="H400">
        <v>153</v>
      </c>
      <c r="I400">
        <v>0</v>
      </c>
      <c r="J400" s="34">
        <v>0</v>
      </c>
      <c r="K400">
        <v>188.24</v>
      </c>
      <c r="L400" s="2">
        <v>188.24</v>
      </c>
      <c r="M400" s="2">
        <f>+Tabla323[[#This Row],[BALANCE INICIAL]]*Tabla323[[#This Row],[PRECIO]]</f>
        <v>28800.720000000001</v>
      </c>
      <c r="N400" s="2">
        <f>+Tabla323[[#This Row],[ENTRADAS]]*Tabla323[[#This Row],[PRECIO]]</f>
        <v>0</v>
      </c>
      <c r="O400" s="2">
        <f>+Tabla323[[#This Row],[SALIDAS]]*Tabla323[[#This Row],[PRECIO]]</f>
        <v>0</v>
      </c>
      <c r="P400" s="2">
        <f>+Tabla323[[#This Row],[BALANCE INICIAL2]]+Tabla323[[#This Row],[ENTRADAS3]]-Tabla323[[#This Row],[SALIDAS4]]</f>
        <v>28800.720000000001</v>
      </c>
    </row>
    <row r="401" spans="1:16" ht="15.75" customHeight="1" x14ac:dyDescent="0.25">
      <c r="A401" s="39" t="s">
        <v>33</v>
      </c>
      <c r="B401" s="40" t="s">
        <v>879</v>
      </c>
      <c r="C401" s="50" t="s">
        <v>106</v>
      </c>
      <c r="D401" t="s">
        <v>257</v>
      </c>
      <c r="F401" s="55" t="s">
        <v>1345</v>
      </c>
      <c r="G401" s="9" t="s">
        <v>820</v>
      </c>
      <c r="H401">
        <v>60</v>
      </c>
      <c r="I401">
        <v>0</v>
      </c>
      <c r="J401" s="34">
        <v>0</v>
      </c>
      <c r="K401">
        <f>+Tabla323[[#This Row],[BALANCE INICIAL]]+Tabla323[[#This Row],[ENTRADAS]]-Tabla323[[#This Row],[SALIDAS]]</f>
        <v>60</v>
      </c>
      <c r="L401" s="2">
        <v>95.8</v>
      </c>
      <c r="M401" s="2">
        <f>+Tabla323[[#This Row],[BALANCE INICIAL]]*Tabla323[[#This Row],[PRECIO]]</f>
        <v>5748</v>
      </c>
      <c r="N401" s="2">
        <f>+Tabla323[[#This Row],[ENTRADAS]]*Tabla323[[#This Row],[PRECIO]]</f>
        <v>0</v>
      </c>
      <c r="O401" s="2">
        <f>+Tabla323[[#This Row],[SALIDAS]]*Tabla323[[#This Row],[PRECIO]]</f>
        <v>0</v>
      </c>
      <c r="P401" s="2">
        <f>+Tabla323[[#This Row],[BALANCE INICIAL2]]+Tabla323[[#This Row],[ENTRADAS3]]-Tabla323[[#This Row],[SALIDAS4]]</f>
        <v>5748</v>
      </c>
    </row>
    <row r="402" spans="1:16" ht="15" customHeight="1" x14ac:dyDescent="0.25">
      <c r="A402" s="39" t="s">
        <v>33</v>
      </c>
      <c r="B402" s="40" t="s">
        <v>879</v>
      </c>
      <c r="C402" s="50" t="s">
        <v>106</v>
      </c>
      <c r="D402" t="s">
        <v>1044</v>
      </c>
      <c r="E402" t="s">
        <v>1048</v>
      </c>
      <c r="F402" s="55" t="s">
        <v>1345</v>
      </c>
      <c r="G402" s="9" t="s">
        <v>820</v>
      </c>
      <c r="H402">
        <v>2</v>
      </c>
      <c r="I402">
        <v>0</v>
      </c>
      <c r="J402" s="34">
        <v>0</v>
      </c>
      <c r="K402">
        <f>+Tabla323[[#This Row],[BALANCE INICIAL]]+Tabla323[[#This Row],[ENTRADAS]]-Tabla323[[#This Row],[SALIDAS]]</f>
        <v>2</v>
      </c>
      <c r="L402" s="2">
        <v>300</v>
      </c>
      <c r="M402" s="2">
        <f>+Tabla323[[#This Row],[BALANCE INICIAL]]*Tabla323[[#This Row],[PRECIO]]</f>
        <v>600</v>
      </c>
      <c r="N402" s="2">
        <f>+Tabla323[[#This Row],[ENTRADAS]]*Tabla323[[#This Row],[PRECIO]]</f>
        <v>0</v>
      </c>
      <c r="O402" s="2">
        <f>+Tabla323[[#This Row],[SALIDAS]]*Tabla323[[#This Row],[PRECIO]]</f>
        <v>0</v>
      </c>
      <c r="P402" s="2">
        <f>+Tabla323[[#This Row],[BALANCE INICIAL2]]+Tabla323[[#This Row],[ENTRADAS3]]-Tabla323[[#This Row],[SALIDAS4]]</f>
        <v>600</v>
      </c>
    </row>
    <row r="403" spans="1:16" ht="16.5" customHeight="1" x14ac:dyDescent="0.25">
      <c r="A403" s="39" t="s">
        <v>53</v>
      </c>
      <c r="B403" s="40" t="s">
        <v>898</v>
      </c>
      <c r="C403" s="52" t="s">
        <v>101</v>
      </c>
      <c r="D403" t="s">
        <v>1209</v>
      </c>
      <c r="F403" s="55" t="s">
        <v>1345</v>
      </c>
      <c r="G403" s="9" t="s">
        <v>820</v>
      </c>
      <c r="H403">
        <v>3</v>
      </c>
      <c r="I403">
        <v>0</v>
      </c>
      <c r="J403" s="34">
        <v>0</v>
      </c>
      <c r="K403">
        <f>+Tabla323[[#This Row],[BALANCE INICIAL]]+Tabla323[[#This Row],[ENTRADAS]]-Tabla323[[#This Row],[SALIDAS]]</f>
        <v>3</v>
      </c>
      <c r="L403" s="2">
        <v>380</v>
      </c>
      <c r="M403" s="2">
        <f>+Tabla323[[#This Row],[BALANCE INICIAL]]*Tabla323[[#This Row],[PRECIO]]</f>
        <v>1140</v>
      </c>
      <c r="N403" s="2">
        <f>+Tabla323[[#This Row],[ENTRADAS]]*Tabla323[[#This Row],[PRECIO]]</f>
        <v>0</v>
      </c>
      <c r="O403" s="2">
        <f>+Tabla323[[#This Row],[SALIDAS]]*Tabla323[[#This Row],[PRECIO]]</f>
        <v>0</v>
      </c>
      <c r="P403" s="2">
        <f>+Tabla323[[#This Row],[BALANCE INICIAL2]]+Tabla323[[#This Row],[ENTRADAS3]]-Tabla323[[#This Row],[SALIDAS4]]</f>
        <v>1140</v>
      </c>
    </row>
    <row r="404" spans="1:16" ht="16.5" customHeight="1" x14ac:dyDescent="0.3">
      <c r="A404" s="39" t="s">
        <v>1424</v>
      </c>
      <c r="B404" s="40" t="s">
        <v>1425</v>
      </c>
      <c r="C404" s="52" t="s">
        <v>1426</v>
      </c>
      <c r="D404" t="s">
        <v>1473</v>
      </c>
      <c r="F404" s="55" t="s">
        <v>1345</v>
      </c>
      <c r="G404" s="9" t="s">
        <v>820</v>
      </c>
      <c r="H404">
        <v>20</v>
      </c>
      <c r="I404">
        <v>0</v>
      </c>
      <c r="J404" s="34">
        <v>5</v>
      </c>
      <c r="K404">
        <f>+Tabla323[[#This Row],[BALANCE INICIAL]]+Tabla323[[#This Row],[ENTRADAS]]-Tabla323[[#This Row],[SALIDAS]]</f>
        <v>15</v>
      </c>
      <c r="L404" s="2">
        <v>487.05</v>
      </c>
      <c r="M404" s="2">
        <f>+Tabla323[[#This Row],[BALANCE INICIAL]]*Tabla323[[#This Row],[PRECIO]]</f>
        <v>9741</v>
      </c>
      <c r="N404" s="2">
        <f>+Tabla323[[#This Row],[ENTRADAS]]*Tabla323[[#This Row],[PRECIO]]</f>
        <v>0</v>
      </c>
      <c r="O404" s="2">
        <f>+Tabla323[[#This Row],[SALIDAS]]*Tabla323[[#This Row],[PRECIO]]</f>
        <v>2435.25</v>
      </c>
      <c r="P404" s="2">
        <f>+Tabla323[[#This Row],[BALANCE INICIAL2]]+Tabla323[[#This Row],[ENTRADAS3]]-Tabla323[[#This Row],[SALIDAS4]]</f>
        <v>7305.75</v>
      </c>
    </row>
    <row r="405" spans="1:16" ht="14.25" customHeight="1" x14ac:dyDescent="0.3">
      <c r="A405" s="39" t="s">
        <v>1424</v>
      </c>
      <c r="B405" s="40" t="s">
        <v>1425</v>
      </c>
      <c r="C405" s="52" t="s">
        <v>1426</v>
      </c>
      <c r="D405" t="s">
        <v>1474</v>
      </c>
      <c r="F405" s="55" t="s">
        <v>1345</v>
      </c>
      <c r="G405" s="9" t="s">
        <v>820</v>
      </c>
      <c r="H405">
        <v>2</v>
      </c>
      <c r="I405">
        <v>0</v>
      </c>
      <c r="J405" s="34">
        <v>0</v>
      </c>
      <c r="K405">
        <f>+Tabla323[[#This Row],[BALANCE INICIAL]]+Tabla323[[#This Row],[ENTRADAS]]-Tabla323[[#This Row],[SALIDAS]]</f>
        <v>2</v>
      </c>
      <c r="L405" s="2">
        <v>953.39</v>
      </c>
      <c r="M405" s="2">
        <f>+Tabla323[[#This Row],[BALANCE INICIAL]]*Tabla323[[#This Row],[PRECIO]]</f>
        <v>1906.78</v>
      </c>
      <c r="N405" s="2">
        <f>+Tabla323[[#This Row],[ENTRADAS]]*Tabla323[[#This Row],[PRECIO]]</f>
        <v>0</v>
      </c>
      <c r="O405" s="2">
        <f>+Tabla323[[#This Row],[SALIDAS]]*Tabla323[[#This Row],[PRECIO]]</f>
        <v>0</v>
      </c>
      <c r="P405" s="2">
        <f>+Tabla323[[#This Row],[BALANCE INICIAL2]]+Tabla323[[#This Row],[ENTRADAS3]]-Tabla323[[#This Row],[SALIDAS4]]</f>
        <v>1906.78</v>
      </c>
    </row>
    <row r="406" spans="1:16" ht="16.5" customHeight="1" x14ac:dyDescent="0.3">
      <c r="A406" s="39" t="s">
        <v>1424</v>
      </c>
      <c r="B406" s="40" t="s">
        <v>1425</v>
      </c>
      <c r="C406" s="52" t="s">
        <v>1426</v>
      </c>
      <c r="D406" t="s">
        <v>1475</v>
      </c>
      <c r="F406" s="55" t="s">
        <v>1345</v>
      </c>
      <c r="G406" s="9" t="s">
        <v>820</v>
      </c>
      <c r="H406">
        <v>7</v>
      </c>
      <c r="I406">
        <v>0</v>
      </c>
      <c r="J406" s="34">
        <v>0</v>
      </c>
      <c r="K406">
        <f>+Tabla323[[#This Row],[BALANCE INICIAL]]+Tabla323[[#This Row],[ENTRADAS]]-Tabla323[[#This Row],[SALIDAS]]</f>
        <v>7</v>
      </c>
      <c r="L406" s="2">
        <v>569.91999999999996</v>
      </c>
      <c r="M406" s="2">
        <f>+Tabla323[[#This Row],[BALANCE INICIAL]]*Tabla323[[#This Row],[PRECIO]]</f>
        <v>3989.4399999999996</v>
      </c>
      <c r="N406" s="2">
        <f>+Tabla323[[#This Row],[ENTRADAS]]*Tabla323[[#This Row],[PRECIO]]</f>
        <v>0</v>
      </c>
      <c r="O406" s="2">
        <f>+Tabla323[[#This Row],[SALIDAS]]*Tabla323[[#This Row],[PRECIO]]</f>
        <v>0</v>
      </c>
      <c r="P406" s="2">
        <f>+Tabla323[[#This Row],[BALANCE INICIAL2]]+Tabla323[[#This Row],[ENTRADAS3]]-Tabla323[[#This Row],[SALIDAS4]]</f>
        <v>3989.4399999999996</v>
      </c>
    </row>
    <row r="407" spans="1:16" ht="14.25" customHeight="1" x14ac:dyDescent="0.3">
      <c r="A407" s="39" t="s">
        <v>1424</v>
      </c>
      <c r="B407" s="40" t="s">
        <v>1425</v>
      </c>
      <c r="C407" s="52" t="s">
        <v>1426</v>
      </c>
      <c r="D407" t="s">
        <v>1476</v>
      </c>
      <c r="F407" s="55" t="s">
        <v>1345</v>
      </c>
      <c r="G407" s="9" t="s">
        <v>820</v>
      </c>
      <c r="H407">
        <v>10</v>
      </c>
      <c r="I407">
        <v>0</v>
      </c>
      <c r="J407" s="34">
        <v>0</v>
      </c>
      <c r="K407">
        <f>+Tabla323[[#This Row],[BALANCE INICIAL]]+Tabla323[[#This Row],[ENTRADAS]]-Tabla323[[#This Row],[SALIDAS]]</f>
        <v>10</v>
      </c>
      <c r="L407" s="2">
        <v>324.33999999999997</v>
      </c>
      <c r="M407" s="2">
        <f>+Tabla323[[#This Row],[BALANCE INICIAL]]*Tabla323[[#This Row],[PRECIO]]</f>
        <v>3243.3999999999996</v>
      </c>
      <c r="N407" s="2">
        <f>+Tabla323[[#This Row],[ENTRADAS]]*Tabla323[[#This Row],[PRECIO]]</f>
        <v>0</v>
      </c>
      <c r="O407" s="2">
        <f>+Tabla323[[#This Row],[SALIDAS]]*Tabla323[[#This Row],[PRECIO]]</f>
        <v>0</v>
      </c>
      <c r="P407" s="2">
        <f>+Tabla323[[#This Row],[BALANCE INICIAL2]]+Tabla323[[#This Row],[ENTRADAS3]]-Tabla323[[#This Row],[SALIDAS4]]</f>
        <v>3243.3999999999996</v>
      </c>
    </row>
    <row r="408" spans="1:16" ht="15.75" customHeight="1" x14ac:dyDescent="0.25">
      <c r="A408" s="39" t="s">
        <v>1424</v>
      </c>
      <c r="B408" s="40" t="s">
        <v>1425</v>
      </c>
      <c r="C408" s="52" t="s">
        <v>1426</v>
      </c>
      <c r="D408" t="s">
        <v>1234</v>
      </c>
      <c r="F408" s="55" t="s">
        <v>1345</v>
      </c>
      <c r="G408" s="9" t="s">
        <v>820</v>
      </c>
      <c r="H408">
        <v>1</v>
      </c>
      <c r="I408">
        <v>0</v>
      </c>
      <c r="J408" s="34">
        <v>0</v>
      </c>
      <c r="K408">
        <f>+Tabla323[[#This Row],[BALANCE INICIAL]]+Tabla323[[#This Row],[ENTRADAS]]-Tabla323[[#This Row],[SALIDAS]]</f>
        <v>1</v>
      </c>
      <c r="L408" s="2">
        <v>466.44</v>
      </c>
      <c r="M408" s="2">
        <f>+Tabla323[[#This Row],[BALANCE INICIAL]]*Tabla323[[#This Row],[PRECIO]]</f>
        <v>466.44</v>
      </c>
      <c r="N408" s="2">
        <f>+Tabla323[[#This Row],[ENTRADAS]]*Tabla323[[#This Row],[PRECIO]]</f>
        <v>0</v>
      </c>
      <c r="O408" s="2">
        <f>+Tabla323[[#This Row],[SALIDAS]]*Tabla323[[#This Row],[PRECIO]]</f>
        <v>0</v>
      </c>
      <c r="P408" s="2">
        <f>+Tabla323[[#This Row],[BALANCE INICIAL2]]+Tabla323[[#This Row],[ENTRADAS3]]-Tabla323[[#This Row],[SALIDAS4]]</f>
        <v>466.44</v>
      </c>
    </row>
    <row r="409" spans="1:16" ht="13.5" customHeight="1" x14ac:dyDescent="0.25">
      <c r="A409" s="39" t="s">
        <v>1424</v>
      </c>
      <c r="B409" s="40" t="s">
        <v>1425</v>
      </c>
      <c r="C409" s="52" t="s">
        <v>1426</v>
      </c>
      <c r="D409" t="s">
        <v>1086</v>
      </c>
      <c r="F409" s="55" t="s">
        <v>1345</v>
      </c>
      <c r="G409" s="9" t="s">
        <v>820</v>
      </c>
      <c r="H409">
        <v>31</v>
      </c>
      <c r="I409">
        <v>0</v>
      </c>
      <c r="J409" s="34">
        <v>2</v>
      </c>
      <c r="K409">
        <f>+Tabla323[[#This Row],[BALANCE INICIAL]]+Tabla323[[#This Row],[ENTRADAS]]-Tabla323[[#This Row],[SALIDAS]]</f>
        <v>29</v>
      </c>
      <c r="L409" s="2">
        <v>2576.27</v>
      </c>
      <c r="M409" s="2">
        <f>+Tabla323[[#This Row],[BALANCE INICIAL]]*Tabla323[[#This Row],[PRECIO]]</f>
        <v>79864.37</v>
      </c>
      <c r="N409" s="2">
        <f>+Tabla323[[#This Row],[ENTRADAS]]*Tabla323[[#This Row],[PRECIO]]</f>
        <v>0</v>
      </c>
      <c r="O409" s="2">
        <f>+Tabla323[[#This Row],[SALIDAS]]*Tabla323[[#This Row],[PRECIO]]</f>
        <v>5152.54</v>
      </c>
      <c r="P409" s="2">
        <f>+Tabla323[[#This Row],[BALANCE INICIAL2]]+Tabla323[[#This Row],[ENTRADAS3]]-Tabla323[[#This Row],[SALIDAS4]]</f>
        <v>74711.83</v>
      </c>
    </row>
    <row r="410" spans="1:16" ht="15.75" customHeight="1" x14ac:dyDescent="0.25">
      <c r="A410" s="39" t="s">
        <v>1424</v>
      </c>
      <c r="B410" s="40" t="s">
        <v>1425</v>
      </c>
      <c r="C410" s="52" t="s">
        <v>1426</v>
      </c>
      <c r="D410" t="s">
        <v>1235</v>
      </c>
      <c r="F410" s="55" t="s">
        <v>1345</v>
      </c>
      <c r="G410" s="9" t="s">
        <v>820</v>
      </c>
      <c r="H410">
        <v>7</v>
      </c>
      <c r="I410">
        <v>0</v>
      </c>
      <c r="J410" s="34">
        <v>0</v>
      </c>
      <c r="K410">
        <f>+Tabla323[[#This Row],[BALANCE INICIAL]]+Tabla323[[#This Row],[ENTRADAS]]-Tabla323[[#This Row],[SALIDAS]]</f>
        <v>7</v>
      </c>
      <c r="L410" s="2">
        <v>791.86</v>
      </c>
      <c r="M410" s="2">
        <f>+Tabla323[[#This Row],[BALANCE INICIAL]]*Tabla323[[#This Row],[PRECIO]]</f>
        <v>5543.02</v>
      </c>
      <c r="N410" s="2">
        <f>+Tabla323[[#This Row],[ENTRADAS]]*Tabla323[[#This Row],[PRECIO]]</f>
        <v>0</v>
      </c>
      <c r="O410" s="2">
        <f>+Tabla323[[#This Row],[SALIDAS]]*Tabla323[[#This Row],[PRECIO]]</f>
        <v>0</v>
      </c>
      <c r="P410" s="2">
        <f>+Tabla323[[#This Row],[BALANCE INICIAL2]]+Tabla323[[#This Row],[ENTRADAS3]]-Tabla323[[#This Row],[SALIDAS4]]</f>
        <v>5543.02</v>
      </c>
    </row>
    <row r="411" spans="1:16" x14ac:dyDescent="0.25">
      <c r="A411" s="9" t="s">
        <v>29</v>
      </c>
      <c r="B411" s="47" t="s">
        <v>878</v>
      </c>
      <c r="C411" s="50" t="s">
        <v>102</v>
      </c>
      <c r="D411" t="s">
        <v>591</v>
      </c>
      <c r="F411" s="55" t="s">
        <v>1345</v>
      </c>
      <c r="G411" s="9" t="s">
        <v>869</v>
      </c>
      <c r="H411">
        <v>1</v>
      </c>
      <c r="I411">
        <v>0</v>
      </c>
      <c r="J411" s="34">
        <v>0</v>
      </c>
      <c r="K411">
        <f>+Tabla323[[#This Row],[BALANCE INICIAL]]+Tabla323[[#This Row],[ENTRADAS]]-Tabla323[[#This Row],[SALIDAS]]</f>
        <v>1</v>
      </c>
      <c r="L411" s="2">
        <v>950</v>
      </c>
      <c r="M411" s="2">
        <f>+Tabla323[[#This Row],[BALANCE INICIAL]]*Tabla323[[#This Row],[PRECIO]]</f>
        <v>950</v>
      </c>
      <c r="N411" s="2">
        <f>+Tabla323[[#This Row],[ENTRADAS]]*Tabla323[[#This Row],[PRECIO]]</f>
        <v>0</v>
      </c>
      <c r="O411" s="2">
        <f>+Tabla323[[#This Row],[SALIDAS]]*Tabla323[[#This Row],[PRECIO]]</f>
        <v>0</v>
      </c>
      <c r="P411" s="2">
        <f>+Tabla323[[#This Row],[BALANCE INICIAL2]]+Tabla323[[#This Row],[ENTRADAS3]]-Tabla323[[#This Row],[SALIDAS4]]</f>
        <v>950</v>
      </c>
    </row>
    <row r="412" spans="1:16" x14ac:dyDescent="0.25">
      <c r="A412" s="9" t="s">
        <v>29</v>
      </c>
      <c r="B412" s="47" t="s">
        <v>878</v>
      </c>
      <c r="C412" s="50" t="s">
        <v>102</v>
      </c>
      <c r="D412" t="s">
        <v>592</v>
      </c>
      <c r="F412" s="55" t="s">
        <v>1345</v>
      </c>
      <c r="G412" s="9" t="s">
        <v>834</v>
      </c>
      <c r="H412">
        <v>2</v>
      </c>
      <c r="I412">
        <v>0</v>
      </c>
      <c r="J412" s="34">
        <v>0</v>
      </c>
      <c r="K412">
        <f>+Tabla323[[#This Row],[BALANCE INICIAL]]+Tabla323[[#This Row],[ENTRADAS]]-Tabla323[[#This Row],[SALIDAS]]</f>
        <v>2</v>
      </c>
      <c r="L412" s="2">
        <v>198</v>
      </c>
      <c r="M412" s="2">
        <f>+Tabla323[[#This Row],[BALANCE INICIAL]]*Tabla323[[#This Row],[PRECIO]]</f>
        <v>396</v>
      </c>
      <c r="N412" s="2">
        <f>+Tabla323[[#This Row],[ENTRADAS]]*Tabla323[[#This Row],[PRECIO]]</f>
        <v>0</v>
      </c>
      <c r="O412" s="2">
        <f>+Tabla323[[#This Row],[SALIDAS]]*Tabla323[[#This Row],[PRECIO]]</f>
        <v>0</v>
      </c>
      <c r="P412" s="2">
        <f>+Tabla323[[#This Row],[BALANCE INICIAL2]]+Tabla323[[#This Row],[ENTRADAS3]]-Tabla323[[#This Row],[SALIDAS4]]</f>
        <v>396</v>
      </c>
    </row>
    <row r="413" spans="1:16" x14ac:dyDescent="0.25">
      <c r="A413" s="9" t="s">
        <v>29</v>
      </c>
      <c r="B413" s="47" t="s">
        <v>878</v>
      </c>
      <c r="C413" s="50" t="s">
        <v>102</v>
      </c>
      <c r="D413" t="s">
        <v>593</v>
      </c>
      <c r="F413" s="55" t="s">
        <v>1345</v>
      </c>
      <c r="G413" s="9" t="s">
        <v>834</v>
      </c>
      <c r="H413">
        <v>3</v>
      </c>
      <c r="I413">
        <v>0</v>
      </c>
      <c r="J413" s="34">
        <v>0</v>
      </c>
      <c r="K413">
        <f>+Tabla323[[#This Row],[BALANCE INICIAL]]+Tabla323[[#This Row],[ENTRADAS]]-Tabla323[[#This Row],[SALIDAS]]</f>
        <v>3</v>
      </c>
      <c r="L413" s="2">
        <v>258</v>
      </c>
      <c r="M413" s="2">
        <f>+Tabla323[[#This Row],[BALANCE INICIAL]]*Tabla323[[#This Row],[PRECIO]]</f>
        <v>774</v>
      </c>
      <c r="N413" s="2">
        <f>+Tabla323[[#This Row],[ENTRADAS]]*Tabla323[[#This Row],[PRECIO]]</f>
        <v>0</v>
      </c>
      <c r="O413" s="2">
        <f>+Tabla323[[#This Row],[SALIDAS]]*Tabla323[[#This Row],[PRECIO]]</f>
        <v>0</v>
      </c>
      <c r="P413" s="2">
        <f>+Tabla323[[#This Row],[BALANCE INICIAL2]]+Tabla323[[#This Row],[ENTRADAS3]]-Tabla323[[#This Row],[SALIDAS4]]</f>
        <v>774</v>
      </c>
    </row>
    <row r="414" spans="1:16" x14ac:dyDescent="0.25">
      <c r="A414" s="39" t="s">
        <v>31</v>
      </c>
      <c r="B414" s="40" t="s">
        <v>897</v>
      </c>
      <c r="C414" s="50" t="s">
        <v>69</v>
      </c>
      <c r="D414" t="s">
        <v>718</v>
      </c>
      <c r="F414" s="55" t="s">
        <v>1345</v>
      </c>
      <c r="G414" s="9" t="s">
        <v>820</v>
      </c>
      <c r="H414">
        <v>4</v>
      </c>
      <c r="I414">
        <v>0</v>
      </c>
      <c r="J414" s="34">
        <v>0</v>
      </c>
      <c r="K414">
        <f>+Tabla323[[#This Row],[BALANCE INICIAL]]+Tabla323[[#This Row],[ENTRADAS]]-Tabla323[[#This Row],[SALIDAS]]</f>
        <v>4</v>
      </c>
      <c r="L414" s="2">
        <v>85</v>
      </c>
      <c r="M414" s="2">
        <f>+Tabla323[[#This Row],[BALANCE INICIAL]]*Tabla323[[#This Row],[PRECIO]]</f>
        <v>340</v>
      </c>
      <c r="N414" s="2">
        <f>+Tabla323[[#This Row],[ENTRADAS]]*Tabla323[[#This Row],[PRECIO]]</f>
        <v>0</v>
      </c>
      <c r="O414" s="2">
        <f>+Tabla323[[#This Row],[SALIDAS]]*Tabla323[[#This Row],[PRECIO]]</f>
        <v>0</v>
      </c>
      <c r="P414" s="2">
        <f>+Tabla323[[#This Row],[BALANCE INICIAL2]]+Tabla323[[#This Row],[ENTRADAS3]]-Tabla323[[#This Row],[SALIDAS4]]</f>
        <v>340</v>
      </c>
    </row>
    <row r="415" spans="1:16" x14ac:dyDescent="0.25">
      <c r="A415" s="39" t="s">
        <v>912</v>
      </c>
      <c r="B415" s="40" t="s">
        <v>913</v>
      </c>
      <c r="C415" s="52" t="s">
        <v>914</v>
      </c>
      <c r="D415" t="s">
        <v>1014</v>
      </c>
      <c r="E415" t="s">
        <v>1015</v>
      </c>
      <c r="F415" s="55" t="s">
        <v>1345</v>
      </c>
      <c r="G415" s="9" t="s">
        <v>820</v>
      </c>
      <c r="H415">
        <v>0</v>
      </c>
      <c r="I415">
        <v>0</v>
      </c>
      <c r="J415" s="34">
        <v>0</v>
      </c>
      <c r="K415">
        <f>+Tabla323[[#This Row],[BALANCE INICIAL]]+Tabla323[[#This Row],[ENTRADAS]]-Tabla323[[#This Row],[SALIDAS]]</f>
        <v>0</v>
      </c>
      <c r="L415" s="2">
        <v>9193</v>
      </c>
      <c r="M415" s="2">
        <f>+Tabla323[[#This Row],[BALANCE INICIAL]]*Tabla323[[#This Row],[PRECIO]]</f>
        <v>0</v>
      </c>
      <c r="N415" s="2">
        <f>+Tabla323[[#This Row],[ENTRADAS]]*Tabla323[[#This Row],[PRECIO]]</f>
        <v>0</v>
      </c>
      <c r="O415" s="2">
        <f>+Tabla323[[#This Row],[SALIDAS]]*Tabla323[[#This Row],[PRECIO]]</f>
        <v>0</v>
      </c>
      <c r="P415" s="2">
        <f>+Tabla323[[#This Row],[BALANCE INICIAL2]]+Tabla323[[#This Row],[ENTRADAS3]]-Tabla323[[#This Row],[SALIDAS4]]</f>
        <v>0</v>
      </c>
    </row>
    <row r="416" spans="1:16" x14ac:dyDescent="0.25">
      <c r="A416" s="39" t="s">
        <v>1433</v>
      </c>
      <c r="B416" s="40" t="s">
        <v>913</v>
      </c>
      <c r="C416" s="52" t="s">
        <v>914</v>
      </c>
      <c r="D416" t="s">
        <v>1434</v>
      </c>
      <c r="E416">
        <v>0</v>
      </c>
      <c r="F416" s="55" t="s">
        <v>1345</v>
      </c>
      <c r="G416" s="9" t="s">
        <v>820</v>
      </c>
      <c r="H416">
        <v>0</v>
      </c>
      <c r="I416">
        <v>0</v>
      </c>
      <c r="J416" s="34">
        <v>0</v>
      </c>
      <c r="K416">
        <f>+Tabla323[[#This Row],[BALANCE INICIAL]]+Tabla323[[#This Row],[ENTRADAS]]-Tabla323[[#This Row],[SALIDAS]]</f>
        <v>0</v>
      </c>
      <c r="L416" s="2">
        <v>150</v>
      </c>
      <c r="M416" s="2">
        <f>+Tabla323[[#This Row],[BALANCE INICIAL]]*Tabla323[[#This Row],[PRECIO]]</f>
        <v>0</v>
      </c>
      <c r="N416" s="2">
        <f>+Tabla323[[#This Row],[ENTRADAS]]*Tabla323[[#This Row],[PRECIO]]</f>
        <v>0</v>
      </c>
      <c r="O416" s="2">
        <f>+Tabla323[[#This Row],[SALIDAS]]*Tabla323[[#This Row],[PRECIO]]</f>
        <v>0</v>
      </c>
      <c r="P416" s="2">
        <f>+Tabla323[[#This Row],[BALANCE INICIAL2]]+Tabla323[[#This Row],[ENTRADAS3]]-Tabla323[[#This Row],[SALIDAS4]]</f>
        <v>0</v>
      </c>
    </row>
    <row r="417" spans="1:16" x14ac:dyDescent="0.25">
      <c r="A417" s="39" t="s">
        <v>43</v>
      </c>
      <c r="B417" s="40" t="s">
        <v>954</v>
      </c>
      <c r="C417" s="52" t="s">
        <v>89</v>
      </c>
      <c r="D417" t="s">
        <v>379</v>
      </c>
      <c r="F417" s="55" t="s">
        <v>1345</v>
      </c>
      <c r="G417" s="9" t="s">
        <v>825</v>
      </c>
      <c r="H417">
        <v>160</v>
      </c>
      <c r="I417">
        <v>0</v>
      </c>
      <c r="J417" s="34">
        <v>0</v>
      </c>
      <c r="K417">
        <f>+Tabla323[[#This Row],[BALANCE INICIAL]]+Tabla323[[#This Row],[ENTRADAS]]-Tabla323[[#This Row],[SALIDAS]]</f>
        <v>160</v>
      </c>
      <c r="L417" s="2">
        <v>370</v>
      </c>
      <c r="M417" s="2">
        <f>+Tabla323[[#This Row],[BALANCE INICIAL]]*Tabla323[[#This Row],[PRECIO]]</f>
        <v>59200</v>
      </c>
      <c r="N417" s="2">
        <f>+Tabla323[[#This Row],[ENTRADAS]]*Tabla323[[#This Row],[PRECIO]]</f>
        <v>0</v>
      </c>
      <c r="O417" s="2">
        <f>+Tabla323[[#This Row],[SALIDAS]]*Tabla323[[#This Row],[PRECIO]]</f>
        <v>0</v>
      </c>
      <c r="P417" s="2">
        <f>+Tabla323[[#This Row],[BALANCE INICIAL2]]+Tabla323[[#This Row],[ENTRADAS3]]-Tabla323[[#This Row],[SALIDAS4]]</f>
        <v>59200</v>
      </c>
    </row>
    <row r="418" spans="1:16" x14ac:dyDescent="0.25">
      <c r="A418" s="39" t="s">
        <v>48</v>
      </c>
      <c r="B418" s="40" t="s">
        <v>886</v>
      </c>
      <c r="C418" s="52" t="s">
        <v>95</v>
      </c>
      <c r="D418" t="s">
        <v>719</v>
      </c>
      <c r="F418" s="55" t="s">
        <v>1345</v>
      </c>
      <c r="G418" s="9" t="s">
        <v>842</v>
      </c>
      <c r="H418">
        <v>2</v>
      </c>
      <c r="I418">
        <v>0</v>
      </c>
      <c r="J418" s="34">
        <v>0</v>
      </c>
      <c r="K418">
        <f>+Tabla323[[#This Row],[BALANCE INICIAL]]+Tabla323[[#This Row],[ENTRADAS]]-Tabla323[[#This Row],[SALIDAS]]</f>
        <v>2</v>
      </c>
      <c r="L418" s="2">
        <v>3399</v>
      </c>
      <c r="M418" s="2">
        <f>+Tabla323[[#This Row],[BALANCE INICIAL]]*Tabla323[[#This Row],[PRECIO]]</f>
        <v>6798</v>
      </c>
      <c r="N418" s="2">
        <f>+Tabla323[[#This Row],[ENTRADAS]]*Tabla323[[#This Row],[PRECIO]]</f>
        <v>0</v>
      </c>
      <c r="O418" s="2">
        <f>+Tabla323[[#This Row],[SALIDAS]]*Tabla323[[#This Row],[PRECIO]]</f>
        <v>0</v>
      </c>
      <c r="P418" s="2">
        <f>+Tabla323[[#This Row],[BALANCE INICIAL2]]+Tabla323[[#This Row],[ENTRADAS3]]-Tabla323[[#This Row],[SALIDAS4]]</f>
        <v>6798</v>
      </c>
    </row>
    <row r="419" spans="1:16" x14ac:dyDescent="0.25">
      <c r="A419" s="39" t="s">
        <v>28</v>
      </c>
      <c r="B419" s="40" t="s">
        <v>884</v>
      </c>
      <c r="C419" s="52" t="s">
        <v>74</v>
      </c>
      <c r="D419" t="s">
        <v>1370</v>
      </c>
      <c r="F419" s="55" t="s">
        <v>1345</v>
      </c>
      <c r="G419" s="9" t="s">
        <v>842</v>
      </c>
      <c r="H419">
        <v>2732</v>
      </c>
      <c r="I419">
        <v>0</v>
      </c>
      <c r="J419" s="34">
        <v>10</v>
      </c>
      <c r="K419">
        <f>+Tabla323[[#This Row],[BALANCE INICIAL]]+Tabla323[[#This Row],[ENTRADAS]]-Tabla323[[#This Row],[SALIDAS]]</f>
        <v>2722</v>
      </c>
      <c r="L419" s="2">
        <v>20.92</v>
      </c>
      <c r="M419" s="2">
        <f>+Tabla323[[#This Row],[BALANCE INICIAL]]*Tabla323[[#This Row],[PRECIO]]</f>
        <v>57153.440000000002</v>
      </c>
      <c r="N419" s="2">
        <f>+Tabla323[[#This Row],[ENTRADAS]]*Tabla323[[#This Row],[PRECIO]]</f>
        <v>0</v>
      </c>
      <c r="O419" s="2">
        <f>+Tabla323[[#This Row],[SALIDAS]]*Tabla323[[#This Row],[PRECIO]]</f>
        <v>209.20000000000002</v>
      </c>
      <c r="P419" s="2">
        <f>+Tabla323[[#This Row],[BALANCE INICIAL2]]+Tabla323[[#This Row],[ENTRADAS3]]-Tabla323[[#This Row],[SALIDAS4]]</f>
        <v>56944.240000000005</v>
      </c>
    </row>
    <row r="420" spans="1:16" x14ac:dyDescent="0.25">
      <c r="A420" s="39" t="s">
        <v>28</v>
      </c>
      <c r="B420" s="40" t="s">
        <v>884</v>
      </c>
      <c r="C420" s="52" t="s">
        <v>74</v>
      </c>
      <c r="D420" t="s">
        <v>1369</v>
      </c>
      <c r="F420" s="55" t="s">
        <v>1345</v>
      </c>
      <c r="G420" s="9" t="s">
        <v>842</v>
      </c>
      <c r="H420">
        <v>331</v>
      </c>
      <c r="I420">
        <v>0</v>
      </c>
      <c r="J420" s="34">
        <v>4</v>
      </c>
      <c r="K420">
        <f>+Tabla323[[#This Row],[BALANCE INICIAL]]+Tabla323[[#This Row],[ENTRADAS]]-Tabla323[[#This Row],[SALIDAS]]</f>
        <v>327</v>
      </c>
      <c r="L420" s="2">
        <v>134.4</v>
      </c>
      <c r="M420" s="2">
        <f>+Tabla323[[#This Row],[BALANCE INICIAL]]*Tabla323[[#This Row],[PRECIO]]</f>
        <v>44486.400000000001</v>
      </c>
      <c r="N420" s="2">
        <f>+Tabla323[[#This Row],[ENTRADAS]]*Tabla323[[#This Row],[PRECIO]]</f>
        <v>0</v>
      </c>
      <c r="O420" s="2">
        <f>+Tabla323[[#This Row],[SALIDAS]]*Tabla323[[#This Row],[PRECIO]]</f>
        <v>537.6</v>
      </c>
      <c r="P420" s="2">
        <f>+Tabla323[[#This Row],[BALANCE INICIAL2]]+Tabla323[[#This Row],[ENTRADAS3]]-Tabla323[[#This Row],[SALIDAS4]]</f>
        <v>43948.800000000003</v>
      </c>
    </row>
    <row r="421" spans="1:16" x14ac:dyDescent="0.25">
      <c r="A421" s="9" t="s">
        <v>29</v>
      </c>
      <c r="B421" s="47" t="s">
        <v>878</v>
      </c>
      <c r="C421" s="50" t="s">
        <v>102</v>
      </c>
      <c r="D421" t="s">
        <v>595</v>
      </c>
      <c r="F421" s="55" t="s">
        <v>1345</v>
      </c>
      <c r="G421" s="9" t="s">
        <v>869</v>
      </c>
      <c r="H421">
        <v>1</v>
      </c>
      <c r="I421">
        <v>0</v>
      </c>
      <c r="J421" s="34">
        <v>0</v>
      </c>
      <c r="K421">
        <f>+Tabla323[[#This Row],[BALANCE INICIAL]]+Tabla323[[#This Row],[ENTRADAS]]-Tabla323[[#This Row],[SALIDAS]]</f>
        <v>1</v>
      </c>
      <c r="L421" s="2">
        <v>250</v>
      </c>
      <c r="M421" s="2">
        <f>+Tabla323[[#This Row],[BALANCE INICIAL]]*Tabla323[[#This Row],[PRECIO]]</f>
        <v>250</v>
      </c>
      <c r="N421" s="2">
        <f>+Tabla323[[#This Row],[ENTRADAS]]*Tabla323[[#This Row],[PRECIO]]</f>
        <v>0</v>
      </c>
      <c r="O421" s="2">
        <f>+Tabla323[[#This Row],[SALIDAS]]*Tabla323[[#This Row],[PRECIO]]</f>
        <v>0</v>
      </c>
      <c r="P421" s="2">
        <f>+Tabla323[[#This Row],[BALANCE INICIAL2]]+Tabla323[[#This Row],[ENTRADAS3]]-Tabla323[[#This Row],[SALIDAS4]]</f>
        <v>250</v>
      </c>
    </row>
    <row r="422" spans="1:16" x14ac:dyDescent="0.25">
      <c r="A422" s="39" t="s">
        <v>59</v>
      </c>
      <c r="B422" s="40" t="s">
        <v>880</v>
      </c>
      <c r="C422" s="52" t="s">
        <v>107</v>
      </c>
      <c r="D422" t="s">
        <v>721</v>
      </c>
      <c r="F422" s="55" t="s">
        <v>1345</v>
      </c>
      <c r="G422" s="9" t="s">
        <v>820</v>
      </c>
      <c r="H422">
        <v>2</v>
      </c>
      <c r="I422">
        <v>0</v>
      </c>
      <c r="J422" s="34">
        <v>0</v>
      </c>
      <c r="K422">
        <f>+Tabla323[[#This Row],[BALANCE INICIAL]]+Tabla323[[#This Row],[ENTRADAS]]-Tabla323[[#This Row],[SALIDAS]]</f>
        <v>2</v>
      </c>
      <c r="L422" s="2">
        <v>1398</v>
      </c>
      <c r="M422" s="2">
        <f>+Tabla323[[#This Row],[BALANCE INICIAL]]*Tabla323[[#This Row],[PRECIO]]</f>
        <v>2796</v>
      </c>
      <c r="N422" s="2">
        <f>+Tabla323[[#This Row],[ENTRADAS]]*Tabla323[[#This Row],[PRECIO]]</f>
        <v>0</v>
      </c>
      <c r="O422" s="2">
        <f>+Tabla323[[#This Row],[SALIDAS]]*Tabla323[[#This Row],[PRECIO]]</f>
        <v>0</v>
      </c>
      <c r="P422" s="2">
        <f>+Tabla323[[#This Row],[BALANCE INICIAL2]]+Tabla323[[#This Row],[ENTRADAS3]]-Tabla323[[#This Row],[SALIDAS4]]</f>
        <v>2796</v>
      </c>
    </row>
    <row r="423" spans="1:16" x14ac:dyDescent="0.25">
      <c r="A423" s="9" t="s">
        <v>29</v>
      </c>
      <c r="B423" s="47" t="s">
        <v>878</v>
      </c>
      <c r="C423" s="50" t="s">
        <v>102</v>
      </c>
      <c r="D423" t="s">
        <v>596</v>
      </c>
      <c r="F423" s="55" t="s">
        <v>1345</v>
      </c>
      <c r="G423" s="9" t="s">
        <v>834</v>
      </c>
      <c r="H423">
        <v>10</v>
      </c>
      <c r="I423">
        <v>0</v>
      </c>
      <c r="J423" s="34">
        <v>0</v>
      </c>
      <c r="K423">
        <f>+Tabla323[[#This Row],[BALANCE INICIAL]]+Tabla323[[#This Row],[ENTRADAS]]-Tabla323[[#This Row],[SALIDAS]]</f>
        <v>10</v>
      </c>
      <c r="L423" s="2">
        <v>94.92</v>
      </c>
      <c r="M423" s="2">
        <f>+Tabla323[[#This Row],[BALANCE INICIAL]]*Tabla323[[#This Row],[PRECIO]]</f>
        <v>949.2</v>
      </c>
      <c r="N423" s="2">
        <f>+Tabla323[[#This Row],[ENTRADAS]]*Tabla323[[#This Row],[PRECIO]]</f>
        <v>0</v>
      </c>
      <c r="O423" s="2">
        <f>+Tabla323[[#This Row],[SALIDAS]]*Tabla323[[#This Row],[PRECIO]]</f>
        <v>0</v>
      </c>
      <c r="P423" s="2">
        <f>+Tabla323[[#This Row],[BALANCE INICIAL2]]+Tabla323[[#This Row],[ENTRADAS3]]-Tabla323[[#This Row],[SALIDAS4]]</f>
        <v>949.2</v>
      </c>
    </row>
    <row r="424" spans="1:16" x14ac:dyDescent="0.25">
      <c r="A424" s="39" t="s">
        <v>30</v>
      </c>
      <c r="B424" s="40" t="s">
        <v>876</v>
      </c>
      <c r="C424" s="52" t="s">
        <v>73</v>
      </c>
      <c r="D424" t="s">
        <v>722</v>
      </c>
      <c r="F424" s="55" t="s">
        <v>1345</v>
      </c>
      <c r="G424" s="9" t="s">
        <v>820</v>
      </c>
      <c r="H424">
        <v>4</v>
      </c>
      <c r="I424">
        <v>0</v>
      </c>
      <c r="J424" s="34">
        <v>0</v>
      </c>
      <c r="K424">
        <f>+Tabla323[[#This Row],[BALANCE INICIAL]]+Tabla323[[#This Row],[ENTRADAS]]-Tabla323[[#This Row],[SALIDAS]]</f>
        <v>4</v>
      </c>
      <c r="L424" s="2">
        <v>699</v>
      </c>
      <c r="M424" s="2">
        <f>+Tabla323[[#This Row],[BALANCE INICIAL]]*Tabla323[[#This Row],[PRECIO]]</f>
        <v>2796</v>
      </c>
      <c r="N424" s="2">
        <f>+Tabla323[[#This Row],[ENTRADAS]]*Tabla323[[#This Row],[PRECIO]]</f>
        <v>0</v>
      </c>
      <c r="O424" s="2">
        <f>+Tabla323[[#This Row],[SALIDAS]]*Tabla323[[#This Row],[PRECIO]]</f>
        <v>0</v>
      </c>
      <c r="P424" s="2">
        <f>+Tabla323[[#This Row],[BALANCE INICIAL2]]+Tabla323[[#This Row],[ENTRADAS3]]-Tabla323[[#This Row],[SALIDAS4]]</f>
        <v>2796</v>
      </c>
    </row>
    <row r="425" spans="1:16" x14ac:dyDescent="0.25">
      <c r="A425" s="39" t="s">
        <v>30</v>
      </c>
      <c r="B425" s="40" t="s">
        <v>876</v>
      </c>
      <c r="C425" s="52" t="s">
        <v>73</v>
      </c>
      <c r="D425" t="s">
        <v>723</v>
      </c>
      <c r="F425" s="55" t="s">
        <v>1345</v>
      </c>
      <c r="G425" s="9" t="s">
        <v>820</v>
      </c>
      <c r="H425">
        <v>1</v>
      </c>
      <c r="I425">
        <v>0</v>
      </c>
      <c r="J425" s="34">
        <v>0</v>
      </c>
      <c r="K425">
        <f>+Tabla323[[#This Row],[BALANCE INICIAL]]+Tabla323[[#This Row],[ENTRADAS]]-Tabla323[[#This Row],[SALIDAS]]</f>
        <v>1</v>
      </c>
      <c r="L425" s="2">
        <v>450</v>
      </c>
      <c r="M425" s="2">
        <f>+Tabla323[[#This Row],[BALANCE INICIAL]]*Tabla323[[#This Row],[PRECIO]]</f>
        <v>450</v>
      </c>
      <c r="N425" s="2">
        <f>+Tabla323[[#This Row],[ENTRADAS]]*Tabla323[[#This Row],[PRECIO]]</f>
        <v>0</v>
      </c>
      <c r="O425" s="2">
        <f>+Tabla323[[#This Row],[SALIDAS]]*Tabla323[[#This Row],[PRECIO]]</f>
        <v>0</v>
      </c>
      <c r="P425" s="2">
        <f>+Tabla323[[#This Row],[BALANCE INICIAL2]]+Tabla323[[#This Row],[ENTRADAS3]]-Tabla323[[#This Row],[SALIDAS4]]</f>
        <v>450</v>
      </c>
    </row>
    <row r="426" spans="1:16" x14ac:dyDescent="0.25">
      <c r="A426" s="39" t="s">
        <v>33</v>
      </c>
      <c r="B426" s="40" t="s">
        <v>879</v>
      </c>
      <c r="C426" s="50" t="s">
        <v>106</v>
      </c>
      <c r="D426" t="s">
        <v>1233</v>
      </c>
      <c r="F426" s="55" t="s">
        <v>1345</v>
      </c>
      <c r="G426" s="9" t="s">
        <v>820</v>
      </c>
      <c r="H426">
        <v>2</v>
      </c>
      <c r="I426">
        <v>0</v>
      </c>
      <c r="J426" s="34">
        <v>0</v>
      </c>
      <c r="K426">
        <f>+Tabla323[[#This Row],[BALANCE INICIAL]]+Tabla323[[#This Row],[ENTRADAS]]-Tabla323[[#This Row],[SALIDAS]]</f>
        <v>2</v>
      </c>
      <c r="L426" s="2">
        <v>1383.05</v>
      </c>
      <c r="M426" s="2">
        <f>+Tabla323[[#This Row],[BALANCE INICIAL]]*Tabla323[[#This Row],[PRECIO]]</f>
        <v>2766.1</v>
      </c>
      <c r="N426" s="2">
        <f>+Tabla323[[#This Row],[ENTRADAS]]*Tabla323[[#This Row],[PRECIO]]</f>
        <v>0</v>
      </c>
      <c r="O426" s="2">
        <f>+Tabla323[[#This Row],[SALIDAS]]*Tabla323[[#This Row],[PRECIO]]</f>
        <v>0</v>
      </c>
      <c r="P426" s="2">
        <f>+Tabla323[[#This Row],[BALANCE INICIAL2]]+Tabla323[[#This Row],[ENTRADAS3]]-Tabla323[[#This Row],[SALIDAS4]]</f>
        <v>2766.1</v>
      </c>
    </row>
    <row r="427" spans="1:16" x14ac:dyDescent="0.25">
      <c r="A427" s="9" t="s">
        <v>29</v>
      </c>
      <c r="B427" s="47" t="s">
        <v>878</v>
      </c>
      <c r="C427" s="50" t="s">
        <v>102</v>
      </c>
      <c r="D427" t="s">
        <v>597</v>
      </c>
      <c r="F427" s="55" t="s">
        <v>1345</v>
      </c>
      <c r="G427" s="9" t="s">
        <v>825</v>
      </c>
      <c r="H427">
        <v>9</v>
      </c>
      <c r="I427">
        <v>0</v>
      </c>
      <c r="J427" s="34">
        <v>0</v>
      </c>
      <c r="K427">
        <f>+Tabla323[[#This Row],[BALANCE INICIAL]]+Tabla323[[#This Row],[ENTRADAS]]-Tabla323[[#This Row],[SALIDAS]]</f>
        <v>9</v>
      </c>
      <c r="L427" s="2">
        <v>364</v>
      </c>
      <c r="M427" s="2">
        <f>+Tabla323[[#This Row],[BALANCE INICIAL]]*Tabla323[[#This Row],[PRECIO]]</f>
        <v>3276</v>
      </c>
      <c r="N427" s="2">
        <f>+Tabla323[[#This Row],[ENTRADAS]]*Tabla323[[#This Row],[PRECIO]]</f>
        <v>0</v>
      </c>
      <c r="O427" s="2">
        <f>+Tabla323[[#This Row],[SALIDAS]]*Tabla323[[#This Row],[PRECIO]]</f>
        <v>0</v>
      </c>
      <c r="P427" s="2">
        <f>+Tabla323[[#This Row],[BALANCE INICIAL2]]+Tabla323[[#This Row],[ENTRADAS3]]-Tabla323[[#This Row],[SALIDAS4]]</f>
        <v>3276</v>
      </c>
    </row>
    <row r="428" spans="1:16" x14ac:dyDescent="0.25">
      <c r="A428" s="9" t="s">
        <v>29</v>
      </c>
      <c r="B428" s="47" t="s">
        <v>878</v>
      </c>
      <c r="C428" s="50" t="s">
        <v>102</v>
      </c>
      <c r="D428" t="s">
        <v>598</v>
      </c>
      <c r="F428" s="55" t="s">
        <v>1345</v>
      </c>
      <c r="G428" s="9" t="s">
        <v>869</v>
      </c>
      <c r="H428">
        <v>2</v>
      </c>
      <c r="I428">
        <v>0</v>
      </c>
      <c r="J428" s="34">
        <v>0</v>
      </c>
      <c r="K428">
        <f>+Tabla323[[#This Row],[BALANCE INICIAL]]+Tabla323[[#This Row],[ENTRADAS]]-Tabla323[[#This Row],[SALIDAS]]</f>
        <v>2</v>
      </c>
      <c r="L428" s="2">
        <v>310</v>
      </c>
      <c r="M428" s="2">
        <f>+Tabla323[[#This Row],[BALANCE INICIAL]]*Tabla323[[#This Row],[PRECIO]]</f>
        <v>620</v>
      </c>
      <c r="N428" s="2">
        <f>+Tabla323[[#This Row],[ENTRADAS]]*Tabla323[[#This Row],[PRECIO]]</f>
        <v>0</v>
      </c>
      <c r="O428" s="2">
        <f>+Tabla323[[#This Row],[SALIDAS]]*Tabla323[[#This Row],[PRECIO]]</f>
        <v>0</v>
      </c>
      <c r="P428" s="2">
        <f>+Tabla323[[#This Row],[BALANCE INICIAL2]]+Tabla323[[#This Row],[ENTRADAS3]]-Tabla323[[#This Row],[SALIDAS4]]</f>
        <v>620</v>
      </c>
    </row>
    <row r="429" spans="1:16" x14ac:dyDescent="0.25">
      <c r="A429" s="39" t="s">
        <v>59</v>
      </c>
      <c r="B429" s="40" t="s">
        <v>880</v>
      </c>
      <c r="C429" s="52" t="s">
        <v>107</v>
      </c>
      <c r="D429" t="s">
        <v>724</v>
      </c>
      <c r="F429" s="55" t="s">
        <v>1345</v>
      </c>
      <c r="G429" s="9" t="s">
        <v>820</v>
      </c>
      <c r="H429">
        <v>7</v>
      </c>
      <c r="I429">
        <v>0</v>
      </c>
      <c r="J429" s="34">
        <v>0</v>
      </c>
      <c r="K429">
        <f>+Tabla323[[#This Row],[BALANCE INICIAL]]+Tabla323[[#This Row],[ENTRADAS]]-Tabla323[[#This Row],[SALIDAS]]</f>
        <v>7</v>
      </c>
      <c r="L429" s="2">
        <v>1906.78</v>
      </c>
      <c r="M429" s="2">
        <f>+Tabla323[[#This Row],[BALANCE INICIAL]]*Tabla323[[#This Row],[PRECIO]]</f>
        <v>13347.46</v>
      </c>
      <c r="N429" s="2">
        <f>+Tabla323[[#This Row],[ENTRADAS]]*Tabla323[[#This Row],[PRECIO]]</f>
        <v>0</v>
      </c>
      <c r="O429" s="2">
        <f>+Tabla323[[#This Row],[SALIDAS]]*Tabla323[[#This Row],[PRECIO]]</f>
        <v>0</v>
      </c>
      <c r="P429" s="2">
        <f>+Tabla323[[#This Row],[BALANCE INICIAL2]]+Tabla323[[#This Row],[ENTRADAS3]]-Tabla323[[#This Row],[SALIDAS4]]</f>
        <v>13347.46</v>
      </c>
    </row>
    <row r="430" spans="1:16" x14ac:dyDescent="0.25">
      <c r="A430" s="39" t="s">
        <v>59</v>
      </c>
      <c r="B430" s="40" t="s">
        <v>880</v>
      </c>
      <c r="C430" s="52" t="s">
        <v>107</v>
      </c>
      <c r="D430" t="s">
        <v>725</v>
      </c>
      <c r="F430" s="55" t="s">
        <v>1345</v>
      </c>
      <c r="G430" s="9" t="s">
        <v>820</v>
      </c>
      <c r="H430">
        <v>1</v>
      </c>
      <c r="I430">
        <v>0</v>
      </c>
      <c r="J430" s="34">
        <v>0</v>
      </c>
      <c r="K430">
        <f>+Tabla323[[#This Row],[BALANCE INICIAL]]+Tabla323[[#This Row],[ENTRADAS]]-Tabla323[[#This Row],[SALIDAS]]</f>
        <v>1</v>
      </c>
      <c r="L430" s="2">
        <v>949</v>
      </c>
      <c r="M430" s="2">
        <f>+Tabla323[[#This Row],[BALANCE INICIAL]]*Tabla323[[#This Row],[PRECIO]]</f>
        <v>949</v>
      </c>
      <c r="N430" s="2">
        <f>+Tabla323[[#This Row],[ENTRADAS]]*Tabla323[[#This Row],[PRECIO]]</f>
        <v>0</v>
      </c>
      <c r="O430" s="2">
        <f>+Tabla323[[#This Row],[SALIDAS]]*Tabla323[[#This Row],[PRECIO]]</f>
        <v>0</v>
      </c>
      <c r="P430" s="2">
        <f>+Tabla323[[#This Row],[BALANCE INICIAL2]]+Tabla323[[#This Row],[ENTRADAS3]]-Tabla323[[#This Row],[SALIDAS4]]</f>
        <v>949</v>
      </c>
    </row>
    <row r="431" spans="1:16" x14ac:dyDescent="0.25">
      <c r="A431" s="39" t="s">
        <v>28</v>
      </c>
      <c r="B431" s="40" t="s">
        <v>884</v>
      </c>
      <c r="C431" s="52" t="s">
        <v>74</v>
      </c>
      <c r="D431" t="s">
        <v>1231</v>
      </c>
      <c r="F431" s="55" t="s">
        <v>1345</v>
      </c>
      <c r="G431" s="9" t="s">
        <v>820</v>
      </c>
      <c r="H431">
        <v>360</v>
      </c>
      <c r="I431">
        <v>0</v>
      </c>
      <c r="J431" s="34">
        <v>0</v>
      </c>
      <c r="K431">
        <f>+Tabla323[[#This Row],[BALANCE INICIAL]]+Tabla323[[#This Row],[ENTRADAS]]-Tabla323[[#This Row],[SALIDAS]]</f>
        <v>360</v>
      </c>
      <c r="L431" s="2">
        <v>26</v>
      </c>
      <c r="M431" s="2">
        <f>+Tabla323[[#This Row],[BALANCE INICIAL]]*Tabla323[[#This Row],[PRECIO]]</f>
        <v>9360</v>
      </c>
      <c r="N431" s="2">
        <f>+Tabla323[[#This Row],[ENTRADAS]]*Tabla323[[#This Row],[PRECIO]]</f>
        <v>0</v>
      </c>
      <c r="O431" s="2">
        <f>+Tabla323[[#This Row],[SALIDAS]]*Tabla323[[#This Row],[PRECIO]]</f>
        <v>0</v>
      </c>
      <c r="P431" s="2">
        <f>+Tabla323[[#This Row],[BALANCE INICIAL2]]+Tabla323[[#This Row],[ENTRADAS3]]-Tabla323[[#This Row],[SALIDAS4]]</f>
        <v>9360</v>
      </c>
    </row>
    <row r="432" spans="1:16" x14ac:dyDescent="0.25">
      <c r="A432" s="39" t="s">
        <v>1141</v>
      </c>
      <c r="B432" s="40" t="s">
        <v>1142</v>
      </c>
      <c r="C432" s="52" t="s">
        <v>1143</v>
      </c>
      <c r="D432" t="s">
        <v>1232</v>
      </c>
      <c r="F432" s="55" t="s">
        <v>1345</v>
      </c>
      <c r="G432" s="9" t="s">
        <v>820</v>
      </c>
      <c r="H432">
        <v>20</v>
      </c>
      <c r="I432">
        <v>0</v>
      </c>
      <c r="J432" s="34">
        <v>0</v>
      </c>
      <c r="K432">
        <f>+Tabla323[[#This Row],[BALANCE INICIAL]]+Tabla323[[#This Row],[ENTRADAS]]-Tabla323[[#This Row],[SALIDAS]]</f>
        <v>20</v>
      </c>
      <c r="L432" s="2">
        <v>86.78</v>
      </c>
      <c r="M432" s="2">
        <f>+Tabla323[[#This Row],[BALANCE INICIAL]]*Tabla323[[#This Row],[PRECIO]]</f>
        <v>1735.6</v>
      </c>
      <c r="N432" s="2">
        <f>+Tabla323[[#This Row],[ENTRADAS]]*Tabla323[[#This Row],[PRECIO]]</f>
        <v>0</v>
      </c>
      <c r="O432" s="2">
        <f>+Tabla323[[#This Row],[SALIDAS]]*Tabla323[[#This Row],[PRECIO]]</f>
        <v>0</v>
      </c>
      <c r="P432" s="2">
        <f>+Tabla323[[#This Row],[BALANCE INICIAL2]]+Tabla323[[#This Row],[ENTRADAS3]]-Tabla323[[#This Row],[SALIDAS4]]</f>
        <v>1735.6</v>
      </c>
    </row>
    <row r="433" spans="1:16" x14ac:dyDescent="0.25">
      <c r="A433" s="39" t="s">
        <v>59</v>
      </c>
      <c r="B433" s="40" t="s">
        <v>880</v>
      </c>
      <c r="C433" s="52" t="s">
        <v>107</v>
      </c>
      <c r="D433" t="s">
        <v>726</v>
      </c>
      <c r="F433" s="55" t="s">
        <v>1345</v>
      </c>
      <c r="G433" s="9" t="s">
        <v>820</v>
      </c>
      <c r="H433">
        <v>3</v>
      </c>
      <c r="I433">
        <v>0</v>
      </c>
      <c r="J433" s="34">
        <v>0</v>
      </c>
      <c r="K433">
        <f>+Tabla323[[#This Row],[BALANCE INICIAL]]+Tabla323[[#This Row],[ENTRADAS]]-Tabla323[[#This Row],[SALIDAS]]</f>
        <v>3</v>
      </c>
      <c r="L433" s="2">
        <v>2000</v>
      </c>
      <c r="M433" s="2">
        <f>+Tabla323[[#This Row],[BALANCE INICIAL]]*Tabla323[[#This Row],[PRECIO]]</f>
        <v>6000</v>
      </c>
      <c r="N433" s="2">
        <f>+Tabla323[[#This Row],[ENTRADAS]]*Tabla323[[#This Row],[PRECIO]]</f>
        <v>0</v>
      </c>
      <c r="O433" s="2">
        <f>+Tabla323[[#This Row],[SALIDAS]]*Tabla323[[#This Row],[PRECIO]]</f>
        <v>0</v>
      </c>
      <c r="P433" s="2">
        <f>+Tabla323[[#This Row],[BALANCE INICIAL2]]+Tabla323[[#This Row],[ENTRADAS3]]-Tabla323[[#This Row],[SALIDAS4]]</f>
        <v>6000</v>
      </c>
    </row>
    <row r="434" spans="1:16" x14ac:dyDescent="0.25">
      <c r="A434" s="39" t="s">
        <v>59</v>
      </c>
      <c r="B434" s="40" t="s">
        <v>880</v>
      </c>
      <c r="C434" s="52" t="s">
        <v>107</v>
      </c>
      <c r="D434" t="s">
        <v>727</v>
      </c>
      <c r="F434" s="55" t="s">
        <v>1345</v>
      </c>
      <c r="G434" s="9" t="s">
        <v>820</v>
      </c>
      <c r="H434">
        <v>4</v>
      </c>
      <c r="I434">
        <v>0</v>
      </c>
      <c r="J434" s="34">
        <v>0</v>
      </c>
      <c r="K434">
        <f>+Tabla323[[#This Row],[BALANCE INICIAL]]+Tabla323[[#This Row],[ENTRADAS]]-Tabla323[[#This Row],[SALIDAS]]</f>
        <v>4</v>
      </c>
      <c r="L434" s="2">
        <v>275</v>
      </c>
      <c r="M434" s="2">
        <f>+Tabla323[[#This Row],[BALANCE INICIAL]]*Tabla323[[#This Row],[PRECIO]]</f>
        <v>1100</v>
      </c>
      <c r="N434" s="2">
        <f>+Tabla323[[#This Row],[ENTRADAS]]*Tabla323[[#This Row],[PRECIO]]</f>
        <v>0</v>
      </c>
      <c r="O434" s="2">
        <f>+Tabla323[[#This Row],[SALIDAS]]*Tabla323[[#This Row],[PRECIO]]</f>
        <v>0</v>
      </c>
      <c r="P434" s="2">
        <f>+Tabla323[[#This Row],[BALANCE INICIAL2]]+Tabla323[[#This Row],[ENTRADAS3]]-Tabla323[[#This Row],[SALIDAS4]]</f>
        <v>1100</v>
      </c>
    </row>
    <row r="435" spans="1:16" x14ac:dyDescent="0.25">
      <c r="A435" s="39" t="s">
        <v>59</v>
      </c>
      <c r="B435" s="40" t="s">
        <v>880</v>
      </c>
      <c r="C435" s="52" t="s">
        <v>107</v>
      </c>
      <c r="D435" t="s">
        <v>728</v>
      </c>
      <c r="F435" s="55" t="s">
        <v>1345</v>
      </c>
      <c r="G435" s="9" t="s">
        <v>820</v>
      </c>
      <c r="H435">
        <v>3</v>
      </c>
      <c r="I435">
        <v>0</v>
      </c>
      <c r="J435" s="34">
        <v>0</v>
      </c>
      <c r="K435">
        <f>+Tabla323[[#This Row],[BALANCE INICIAL]]+Tabla323[[#This Row],[ENTRADAS]]-Tabla323[[#This Row],[SALIDAS]]</f>
        <v>3</v>
      </c>
      <c r="L435" s="2">
        <v>850</v>
      </c>
      <c r="M435" s="2">
        <f>+Tabla323[[#This Row],[BALANCE INICIAL]]*Tabla323[[#This Row],[PRECIO]]</f>
        <v>2550</v>
      </c>
      <c r="N435" s="2">
        <f>+Tabla323[[#This Row],[ENTRADAS]]*Tabla323[[#This Row],[PRECIO]]</f>
        <v>0</v>
      </c>
      <c r="O435" s="2">
        <f>+Tabla323[[#This Row],[SALIDAS]]*Tabla323[[#This Row],[PRECIO]]</f>
        <v>0</v>
      </c>
      <c r="P435" s="2">
        <f>+Tabla323[[#This Row],[BALANCE INICIAL2]]+Tabla323[[#This Row],[ENTRADAS3]]-Tabla323[[#This Row],[SALIDAS4]]</f>
        <v>2550</v>
      </c>
    </row>
    <row r="436" spans="1:16" x14ac:dyDescent="0.25">
      <c r="A436" s="39" t="s">
        <v>59</v>
      </c>
      <c r="B436" s="40" t="s">
        <v>880</v>
      </c>
      <c r="C436" s="52" t="s">
        <v>107</v>
      </c>
      <c r="D436" t="s">
        <v>729</v>
      </c>
      <c r="F436" s="55" t="s">
        <v>1345</v>
      </c>
      <c r="G436" s="9" t="s">
        <v>820</v>
      </c>
      <c r="H436">
        <v>1</v>
      </c>
      <c r="I436">
        <v>0</v>
      </c>
      <c r="J436" s="34">
        <v>0</v>
      </c>
      <c r="K436">
        <f>+Tabla323[[#This Row],[BALANCE INICIAL]]+Tabla323[[#This Row],[ENTRADAS]]-Tabla323[[#This Row],[SALIDAS]]</f>
        <v>1</v>
      </c>
      <c r="L436" s="2">
        <v>700</v>
      </c>
      <c r="M436" s="2">
        <f>+Tabla323[[#This Row],[BALANCE INICIAL]]*Tabla323[[#This Row],[PRECIO]]</f>
        <v>700</v>
      </c>
      <c r="N436" s="2">
        <f>+Tabla323[[#This Row],[ENTRADAS]]*Tabla323[[#This Row],[PRECIO]]</f>
        <v>0</v>
      </c>
      <c r="O436" s="2">
        <f>+Tabla323[[#This Row],[SALIDAS]]*Tabla323[[#This Row],[PRECIO]]</f>
        <v>0</v>
      </c>
      <c r="P436" s="2">
        <f>+Tabla323[[#This Row],[BALANCE INICIAL2]]+Tabla323[[#This Row],[ENTRADAS3]]-Tabla323[[#This Row],[SALIDAS4]]</f>
        <v>700</v>
      </c>
    </row>
    <row r="437" spans="1:16" x14ac:dyDescent="0.25">
      <c r="A437" s="39" t="s">
        <v>59</v>
      </c>
      <c r="B437" s="40" t="s">
        <v>880</v>
      </c>
      <c r="C437" s="52" t="s">
        <v>107</v>
      </c>
      <c r="D437" t="s">
        <v>730</v>
      </c>
      <c r="F437" s="55" t="s">
        <v>1345</v>
      </c>
      <c r="G437" s="9" t="s">
        <v>820</v>
      </c>
      <c r="H437">
        <v>6</v>
      </c>
      <c r="I437">
        <v>0</v>
      </c>
      <c r="J437" s="34">
        <v>0</v>
      </c>
      <c r="K437">
        <f>+Tabla323[[#This Row],[BALANCE INICIAL]]+Tabla323[[#This Row],[ENTRADAS]]-Tabla323[[#This Row],[SALIDAS]]</f>
        <v>6</v>
      </c>
      <c r="L437" s="2">
        <v>450</v>
      </c>
      <c r="M437" s="2">
        <f>+Tabla323[[#This Row],[BALANCE INICIAL]]*Tabla323[[#This Row],[PRECIO]]</f>
        <v>2700</v>
      </c>
      <c r="N437" s="2">
        <f>+Tabla323[[#This Row],[ENTRADAS]]*Tabla323[[#This Row],[PRECIO]]</f>
        <v>0</v>
      </c>
      <c r="O437" s="2">
        <f>+Tabla323[[#This Row],[SALIDAS]]*Tabla323[[#This Row],[PRECIO]]</f>
        <v>0</v>
      </c>
      <c r="P437" s="2">
        <f>+Tabla323[[#This Row],[BALANCE INICIAL2]]+Tabla323[[#This Row],[ENTRADAS3]]-Tabla323[[#This Row],[SALIDAS4]]</f>
        <v>2700</v>
      </c>
    </row>
    <row r="438" spans="1:16" x14ac:dyDescent="0.25">
      <c r="A438" s="39" t="s">
        <v>59</v>
      </c>
      <c r="B438" s="40" t="s">
        <v>880</v>
      </c>
      <c r="C438" s="52" t="s">
        <v>107</v>
      </c>
      <c r="D438" t="s">
        <v>731</v>
      </c>
      <c r="F438" s="55" t="s">
        <v>1345</v>
      </c>
      <c r="G438" s="9" t="s">
        <v>820</v>
      </c>
      <c r="H438">
        <v>9</v>
      </c>
      <c r="I438">
        <v>0</v>
      </c>
      <c r="J438" s="34">
        <v>0</v>
      </c>
      <c r="K438">
        <f>+Tabla323[[#This Row],[BALANCE INICIAL]]+Tabla323[[#This Row],[ENTRADAS]]-Tabla323[[#This Row],[SALIDAS]]</f>
        <v>9</v>
      </c>
      <c r="L438" s="2">
        <v>800</v>
      </c>
      <c r="M438" s="2">
        <f>+Tabla323[[#This Row],[BALANCE INICIAL]]*Tabla323[[#This Row],[PRECIO]]</f>
        <v>7200</v>
      </c>
      <c r="N438" s="2">
        <f>+Tabla323[[#This Row],[ENTRADAS]]*Tabla323[[#This Row],[PRECIO]]</f>
        <v>0</v>
      </c>
      <c r="O438" s="2">
        <f>+Tabla323[[#This Row],[SALIDAS]]*Tabla323[[#This Row],[PRECIO]]</f>
        <v>0</v>
      </c>
      <c r="P438" s="2">
        <f>+Tabla323[[#This Row],[BALANCE INICIAL2]]+Tabla323[[#This Row],[ENTRADAS3]]-Tabla323[[#This Row],[SALIDAS4]]</f>
        <v>7200</v>
      </c>
    </row>
    <row r="439" spans="1:16" x14ac:dyDescent="0.25">
      <c r="A439" s="39" t="s">
        <v>59</v>
      </c>
      <c r="B439" s="40" t="s">
        <v>880</v>
      </c>
      <c r="C439" s="52" t="s">
        <v>107</v>
      </c>
      <c r="D439" t="s">
        <v>732</v>
      </c>
      <c r="F439" s="55" t="s">
        <v>1345</v>
      </c>
      <c r="G439" s="9" t="s">
        <v>834</v>
      </c>
      <c r="H439">
        <v>2</v>
      </c>
      <c r="I439">
        <v>0</v>
      </c>
      <c r="J439" s="34">
        <v>0</v>
      </c>
      <c r="K439">
        <f>+Tabla323[[#This Row],[BALANCE INICIAL]]+Tabla323[[#This Row],[ENTRADAS]]-Tabla323[[#This Row],[SALIDAS]]</f>
        <v>2</v>
      </c>
      <c r="L439" s="2">
        <v>750</v>
      </c>
      <c r="M439" s="2">
        <f>+Tabla323[[#This Row],[BALANCE INICIAL]]*Tabla323[[#This Row],[PRECIO]]</f>
        <v>1500</v>
      </c>
      <c r="N439" s="2">
        <f>+Tabla323[[#This Row],[ENTRADAS]]*Tabla323[[#This Row],[PRECIO]]</f>
        <v>0</v>
      </c>
      <c r="O439" s="2">
        <f>+Tabla323[[#This Row],[SALIDAS]]*Tabla323[[#This Row],[PRECIO]]</f>
        <v>0</v>
      </c>
      <c r="P439" s="2">
        <f>+Tabla323[[#This Row],[BALANCE INICIAL2]]+Tabla323[[#This Row],[ENTRADAS3]]-Tabla323[[#This Row],[SALIDAS4]]</f>
        <v>1500</v>
      </c>
    </row>
    <row r="440" spans="1:16" x14ac:dyDescent="0.25">
      <c r="A440" s="39" t="s">
        <v>59</v>
      </c>
      <c r="B440" s="40" t="s">
        <v>880</v>
      </c>
      <c r="C440" s="52" t="s">
        <v>107</v>
      </c>
      <c r="D440" t="s">
        <v>733</v>
      </c>
      <c r="F440" s="55" t="s">
        <v>1345</v>
      </c>
      <c r="G440" s="9" t="s">
        <v>820</v>
      </c>
      <c r="H440">
        <v>11</v>
      </c>
      <c r="I440">
        <v>0</v>
      </c>
      <c r="J440" s="34">
        <v>0</v>
      </c>
      <c r="K440">
        <f>+Tabla323[[#This Row],[BALANCE INICIAL]]+Tabla323[[#This Row],[ENTRADAS]]-Tabla323[[#This Row],[SALIDAS]]</f>
        <v>11</v>
      </c>
      <c r="L440" s="2">
        <v>850</v>
      </c>
      <c r="M440" s="2">
        <f>+Tabla323[[#This Row],[BALANCE INICIAL]]*Tabla323[[#This Row],[PRECIO]]</f>
        <v>9350</v>
      </c>
      <c r="N440" s="2">
        <f>+Tabla323[[#This Row],[ENTRADAS]]*Tabla323[[#This Row],[PRECIO]]</f>
        <v>0</v>
      </c>
      <c r="O440" s="2">
        <f>+Tabla323[[#This Row],[SALIDAS]]*Tabla323[[#This Row],[PRECIO]]</f>
        <v>0</v>
      </c>
      <c r="P440" s="2">
        <f>+Tabla323[[#This Row],[BALANCE INICIAL2]]+Tabla323[[#This Row],[ENTRADAS3]]-Tabla323[[#This Row],[SALIDAS4]]</f>
        <v>9350</v>
      </c>
    </row>
    <row r="441" spans="1:16" x14ac:dyDescent="0.25">
      <c r="A441" s="39" t="s">
        <v>59</v>
      </c>
      <c r="B441" s="40" t="s">
        <v>880</v>
      </c>
      <c r="C441" s="52" t="s">
        <v>107</v>
      </c>
      <c r="D441" t="s">
        <v>734</v>
      </c>
      <c r="F441" s="55" t="s">
        <v>1345</v>
      </c>
      <c r="G441" s="9" t="s">
        <v>820</v>
      </c>
      <c r="H441">
        <v>2</v>
      </c>
      <c r="I441">
        <v>0</v>
      </c>
      <c r="J441" s="34">
        <v>0</v>
      </c>
      <c r="K441">
        <f>+Tabla323[[#This Row],[BALANCE INICIAL]]+Tabla323[[#This Row],[ENTRADAS]]-Tabla323[[#This Row],[SALIDAS]]</f>
        <v>2</v>
      </c>
      <c r="L441" s="2">
        <v>1050</v>
      </c>
      <c r="M441" s="2">
        <f>+Tabla323[[#This Row],[BALANCE INICIAL]]*Tabla323[[#This Row],[PRECIO]]</f>
        <v>2100</v>
      </c>
      <c r="N441" s="2">
        <f>+Tabla323[[#This Row],[ENTRADAS]]*Tabla323[[#This Row],[PRECIO]]</f>
        <v>0</v>
      </c>
      <c r="O441" s="2">
        <f>+Tabla323[[#This Row],[SALIDAS]]*Tabla323[[#This Row],[PRECIO]]</f>
        <v>0</v>
      </c>
      <c r="P441" s="2">
        <f>+Tabla323[[#This Row],[BALANCE INICIAL2]]+Tabla323[[#This Row],[ENTRADAS3]]-Tabla323[[#This Row],[SALIDAS4]]</f>
        <v>2100</v>
      </c>
    </row>
    <row r="442" spans="1:16" x14ac:dyDescent="0.25">
      <c r="A442" s="39" t="s">
        <v>59</v>
      </c>
      <c r="B442" s="40" t="s">
        <v>880</v>
      </c>
      <c r="C442" s="52" t="s">
        <v>107</v>
      </c>
      <c r="D442" t="s">
        <v>735</v>
      </c>
      <c r="F442" s="55" t="s">
        <v>1345</v>
      </c>
      <c r="G442" s="9" t="s">
        <v>820</v>
      </c>
      <c r="H442">
        <v>1</v>
      </c>
      <c r="I442">
        <v>0</v>
      </c>
      <c r="J442" s="34">
        <v>0</v>
      </c>
      <c r="K442">
        <f>+Tabla323[[#This Row],[BALANCE INICIAL]]+Tabla323[[#This Row],[ENTRADAS]]-Tabla323[[#This Row],[SALIDAS]]</f>
        <v>1</v>
      </c>
      <c r="L442" s="2">
        <v>1250</v>
      </c>
      <c r="M442" s="2">
        <f>+Tabla323[[#This Row],[BALANCE INICIAL]]*Tabla323[[#This Row],[PRECIO]]</f>
        <v>1250</v>
      </c>
      <c r="N442" s="2">
        <f>+Tabla323[[#This Row],[ENTRADAS]]*Tabla323[[#This Row],[PRECIO]]</f>
        <v>0</v>
      </c>
      <c r="O442" s="2">
        <f>+Tabla323[[#This Row],[SALIDAS]]*Tabla323[[#This Row],[PRECIO]]</f>
        <v>0</v>
      </c>
      <c r="P442" s="2">
        <f>+Tabla323[[#This Row],[BALANCE INICIAL2]]+Tabla323[[#This Row],[ENTRADAS3]]-Tabla323[[#This Row],[SALIDAS4]]</f>
        <v>1250</v>
      </c>
    </row>
    <row r="443" spans="1:16" x14ac:dyDescent="0.25">
      <c r="A443" s="39" t="s">
        <v>59</v>
      </c>
      <c r="B443" s="40" t="s">
        <v>880</v>
      </c>
      <c r="C443" s="52" t="s">
        <v>107</v>
      </c>
      <c r="D443" t="s">
        <v>736</v>
      </c>
      <c r="F443" s="55" t="s">
        <v>1345</v>
      </c>
      <c r="G443" s="9" t="s">
        <v>820</v>
      </c>
      <c r="H443">
        <v>23</v>
      </c>
      <c r="I443">
        <v>0</v>
      </c>
      <c r="J443" s="34">
        <v>0</v>
      </c>
      <c r="K443">
        <f>+Tabla323[[#This Row],[BALANCE INICIAL]]+Tabla323[[#This Row],[ENTRADAS]]-Tabla323[[#This Row],[SALIDAS]]</f>
        <v>23</v>
      </c>
      <c r="L443" s="2">
        <v>950.3</v>
      </c>
      <c r="M443" s="2">
        <f>+Tabla323[[#This Row],[BALANCE INICIAL]]*Tabla323[[#This Row],[PRECIO]]</f>
        <v>21856.899999999998</v>
      </c>
      <c r="N443" s="2">
        <f>+Tabla323[[#This Row],[ENTRADAS]]*Tabla323[[#This Row],[PRECIO]]</f>
        <v>0</v>
      </c>
      <c r="O443" s="2">
        <f>+Tabla323[[#This Row],[SALIDAS]]*Tabla323[[#This Row],[PRECIO]]</f>
        <v>0</v>
      </c>
      <c r="P443" s="2">
        <f>+Tabla323[[#This Row],[BALANCE INICIAL2]]+Tabla323[[#This Row],[ENTRADAS3]]-Tabla323[[#This Row],[SALIDAS4]]</f>
        <v>21856.899999999998</v>
      </c>
    </row>
    <row r="444" spans="1:16" x14ac:dyDescent="0.25">
      <c r="A444" s="39" t="s">
        <v>59</v>
      </c>
      <c r="B444" s="40" t="s">
        <v>880</v>
      </c>
      <c r="C444" s="52" t="s">
        <v>107</v>
      </c>
      <c r="D444" t="s">
        <v>737</v>
      </c>
      <c r="F444" s="55" t="s">
        <v>1345</v>
      </c>
      <c r="G444" s="9" t="s">
        <v>820</v>
      </c>
      <c r="H444">
        <v>5</v>
      </c>
      <c r="I444">
        <v>0</v>
      </c>
      <c r="J444" s="34">
        <v>0</v>
      </c>
      <c r="K444">
        <f>+Tabla323[[#This Row],[BALANCE INICIAL]]+Tabla323[[#This Row],[ENTRADAS]]-Tabla323[[#This Row],[SALIDAS]]</f>
        <v>5</v>
      </c>
      <c r="L444" s="2">
        <v>650.5</v>
      </c>
      <c r="M444" s="2">
        <f>+Tabla323[[#This Row],[BALANCE INICIAL]]*Tabla323[[#This Row],[PRECIO]]</f>
        <v>3252.5</v>
      </c>
      <c r="N444" s="2">
        <f>+Tabla323[[#This Row],[ENTRADAS]]*Tabla323[[#This Row],[PRECIO]]</f>
        <v>0</v>
      </c>
      <c r="O444" s="2">
        <f>+Tabla323[[#This Row],[SALIDAS]]*Tabla323[[#This Row],[PRECIO]]</f>
        <v>0</v>
      </c>
      <c r="P444" s="2">
        <f>+Tabla323[[#This Row],[BALANCE INICIAL2]]+Tabla323[[#This Row],[ENTRADAS3]]-Tabla323[[#This Row],[SALIDAS4]]</f>
        <v>3252.5</v>
      </c>
    </row>
    <row r="445" spans="1:16" x14ac:dyDescent="0.25">
      <c r="A445" s="39" t="s">
        <v>59</v>
      </c>
      <c r="B445" s="40" t="s">
        <v>880</v>
      </c>
      <c r="C445" s="52" t="s">
        <v>107</v>
      </c>
      <c r="D445" t="s">
        <v>738</v>
      </c>
      <c r="F445" s="55" t="s">
        <v>1345</v>
      </c>
      <c r="G445" s="9" t="s">
        <v>820</v>
      </c>
      <c r="H445">
        <v>8</v>
      </c>
      <c r="I445">
        <v>0</v>
      </c>
      <c r="J445" s="34">
        <v>0</v>
      </c>
      <c r="K445">
        <f>+Tabla323[[#This Row],[BALANCE INICIAL]]+Tabla323[[#This Row],[ENTRADAS]]-Tabla323[[#This Row],[SALIDAS]]</f>
        <v>8</v>
      </c>
      <c r="L445" s="2">
        <v>1350</v>
      </c>
      <c r="M445" s="2">
        <f>+Tabla323[[#This Row],[BALANCE INICIAL]]*Tabla323[[#This Row],[PRECIO]]</f>
        <v>10800</v>
      </c>
      <c r="N445" s="2">
        <f>+Tabla323[[#This Row],[ENTRADAS]]*Tabla323[[#This Row],[PRECIO]]</f>
        <v>0</v>
      </c>
      <c r="O445" s="2">
        <f>+Tabla323[[#This Row],[SALIDAS]]*Tabla323[[#This Row],[PRECIO]]</f>
        <v>0</v>
      </c>
      <c r="P445" s="2">
        <f>+Tabla323[[#This Row],[BALANCE INICIAL2]]+Tabla323[[#This Row],[ENTRADAS3]]-Tabla323[[#This Row],[SALIDAS4]]</f>
        <v>10800</v>
      </c>
    </row>
    <row r="446" spans="1:16" x14ac:dyDescent="0.25">
      <c r="A446" s="39" t="s">
        <v>59</v>
      </c>
      <c r="B446" s="40" t="s">
        <v>880</v>
      </c>
      <c r="C446" s="52" t="s">
        <v>107</v>
      </c>
      <c r="D446" t="s">
        <v>739</v>
      </c>
      <c r="F446" s="55" t="s">
        <v>1345</v>
      </c>
      <c r="G446" s="9" t="s">
        <v>820</v>
      </c>
      <c r="H446">
        <v>1</v>
      </c>
      <c r="I446">
        <v>0</v>
      </c>
      <c r="J446" s="34">
        <v>0</v>
      </c>
      <c r="K446">
        <f>+Tabla323[[#This Row],[BALANCE INICIAL]]+Tabla323[[#This Row],[ENTRADAS]]-Tabla323[[#This Row],[SALIDAS]]</f>
        <v>1</v>
      </c>
      <c r="L446" s="2">
        <v>540</v>
      </c>
      <c r="M446" s="2">
        <f>+Tabla323[[#This Row],[BALANCE INICIAL]]*Tabla323[[#This Row],[PRECIO]]</f>
        <v>540</v>
      </c>
      <c r="N446" s="2">
        <f>+Tabla323[[#This Row],[ENTRADAS]]*Tabla323[[#This Row],[PRECIO]]</f>
        <v>0</v>
      </c>
      <c r="O446" s="2">
        <f>+Tabla323[[#This Row],[SALIDAS]]*Tabla323[[#This Row],[PRECIO]]</f>
        <v>0</v>
      </c>
      <c r="P446" s="2">
        <f>+Tabla323[[#This Row],[BALANCE INICIAL2]]+Tabla323[[#This Row],[ENTRADAS3]]-Tabla323[[#This Row],[SALIDAS4]]</f>
        <v>540</v>
      </c>
    </row>
    <row r="447" spans="1:16" x14ac:dyDescent="0.25">
      <c r="A447" s="39" t="s">
        <v>59</v>
      </c>
      <c r="B447" s="40" t="s">
        <v>880</v>
      </c>
      <c r="C447" s="52" t="s">
        <v>107</v>
      </c>
      <c r="D447" t="s">
        <v>740</v>
      </c>
      <c r="F447" s="55" t="s">
        <v>1345</v>
      </c>
      <c r="G447" s="9" t="s">
        <v>820</v>
      </c>
      <c r="H447">
        <v>4</v>
      </c>
      <c r="I447">
        <v>0</v>
      </c>
      <c r="J447" s="34">
        <v>0</v>
      </c>
      <c r="K447">
        <f>+Tabla323[[#This Row],[BALANCE INICIAL]]+Tabla323[[#This Row],[ENTRADAS]]-Tabla323[[#This Row],[SALIDAS]]</f>
        <v>4</v>
      </c>
      <c r="L447" s="2">
        <v>650</v>
      </c>
      <c r="M447" s="2">
        <f>+Tabla323[[#This Row],[BALANCE INICIAL]]*Tabla323[[#This Row],[PRECIO]]</f>
        <v>2600</v>
      </c>
      <c r="N447" s="2">
        <f>+Tabla323[[#This Row],[ENTRADAS]]*Tabla323[[#This Row],[PRECIO]]</f>
        <v>0</v>
      </c>
      <c r="O447" s="2">
        <f>+Tabla323[[#This Row],[SALIDAS]]*Tabla323[[#This Row],[PRECIO]]</f>
        <v>0</v>
      </c>
      <c r="P447" s="2">
        <f>+Tabla323[[#This Row],[BALANCE INICIAL2]]+Tabla323[[#This Row],[ENTRADAS3]]-Tabla323[[#This Row],[SALIDAS4]]</f>
        <v>2600</v>
      </c>
    </row>
    <row r="448" spans="1:16" x14ac:dyDescent="0.25">
      <c r="A448" s="39" t="s">
        <v>59</v>
      </c>
      <c r="B448" s="40" t="s">
        <v>880</v>
      </c>
      <c r="C448" s="52" t="s">
        <v>107</v>
      </c>
      <c r="D448" t="s">
        <v>741</v>
      </c>
      <c r="F448" s="55" t="s">
        <v>1345</v>
      </c>
      <c r="G448" s="9" t="s">
        <v>820</v>
      </c>
      <c r="H448">
        <v>1</v>
      </c>
      <c r="I448">
        <v>0</v>
      </c>
      <c r="J448" s="34">
        <v>0</v>
      </c>
      <c r="K448">
        <f>+Tabla323[[#This Row],[BALANCE INICIAL]]+Tabla323[[#This Row],[ENTRADAS]]-Tabla323[[#This Row],[SALIDAS]]</f>
        <v>1</v>
      </c>
      <c r="L448" s="2">
        <v>750</v>
      </c>
      <c r="M448" s="2">
        <f>+Tabla323[[#This Row],[BALANCE INICIAL]]*Tabla323[[#This Row],[PRECIO]]</f>
        <v>750</v>
      </c>
      <c r="N448" s="2">
        <f>+Tabla323[[#This Row],[ENTRADAS]]*Tabla323[[#This Row],[PRECIO]]</f>
        <v>0</v>
      </c>
      <c r="O448" s="2">
        <f>+Tabla323[[#This Row],[SALIDAS]]*Tabla323[[#This Row],[PRECIO]]</f>
        <v>0</v>
      </c>
      <c r="P448" s="2">
        <f>+Tabla323[[#This Row],[BALANCE INICIAL2]]+Tabla323[[#This Row],[ENTRADAS3]]-Tabla323[[#This Row],[SALIDAS4]]</f>
        <v>750</v>
      </c>
    </row>
    <row r="449" spans="1:16" x14ac:dyDescent="0.25">
      <c r="A449" s="39" t="s">
        <v>59</v>
      </c>
      <c r="B449" s="40" t="s">
        <v>880</v>
      </c>
      <c r="C449" s="52" t="s">
        <v>107</v>
      </c>
      <c r="D449" t="s">
        <v>742</v>
      </c>
      <c r="F449" s="55" t="s">
        <v>1345</v>
      </c>
      <c r="G449" s="9" t="s">
        <v>820</v>
      </c>
      <c r="H449">
        <v>5</v>
      </c>
      <c r="I449">
        <v>0</v>
      </c>
      <c r="J449" s="34">
        <v>0</v>
      </c>
      <c r="K449">
        <f>+Tabla323[[#This Row],[BALANCE INICIAL]]+Tabla323[[#This Row],[ENTRADAS]]-Tabla323[[#This Row],[SALIDAS]]</f>
        <v>5</v>
      </c>
      <c r="L449" s="2">
        <v>600</v>
      </c>
      <c r="M449" s="2">
        <f>+Tabla323[[#This Row],[BALANCE INICIAL]]*Tabla323[[#This Row],[PRECIO]]</f>
        <v>3000</v>
      </c>
      <c r="N449" s="2">
        <f>+Tabla323[[#This Row],[ENTRADAS]]*Tabla323[[#This Row],[PRECIO]]</f>
        <v>0</v>
      </c>
      <c r="O449" s="2">
        <f>+Tabla323[[#This Row],[SALIDAS]]*Tabla323[[#This Row],[PRECIO]]</f>
        <v>0</v>
      </c>
      <c r="P449" s="2">
        <f>+Tabla323[[#This Row],[BALANCE INICIAL2]]+Tabla323[[#This Row],[ENTRADAS3]]-Tabla323[[#This Row],[SALIDAS4]]</f>
        <v>3000</v>
      </c>
    </row>
    <row r="450" spans="1:16" x14ac:dyDescent="0.25">
      <c r="A450" s="39" t="s">
        <v>59</v>
      </c>
      <c r="B450" s="40" t="s">
        <v>880</v>
      </c>
      <c r="C450" s="52" t="s">
        <v>107</v>
      </c>
      <c r="D450" t="s">
        <v>743</v>
      </c>
      <c r="F450" s="55" t="s">
        <v>1345</v>
      </c>
      <c r="G450" s="9" t="s">
        <v>820</v>
      </c>
      <c r="H450">
        <v>1</v>
      </c>
      <c r="I450">
        <v>0</v>
      </c>
      <c r="J450" s="34">
        <v>0</v>
      </c>
      <c r="K450">
        <f>+Tabla323[[#This Row],[BALANCE INICIAL]]+Tabla323[[#This Row],[ENTRADAS]]-Tabla323[[#This Row],[SALIDAS]]</f>
        <v>1</v>
      </c>
      <c r="L450" s="2">
        <v>450</v>
      </c>
      <c r="M450" s="2">
        <f>+Tabla323[[#This Row],[BALANCE INICIAL]]*Tabla323[[#This Row],[PRECIO]]</f>
        <v>450</v>
      </c>
      <c r="N450" s="2">
        <f>+Tabla323[[#This Row],[ENTRADAS]]*Tabla323[[#This Row],[PRECIO]]</f>
        <v>0</v>
      </c>
      <c r="O450" s="2">
        <f>+Tabla323[[#This Row],[SALIDAS]]*Tabla323[[#This Row],[PRECIO]]</f>
        <v>0</v>
      </c>
      <c r="P450" s="2">
        <f>+Tabla323[[#This Row],[BALANCE INICIAL2]]+Tabla323[[#This Row],[ENTRADAS3]]-Tabla323[[#This Row],[SALIDAS4]]</f>
        <v>450</v>
      </c>
    </row>
    <row r="451" spans="1:16" x14ac:dyDescent="0.25">
      <c r="A451" s="39" t="s">
        <v>59</v>
      </c>
      <c r="B451" s="40" t="s">
        <v>880</v>
      </c>
      <c r="C451" s="52" t="s">
        <v>107</v>
      </c>
      <c r="D451" t="s">
        <v>744</v>
      </c>
      <c r="F451" s="55" t="s">
        <v>1345</v>
      </c>
      <c r="G451" s="9" t="s">
        <v>820</v>
      </c>
      <c r="H451">
        <v>5</v>
      </c>
      <c r="I451">
        <v>0</v>
      </c>
      <c r="J451" s="34">
        <v>0</v>
      </c>
      <c r="K451">
        <f>+Tabla323[[#This Row],[BALANCE INICIAL]]+Tabla323[[#This Row],[ENTRADAS]]-Tabla323[[#This Row],[SALIDAS]]</f>
        <v>5</v>
      </c>
      <c r="L451" s="2">
        <v>400</v>
      </c>
      <c r="M451" s="2">
        <f>+Tabla323[[#This Row],[BALANCE INICIAL]]*Tabla323[[#This Row],[PRECIO]]</f>
        <v>2000</v>
      </c>
      <c r="N451" s="2">
        <f>+Tabla323[[#This Row],[ENTRADAS]]*Tabla323[[#This Row],[PRECIO]]</f>
        <v>0</v>
      </c>
      <c r="O451" s="2">
        <f>+Tabla323[[#This Row],[SALIDAS]]*Tabla323[[#This Row],[PRECIO]]</f>
        <v>0</v>
      </c>
      <c r="P451" s="2">
        <f>+Tabla323[[#This Row],[BALANCE INICIAL2]]+Tabla323[[#This Row],[ENTRADAS3]]-Tabla323[[#This Row],[SALIDAS4]]</f>
        <v>2000</v>
      </c>
    </row>
    <row r="452" spans="1:16" x14ac:dyDescent="0.25">
      <c r="A452" s="39" t="s">
        <v>59</v>
      </c>
      <c r="B452" s="40" t="s">
        <v>880</v>
      </c>
      <c r="C452" s="52" t="s">
        <v>107</v>
      </c>
      <c r="D452" t="s">
        <v>745</v>
      </c>
      <c r="F452" s="55" t="s">
        <v>1345</v>
      </c>
      <c r="G452" s="9" t="s">
        <v>820</v>
      </c>
      <c r="H452">
        <v>6</v>
      </c>
      <c r="I452">
        <v>0</v>
      </c>
      <c r="J452" s="34">
        <v>0</v>
      </c>
      <c r="K452">
        <f>+Tabla323[[#This Row],[BALANCE INICIAL]]+Tabla323[[#This Row],[ENTRADAS]]-Tabla323[[#This Row],[SALIDAS]]</f>
        <v>6</v>
      </c>
      <c r="L452" s="2">
        <v>575</v>
      </c>
      <c r="M452" s="2">
        <f>+Tabla323[[#This Row],[BALANCE INICIAL]]*Tabla323[[#This Row],[PRECIO]]</f>
        <v>3450</v>
      </c>
      <c r="N452" s="2">
        <f>+Tabla323[[#This Row],[ENTRADAS]]*Tabla323[[#This Row],[PRECIO]]</f>
        <v>0</v>
      </c>
      <c r="O452" s="2">
        <f>+Tabla323[[#This Row],[SALIDAS]]*Tabla323[[#This Row],[PRECIO]]</f>
        <v>0</v>
      </c>
      <c r="P452" s="2">
        <f>+Tabla323[[#This Row],[BALANCE INICIAL2]]+Tabla323[[#This Row],[ENTRADAS3]]-Tabla323[[#This Row],[SALIDAS4]]</f>
        <v>3450</v>
      </c>
    </row>
    <row r="453" spans="1:16" x14ac:dyDescent="0.25">
      <c r="A453" s="39" t="s">
        <v>59</v>
      </c>
      <c r="B453" s="40" t="s">
        <v>880</v>
      </c>
      <c r="C453" s="52" t="s">
        <v>107</v>
      </c>
      <c r="D453" t="s">
        <v>746</v>
      </c>
      <c r="F453" s="55" t="s">
        <v>1345</v>
      </c>
      <c r="G453" s="9" t="s">
        <v>820</v>
      </c>
      <c r="H453">
        <v>5</v>
      </c>
      <c r="I453">
        <v>0</v>
      </c>
      <c r="J453" s="34">
        <v>0</v>
      </c>
      <c r="K453">
        <f>+Tabla323[[#This Row],[BALANCE INICIAL]]+Tabla323[[#This Row],[ENTRADAS]]-Tabla323[[#This Row],[SALIDAS]]</f>
        <v>5</v>
      </c>
      <c r="L453" s="2">
        <v>495</v>
      </c>
      <c r="M453" s="2">
        <f>+Tabla323[[#This Row],[BALANCE INICIAL]]*Tabla323[[#This Row],[PRECIO]]</f>
        <v>2475</v>
      </c>
      <c r="N453" s="2">
        <f>+Tabla323[[#This Row],[ENTRADAS]]*Tabla323[[#This Row],[PRECIO]]</f>
        <v>0</v>
      </c>
      <c r="O453" s="2">
        <f>+Tabla323[[#This Row],[SALIDAS]]*Tabla323[[#This Row],[PRECIO]]</f>
        <v>0</v>
      </c>
      <c r="P453" s="2">
        <f>+Tabla323[[#This Row],[BALANCE INICIAL2]]+Tabla323[[#This Row],[ENTRADAS3]]-Tabla323[[#This Row],[SALIDAS4]]</f>
        <v>2475</v>
      </c>
    </row>
    <row r="454" spans="1:16" x14ac:dyDescent="0.25">
      <c r="A454" s="39" t="s">
        <v>59</v>
      </c>
      <c r="B454" s="40" t="s">
        <v>880</v>
      </c>
      <c r="C454" s="52" t="s">
        <v>107</v>
      </c>
      <c r="D454" t="s">
        <v>747</v>
      </c>
      <c r="F454" s="55" t="s">
        <v>1345</v>
      </c>
      <c r="G454" s="9" t="s">
        <v>820</v>
      </c>
      <c r="H454">
        <v>6</v>
      </c>
      <c r="I454">
        <v>0</v>
      </c>
      <c r="J454" s="34">
        <v>0</v>
      </c>
      <c r="K454">
        <f>+Tabla323[[#This Row],[BALANCE INICIAL]]+Tabla323[[#This Row],[ENTRADAS]]-Tabla323[[#This Row],[SALIDAS]]</f>
        <v>6</v>
      </c>
      <c r="L454" s="2">
        <v>450</v>
      </c>
      <c r="M454" s="2">
        <f>+Tabla323[[#This Row],[BALANCE INICIAL]]*Tabla323[[#This Row],[PRECIO]]</f>
        <v>2700</v>
      </c>
      <c r="N454" s="2">
        <f>+Tabla323[[#This Row],[ENTRADAS]]*Tabla323[[#This Row],[PRECIO]]</f>
        <v>0</v>
      </c>
      <c r="O454" s="2">
        <f>+Tabla323[[#This Row],[SALIDAS]]*Tabla323[[#This Row],[PRECIO]]</f>
        <v>0</v>
      </c>
      <c r="P454" s="2">
        <f>+Tabla323[[#This Row],[BALANCE INICIAL2]]+Tabla323[[#This Row],[ENTRADAS3]]-Tabla323[[#This Row],[SALIDAS4]]</f>
        <v>2700</v>
      </c>
    </row>
    <row r="455" spans="1:16" x14ac:dyDescent="0.25">
      <c r="A455" s="39" t="s">
        <v>59</v>
      </c>
      <c r="B455" s="40" t="s">
        <v>880</v>
      </c>
      <c r="C455" s="52" t="s">
        <v>107</v>
      </c>
      <c r="D455" t="s">
        <v>748</v>
      </c>
      <c r="F455" s="55" t="s">
        <v>1345</v>
      </c>
      <c r="G455" s="9" t="s">
        <v>820</v>
      </c>
      <c r="H455">
        <v>2</v>
      </c>
      <c r="I455">
        <v>0</v>
      </c>
      <c r="J455" s="34">
        <v>0</v>
      </c>
      <c r="K455">
        <f>+Tabla323[[#This Row],[BALANCE INICIAL]]+Tabla323[[#This Row],[ENTRADAS]]-Tabla323[[#This Row],[SALIDAS]]</f>
        <v>2</v>
      </c>
      <c r="L455" s="2">
        <v>2144</v>
      </c>
      <c r="M455" s="2">
        <f>+Tabla323[[#This Row],[BALANCE INICIAL]]*Tabla323[[#This Row],[PRECIO]]</f>
        <v>4288</v>
      </c>
      <c r="N455" s="2">
        <f>+Tabla323[[#This Row],[ENTRADAS]]*Tabla323[[#This Row],[PRECIO]]</f>
        <v>0</v>
      </c>
      <c r="O455" s="2">
        <f>+Tabla323[[#This Row],[SALIDAS]]*Tabla323[[#This Row],[PRECIO]]</f>
        <v>0</v>
      </c>
      <c r="P455" s="2">
        <f>+Tabla323[[#This Row],[BALANCE INICIAL2]]+Tabla323[[#This Row],[ENTRADAS3]]-Tabla323[[#This Row],[SALIDAS4]]</f>
        <v>4288</v>
      </c>
    </row>
    <row r="456" spans="1:16" x14ac:dyDescent="0.25">
      <c r="A456" s="39" t="s">
        <v>59</v>
      </c>
      <c r="B456" s="40" t="s">
        <v>880</v>
      </c>
      <c r="C456" s="52" t="s">
        <v>107</v>
      </c>
      <c r="D456" t="s">
        <v>749</v>
      </c>
      <c r="F456" s="55" t="s">
        <v>1345</v>
      </c>
      <c r="G456" s="9" t="s">
        <v>820</v>
      </c>
      <c r="H456">
        <v>21</v>
      </c>
      <c r="I456">
        <v>0</v>
      </c>
      <c r="J456" s="34">
        <v>0</v>
      </c>
      <c r="K456">
        <f>+Tabla323[[#This Row],[BALANCE INICIAL]]+Tabla323[[#This Row],[ENTRADAS]]-Tabla323[[#This Row],[SALIDAS]]</f>
        <v>21</v>
      </c>
      <c r="L456" s="2">
        <v>190</v>
      </c>
      <c r="M456" s="2">
        <f>+Tabla323[[#This Row],[BALANCE INICIAL]]*Tabla323[[#This Row],[PRECIO]]</f>
        <v>3990</v>
      </c>
      <c r="N456" s="2">
        <f>+Tabla323[[#This Row],[ENTRADAS]]*Tabla323[[#This Row],[PRECIO]]</f>
        <v>0</v>
      </c>
      <c r="O456" s="2">
        <f>+Tabla323[[#This Row],[SALIDAS]]*Tabla323[[#This Row],[PRECIO]]</f>
        <v>0</v>
      </c>
      <c r="P456" s="2">
        <f>+Tabla323[[#This Row],[BALANCE INICIAL2]]+Tabla323[[#This Row],[ENTRADAS3]]-Tabla323[[#This Row],[SALIDAS4]]</f>
        <v>3990</v>
      </c>
    </row>
    <row r="457" spans="1:16" x14ac:dyDescent="0.25">
      <c r="A457" s="39" t="s">
        <v>59</v>
      </c>
      <c r="B457" s="40" t="s">
        <v>880</v>
      </c>
      <c r="C457" s="52" t="s">
        <v>107</v>
      </c>
      <c r="D457" t="s">
        <v>750</v>
      </c>
      <c r="F457" s="55" t="s">
        <v>1345</v>
      </c>
      <c r="G457" s="9" t="s">
        <v>820</v>
      </c>
      <c r="H457">
        <v>3</v>
      </c>
      <c r="I457">
        <v>0</v>
      </c>
      <c r="J457" s="34">
        <v>0</v>
      </c>
      <c r="K457">
        <f>+Tabla323[[#This Row],[BALANCE INICIAL]]+Tabla323[[#This Row],[ENTRADAS]]-Tabla323[[#This Row],[SALIDAS]]</f>
        <v>3</v>
      </c>
      <c r="L457" s="2">
        <v>350</v>
      </c>
      <c r="M457" s="2">
        <f>+Tabla323[[#This Row],[BALANCE INICIAL]]*Tabla323[[#This Row],[PRECIO]]</f>
        <v>1050</v>
      </c>
      <c r="N457" s="2">
        <f>+Tabla323[[#This Row],[ENTRADAS]]*Tabla323[[#This Row],[PRECIO]]</f>
        <v>0</v>
      </c>
      <c r="O457" s="2">
        <f>+Tabla323[[#This Row],[SALIDAS]]*Tabla323[[#This Row],[PRECIO]]</f>
        <v>0</v>
      </c>
      <c r="P457" s="2">
        <f>+Tabla323[[#This Row],[BALANCE INICIAL2]]+Tabla323[[#This Row],[ENTRADAS3]]-Tabla323[[#This Row],[SALIDAS4]]</f>
        <v>1050</v>
      </c>
    </row>
    <row r="458" spans="1:16" x14ac:dyDescent="0.25">
      <c r="A458" s="39" t="s">
        <v>26</v>
      </c>
      <c r="B458" s="40" t="s">
        <v>887</v>
      </c>
      <c r="C458" s="52" t="s">
        <v>70</v>
      </c>
      <c r="D458" t="s">
        <v>1435</v>
      </c>
      <c r="F458" s="55" t="s">
        <v>1345</v>
      </c>
      <c r="G458" s="9" t="s">
        <v>820</v>
      </c>
      <c r="H458">
        <v>4</v>
      </c>
      <c r="I458">
        <v>0</v>
      </c>
      <c r="J458" s="34">
        <v>0</v>
      </c>
      <c r="K458">
        <f>+Tabla323[[#This Row],[BALANCE INICIAL]]+Tabla323[[#This Row],[ENTRADAS]]-Tabla323[[#This Row],[SALIDAS]]</f>
        <v>4</v>
      </c>
      <c r="L458" s="2">
        <v>1450</v>
      </c>
      <c r="M458" s="2">
        <f>+Tabla323[[#This Row],[BALANCE INICIAL]]*Tabla323[[#This Row],[PRECIO]]</f>
        <v>5800</v>
      </c>
      <c r="N458" s="2">
        <f>+Tabla323[[#This Row],[ENTRADAS]]*Tabla323[[#This Row],[PRECIO]]</f>
        <v>0</v>
      </c>
      <c r="O458" s="2">
        <f>+Tabla323[[#This Row],[SALIDAS]]*Tabla323[[#This Row],[PRECIO]]</f>
        <v>0</v>
      </c>
      <c r="P458" s="2">
        <f>+Tabla323[[#This Row],[BALANCE INICIAL2]]+Tabla323[[#This Row],[ENTRADAS3]]-Tabla323[[#This Row],[SALIDAS4]]</f>
        <v>5800</v>
      </c>
    </row>
    <row r="459" spans="1:16" ht="13.5" customHeight="1" x14ac:dyDescent="0.25">
      <c r="A459" s="39" t="s">
        <v>26</v>
      </c>
      <c r="B459" s="40" t="s">
        <v>887</v>
      </c>
      <c r="C459" s="52" t="s">
        <v>70</v>
      </c>
      <c r="D459" t="s">
        <v>1041</v>
      </c>
      <c r="E459" t="s">
        <v>1048</v>
      </c>
      <c r="F459" s="55" t="s">
        <v>1345</v>
      </c>
      <c r="G459" s="9" t="s">
        <v>820</v>
      </c>
      <c r="H459">
        <v>4</v>
      </c>
      <c r="I459">
        <v>0</v>
      </c>
      <c r="J459" s="34">
        <v>0</v>
      </c>
      <c r="K459">
        <f>+Tabla323[[#This Row],[BALANCE INICIAL]]+Tabla323[[#This Row],[ENTRADAS]]-Tabla323[[#This Row],[SALIDAS]]</f>
        <v>4</v>
      </c>
      <c r="L459" s="2">
        <v>1550</v>
      </c>
      <c r="M459" s="2">
        <f>+Tabla323[[#This Row],[BALANCE INICIAL]]*Tabla323[[#This Row],[PRECIO]]</f>
        <v>6200</v>
      </c>
      <c r="N459" s="2">
        <f>+Tabla323[[#This Row],[ENTRADAS]]*Tabla323[[#This Row],[PRECIO]]</f>
        <v>0</v>
      </c>
      <c r="O459" s="2">
        <f>+Tabla323[[#This Row],[SALIDAS]]*Tabla323[[#This Row],[PRECIO]]</f>
        <v>0</v>
      </c>
      <c r="P459" s="2">
        <f>+Tabla323[[#This Row],[BALANCE INICIAL2]]+Tabla323[[#This Row],[ENTRADAS3]]-Tabla323[[#This Row],[SALIDAS4]]</f>
        <v>6200</v>
      </c>
    </row>
    <row r="460" spans="1:16" ht="15.75" customHeight="1" x14ac:dyDescent="0.25">
      <c r="A460" s="39" t="s">
        <v>26</v>
      </c>
      <c r="B460" s="40" t="s">
        <v>887</v>
      </c>
      <c r="C460" s="52" t="s">
        <v>70</v>
      </c>
      <c r="D460" t="s">
        <v>1042</v>
      </c>
      <c r="E460" t="s">
        <v>1048</v>
      </c>
      <c r="F460" s="55" t="s">
        <v>1345</v>
      </c>
      <c r="G460" s="9" t="s">
        <v>820</v>
      </c>
      <c r="H460">
        <v>1</v>
      </c>
      <c r="I460">
        <v>0</v>
      </c>
      <c r="J460" s="34">
        <v>0</v>
      </c>
      <c r="K460">
        <f>+Tabla323[[#This Row],[BALANCE INICIAL]]+Tabla323[[#This Row],[ENTRADAS]]-Tabla323[[#This Row],[SALIDAS]]</f>
        <v>1</v>
      </c>
      <c r="L460" s="2">
        <v>1600</v>
      </c>
      <c r="M460" s="2">
        <f>+Tabla323[[#This Row],[BALANCE INICIAL]]*Tabla323[[#This Row],[PRECIO]]</f>
        <v>1600</v>
      </c>
      <c r="N460" s="2">
        <f>+Tabla323[[#This Row],[ENTRADAS]]*Tabla323[[#This Row],[PRECIO]]</f>
        <v>0</v>
      </c>
      <c r="O460" s="2">
        <f>+Tabla323[[#This Row],[SALIDAS]]*Tabla323[[#This Row],[PRECIO]]</f>
        <v>0</v>
      </c>
      <c r="P460" s="2">
        <f>+Tabla323[[#This Row],[BALANCE INICIAL2]]+Tabla323[[#This Row],[ENTRADAS3]]-Tabla323[[#This Row],[SALIDAS4]]</f>
        <v>1600</v>
      </c>
    </row>
    <row r="461" spans="1:16" x14ac:dyDescent="0.25">
      <c r="A461" s="39" t="s">
        <v>59</v>
      </c>
      <c r="B461" s="40" t="s">
        <v>880</v>
      </c>
      <c r="C461" s="52" t="s">
        <v>107</v>
      </c>
      <c r="D461" t="s">
        <v>751</v>
      </c>
      <c r="F461" s="55" t="s">
        <v>1345</v>
      </c>
      <c r="G461" s="9" t="s">
        <v>820</v>
      </c>
      <c r="H461">
        <v>23</v>
      </c>
      <c r="I461">
        <v>0</v>
      </c>
      <c r="J461" s="34">
        <v>0</v>
      </c>
      <c r="K461">
        <f>+Tabla323[[#This Row],[BALANCE INICIAL]]+Tabla323[[#This Row],[ENTRADAS]]-Tabla323[[#This Row],[SALIDAS]]</f>
        <v>23</v>
      </c>
      <c r="L461" s="2">
        <v>75</v>
      </c>
      <c r="M461" s="2">
        <f>+Tabla323[[#This Row],[BALANCE INICIAL]]*Tabla323[[#This Row],[PRECIO]]</f>
        <v>1725</v>
      </c>
      <c r="N461" s="2">
        <f>+Tabla323[[#This Row],[ENTRADAS]]*Tabla323[[#This Row],[PRECIO]]</f>
        <v>0</v>
      </c>
      <c r="O461" s="2">
        <f>+Tabla323[[#This Row],[SALIDAS]]*Tabla323[[#This Row],[PRECIO]]</f>
        <v>0</v>
      </c>
      <c r="P461" s="2">
        <f>+Tabla323[[#This Row],[BALANCE INICIAL2]]+Tabla323[[#This Row],[ENTRADAS3]]-Tabla323[[#This Row],[SALIDAS4]]</f>
        <v>1725</v>
      </c>
    </row>
    <row r="462" spans="1:16" x14ac:dyDescent="0.25">
      <c r="A462" s="9" t="s">
        <v>29</v>
      </c>
      <c r="B462" s="47" t="s">
        <v>878</v>
      </c>
      <c r="C462" s="50" t="s">
        <v>102</v>
      </c>
      <c r="D462" t="s">
        <v>600</v>
      </c>
      <c r="F462" s="55" t="s">
        <v>1345</v>
      </c>
      <c r="G462" s="9" t="s">
        <v>834</v>
      </c>
      <c r="H462">
        <v>2</v>
      </c>
      <c r="I462">
        <v>0</v>
      </c>
      <c r="J462" s="34">
        <v>0</v>
      </c>
      <c r="K462">
        <f>+Tabla323[[#This Row],[BALANCE INICIAL]]+Tabla323[[#This Row],[ENTRADAS]]-Tabla323[[#This Row],[SALIDAS]]</f>
        <v>2</v>
      </c>
      <c r="L462" s="2">
        <v>40.5</v>
      </c>
      <c r="M462" s="2">
        <f>+Tabla323[[#This Row],[BALANCE INICIAL]]*Tabla323[[#This Row],[PRECIO]]</f>
        <v>81</v>
      </c>
      <c r="N462" s="2">
        <f>+Tabla323[[#This Row],[ENTRADAS]]*Tabla323[[#This Row],[PRECIO]]</f>
        <v>0</v>
      </c>
      <c r="O462" s="2">
        <f>+Tabla323[[#This Row],[SALIDAS]]*Tabla323[[#This Row],[PRECIO]]</f>
        <v>0</v>
      </c>
      <c r="P462" s="2">
        <f>+Tabla323[[#This Row],[BALANCE INICIAL2]]+Tabla323[[#This Row],[ENTRADAS3]]-Tabla323[[#This Row],[SALIDAS4]]</f>
        <v>81</v>
      </c>
    </row>
    <row r="463" spans="1:16" x14ac:dyDescent="0.25">
      <c r="A463" s="39" t="s">
        <v>1141</v>
      </c>
      <c r="B463" s="40" t="s">
        <v>1142</v>
      </c>
      <c r="C463" s="52" t="s">
        <v>1143</v>
      </c>
      <c r="D463" t="s">
        <v>1226</v>
      </c>
      <c r="F463" s="55" t="s">
        <v>1345</v>
      </c>
      <c r="G463" s="9" t="s">
        <v>820</v>
      </c>
      <c r="H463">
        <v>30</v>
      </c>
      <c r="I463">
        <v>0</v>
      </c>
      <c r="J463" s="34">
        <v>0</v>
      </c>
      <c r="K463">
        <f>+Tabla323[[#This Row],[BALANCE INICIAL]]+Tabla323[[#This Row],[ENTRADAS]]-Tabla323[[#This Row],[SALIDAS]]</f>
        <v>30</v>
      </c>
      <c r="L463" s="2">
        <v>336.04</v>
      </c>
      <c r="M463" s="2">
        <f>+Tabla323[[#This Row],[BALANCE INICIAL]]*Tabla323[[#This Row],[PRECIO]]</f>
        <v>10081.200000000001</v>
      </c>
      <c r="N463" s="2">
        <f>+Tabla323[[#This Row],[ENTRADAS]]*Tabla323[[#This Row],[PRECIO]]</f>
        <v>0</v>
      </c>
      <c r="O463" s="2">
        <f>+Tabla323[[#This Row],[SALIDAS]]*Tabla323[[#This Row],[PRECIO]]</f>
        <v>0</v>
      </c>
      <c r="P463" s="2">
        <f>+Tabla323[[#This Row],[BALANCE INICIAL2]]+Tabla323[[#This Row],[ENTRADAS3]]-Tabla323[[#This Row],[SALIDAS4]]</f>
        <v>10081.200000000001</v>
      </c>
    </row>
    <row r="464" spans="1:16" ht="15" customHeight="1" x14ac:dyDescent="0.25">
      <c r="A464" s="39" t="s">
        <v>1145</v>
      </c>
      <c r="B464" s="40" t="s">
        <v>885</v>
      </c>
      <c r="C464" s="52" t="s">
        <v>1146</v>
      </c>
      <c r="D464" t="s">
        <v>1227</v>
      </c>
      <c r="F464" s="55" t="s">
        <v>1345</v>
      </c>
      <c r="G464" s="9" t="s">
        <v>820</v>
      </c>
      <c r="H464">
        <v>2</v>
      </c>
      <c r="I464">
        <v>0</v>
      </c>
      <c r="J464" s="34">
        <v>0</v>
      </c>
      <c r="K464">
        <f>+Tabla323[[#This Row],[BALANCE INICIAL]]+Tabla323[[#This Row],[ENTRADAS]]-Tabla323[[#This Row],[SALIDAS]]</f>
        <v>2</v>
      </c>
      <c r="L464" s="2">
        <v>25000</v>
      </c>
      <c r="M464" s="2">
        <f>+Tabla323[[#This Row],[BALANCE INICIAL]]*Tabla323[[#This Row],[PRECIO]]</f>
        <v>50000</v>
      </c>
      <c r="N464" s="2">
        <f>+Tabla323[[#This Row],[ENTRADAS]]*Tabla323[[#This Row],[PRECIO]]</f>
        <v>0</v>
      </c>
      <c r="O464" s="2">
        <f>+Tabla323[[#This Row],[SALIDAS]]*Tabla323[[#This Row],[PRECIO]]</f>
        <v>0</v>
      </c>
      <c r="P464" s="2">
        <f>+Tabla323[[#This Row],[BALANCE INICIAL2]]+Tabla323[[#This Row],[ENTRADAS3]]-Tabla323[[#This Row],[SALIDAS4]]</f>
        <v>50000</v>
      </c>
    </row>
    <row r="465" spans="1:16" ht="13.5" customHeight="1" x14ac:dyDescent="0.25">
      <c r="A465" s="39" t="s">
        <v>49</v>
      </c>
      <c r="B465" s="40" t="s">
        <v>899</v>
      </c>
      <c r="C465" s="52" t="s">
        <v>1010</v>
      </c>
      <c r="D465" t="s">
        <v>1011</v>
      </c>
      <c r="E465" t="s">
        <v>1012</v>
      </c>
      <c r="F465" s="55" t="s">
        <v>1345</v>
      </c>
      <c r="G465" s="9" t="s">
        <v>820</v>
      </c>
      <c r="H465">
        <v>4</v>
      </c>
      <c r="I465">
        <v>0</v>
      </c>
      <c r="J465" s="34">
        <v>0</v>
      </c>
      <c r="K465">
        <f>+Tabla323[[#This Row],[BALANCE INICIAL]]+Tabla323[[#This Row],[ENTRADAS]]-Tabla323[[#This Row],[SALIDAS]]</f>
        <v>4</v>
      </c>
      <c r="L465" s="2">
        <v>4341</v>
      </c>
      <c r="M465" s="2">
        <f>+Tabla323[[#This Row],[BALANCE INICIAL]]*Tabla323[[#This Row],[PRECIO]]</f>
        <v>17364</v>
      </c>
      <c r="N465" s="2">
        <f>+Tabla323[[#This Row],[ENTRADAS]]*Tabla323[[#This Row],[PRECIO]]</f>
        <v>0</v>
      </c>
      <c r="O465" s="2">
        <f>+Tabla323[[#This Row],[SALIDAS]]*Tabla323[[#This Row],[PRECIO]]</f>
        <v>0</v>
      </c>
      <c r="P465" s="2">
        <f>+Tabla323[[#This Row],[BALANCE INICIAL2]]+Tabla323[[#This Row],[ENTRADAS3]]-Tabla323[[#This Row],[SALIDAS4]]</f>
        <v>17364</v>
      </c>
    </row>
    <row r="466" spans="1:16" x14ac:dyDescent="0.25">
      <c r="A466" s="39" t="s">
        <v>49</v>
      </c>
      <c r="B466" s="40" t="s">
        <v>899</v>
      </c>
      <c r="C466" s="52" t="s">
        <v>1010</v>
      </c>
      <c r="D466" t="s">
        <v>1228</v>
      </c>
      <c r="F466" s="55" t="s">
        <v>1345</v>
      </c>
      <c r="G466" s="9" t="s">
        <v>820</v>
      </c>
      <c r="H466">
        <v>4</v>
      </c>
      <c r="I466">
        <v>0</v>
      </c>
      <c r="J466" s="34">
        <v>0</v>
      </c>
      <c r="K466">
        <f>+Tabla323[[#This Row],[BALANCE INICIAL]]+Tabla323[[#This Row],[ENTRADAS]]-Tabla323[[#This Row],[SALIDAS]]</f>
        <v>4</v>
      </c>
      <c r="L466" s="2">
        <v>6750</v>
      </c>
      <c r="M466" s="2">
        <f>+Tabla323[[#This Row],[BALANCE INICIAL]]*Tabla323[[#This Row],[PRECIO]]</f>
        <v>27000</v>
      </c>
      <c r="N466" s="2">
        <f>+Tabla323[[#This Row],[ENTRADAS]]*Tabla323[[#This Row],[PRECIO]]</f>
        <v>0</v>
      </c>
      <c r="O466" s="2">
        <f>+Tabla323[[#This Row],[SALIDAS]]*Tabla323[[#This Row],[PRECIO]]</f>
        <v>0</v>
      </c>
      <c r="P466" s="2">
        <f>+Tabla323[[#This Row],[BALANCE INICIAL2]]+Tabla323[[#This Row],[ENTRADAS3]]-Tabla323[[#This Row],[SALIDAS4]]</f>
        <v>27000</v>
      </c>
    </row>
    <row r="467" spans="1:16" x14ac:dyDescent="0.25">
      <c r="A467" s="39" t="s">
        <v>49</v>
      </c>
      <c r="B467" s="40" t="s">
        <v>899</v>
      </c>
      <c r="C467" s="52" t="s">
        <v>1010</v>
      </c>
      <c r="D467" t="s">
        <v>1229</v>
      </c>
      <c r="F467" s="55" t="s">
        <v>1345</v>
      </c>
      <c r="G467" s="9" t="s">
        <v>820</v>
      </c>
      <c r="H467">
        <v>6</v>
      </c>
      <c r="I467">
        <v>0</v>
      </c>
      <c r="J467" s="34">
        <v>0</v>
      </c>
      <c r="K467">
        <f>+Tabla323[[#This Row],[BALANCE INICIAL]]+Tabla323[[#This Row],[ENTRADAS]]-Tabla323[[#This Row],[SALIDAS]]</f>
        <v>6</v>
      </c>
      <c r="L467" s="2">
        <v>8430</v>
      </c>
      <c r="M467" s="2">
        <f>+Tabla323[[#This Row],[BALANCE INICIAL]]*Tabla323[[#This Row],[PRECIO]]</f>
        <v>50580</v>
      </c>
      <c r="N467" s="2">
        <f>+Tabla323[[#This Row],[ENTRADAS]]*Tabla323[[#This Row],[PRECIO]]</f>
        <v>0</v>
      </c>
      <c r="O467" s="2">
        <f>+Tabla323[[#This Row],[SALIDAS]]*Tabla323[[#This Row],[PRECIO]]</f>
        <v>0</v>
      </c>
      <c r="P467" s="2">
        <f>+Tabla323[[#This Row],[BALANCE INICIAL2]]+Tabla323[[#This Row],[ENTRADAS3]]-Tabla323[[#This Row],[SALIDAS4]]</f>
        <v>50580</v>
      </c>
    </row>
    <row r="468" spans="1:16" x14ac:dyDescent="0.25">
      <c r="A468" s="39" t="s">
        <v>49</v>
      </c>
      <c r="B468" s="40" t="s">
        <v>899</v>
      </c>
      <c r="C468" s="52" t="s">
        <v>1010</v>
      </c>
      <c r="D468" t="s">
        <v>1230</v>
      </c>
      <c r="F468" s="55" t="s">
        <v>1345</v>
      </c>
      <c r="G468" s="9" t="s">
        <v>820</v>
      </c>
      <c r="H468">
        <v>2</v>
      </c>
      <c r="I468">
        <v>0</v>
      </c>
      <c r="J468" s="34">
        <v>0</v>
      </c>
      <c r="K468">
        <f>+Tabla323[[#This Row],[BALANCE INICIAL]]+Tabla323[[#This Row],[ENTRADAS]]-Tabla323[[#This Row],[SALIDAS]]</f>
        <v>2</v>
      </c>
      <c r="L468" s="2">
        <v>9157</v>
      </c>
      <c r="M468" s="2">
        <f>+Tabla323[[#This Row],[BALANCE INICIAL]]*Tabla323[[#This Row],[PRECIO]]</f>
        <v>18314</v>
      </c>
      <c r="N468" s="2">
        <f>+Tabla323[[#This Row],[ENTRADAS]]*Tabla323[[#This Row],[PRECIO]]</f>
        <v>0</v>
      </c>
      <c r="O468" s="2">
        <f>+Tabla323[[#This Row],[SALIDAS]]*Tabla323[[#This Row],[PRECIO]]</f>
        <v>0</v>
      </c>
      <c r="P468" s="2">
        <f>+Tabla323[[#This Row],[BALANCE INICIAL2]]+Tabla323[[#This Row],[ENTRADAS3]]-Tabla323[[#This Row],[SALIDAS4]]</f>
        <v>18314</v>
      </c>
    </row>
    <row r="469" spans="1:16" x14ac:dyDescent="0.25">
      <c r="A469" s="39" t="s">
        <v>41</v>
      </c>
      <c r="B469" s="40" t="s">
        <v>890</v>
      </c>
      <c r="C469" s="52" t="s">
        <v>87</v>
      </c>
      <c r="D469" t="s">
        <v>1465</v>
      </c>
      <c r="F469" s="55" t="s">
        <v>1345</v>
      </c>
      <c r="G469" s="9" t="s">
        <v>820</v>
      </c>
      <c r="H469">
        <v>88</v>
      </c>
      <c r="I469">
        <v>0</v>
      </c>
      <c r="J469" s="34">
        <v>0</v>
      </c>
      <c r="K469">
        <f>+Tabla323[[#This Row],[BALANCE INICIAL]]+Tabla323[[#This Row],[ENTRADAS]]-Tabla323[[#This Row],[SALIDAS]]</f>
        <v>88</v>
      </c>
      <c r="L469" s="2">
        <v>218</v>
      </c>
      <c r="M469" s="2">
        <f>+Tabla323[[#This Row],[BALANCE INICIAL]]*Tabla323[[#This Row],[PRECIO]]</f>
        <v>19184</v>
      </c>
      <c r="N469" s="2">
        <f>+Tabla323[[#This Row],[ENTRADAS]]*Tabla323[[#This Row],[PRECIO]]</f>
        <v>0</v>
      </c>
      <c r="O469" s="2">
        <f>+Tabla323[[#This Row],[SALIDAS]]*Tabla323[[#This Row],[PRECIO]]</f>
        <v>0</v>
      </c>
      <c r="P469" s="2">
        <f>+Tabla323[[#This Row],[BALANCE INICIAL2]]+Tabla323[[#This Row],[ENTRADAS3]]-Tabla323[[#This Row],[SALIDAS4]]</f>
        <v>19184</v>
      </c>
    </row>
    <row r="470" spans="1:16" x14ac:dyDescent="0.25">
      <c r="A470" s="9" t="s">
        <v>29</v>
      </c>
      <c r="B470" s="47" t="s">
        <v>878</v>
      </c>
      <c r="C470" s="50" t="s">
        <v>102</v>
      </c>
      <c r="D470" t="s">
        <v>601</v>
      </c>
      <c r="F470" s="55" t="s">
        <v>1345</v>
      </c>
      <c r="G470" s="9" t="s">
        <v>870</v>
      </c>
      <c r="H470">
        <v>2</v>
      </c>
      <c r="I470">
        <v>0</v>
      </c>
      <c r="J470" s="34">
        <v>0</v>
      </c>
      <c r="K470">
        <f>+Tabla323[[#This Row],[BALANCE INICIAL]]+Tabla323[[#This Row],[ENTRADAS]]-Tabla323[[#This Row],[SALIDAS]]</f>
        <v>2</v>
      </c>
      <c r="L470" s="2">
        <v>780</v>
      </c>
      <c r="M470" s="2">
        <f>+Tabla323[[#This Row],[BALANCE INICIAL]]*Tabla323[[#This Row],[PRECIO]]</f>
        <v>1560</v>
      </c>
      <c r="N470" s="2">
        <f>+Tabla323[[#This Row],[ENTRADAS]]*Tabla323[[#This Row],[PRECIO]]</f>
        <v>0</v>
      </c>
      <c r="O470" s="2">
        <f>+Tabla323[[#This Row],[SALIDAS]]*Tabla323[[#This Row],[PRECIO]]</f>
        <v>0</v>
      </c>
      <c r="P470" s="2">
        <f>+Tabla323[[#This Row],[BALANCE INICIAL2]]+Tabla323[[#This Row],[ENTRADAS3]]-Tabla323[[#This Row],[SALIDAS4]]</f>
        <v>1560</v>
      </c>
    </row>
    <row r="471" spans="1:16" x14ac:dyDescent="0.25">
      <c r="A471" s="39" t="s">
        <v>59</v>
      </c>
      <c r="B471" s="40" t="s">
        <v>880</v>
      </c>
      <c r="C471" s="52" t="s">
        <v>107</v>
      </c>
      <c r="D471" t="s">
        <v>752</v>
      </c>
      <c r="F471" s="55" t="s">
        <v>1345</v>
      </c>
      <c r="G471" s="9" t="s">
        <v>820</v>
      </c>
      <c r="H471">
        <v>7</v>
      </c>
      <c r="I471">
        <v>0</v>
      </c>
      <c r="J471" s="34">
        <v>0</v>
      </c>
      <c r="K471">
        <f>+Tabla323[[#This Row],[BALANCE INICIAL]]+Tabla323[[#This Row],[ENTRADAS]]-Tabla323[[#This Row],[SALIDAS]]</f>
        <v>7</v>
      </c>
      <c r="L471" s="2">
        <v>1350</v>
      </c>
      <c r="M471" s="2">
        <f>+Tabla323[[#This Row],[BALANCE INICIAL]]*Tabla323[[#This Row],[PRECIO]]</f>
        <v>9450</v>
      </c>
      <c r="N471" s="2">
        <f>+Tabla323[[#This Row],[ENTRADAS]]*Tabla323[[#This Row],[PRECIO]]</f>
        <v>0</v>
      </c>
      <c r="O471" s="2">
        <f>+Tabla323[[#This Row],[SALIDAS]]*Tabla323[[#This Row],[PRECIO]]</f>
        <v>0</v>
      </c>
      <c r="P471" s="2">
        <f>+Tabla323[[#This Row],[BALANCE INICIAL2]]+Tabla323[[#This Row],[ENTRADAS3]]-Tabla323[[#This Row],[SALIDAS4]]</f>
        <v>9450</v>
      </c>
    </row>
    <row r="472" spans="1:16" x14ac:dyDescent="0.25">
      <c r="A472" s="39" t="s">
        <v>59</v>
      </c>
      <c r="B472" s="40" t="s">
        <v>880</v>
      </c>
      <c r="C472" s="52" t="s">
        <v>107</v>
      </c>
      <c r="D472" t="s">
        <v>753</v>
      </c>
      <c r="F472" s="55" t="s">
        <v>1345</v>
      </c>
      <c r="G472" s="9" t="s">
        <v>820</v>
      </c>
      <c r="H472">
        <v>10</v>
      </c>
      <c r="I472">
        <v>0</v>
      </c>
      <c r="J472" s="34">
        <v>0</v>
      </c>
      <c r="K472">
        <f>+Tabla323[[#This Row],[BALANCE INICIAL]]+Tabla323[[#This Row],[ENTRADAS]]-Tabla323[[#This Row],[SALIDAS]]</f>
        <v>10</v>
      </c>
      <c r="L472" s="2">
        <v>1450</v>
      </c>
      <c r="M472" s="2">
        <f>+Tabla323[[#This Row],[BALANCE INICIAL]]*Tabla323[[#This Row],[PRECIO]]</f>
        <v>14500</v>
      </c>
      <c r="N472" s="2">
        <f>+Tabla323[[#This Row],[ENTRADAS]]*Tabla323[[#This Row],[PRECIO]]</f>
        <v>0</v>
      </c>
      <c r="O472" s="2">
        <f>+Tabla323[[#This Row],[SALIDAS]]*Tabla323[[#This Row],[PRECIO]]</f>
        <v>0</v>
      </c>
      <c r="P472" s="2">
        <f>+Tabla323[[#This Row],[BALANCE INICIAL2]]+Tabla323[[#This Row],[ENTRADAS3]]-Tabla323[[#This Row],[SALIDAS4]]</f>
        <v>14500</v>
      </c>
    </row>
    <row r="473" spans="1:16" x14ac:dyDescent="0.25">
      <c r="A473" s="39" t="s">
        <v>28</v>
      </c>
      <c r="B473" s="40" t="s">
        <v>884</v>
      </c>
      <c r="C473" s="52" t="s">
        <v>74</v>
      </c>
      <c r="D473" t="s">
        <v>1221</v>
      </c>
      <c r="F473" s="55" t="s">
        <v>1345</v>
      </c>
      <c r="G473" s="9" t="s">
        <v>820</v>
      </c>
      <c r="H473">
        <v>10</v>
      </c>
      <c r="I473">
        <v>0</v>
      </c>
      <c r="J473" s="34">
        <v>0</v>
      </c>
      <c r="K473">
        <f>+Tabla323[[#This Row],[BALANCE INICIAL]]+Tabla323[[#This Row],[ENTRADAS]]-Tabla323[[#This Row],[SALIDAS]]</f>
        <v>10</v>
      </c>
      <c r="L473" s="2">
        <v>466.1</v>
      </c>
      <c r="M473" s="2">
        <f>+Tabla323[[#This Row],[BALANCE INICIAL]]*Tabla323[[#This Row],[PRECIO]]</f>
        <v>4661</v>
      </c>
      <c r="N473" s="2">
        <f>+Tabla323[[#This Row],[ENTRADAS]]*Tabla323[[#This Row],[PRECIO]]</f>
        <v>0</v>
      </c>
      <c r="O473" s="2">
        <f>+Tabla323[[#This Row],[SALIDAS]]*Tabla323[[#This Row],[PRECIO]]</f>
        <v>0</v>
      </c>
      <c r="P473" s="2">
        <f>+Tabla323[[#This Row],[BALANCE INICIAL2]]+Tabla323[[#This Row],[ENTRADAS3]]-Tabla323[[#This Row],[SALIDAS4]]</f>
        <v>4661</v>
      </c>
    </row>
    <row r="474" spans="1:16" x14ac:dyDescent="0.25">
      <c r="A474" s="39" t="s">
        <v>1424</v>
      </c>
      <c r="B474" s="40" t="s">
        <v>1425</v>
      </c>
      <c r="C474" s="52" t="s">
        <v>1426</v>
      </c>
      <c r="D474" t="s">
        <v>1222</v>
      </c>
      <c r="F474" s="55" t="s">
        <v>1345</v>
      </c>
      <c r="G474" s="9" t="s">
        <v>820</v>
      </c>
      <c r="H474">
        <v>3</v>
      </c>
      <c r="I474">
        <v>0</v>
      </c>
      <c r="J474" s="34">
        <v>0</v>
      </c>
      <c r="K474">
        <f>+Tabla323[[#This Row],[BALANCE INICIAL]]+Tabla323[[#This Row],[ENTRADAS]]-Tabla323[[#This Row],[SALIDAS]]</f>
        <v>3</v>
      </c>
      <c r="L474" s="2">
        <v>236</v>
      </c>
      <c r="M474" s="2">
        <f>+Tabla323[[#This Row],[BALANCE INICIAL]]*Tabla323[[#This Row],[PRECIO]]</f>
        <v>708</v>
      </c>
      <c r="N474" s="2">
        <f>+Tabla323[[#This Row],[ENTRADAS]]*Tabla323[[#This Row],[PRECIO]]</f>
        <v>0</v>
      </c>
      <c r="O474" s="2">
        <f>+Tabla323[[#This Row],[SALIDAS]]*Tabla323[[#This Row],[PRECIO]]</f>
        <v>0</v>
      </c>
      <c r="P474" s="2">
        <f>+Tabla323[[#This Row],[BALANCE INICIAL2]]+Tabla323[[#This Row],[ENTRADAS3]]-Tabla323[[#This Row],[SALIDAS4]]</f>
        <v>708</v>
      </c>
    </row>
    <row r="475" spans="1:16" x14ac:dyDescent="0.25">
      <c r="A475" s="39" t="s">
        <v>42</v>
      </c>
      <c r="B475" s="56">
        <v>1206010001</v>
      </c>
      <c r="C475" s="52" t="s">
        <v>88</v>
      </c>
      <c r="D475" t="s">
        <v>1224</v>
      </c>
      <c r="F475" s="55" t="s">
        <v>1345</v>
      </c>
      <c r="G475" s="9" t="s">
        <v>820</v>
      </c>
      <c r="H475">
        <v>4</v>
      </c>
      <c r="I475">
        <v>0</v>
      </c>
      <c r="J475" s="34">
        <v>0</v>
      </c>
      <c r="K475">
        <f>+Tabla323[[#This Row],[BALANCE INICIAL]]+Tabla323[[#This Row],[ENTRADAS]]-Tabla323[[#This Row],[SALIDAS]]</f>
        <v>4</v>
      </c>
      <c r="L475" s="2">
        <v>45</v>
      </c>
      <c r="M475" s="2">
        <f>+Tabla323[[#This Row],[BALANCE INICIAL]]*Tabla323[[#This Row],[PRECIO]]</f>
        <v>180</v>
      </c>
      <c r="N475" s="2">
        <f>+Tabla323[[#This Row],[ENTRADAS]]*Tabla323[[#This Row],[PRECIO]]</f>
        <v>0</v>
      </c>
      <c r="O475" s="2">
        <f>+Tabla323[[#This Row],[SALIDAS]]*Tabla323[[#This Row],[PRECIO]]</f>
        <v>0</v>
      </c>
      <c r="P475" s="2">
        <f>+Tabla323[[#This Row],[BALANCE INICIAL2]]+Tabla323[[#This Row],[ENTRADAS3]]-Tabla323[[#This Row],[SALIDAS4]]</f>
        <v>180</v>
      </c>
    </row>
    <row r="476" spans="1:16" x14ac:dyDescent="0.25">
      <c r="A476" s="39" t="s">
        <v>42</v>
      </c>
      <c r="B476" s="56">
        <v>1206010001</v>
      </c>
      <c r="C476" s="52" t="s">
        <v>88</v>
      </c>
      <c r="D476" t="s">
        <v>1225</v>
      </c>
      <c r="F476" s="55" t="s">
        <v>1345</v>
      </c>
      <c r="G476" s="9" t="s">
        <v>820</v>
      </c>
      <c r="H476">
        <v>3</v>
      </c>
      <c r="I476">
        <v>0</v>
      </c>
      <c r="J476" s="34">
        <v>0</v>
      </c>
      <c r="K476">
        <f>+Tabla323[[#This Row],[BALANCE INICIAL]]+Tabla323[[#This Row],[ENTRADAS]]-Tabla323[[#This Row],[SALIDAS]]</f>
        <v>3</v>
      </c>
      <c r="L476" s="2">
        <v>45</v>
      </c>
      <c r="M476" s="2">
        <f>+Tabla323[[#This Row],[BALANCE INICIAL]]*Tabla323[[#This Row],[PRECIO]]</f>
        <v>135</v>
      </c>
      <c r="N476" s="2">
        <f>+Tabla323[[#This Row],[ENTRADAS]]*Tabla323[[#This Row],[PRECIO]]</f>
        <v>0</v>
      </c>
      <c r="O476" s="2">
        <f>+Tabla323[[#This Row],[SALIDAS]]*Tabla323[[#This Row],[PRECIO]]</f>
        <v>0</v>
      </c>
      <c r="P476" s="2">
        <f>+Tabla323[[#This Row],[BALANCE INICIAL2]]+Tabla323[[#This Row],[ENTRADAS3]]-Tabla323[[#This Row],[SALIDAS4]]</f>
        <v>135</v>
      </c>
    </row>
    <row r="477" spans="1:16" x14ac:dyDescent="0.25">
      <c r="A477" s="39" t="s">
        <v>42</v>
      </c>
      <c r="B477" s="56">
        <v>1206010001</v>
      </c>
      <c r="C477" s="52" t="s">
        <v>88</v>
      </c>
      <c r="D477" t="s">
        <v>1223</v>
      </c>
      <c r="F477" s="55" t="s">
        <v>1345</v>
      </c>
      <c r="G477" s="9" t="s">
        <v>820</v>
      </c>
      <c r="H477">
        <v>3</v>
      </c>
      <c r="I477">
        <v>0</v>
      </c>
      <c r="J477" s="34">
        <v>0</v>
      </c>
      <c r="K477">
        <f>+Tabla323[[#This Row],[BALANCE INICIAL]]+Tabla323[[#This Row],[ENTRADAS]]-Tabla323[[#This Row],[SALIDAS]]</f>
        <v>3</v>
      </c>
      <c r="L477" s="2">
        <v>45</v>
      </c>
      <c r="M477" s="2">
        <f>+Tabla323[[#This Row],[BALANCE INICIAL]]*Tabla323[[#This Row],[PRECIO]]</f>
        <v>135</v>
      </c>
      <c r="N477" s="2">
        <f>+Tabla323[[#This Row],[ENTRADAS]]*Tabla323[[#This Row],[PRECIO]]</f>
        <v>0</v>
      </c>
      <c r="O477" s="2">
        <f>+Tabla323[[#This Row],[SALIDAS]]*Tabla323[[#This Row],[PRECIO]]</f>
        <v>0</v>
      </c>
      <c r="P477" s="2">
        <f>+Tabla323[[#This Row],[BALANCE INICIAL2]]+Tabla323[[#This Row],[ENTRADAS3]]-Tabla323[[#This Row],[SALIDAS4]]</f>
        <v>135</v>
      </c>
    </row>
    <row r="478" spans="1:16" x14ac:dyDescent="0.25">
      <c r="A478" s="39" t="s">
        <v>33</v>
      </c>
      <c r="B478" s="40" t="s">
        <v>879</v>
      </c>
      <c r="C478" s="50" t="s">
        <v>106</v>
      </c>
      <c r="D478" t="s">
        <v>754</v>
      </c>
      <c r="F478" s="55" t="s">
        <v>1345</v>
      </c>
      <c r="G478" s="9" t="s">
        <v>865</v>
      </c>
      <c r="H478">
        <v>5</v>
      </c>
      <c r="I478">
        <v>0</v>
      </c>
      <c r="J478" s="34">
        <v>0</v>
      </c>
      <c r="K478">
        <f>+Tabla323[[#This Row],[BALANCE INICIAL]]+Tabla323[[#This Row],[ENTRADAS]]-Tabla323[[#This Row],[SALIDAS]]</f>
        <v>5</v>
      </c>
      <c r="L478" s="2">
        <v>950</v>
      </c>
      <c r="M478" s="2">
        <f>+Tabla323[[#This Row],[BALANCE INICIAL]]*Tabla323[[#This Row],[PRECIO]]</f>
        <v>4750</v>
      </c>
      <c r="N478" s="2">
        <f>+Tabla323[[#This Row],[ENTRADAS]]*Tabla323[[#This Row],[PRECIO]]</f>
        <v>0</v>
      </c>
      <c r="O478" s="2">
        <f>+Tabla323[[#This Row],[SALIDAS]]*Tabla323[[#This Row],[PRECIO]]</f>
        <v>0</v>
      </c>
      <c r="P478" s="2">
        <f>+Tabla323[[#This Row],[BALANCE INICIAL2]]+Tabla323[[#This Row],[ENTRADAS3]]-Tabla323[[#This Row],[SALIDAS4]]</f>
        <v>4750</v>
      </c>
    </row>
    <row r="479" spans="1:16" x14ac:dyDescent="0.25">
      <c r="A479" s="39" t="s">
        <v>40</v>
      </c>
      <c r="B479" s="40" t="s">
        <v>900</v>
      </c>
      <c r="C479" s="52" t="s">
        <v>86</v>
      </c>
      <c r="D479" t="s">
        <v>990</v>
      </c>
      <c r="F479" s="55" t="s">
        <v>1345</v>
      </c>
      <c r="G479" s="9" t="s">
        <v>820</v>
      </c>
      <c r="H479">
        <v>70</v>
      </c>
      <c r="I479">
        <v>0</v>
      </c>
      <c r="J479" s="34">
        <v>5</v>
      </c>
      <c r="K479">
        <f>+Tabla323[[#This Row],[BALANCE INICIAL]]+Tabla323[[#This Row],[ENTRADAS]]-Tabla323[[#This Row],[SALIDAS]]</f>
        <v>65</v>
      </c>
      <c r="L479" s="2">
        <v>81.63</v>
      </c>
      <c r="M479" s="2">
        <f>+Tabla323[[#This Row],[BALANCE INICIAL]]*Tabla323[[#This Row],[PRECIO]]</f>
        <v>5714.0999999999995</v>
      </c>
      <c r="N479" s="2">
        <f>+Tabla323[[#This Row],[ENTRADAS]]*Tabla323[[#This Row],[PRECIO]]</f>
        <v>0</v>
      </c>
      <c r="O479" s="2">
        <f>+Tabla323[[#This Row],[SALIDAS]]*Tabla323[[#This Row],[PRECIO]]</f>
        <v>408.15</v>
      </c>
      <c r="P479" s="2">
        <f>+Tabla323[[#This Row],[BALANCE INICIAL2]]+Tabla323[[#This Row],[ENTRADAS3]]-Tabla323[[#This Row],[SALIDAS4]]</f>
        <v>5305.95</v>
      </c>
    </row>
    <row r="480" spans="1:16" x14ac:dyDescent="0.25">
      <c r="A480" s="39" t="s">
        <v>59</v>
      </c>
      <c r="B480" s="40" t="s">
        <v>880</v>
      </c>
      <c r="C480" s="52" t="s">
        <v>107</v>
      </c>
      <c r="D480" t="s">
        <v>756</v>
      </c>
      <c r="F480" s="55" t="s">
        <v>1345</v>
      </c>
      <c r="G480" s="9" t="s">
        <v>820</v>
      </c>
      <c r="H480">
        <v>4</v>
      </c>
      <c r="I480">
        <v>0</v>
      </c>
      <c r="J480" s="34">
        <v>0</v>
      </c>
      <c r="K480">
        <f>+Tabla323[[#This Row],[BALANCE INICIAL]]+Tabla323[[#This Row],[ENTRADAS]]-Tabla323[[#This Row],[SALIDAS]]</f>
        <v>4</v>
      </c>
      <c r="L480" s="2">
        <v>260</v>
      </c>
      <c r="M480" s="2">
        <f>+Tabla323[[#This Row],[BALANCE INICIAL]]*Tabla323[[#This Row],[PRECIO]]</f>
        <v>1040</v>
      </c>
      <c r="N480" s="2">
        <f>+Tabla323[[#This Row],[ENTRADAS]]*Tabla323[[#This Row],[PRECIO]]</f>
        <v>0</v>
      </c>
      <c r="O480" s="2">
        <f>+Tabla323[[#This Row],[SALIDAS]]*Tabla323[[#This Row],[PRECIO]]</f>
        <v>0</v>
      </c>
      <c r="P480" s="2">
        <f>+Tabla323[[#This Row],[BALANCE INICIAL2]]+Tabla323[[#This Row],[ENTRADAS3]]-Tabla323[[#This Row],[SALIDAS4]]</f>
        <v>1040</v>
      </c>
    </row>
    <row r="481" spans="1:16" x14ac:dyDescent="0.25">
      <c r="A481" s="39" t="s">
        <v>40</v>
      </c>
      <c r="B481" s="40" t="s">
        <v>900</v>
      </c>
      <c r="C481" s="52" t="s">
        <v>86</v>
      </c>
      <c r="D481" t="s">
        <v>271</v>
      </c>
      <c r="F481" s="55" t="s">
        <v>1345</v>
      </c>
      <c r="G481" s="9" t="s">
        <v>820</v>
      </c>
      <c r="H481">
        <v>8</v>
      </c>
      <c r="I481">
        <v>0</v>
      </c>
      <c r="J481" s="34">
        <v>0</v>
      </c>
      <c r="K481">
        <f>+Tabla323[[#This Row],[BALANCE INICIAL]]+Tabla323[[#This Row],[ENTRADAS]]-Tabla323[[#This Row],[SALIDAS]]</f>
        <v>8</v>
      </c>
      <c r="L481" s="2">
        <v>34.5</v>
      </c>
      <c r="M481" s="2">
        <f>+Tabla323[[#This Row],[BALANCE INICIAL]]*Tabla323[[#This Row],[PRECIO]]</f>
        <v>276</v>
      </c>
      <c r="N481" s="2">
        <f>+Tabla323[[#This Row],[ENTRADAS]]*Tabla323[[#This Row],[PRECIO]]</f>
        <v>0</v>
      </c>
      <c r="O481" s="2">
        <f>+Tabla323[[#This Row],[SALIDAS]]*Tabla323[[#This Row],[PRECIO]]</f>
        <v>0</v>
      </c>
      <c r="P481" s="2">
        <f>+Tabla323[[#This Row],[BALANCE INICIAL2]]+Tabla323[[#This Row],[ENTRADAS3]]-Tabla323[[#This Row],[SALIDAS4]]</f>
        <v>276</v>
      </c>
    </row>
    <row r="482" spans="1:16" x14ac:dyDescent="0.25">
      <c r="A482" s="9" t="s">
        <v>29</v>
      </c>
      <c r="B482" s="47" t="s">
        <v>878</v>
      </c>
      <c r="C482" s="50" t="s">
        <v>102</v>
      </c>
      <c r="D482" t="s">
        <v>602</v>
      </c>
      <c r="F482" s="55" t="s">
        <v>1345</v>
      </c>
      <c r="G482" s="9" t="s">
        <v>834</v>
      </c>
      <c r="H482">
        <v>2</v>
      </c>
      <c r="I482">
        <v>0</v>
      </c>
      <c r="J482" s="34">
        <v>0</v>
      </c>
      <c r="K482">
        <f>+Tabla323[[#This Row],[BALANCE INICIAL]]+Tabla323[[#This Row],[ENTRADAS]]-Tabla323[[#This Row],[SALIDAS]]</f>
        <v>2</v>
      </c>
      <c r="L482" s="2">
        <v>270</v>
      </c>
      <c r="M482" s="2">
        <f>+Tabla323[[#This Row],[BALANCE INICIAL]]*Tabla323[[#This Row],[PRECIO]]</f>
        <v>540</v>
      </c>
      <c r="N482" s="2">
        <f>+Tabla323[[#This Row],[ENTRADAS]]*Tabla323[[#This Row],[PRECIO]]</f>
        <v>0</v>
      </c>
      <c r="O482" s="2">
        <f>+Tabla323[[#This Row],[SALIDAS]]*Tabla323[[#This Row],[PRECIO]]</f>
        <v>0</v>
      </c>
      <c r="P482" s="2">
        <f>+Tabla323[[#This Row],[BALANCE INICIAL2]]+Tabla323[[#This Row],[ENTRADAS3]]-Tabla323[[#This Row],[SALIDAS4]]</f>
        <v>540</v>
      </c>
    </row>
    <row r="483" spans="1:16" x14ac:dyDescent="0.25">
      <c r="A483" s="39" t="s">
        <v>1130</v>
      </c>
      <c r="B483" s="40" t="s">
        <v>894</v>
      </c>
      <c r="C483" s="52" t="s">
        <v>1131</v>
      </c>
      <c r="D483" t="s">
        <v>145</v>
      </c>
      <c r="F483" s="55" t="s">
        <v>1345</v>
      </c>
      <c r="G483" s="9" t="s">
        <v>820</v>
      </c>
      <c r="H483">
        <v>0</v>
      </c>
      <c r="I483">
        <v>0</v>
      </c>
      <c r="J483" s="34">
        <v>0</v>
      </c>
      <c r="K483">
        <f>+Tabla323[[#This Row],[BALANCE INICIAL]]+Tabla323[[#This Row],[ENTRADAS]]-Tabla323[[#This Row],[SALIDAS]]</f>
        <v>0</v>
      </c>
      <c r="L483" s="2">
        <v>900</v>
      </c>
      <c r="M483" s="2">
        <f>+Tabla323[[#This Row],[BALANCE INICIAL]]*Tabla323[[#This Row],[PRECIO]]</f>
        <v>0</v>
      </c>
      <c r="N483" s="2">
        <f>+Tabla323[[#This Row],[ENTRADAS]]*Tabla323[[#This Row],[PRECIO]]</f>
        <v>0</v>
      </c>
      <c r="O483" s="2">
        <f>+Tabla323[[#This Row],[SALIDAS]]*Tabla323[[#This Row],[PRECIO]]</f>
        <v>0</v>
      </c>
      <c r="P483" s="2">
        <f>+Tabla323[[#This Row],[BALANCE INICIAL2]]+Tabla323[[#This Row],[ENTRADAS3]]-Tabla323[[#This Row],[SALIDAS4]]</f>
        <v>0</v>
      </c>
    </row>
    <row r="484" spans="1:16" x14ac:dyDescent="0.25">
      <c r="A484" s="39" t="s">
        <v>1130</v>
      </c>
      <c r="B484" s="40" t="s">
        <v>894</v>
      </c>
      <c r="C484" s="52" t="s">
        <v>1131</v>
      </c>
      <c r="D484" t="s">
        <v>151</v>
      </c>
      <c r="F484" s="55" t="s">
        <v>1345</v>
      </c>
      <c r="G484" s="9" t="s">
        <v>820</v>
      </c>
      <c r="H484">
        <v>0</v>
      </c>
      <c r="I484">
        <v>0</v>
      </c>
      <c r="J484" s="34">
        <v>0</v>
      </c>
      <c r="K484">
        <f>+Tabla323[[#This Row],[BALANCE INICIAL]]+Tabla323[[#This Row],[ENTRADAS]]-Tabla323[[#This Row],[SALIDAS]]</f>
        <v>0</v>
      </c>
      <c r="L484" s="2">
        <v>1500</v>
      </c>
      <c r="M484" s="2">
        <f>+Tabla323[[#This Row],[BALANCE INICIAL]]*Tabla323[[#This Row],[PRECIO]]</f>
        <v>0</v>
      </c>
      <c r="N484" s="2">
        <f>+Tabla323[[#This Row],[ENTRADAS]]*Tabla323[[#This Row],[PRECIO]]</f>
        <v>0</v>
      </c>
      <c r="O484" s="2">
        <f>+Tabla323[[#This Row],[SALIDAS]]*Tabla323[[#This Row],[PRECIO]]</f>
        <v>0</v>
      </c>
      <c r="P484" s="2">
        <f>+Tabla323[[#This Row],[BALANCE INICIAL2]]+Tabla323[[#This Row],[ENTRADAS3]]-Tabla323[[#This Row],[SALIDAS4]]</f>
        <v>0</v>
      </c>
    </row>
    <row r="485" spans="1:16" x14ac:dyDescent="0.25">
      <c r="A485" s="39" t="s">
        <v>1130</v>
      </c>
      <c r="B485" s="40" t="s">
        <v>894</v>
      </c>
      <c r="C485" s="52" t="s">
        <v>1131</v>
      </c>
      <c r="D485" t="s">
        <v>148</v>
      </c>
      <c r="F485" s="55" t="s">
        <v>1345</v>
      </c>
      <c r="G485" s="9" t="s">
        <v>820</v>
      </c>
      <c r="H485">
        <v>0</v>
      </c>
      <c r="I485">
        <v>0</v>
      </c>
      <c r="J485" s="34">
        <v>0</v>
      </c>
      <c r="K485">
        <f>+Tabla323[[#This Row],[BALANCE INICIAL]]+Tabla323[[#This Row],[ENTRADAS]]-Tabla323[[#This Row],[SALIDAS]]</f>
        <v>0</v>
      </c>
      <c r="L485" s="2">
        <v>1500</v>
      </c>
      <c r="M485" s="2">
        <f>+Tabla323[[#This Row],[BALANCE INICIAL]]*Tabla323[[#This Row],[PRECIO]]</f>
        <v>0</v>
      </c>
      <c r="N485" s="2">
        <f>+Tabla323[[#This Row],[ENTRADAS]]*Tabla323[[#This Row],[PRECIO]]</f>
        <v>0</v>
      </c>
      <c r="O485" s="2">
        <f>+Tabla323[[#This Row],[SALIDAS]]*Tabla323[[#This Row],[PRECIO]]</f>
        <v>0</v>
      </c>
      <c r="P485" s="2">
        <f>+Tabla323[[#This Row],[BALANCE INICIAL2]]+Tabla323[[#This Row],[ENTRADAS3]]-Tabla323[[#This Row],[SALIDAS4]]</f>
        <v>0</v>
      </c>
    </row>
    <row r="486" spans="1:16" x14ac:dyDescent="0.25">
      <c r="A486" s="39" t="s">
        <v>59</v>
      </c>
      <c r="B486" s="40" t="s">
        <v>880</v>
      </c>
      <c r="C486" s="52" t="s">
        <v>107</v>
      </c>
      <c r="D486" t="s">
        <v>757</v>
      </c>
      <c r="F486" s="55" t="s">
        <v>1345</v>
      </c>
      <c r="G486" s="9" t="s">
        <v>820</v>
      </c>
      <c r="H486">
        <v>1</v>
      </c>
      <c r="I486">
        <v>0</v>
      </c>
      <c r="J486" s="34">
        <v>0</v>
      </c>
      <c r="K486">
        <f>+Tabla323[[#This Row],[BALANCE INICIAL]]+Tabla323[[#This Row],[ENTRADAS]]-Tabla323[[#This Row],[SALIDAS]]</f>
        <v>1</v>
      </c>
      <c r="L486" s="2">
        <v>1980</v>
      </c>
      <c r="M486" s="2">
        <f>+Tabla323[[#This Row],[BALANCE INICIAL]]*Tabla323[[#This Row],[PRECIO]]</f>
        <v>1980</v>
      </c>
      <c r="N486" s="2">
        <f>+Tabla323[[#This Row],[ENTRADAS]]*Tabla323[[#This Row],[PRECIO]]</f>
        <v>0</v>
      </c>
      <c r="O486" s="2">
        <f>+Tabla323[[#This Row],[SALIDAS]]*Tabla323[[#This Row],[PRECIO]]</f>
        <v>0</v>
      </c>
      <c r="P486" s="2">
        <f>+Tabla323[[#This Row],[BALANCE INICIAL2]]+Tabla323[[#This Row],[ENTRADAS3]]-Tabla323[[#This Row],[SALIDAS4]]</f>
        <v>1980</v>
      </c>
    </row>
    <row r="487" spans="1:16" x14ac:dyDescent="0.25">
      <c r="A487" s="39" t="s">
        <v>41</v>
      </c>
      <c r="B487" s="40" t="s">
        <v>890</v>
      </c>
      <c r="C487" s="52" t="s">
        <v>87</v>
      </c>
      <c r="D487" t="s">
        <v>1083</v>
      </c>
      <c r="F487" s="55" t="s">
        <v>1345</v>
      </c>
      <c r="G487" s="9" t="s">
        <v>1409</v>
      </c>
      <c r="H487">
        <v>813</v>
      </c>
      <c r="I487">
        <v>0</v>
      </c>
      <c r="J487" s="34">
        <v>56</v>
      </c>
      <c r="K487">
        <f>+Tabla323[[#This Row],[BALANCE INICIAL]]+Tabla323[[#This Row],[ENTRADAS]]-Tabla323[[#This Row],[SALIDAS]]</f>
        <v>757</v>
      </c>
      <c r="L487" s="2">
        <v>593</v>
      </c>
      <c r="M487" s="2">
        <f>+Tabla323[[#This Row],[BALANCE INICIAL]]*Tabla323[[#This Row],[PRECIO]]</f>
        <v>482109</v>
      </c>
      <c r="N487" s="2">
        <f>+Tabla323[[#This Row],[ENTRADAS]]*Tabla323[[#This Row],[PRECIO]]</f>
        <v>0</v>
      </c>
      <c r="O487" s="2">
        <f>+Tabla323[[#This Row],[SALIDAS]]*Tabla323[[#This Row],[PRECIO]]</f>
        <v>33208</v>
      </c>
      <c r="P487" s="2">
        <f>+Tabla323[[#This Row],[BALANCE INICIAL2]]+Tabla323[[#This Row],[ENTRADAS3]]-Tabla323[[#This Row],[SALIDAS4]]</f>
        <v>448901</v>
      </c>
    </row>
    <row r="488" spans="1:16" x14ac:dyDescent="0.25">
      <c r="A488" s="39" t="s">
        <v>41</v>
      </c>
      <c r="B488" s="40" t="s">
        <v>890</v>
      </c>
      <c r="C488" s="52" t="s">
        <v>87</v>
      </c>
      <c r="D488" t="s">
        <v>1004</v>
      </c>
      <c r="F488" s="55" t="s">
        <v>1345</v>
      </c>
      <c r="G488" s="9" t="s">
        <v>1408</v>
      </c>
      <c r="H488">
        <v>222</v>
      </c>
      <c r="I488">
        <v>0</v>
      </c>
      <c r="J488" s="34">
        <v>53</v>
      </c>
      <c r="K488">
        <f>+Tabla323[[#This Row],[BALANCE INICIAL]]+Tabla323[[#This Row],[ENTRADAS]]-Tabla323[[#This Row],[SALIDAS]]</f>
        <v>169</v>
      </c>
      <c r="L488" s="2">
        <v>174.7</v>
      </c>
      <c r="M488" s="2">
        <f>+Tabla323[[#This Row],[BALANCE INICIAL]]*Tabla323[[#This Row],[PRECIO]]</f>
        <v>38783.399999999994</v>
      </c>
      <c r="N488" s="2">
        <f>+Tabla323[[#This Row],[ENTRADAS]]*Tabla323[[#This Row],[PRECIO]]</f>
        <v>0</v>
      </c>
      <c r="O488" s="2">
        <f>+Tabla323[[#This Row],[SALIDAS]]*Tabla323[[#This Row],[PRECIO]]</f>
        <v>9259.0999999999985</v>
      </c>
      <c r="P488" s="2">
        <f>+Tabla323[[#This Row],[BALANCE INICIAL2]]+Tabla323[[#This Row],[ENTRADAS3]]-Tabla323[[#This Row],[SALIDAS4]]</f>
        <v>29524.299999999996</v>
      </c>
    </row>
    <row r="489" spans="1:16" x14ac:dyDescent="0.25">
      <c r="A489" s="39" t="s">
        <v>41</v>
      </c>
      <c r="B489" s="40" t="s">
        <v>890</v>
      </c>
      <c r="C489" s="52" t="s">
        <v>87</v>
      </c>
      <c r="D489" t="s">
        <v>1005</v>
      </c>
      <c r="F489" s="55" t="s">
        <v>1345</v>
      </c>
      <c r="G489" s="9" t="s">
        <v>1408</v>
      </c>
      <c r="H489">
        <v>479</v>
      </c>
      <c r="I489">
        <v>0</v>
      </c>
      <c r="J489" s="34">
        <v>7</v>
      </c>
      <c r="K489">
        <f>+Tabla323[[#This Row],[BALANCE INICIAL]]+Tabla323[[#This Row],[ENTRADAS]]-Tabla323[[#This Row],[SALIDAS]]</f>
        <v>472</v>
      </c>
      <c r="L489" s="2">
        <v>345</v>
      </c>
      <c r="M489" s="2">
        <f>+Tabla323[[#This Row],[BALANCE INICIAL]]*Tabla323[[#This Row],[PRECIO]]</f>
        <v>165255</v>
      </c>
      <c r="N489" s="2">
        <f>+Tabla323[[#This Row],[ENTRADAS]]*Tabla323[[#This Row],[PRECIO]]</f>
        <v>0</v>
      </c>
      <c r="O489" s="2">
        <f>+Tabla323[[#This Row],[SALIDAS]]*Tabla323[[#This Row],[PRECIO]]</f>
        <v>2415</v>
      </c>
      <c r="P489" s="2">
        <f>+Tabla323[[#This Row],[BALANCE INICIAL2]]+Tabla323[[#This Row],[ENTRADAS3]]-Tabla323[[#This Row],[SALIDAS4]]</f>
        <v>162840</v>
      </c>
    </row>
    <row r="490" spans="1:16" x14ac:dyDescent="0.25">
      <c r="A490" s="39" t="s">
        <v>41</v>
      </c>
      <c r="B490" s="40" t="s">
        <v>890</v>
      </c>
      <c r="C490" s="52" t="s">
        <v>87</v>
      </c>
      <c r="D490" t="s">
        <v>980</v>
      </c>
      <c r="E490" t="s">
        <v>984</v>
      </c>
      <c r="F490" s="55" t="s">
        <v>1345</v>
      </c>
      <c r="G490" s="9" t="s">
        <v>1408</v>
      </c>
      <c r="H490">
        <v>200</v>
      </c>
      <c r="I490">
        <v>0</v>
      </c>
      <c r="J490" s="34">
        <v>0</v>
      </c>
      <c r="K490">
        <f>+Tabla323[[#This Row],[BALANCE INICIAL]]+Tabla323[[#This Row],[ENTRADAS]]-Tabla323[[#This Row],[SALIDAS]]</f>
        <v>200</v>
      </c>
      <c r="L490" s="2">
        <v>160</v>
      </c>
      <c r="M490" s="2">
        <f>+Tabla323[[#This Row],[BALANCE INICIAL]]*Tabla323[[#This Row],[PRECIO]]</f>
        <v>32000</v>
      </c>
      <c r="N490" s="2">
        <f>+Tabla323[[#This Row],[ENTRADAS]]*Tabla323[[#This Row],[PRECIO]]</f>
        <v>0</v>
      </c>
      <c r="O490" s="2">
        <f>+Tabla323[[#This Row],[SALIDAS]]*Tabla323[[#This Row],[PRECIO]]</f>
        <v>0</v>
      </c>
      <c r="P490" s="2">
        <f>+Tabla323[[#This Row],[BALANCE INICIAL2]]+Tabla323[[#This Row],[ENTRADAS3]]-Tabla323[[#This Row],[SALIDAS4]]</f>
        <v>32000</v>
      </c>
    </row>
    <row r="491" spans="1:16" x14ac:dyDescent="0.25">
      <c r="A491" s="39" t="s">
        <v>41</v>
      </c>
      <c r="B491" s="40" t="s">
        <v>890</v>
      </c>
      <c r="C491" s="52" t="s">
        <v>87</v>
      </c>
      <c r="D491" t="s">
        <v>275</v>
      </c>
      <c r="F491" s="55" t="s">
        <v>1345</v>
      </c>
      <c r="G491" s="9" t="s">
        <v>850</v>
      </c>
      <c r="H491">
        <v>11</v>
      </c>
      <c r="I491">
        <v>0</v>
      </c>
      <c r="J491" s="34">
        <v>0</v>
      </c>
      <c r="K491">
        <f>+Tabla323[[#This Row],[BALANCE INICIAL]]+Tabla323[[#This Row],[ENTRADAS]]-Tabla323[[#This Row],[SALIDAS]]</f>
        <v>11</v>
      </c>
      <c r="L491" s="2">
        <v>125</v>
      </c>
      <c r="M491" s="2">
        <f>+Tabla323[[#This Row],[BALANCE INICIAL]]*Tabla323[[#This Row],[PRECIO]]</f>
        <v>1375</v>
      </c>
      <c r="N491" s="2">
        <f>+Tabla323[[#This Row],[ENTRADAS]]*Tabla323[[#This Row],[PRECIO]]</f>
        <v>0</v>
      </c>
      <c r="O491" s="2">
        <f>+Tabla323[[#This Row],[SALIDAS]]*Tabla323[[#This Row],[PRECIO]]</f>
        <v>0</v>
      </c>
      <c r="P491" s="2">
        <f>+Tabla323[[#This Row],[BALANCE INICIAL2]]+Tabla323[[#This Row],[ENTRADAS3]]-Tabla323[[#This Row],[SALIDAS4]]</f>
        <v>1375</v>
      </c>
    </row>
    <row r="492" spans="1:16" x14ac:dyDescent="0.25">
      <c r="A492" s="39" t="s">
        <v>41</v>
      </c>
      <c r="B492" s="40" t="s">
        <v>890</v>
      </c>
      <c r="C492" s="52" t="s">
        <v>87</v>
      </c>
      <c r="D492" t="s">
        <v>758</v>
      </c>
      <c r="F492" s="55" t="s">
        <v>1345</v>
      </c>
      <c r="G492" s="9" t="s">
        <v>820</v>
      </c>
      <c r="H492">
        <v>38</v>
      </c>
      <c r="I492">
        <v>0</v>
      </c>
      <c r="J492" s="34">
        <v>0</v>
      </c>
      <c r="K492">
        <f>+Tabla323[[#This Row],[BALANCE INICIAL]]+Tabla323[[#This Row],[ENTRADAS]]-Tabla323[[#This Row],[SALIDAS]]</f>
        <v>38</v>
      </c>
      <c r="L492" s="2">
        <v>250</v>
      </c>
      <c r="M492" s="2">
        <f>+Tabla323[[#This Row],[BALANCE INICIAL]]*Tabla323[[#This Row],[PRECIO]]</f>
        <v>9500</v>
      </c>
      <c r="N492" s="2">
        <f>+Tabla323[[#This Row],[ENTRADAS]]*Tabla323[[#This Row],[PRECIO]]</f>
        <v>0</v>
      </c>
      <c r="O492" s="2">
        <f>+Tabla323[[#This Row],[SALIDAS]]*Tabla323[[#This Row],[PRECIO]]</f>
        <v>0</v>
      </c>
      <c r="P492" s="2">
        <f>+Tabla323[[#This Row],[BALANCE INICIAL2]]+Tabla323[[#This Row],[ENTRADAS3]]-Tabla323[[#This Row],[SALIDAS4]]</f>
        <v>9500</v>
      </c>
    </row>
    <row r="493" spans="1:16" x14ac:dyDescent="0.25">
      <c r="A493" s="39" t="s">
        <v>41</v>
      </c>
      <c r="B493" s="40" t="s">
        <v>890</v>
      </c>
      <c r="C493" s="52" t="s">
        <v>87</v>
      </c>
      <c r="D493" t="s">
        <v>759</v>
      </c>
      <c r="F493" s="55" t="s">
        <v>1345</v>
      </c>
      <c r="G493" s="9" t="s">
        <v>820</v>
      </c>
      <c r="H493">
        <v>3</v>
      </c>
      <c r="I493">
        <v>0</v>
      </c>
      <c r="J493" s="34">
        <v>1</v>
      </c>
      <c r="K493">
        <f>+Tabla323[[#This Row],[BALANCE INICIAL]]+Tabla323[[#This Row],[ENTRADAS]]-Tabla323[[#This Row],[SALIDAS]]</f>
        <v>2</v>
      </c>
      <c r="L493" s="2">
        <v>750</v>
      </c>
      <c r="M493" s="2">
        <f>+Tabla323[[#This Row],[BALANCE INICIAL]]*Tabla323[[#This Row],[PRECIO]]</f>
        <v>2250</v>
      </c>
      <c r="N493" s="2">
        <f>+Tabla323[[#This Row],[ENTRADAS]]*Tabla323[[#This Row],[PRECIO]]</f>
        <v>0</v>
      </c>
      <c r="O493" s="2">
        <f>+Tabla323[[#This Row],[SALIDAS]]*Tabla323[[#This Row],[PRECIO]]</f>
        <v>750</v>
      </c>
      <c r="P493" s="2">
        <f>+Tabla323[[#This Row],[BALANCE INICIAL2]]+Tabla323[[#This Row],[ENTRADAS3]]-Tabla323[[#This Row],[SALIDAS4]]</f>
        <v>1500</v>
      </c>
    </row>
    <row r="494" spans="1:16" x14ac:dyDescent="0.25">
      <c r="A494" s="39" t="s">
        <v>41</v>
      </c>
      <c r="B494" s="40" t="s">
        <v>890</v>
      </c>
      <c r="C494" s="52" t="s">
        <v>87</v>
      </c>
      <c r="D494" t="s">
        <v>1003</v>
      </c>
      <c r="F494" s="55" t="s">
        <v>1345</v>
      </c>
      <c r="G494" s="9" t="s">
        <v>1409</v>
      </c>
      <c r="H494">
        <v>451</v>
      </c>
      <c r="I494">
        <v>0</v>
      </c>
      <c r="J494" s="34">
        <v>65</v>
      </c>
      <c r="K494">
        <f>+Tabla323[[#This Row],[BALANCE INICIAL]]+Tabla323[[#This Row],[ENTRADAS]]-Tabla323[[#This Row],[SALIDAS]]</f>
        <v>386</v>
      </c>
      <c r="L494" s="2">
        <v>630</v>
      </c>
      <c r="M494" s="2">
        <f>+Tabla323[[#This Row],[BALANCE INICIAL]]*Tabla323[[#This Row],[PRECIO]]</f>
        <v>284130</v>
      </c>
      <c r="N494" s="2">
        <f>+Tabla323[[#This Row],[ENTRADAS]]*Tabla323[[#This Row],[PRECIO]]</f>
        <v>0</v>
      </c>
      <c r="O494" s="2">
        <f>+Tabla323[[#This Row],[SALIDAS]]*Tabla323[[#This Row],[PRECIO]]</f>
        <v>40950</v>
      </c>
      <c r="P494" s="2">
        <f>+Tabla323[[#This Row],[BALANCE INICIAL2]]+Tabla323[[#This Row],[ENTRADAS3]]-Tabla323[[#This Row],[SALIDAS4]]</f>
        <v>243180</v>
      </c>
    </row>
    <row r="495" spans="1:16" x14ac:dyDescent="0.25">
      <c r="A495" s="9" t="s">
        <v>29</v>
      </c>
      <c r="B495" s="47" t="s">
        <v>878</v>
      </c>
      <c r="C495" s="50" t="s">
        <v>102</v>
      </c>
      <c r="D495" t="s">
        <v>603</v>
      </c>
      <c r="F495" s="55" t="s">
        <v>1345</v>
      </c>
      <c r="G495" s="9" t="s">
        <v>869</v>
      </c>
      <c r="H495">
        <v>2</v>
      </c>
      <c r="I495">
        <v>0</v>
      </c>
      <c r="J495" s="34">
        <v>1</v>
      </c>
      <c r="K495">
        <f>+Tabla323[[#This Row],[BALANCE INICIAL]]+Tabla323[[#This Row],[ENTRADAS]]-Tabla323[[#This Row],[SALIDAS]]</f>
        <v>1</v>
      </c>
      <c r="L495" s="2">
        <v>314</v>
      </c>
      <c r="M495" s="2">
        <f>+Tabla323[[#This Row],[BALANCE INICIAL]]*Tabla323[[#This Row],[PRECIO]]</f>
        <v>628</v>
      </c>
      <c r="N495" s="2">
        <f>+Tabla323[[#This Row],[ENTRADAS]]*Tabla323[[#This Row],[PRECIO]]</f>
        <v>0</v>
      </c>
      <c r="O495" s="2">
        <f>+Tabla323[[#This Row],[SALIDAS]]*Tabla323[[#This Row],[PRECIO]]</f>
        <v>314</v>
      </c>
      <c r="P495" s="2">
        <f>+Tabla323[[#This Row],[BALANCE INICIAL2]]+Tabla323[[#This Row],[ENTRADAS3]]-Tabla323[[#This Row],[SALIDAS4]]</f>
        <v>314</v>
      </c>
    </row>
    <row r="496" spans="1:16" x14ac:dyDescent="0.25">
      <c r="A496" s="39" t="s">
        <v>27</v>
      </c>
      <c r="B496" s="40" t="s">
        <v>889</v>
      </c>
      <c r="C496" s="52" t="s">
        <v>1139</v>
      </c>
      <c r="D496" t="s">
        <v>1215</v>
      </c>
      <c r="F496" s="55" t="s">
        <v>1345</v>
      </c>
      <c r="G496" s="9" t="s">
        <v>820</v>
      </c>
      <c r="H496">
        <v>10</v>
      </c>
      <c r="I496">
        <v>0</v>
      </c>
      <c r="J496" s="34">
        <v>0</v>
      </c>
      <c r="K496">
        <f>+Tabla323[[#This Row],[BALANCE INICIAL]]+Tabla323[[#This Row],[ENTRADAS]]-Tabla323[[#This Row],[SALIDAS]]</f>
        <v>10</v>
      </c>
      <c r="L496" s="2">
        <v>70</v>
      </c>
      <c r="M496" s="2">
        <f>+Tabla323[[#This Row],[BALANCE INICIAL]]*Tabla323[[#This Row],[PRECIO]]</f>
        <v>700</v>
      </c>
      <c r="N496" s="2">
        <f>+Tabla323[[#This Row],[ENTRADAS]]*Tabla323[[#This Row],[PRECIO]]</f>
        <v>0</v>
      </c>
      <c r="O496" s="2">
        <f>+Tabla323[[#This Row],[SALIDAS]]*Tabla323[[#This Row],[PRECIO]]</f>
        <v>0</v>
      </c>
      <c r="P496" s="2">
        <f>+Tabla323[[#This Row],[BALANCE INICIAL2]]+Tabla323[[#This Row],[ENTRADAS3]]-Tabla323[[#This Row],[SALIDAS4]]</f>
        <v>700</v>
      </c>
    </row>
    <row r="497" spans="1:16" x14ac:dyDescent="0.25">
      <c r="A497" s="39" t="s">
        <v>1424</v>
      </c>
      <c r="B497" s="40" t="s">
        <v>1425</v>
      </c>
      <c r="C497" s="52" t="s">
        <v>1426</v>
      </c>
      <c r="D497" t="s">
        <v>1216</v>
      </c>
      <c r="F497" s="55" t="s">
        <v>1345</v>
      </c>
      <c r="G497" s="9" t="s">
        <v>820</v>
      </c>
      <c r="H497">
        <v>6</v>
      </c>
      <c r="I497">
        <v>0</v>
      </c>
      <c r="J497" s="34">
        <v>0</v>
      </c>
      <c r="K497">
        <f>+Tabla323[[#This Row],[BALANCE INICIAL]]+Tabla323[[#This Row],[ENTRADAS]]-Tabla323[[#This Row],[SALIDAS]]</f>
        <v>6</v>
      </c>
      <c r="L497" s="2">
        <v>789.19</v>
      </c>
      <c r="M497" s="2">
        <f>+Tabla323[[#This Row],[BALANCE INICIAL]]*Tabla323[[#This Row],[PRECIO]]</f>
        <v>4735.1400000000003</v>
      </c>
      <c r="N497" s="2">
        <f>+Tabla323[[#This Row],[ENTRADAS]]*Tabla323[[#This Row],[PRECIO]]</f>
        <v>0</v>
      </c>
      <c r="O497" s="2">
        <f>+Tabla323[[#This Row],[SALIDAS]]*Tabla323[[#This Row],[PRECIO]]</f>
        <v>0</v>
      </c>
      <c r="P497" s="2">
        <f>+Tabla323[[#This Row],[BALANCE INICIAL2]]+Tabla323[[#This Row],[ENTRADAS3]]-Tabla323[[#This Row],[SALIDAS4]]</f>
        <v>4735.1400000000003</v>
      </c>
    </row>
    <row r="498" spans="1:16" x14ac:dyDescent="0.25">
      <c r="A498" s="39" t="s">
        <v>1424</v>
      </c>
      <c r="B498" s="40" t="s">
        <v>1425</v>
      </c>
      <c r="C498" s="52" t="s">
        <v>1426</v>
      </c>
      <c r="D498" t="s">
        <v>1464</v>
      </c>
      <c r="F498" s="55" t="s">
        <v>1345</v>
      </c>
      <c r="G498" s="9" t="s">
        <v>820</v>
      </c>
      <c r="H498">
        <v>2</v>
      </c>
      <c r="I498">
        <v>0</v>
      </c>
      <c r="J498" s="34">
        <v>0</v>
      </c>
      <c r="K498">
        <f>+Tabla323[[#This Row],[BALANCE INICIAL]]+Tabla323[[#This Row],[ENTRADAS]]-Tabla323[[#This Row],[SALIDAS]]</f>
        <v>2</v>
      </c>
      <c r="L498" s="2">
        <v>847.46</v>
      </c>
      <c r="M498" s="2">
        <f>+Tabla323[[#This Row],[BALANCE INICIAL]]*Tabla323[[#This Row],[PRECIO]]</f>
        <v>1694.92</v>
      </c>
      <c r="N498" s="2">
        <f>+Tabla323[[#This Row],[ENTRADAS]]*Tabla323[[#This Row],[PRECIO]]</f>
        <v>0</v>
      </c>
      <c r="O498" s="2">
        <f>+Tabla323[[#This Row],[SALIDAS]]*Tabla323[[#This Row],[PRECIO]]</f>
        <v>0</v>
      </c>
      <c r="P498" s="2">
        <f>+Tabla323[[#This Row],[BALANCE INICIAL2]]+Tabla323[[#This Row],[ENTRADAS3]]-Tabla323[[#This Row],[SALIDAS4]]</f>
        <v>1694.92</v>
      </c>
    </row>
    <row r="499" spans="1:16" ht="14.25" customHeight="1" x14ac:dyDescent="0.25">
      <c r="A499" s="39" t="s">
        <v>1424</v>
      </c>
      <c r="B499" s="40" t="s">
        <v>1425</v>
      </c>
      <c r="C499" s="52" t="s">
        <v>1426</v>
      </c>
      <c r="D499" t="s">
        <v>1217</v>
      </c>
      <c r="F499" s="55" t="s">
        <v>1345</v>
      </c>
      <c r="G499" s="9" t="s">
        <v>820</v>
      </c>
      <c r="H499">
        <v>12</v>
      </c>
      <c r="I499">
        <v>0</v>
      </c>
      <c r="J499" s="34">
        <v>0</v>
      </c>
      <c r="K499">
        <f>+Tabla323[[#This Row],[BALANCE INICIAL]]+Tabla323[[#This Row],[ENTRADAS]]-Tabla323[[#This Row],[SALIDAS]]</f>
        <v>12</v>
      </c>
      <c r="L499" s="2">
        <v>178.98</v>
      </c>
      <c r="M499" s="2">
        <f>+Tabla323[[#This Row],[BALANCE INICIAL]]*Tabla323[[#This Row],[PRECIO]]</f>
        <v>2147.7599999999998</v>
      </c>
      <c r="N499" s="2">
        <f>+Tabla323[[#This Row],[ENTRADAS]]*Tabla323[[#This Row],[PRECIO]]</f>
        <v>0</v>
      </c>
      <c r="O499" s="2">
        <f>+Tabla323[[#This Row],[SALIDAS]]*Tabla323[[#This Row],[PRECIO]]</f>
        <v>0</v>
      </c>
      <c r="P499" s="2">
        <f>+Tabla323[[#This Row],[BALANCE INICIAL2]]+Tabla323[[#This Row],[ENTRADAS3]]-Tabla323[[#This Row],[SALIDAS4]]</f>
        <v>2147.7599999999998</v>
      </c>
    </row>
    <row r="500" spans="1:16" x14ac:dyDescent="0.25">
      <c r="A500" s="9" t="s">
        <v>29</v>
      </c>
      <c r="B500" s="47" t="s">
        <v>878</v>
      </c>
      <c r="C500" s="50" t="s">
        <v>102</v>
      </c>
      <c r="D500" t="s">
        <v>606</v>
      </c>
      <c r="F500" s="55" t="s">
        <v>1345</v>
      </c>
      <c r="G500" s="9" t="s">
        <v>834</v>
      </c>
      <c r="H500">
        <v>4</v>
      </c>
      <c r="I500">
        <v>0</v>
      </c>
      <c r="J500" s="34">
        <v>0</v>
      </c>
      <c r="K500">
        <f>+Tabla323[[#This Row],[BALANCE INICIAL]]+Tabla323[[#This Row],[ENTRADAS]]-Tabla323[[#This Row],[SALIDAS]]</f>
        <v>4</v>
      </c>
      <c r="L500" s="2">
        <v>38</v>
      </c>
      <c r="M500" s="2">
        <f>+Tabla323[[#This Row],[BALANCE INICIAL]]*Tabla323[[#This Row],[PRECIO]]</f>
        <v>152</v>
      </c>
      <c r="N500" s="2">
        <f>+Tabla323[[#This Row],[ENTRADAS]]*Tabla323[[#This Row],[PRECIO]]</f>
        <v>0</v>
      </c>
      <c r="O500" s="2">
        <f>+Tabla323[[#This Row],[SALIDAS]]*Tabla323[[#This Row],[PRECIO]]</f>
        <v>0</v>
      </c>
      <c r="P500" s="2">
        <f>+Tabla323[[#This Row],[BALANCE INICIAL2]]+Tabla323[[#This Row],[ENTRADAS3]]-Tabla323[[#This Row],[SALIDAS4]]</f>
        <v>152</v>
      </c>
    </row>
    <row r="501" spans="1:16" x14ac:dyDescent="0.25">
      <c r="A501" s="9" t="s">
        <v>29</v>
      </c>
      <c r="B501" s="47" t="s">
        <v>878</v>
      </c>
      <c r="C501" s="50" t="s">
        <v>102</v>
      </c>
      <c r="D501" t="s">
        <v>607</v>
      </c>
      <c r="F501" s="55" t="s">
        <v>1345</v>
      </c>
      <c r="G501" s="9" t="s">
        <v>834</v>
      </c>
      <c r="H501">
        <v>1</v>
      </c>
      <c r="I501">
        <v>0</v>
      </c>
      <c r="J501" s="34">
        <v>0</v>
      </c>
      <c r="K501">
        <f>+Tabla323[[#This Row],[BALANCE INICIAL]]+Tabla323[[#This Row],[ENTRADAS]]-Tabla323[[#This Row],[SALIDAS]]</f>
        <v>1</v>
      </c>
      <c r="L501" s="2">
        <v>56</v>
      </c>
      <c r="M501" s="2">
        <f>+Tabla323[[#This Row],[BALANCE INICIAL]]*Tabla323[[#This Row],[PRECIO]]</f>
        <v>56</v>
      </c>
      <c r="N501" s="2">
        <f>+Tabla323[[#This Row],[ENTRADAS]]*Tabla323[[#This Row],[PRECIO]]</f>
        <v>0</v>
      </c>
      <c r="O501" s="2">
        <f>+Tabla323[[#This Row],[SALIDAS]]*Tabla323[[#This Row],[PRECIO]]</f>
        <v>0</v>
      </c>
      <c r="P501" s="2">
        <f>+Tabla323[[#This Row],[BALANCE INICIAL2]]+Tabla323[[#This Row],[ENTRADAS3]]-Tabla323[[#This Row],[SALIDAS4]]</f>
        <v>56</v>
      </c>
    </row>
    <row r="502" spans="1:16" x14ac:dyDescent="0.25">
      <c r="A502" s="9" t="s">
        <v>29</v>
      </c>
      <c r="B502" s="47" t="s">
        <v>878</v>
      </c>
      <c r="C502" s="50" t="s">
        <v>102</v>
      </c>
      <c r="D502" t="s">
        <v>608</v>
      </c>
      <c r="F502" s="55" t="s">
        <v>1345</v>
      </c>
      <c r="G502" s="9" t="s">
        <v>869</v>
      </c>
      <c r="H502">
        <v>1</v>
      </c>
      <c r="I502">
        <v>0</v>
      </c>
      <c r="J502" s="34">
        <v>0</v>
      </c>
      <c r="K502">
        <f>+Tabla323[[#This Row],[BALANCE INICIAL]]+Tabla323[[#This Row],[ENTRADAS]]-Tabla323[[#This Row],[SALIDAS]]</f>
        <v>1</v>
      </c>
      <c r="L502" s="2">
        <v>33</v>
      </c>
      <c r="M502" s="2">
        <f>+Tabla323[[#This Row],[BALANCE INICIAL]]*Tabla323[[#This Row],[PRECIO]]</f>
        <v>33</v>
      </c>
      <c r="N502" s="2">
        <f>+Tabla323[[#This Row],[ENTRADAS]]*Tabla323[[#This Row],[PRECIO]]</f>
        <v>0</v>
      </c>
      <c r="O502" s="2">
        <f>+Tabla323[[#This Row],[SALIDAS]]*Tabla323[[#This Row],[PRECIO]]</f>
        <v>0</v>
      </c>
      <c r="P502" s="2">
        <f>+Tabla323[[#This Row],[BALANCE INICIAL2]]+Tabla323[[#This Row],[ENTRADAS3]]-Tabla323[[#This Row],[SALIDAS4]]</f>
        <v>33</v>
      </c>
    </row>
    <row r="503" spans="1:16" ht="14.25" customHeight="1" x14ac:dyDescent="0.25">
      <c r="A503" s="9" t="s">
        <v>29</v>
      </c>
      <c r="B503" s="47" t="s">
        <v>878</v>
      </c>
      <c r="C503" s="50" t="s">
        <v>102</v>
      </c>
      <c r="D503" t="s">
        <v>609</v>
      </c>
      <c r="F503" s="55" t="s">
        <v>1345</v>
      </c>
      <c r="G503" s="9" t="s">
        <v>834</v>
      </c>
      <c r="H503">
        <v>1</v>
      </c>
      <c r="I503">
        <v>0</v>
      </c>
      <c r="J503" s="34">
        <v>0</v>
      </c>
      <c r="K503">
        <f>+Tabla323[[#This Row],[BALANCE INICIAL]]+Tabla323[[#This Row],[ENTRADAS]]-Tabla323[[#This Row],[SALIDAS]]</f>
        <v>1</v>
      </c>
      <c r="L503" s="2">
        <v>138.94999999999999</v>
      </c>
      <c r="M503" s="2">
        <f>+Tabla323[[#This Row],[BALANCE INICIAL]]*Tabla323[[#This Row],[PRECIO]]</f>
        <v>138.94999999999999</v>
      </c>
      <c r="N503" s="2">
        <f>+Tabla323[[#This Row],[ENTRADAS]]*Tabla323[[#This Row],[PRECIO]]</f>
        <v>0</v>
      </c>
      <c r="O503" s="2">
        <f>+Tabla323[[#This Row],[SALIDAS]]*Tabla323[[#This Row],[PRECIO]]</f>
        <v>0</v>
      </c>
      <c r="P503" s="2">
        <f>+Tabla323[[#This Row],[BALANCE INICIAL2]]+Tabla323[[#This Row],[ENTRADAS3]]-Tabla323[[#This Row],[SALIDAS4]]</f>
        <v>138.94999999999999</v>
      </c>
    </row>
    <row r="504" spans="1:16" x14ac:dyDescent="0.25">
      <c r="A504" s="39" t="s">
        <v>43</v>
      </c>
      <c r="B504" s="40" t="s">
        <v>879</v>
      </c>
      <c r="C504" s="52" t="s">
        <v>89</v>
      </c>
      <c r="D504" t="s">
        <v>1210</v>
      </c>
      <c r="F504" s="55" t="s">
        <v>1345</v>
      </c>
      <c r="G504" s="9" t="s">
        <v>820</v>
      </c>
      <c r="H504">
        <v>500</v>
      </c>
      <c r="I504">
        <v>0</v>
      </c>
      <c r="J504" s="34">
        <v>0</v>
      </c>
      <c r="K504">
        <f>+Tabla323[[#This Row],[BALANCE INICIAL]]+Tabla323[[#This Row],[ENTRADAS]]-Tabla323[[#This Row],[SALIDAS]]</f>
        <v>500</v>
      </c>
      <c r="L504" s="2">
        <v>20</v>
      </c>
      <c r="M504" s="2">
        <f>+Tabla323[[#This Row],[BALANCE INICIAL]]*Tabla323[[#This Row],[PRECIO]]</f>
        <v>10000</v>
      </c>
      <c r="N504" s="2">
        <f>+Tabla323[[#This Row],[ENTRADAS]]*Tabla323[[#This Row],[PRECIO]]</f>
        <v>0</v>
      </c>
      <c r="O504" s="2">
        <f>+Tabla323[[#This Row],[SALIDAS]]*Tabla323[[#This Row],[PRECIO]]</f>
        <v>0</v>
      </c>
      <c r="P504" s="2">
        <f>+Tabla323[[#This Row],[BALANCE INICIAL2]]+Tabla323[[#This Row],[ENTRADAS3]]-Tabla323[[#This Row],[SALIDAS4]]</f>
        <v>10000</v>
      </c>
    </row>
    <row r="505" spans="1:16" x14ac:dyDescent="0.25">
      <c r="A505" s="39" t="s">
        <v>24</v>
      </c>
      <c r="B505" s="40" t="s">
        <v>875</v>
      </c>
      <c r="C505" s="52" t="s">
        <v>64</v>
      </c>
      <c r="D505" t="s">
        <v>1211</v>
      </c>
      <c r="F505" s="55" t="s">
        <v>1345</v>
      </c>
      <c r="G505" s="9" t="s">
        <v>820</v>
      </c>
      <c r="H505">
        <v>60</v>
      </c>
      <c r="I505">
        <v>0</v>
      </c>
      <c r="J505" s="34">
        <v>0</v>
      </c>
      <c r="K505">
        <f>+Tabla323[[#This Row],[BALANCE INICIAL]]+Tabla323[[#This Row],[ENTRADAS]]-Tabla323[[#This Row],[SALIDAS]]</f>
        <v>60</v>
      </c>
      <c r="L505" s="2">
        <v>64</v>
      </c>
      <c r="M505" s="2">
        <f>+Tabla323[[#This Row],[BALANCE INICIAL]]*Tabla323[[#This Row],[PRECIO]]</f>
        <v>3840</v>
      </c>
      <c r="N505" s="2">
        <f>+Tabla323[[#This Row],[ENTRADAS]]*Tabla323[[#This Row],[PRECIO]]</f>
        <v>0</v>
      </c>
      <c r="O505" s="2">
        <f>+Tabla323[[#This Row],[SALIDAS]]*Tabla323[[#This Row],[PRECIO]]</f>
        <v>0</v>
      </c>
      <c r="P505" s="2">
        <f>+Tabla323[[#This Row],[BALANCE INICIAL2]]+Tabla323[[#This Row],[ENTRADAS3]]-Tabla323[[#This Row],[SALIDAS4]]</f>
        <v>3840</v>
      </c>
    </row>
    <row r="506" spans="1:16" x14ac:dyDescent="0.25">
      <c r="A506" s="39" t="s">
        <v>24</v>
      </c>
      <c r="B506" s="40" t="s">
        <v>875</v>
      </c>
      <c r="C506" s="52" t="s">
        <v>64</v>
      </c>
      <c r="D506" t="s">
        <v>1212</v>
      </c>
      <c r="F506" s="55" t="s">
        <v>1345</v>
      </c>
      <c r="G506" s="9" t="s">
        <v>820</v>
      </c>
      <c r="H506">
        <v>3</v>
      </c>
      <c r="I506">
        <v>0</v>
      </c>
      <c r="J506" s="34">
        <v>0</v>
      </c>
      <c r="K506">
        <f>+Tabla323[[#This Row],[BALANCE INICIAL]]+Tabla323[[#This Row],[ENTRADAS]]-Tabla323[[#This Row],[SALIDAS]]</f>
        <v>3</v>
      </c>
      <c r="L506" s="2">
        <v>755</v>
      </c>
      <c r="M506" s="2">
        <f>+Tabla323[[#This Row],[BALANCE INICIAL]]*Tabla323[[#This Row],[PRECIO]]</f>
        <v>2265</v>
      </c>
      <c r="N506" s="2">
        <f>+Tabla323[[#This Row],[ENTRADAS]]*Tabla323[[#This Row],[PRECIO]]</f>
        <v>0</v>
      </c>
      <c r="O506" s="2">
        <f>+Tabla323[[#This Row],[SALIDAS]]*Tabla323[[#This Row],[PRECIO]]</f>
        <v>0</v>
      </c>
      <c r="P506" s="2">
        <f>+Tabla323[[#This Row],[BALANCE INICIAL2]]+Tabla323[[#This Row],[ENTRADAS3]]-Tabla323[[#This Row],[SALIDAS4]]</f>
        <v>2265</v>
      </c>
    </row>
    <row r="507" spans="1:16" x14ac:dyDescent="0.25">
      <c r="A507" s="39" t="s">
        <v>28</v>
      </c>
      <c r="B507" s="40" t="s">
        <v>884</v>
      </c>
      <c r="C507" s="52" t="s">
        <v>74</v>
      </c>
      <c r="D507" t="s">
        <v>1463</v>
      </c>
      <c r="F507" s="55" t="s">
        <v>1345</v>
      </c>
      <c r="G507" s="9" t="s">
        <v>839</v>
      </c>
      <c r="H507">
        <v>5</v>
      </c>
      <c r="I507">
        <v>0</v>
      </c>
      <c r="J507" s="34">
        <v>0</v>
      </c>
      <c r="K507">
        <f>+Tabla323[[#This Row],[BALANCE INICIAL]]+Tabla323[[#This Row],[ENTRADAS]]-Tabla323[[#This Row],[SALIDAS]]</f>
        <v>5</v>
      </c>
      <c r="L507" s="2">
        <v>327.12</v>
      </c>
      <c r="M507" s="2">
        <f>+Tabla323[[#This Row],[BALANCE INICIAL]]*Tabla323[[#This Row],[PRECIO]]</f>
        <v>1635.6</v>
      </c>
      <c r="N507" s="2">
        <f>+Tabla323[[#This Row],[ENTRADAS]]*Tabla323[[#This Row],[PRECIO]]</f>
        <v>0</v>
      </c>
      <c r="O507" s="2">
        <f>+Tabla323[[#This Row],[SALIDAS]]*Tabla323[[#This Row],[PRECIO]]</f>
        <v>0</v>
      </c>
      <c r="P507" s="2">
        <f>+Tabla323[[#This Row],[BALANCE INICIAL2]]+Tabla323[[#This Row],[ENTRADAS3]]-Tabla323[[#This Row],[SALIDAS4]]</f>
        <v>1635.6</v>
      </c>
    </row>
    <row r="508" spans="1:16" x14ac:dyDescent="0.25">
      <c r="A508" s="9" t="s">
        <v>29</v>
      </c>
      <c r="B508" s="47" t="s">
        <v>878</v>
      </c>
      <c r="C508" s="50" t="s">
        <v>102</v>
      </c>
      <c r="D508" t="s">
        <v>1213</v>
      </c>
      <c r="F508" s="55" t="s">
        <v>1345</v>
      </c>
      <c r="G508" s="9" t="s">
        <v>869</v>
      </c>
      <c r="H508">
        <v>4</v>
      </c>
      <c r="I508">
        <v>0</v>
      </c>
      <c r="J508" s="34">
        <v>0</v>
      </c>
      <c r="K508">
        <f>+Tabla323[[#This Row],[BALANCE INICIAL]]+Tabla323[[#This Row],[ENTRADAS]]-Tabla323[[#This Row],[SALIDAS]]</f>
        <v>4</v>
      </c>
      <c r="L508" s="2">
        <v>195.76</v>
      </c>
      <c r="M508" s="2">
        <f>+Tabla323[[#This Row],[BALANCE INICIAL]]*Tabla323[[#This Row],[PRECIO]]</f>
        <v>783.04</v>
      </c>
      <c r="N508" s="2">
        <f>+Tabla323[[#This Row],[ENTRADAS]]*Tabla323[[#This Row],[PRECIO]]</f>
        <v>0</v>
      </c>
      <c r="O508" s="2">
        <f>+Tabla323[[#This Row],[SALIDAS]]*Tabla323[[#This Row],[PRECIO]]</f>
        <v>0</v>
      </c>
      <c r="P508" s="2">
        <f>+Tabla323[[#This Row],[BALANCE INICIAL2]]+Tabla323[[#This Row],[ENTRADAS3]]-Tabla323[[#This Row],[SALIDAS4]]</f>
        <v>783.04</v>
      </c>
    </row>
    <row r="509" spans="1:16" x14ac:dyDescent="0.25">
      <c r="A509" s="39" t="s">
        <v>45</v>
      </c>
      <c r="B509" s="40" t="s">
        <v>881</v>
      </c>
      <c r="C509" s="52" t="s">
        <v>91</v>
      </c>
      <c r="D509" t="s">
        <v>1214</v>
      </c>
      <c r="F509" s="55" t="s">
        <v>1345</v>
      </c>
      <c r="G509" s="9" t="s">
        <v>820</v>
      </c>
      <c r="H509">
        <v>1</v>
      </c>
      <c r="I509">
        <v>0</v>
      </c>
      <c r="J509" s="34">
        <v>0</v>
      </c>
      <c r="K509">
        <f>+Tabla323[[#This Row],[BALANCE INICIAL]]+Tabla323[[#This Row],[ENTRADAS]]-Tabla323[[#This Row],[SALIDAS]]</f>
        <v>1</v>
      </c>
      <c r="L509" s="2">
        <v>1175</v>
      </c>
      <c r="M509" s="2">
        <f>+Tabla323[[#This Row],[BALANCE INICIAL]]*Tabla323[[#This Row],[PRECIO]]</f>
        <v>1175</v>
      </c>
      <c r="N509" s="2">
        <f>+Tabla323[[#This Row],[ENTRADAS]]*Tabla323[[#This Row],[PRECIO]]</f>
        <v>0</v>
      </c>
      <c r="O509" s="2">
        <f>+Tabla323[[#This Row],[SALIDAS]]*Tabla323[[#This Row],[PRECIO]]</f>
        <v>0</v>
      </c>
      <c r="P509" s="2">
        <f>+Tabla323[[#This Row],[BALANCE INICIAL2]]+Tabla323[[#This Row],[ENTRADAS3]]-Tabla323[[#This Row],[SALIDAS4]]</f>
        <v>1175</v>
      </c>
    </row>
    <row r="510" spans="1:16" x14ac:dyDescent="0.25">
      <c r="A510" s="39" t="s">
        <v>28</v>
      </c>
      <c r="B510" s="40" t="s">
        <v>884</v>
      </c>
      <c r="C510" s="52" t="s">
        <v>74</v>
      </c>
      <c r="D510" t="s">
        <v>1050</v>
      </c>
      <c r="F510" s="55" t="s">
        <v>1345</v>
      </c>
      <c r="G510" s="9" t="s">
        <v>820</v>
      </c>
      <c r="H510">
        <v>17</v>
      </c>
      <c r="I510">
        <v>0</v>
      </c>
      <c r="J510" s="34">
        <v>0</v>
      </c>
      <c r="K510">
        <f>+Tabla323[[#This Row],[BALANCE INICIAL]]+Tabla323[[#This Row],[ENTRADAS]]-Tabla323[[#This Row],[SALIDAS]]</f>
        <v>17</v>
      </c>
      <c r="L510" s="2">
        <v>108</v>
      </c>
      <c r="M510" s="2">
        <f>+Tabla323[[#This Row],[BALANCE INICIAL]]*Tabla323[[#This Row],[PRECIO]]</f>
        <v>1836</v>
      </c>
      <c r="N510" s="2">
        <f>+Tabla323[[#This Row],[ENTRADAS]]*Tabla323[[#This Row],[PRECIO]]</f>
        <v>0</v>
      </c>
      <c r="O510" s="2">
        <f>+Tabla323[[#This Row],[SALIDAS]]*Tabla323[[#This Row],[PRECIO]]</f>
        <v>0</v>
      </c>
      <c r="P510" s="2">
        <f>+Tabla323[[#This Row],[BALANCE INICIAL2]]+Tabla323[[#This Row],[ENTRADAS3]]-Tabla323[[#This Row],[SALIDAS4]]</f>
        <v>1836</v>
      </c>
    </row>
    <row r="511" spans="1:16" x14ac:dyDescent="0.25">
      <c r="A511" s="39" t="s">
        <v>28</v>
      </c>
      <c r="B511" s="40" t="s">
        <v>884</v>
      </c>
      <c r="C511" s="52" t="s">
        <v>74</v>
      </c>
      <c r="D511" t="s">
        <v>1051</v>
      </c>
      <c r="F511" s="55" t="s">
        <v>1345</v>
      </c>
      <c r="G511" s="9" t="s">
        <v>820</v>
      </c>
      <c r="H511">
        <v>4</v>
      </c>
      <c r="I511">
        <v>0</v>
      </c>
      <c r="J511" s="34">
        <v>0</v>
      </c>
      <c r="K511">
        <f>+Tabla323[[#This Row],[BALANCE INICIAL]]+Tabla323[[#This Row],[ENTRADAS]]-Tabla323[[#This Row],[SALIDAS]]</f>
        <v>4</v>
      </c>
      <c r="L511" s="2">
        <v>255.93</v>
      </c>
      <c r="M511" s="2">
        <f>+Tabla323[[#This Row],[BALANCE INICIAL]]*Tabla323[[#This Row],[PRECIO]]</f>
        <v>1023.72</v>
      </c>
      <c r="N511" s="2">
        <f>+Tabla323[[#This Row],[ENTRADAS]]*Tabla323[[#This Row],[PRECIO]]</f>
        <v>0</v>
      </c>
      <c r="O511" s="2">
        <f>+Tabla323[[#This Row],[SALIDAS]]*Tabla323[[#This Row],[PRECIO]]</f>
        <v>0</v>
      </c>
      <c r="P511" s="2">
        <f>+Tabla323[[#This Row],[BALANCE INICIAL2]]+Tabla323[[#This Row],[ENTRADAS3]]-Tabla323[[#This Row],[SALIDAS4]]</f>
        <v>1023.72</v>
      </c>
    </row>
    <row r="512" spans="1:16" x14ac:dyDescent="0.25">
      <c r="A512" s="9" t="s">
        <v>29</v>
      </c>
      <c r="B512" s="47" t="s">
        <v>878</v>
      </c>
      <c r="C512" s="50" t="s">
        <v>102</v>
      </c>
      <c r="D512" t="s">
        <v>611</v>
      </c>
      <c r="F512" s="55" t="s">
        <v>1345</v>
      </c>
      <c r="G512" s="9" t="s">
        <v>865</v>
      </c>
      <c r="H512">
        <v>5</v>
      </c>
      <c r="I512">
        <v>0</v>
      </c>
      <c r="J512" s="34">
        <v>0</v>
      </c>
      <c r="K512">
        <f>+Tabla323[[#This Row],[BALANCE INICIAL]]+Tabla323[[#This Row],[ENTRADAS]]-Tabla323[[#This Row],[SALIDAS]]</f>
        <v>5</v>
      </c>
      <c r="L512" s="2">
        <v>900</v>
      </c>
      <c r="M512" s="2">
        <f>+Tabla323[[#This Row],[BALANCE INICIAL]]*Tabla323[[#This Row],[PRECIO]]</f>
        <v>4500</v>
      </c>
      <c r="N512" s="2">
        <f>+Tabla323[[#This Row],[ENTRADAS]]*Tabla323[[#This Row],[PRECIO]]</f>
        <v>0</v>
      </c>
      <c r="O512" s="2">
        <f>+Tabla323[[#This Row],[SALIDAS]]*Tabla323[[#This Row],[PRECIO]]</f>
        <v>0</v>
      </c>
      <c r="P512" s="2">
        <f>+Tabla323[[#This Row],[BALANCE INICIAL2]]+Tabla323[[#This Row],[ENTRADAS3]]-Tabla323[[#This Row],[SALIDAS4]]</f>
        <v>4500</v>
      </c>
    </row>
    <row r="513" spans="1:16" x14ac:dyDescent="0.25">
      <c r="A513" s="9" t="s">
        <v>29</v>
      </c>
      <c r="B513" s="47" t="s">
        <v>878</v>
      </c>
      <c r="C513" s="50" t="s">
        <v>102</v>
      </c>
      <c r="D513" t="s">
        <v>612</v>
      </c>
      <c r="F513" s="55" t="s">
        <v>1345</v>
      </c>
      <c r="G513" s="9" t="s">
        <v>865</v>
      </c>
      <c r="H513">
        <v>3</v>
      </c>
      <c r="I513">
        <v>0</v>
      </c>
      <c r="J513" s="34">
        <v>0</v>
      </c>
      <c r="K513">
        <f>+Tabla323[[#This Row],[BALANCE INICIAL]]+Tabla323[[#This Row],[ENTRADAS]]-Tabla323[[#This Row],[SALIDAS]]</f>
        <v>3</v>
      </c>
      <c r="L513" s="2">
        <v>840</v>
      </c>
      <c r="M513" s="2">
        <f>+Tabla323[[#This Row],[BALANCE INICIAL]]*Tabla323[[#This Row],[PRECIO]]</f>
        <v>2520</v>
      </c>
      <c r="N513" s="2">
        <f>+Tabla323[[#This Row],[ENTRADAS]]*Tabla323[[#This Row],[PRECIO]]</f>
        <v>0</v>
      </c>
      <c r="O513" s="2">
        <f>+Tabla323[[#This Row],[SALIDAS]]*Tabla323[[#This Row],[PRECIO]]</f>
        <v>0</v>
      </c>
      <c r="P513" s="2">
        <f>+Tabla323[[#This Row],[BALANCE INICIAL2]]+Tabla323[[#This Row],[ENTRADAS3]]-Tabla323[[#This Row],[SALIDAS4]]</f>
        <v>2520</v>
      </c>
    </row>
    <row r="514" spans="1:16" x14ac:dyDescent="0.25">
      <c r="A514" s="9" t="s">
        <v>29</v>
      </c>
      <c r="B514" s="47" t="s">
        <v>878</v>
      </c>
      <c r="C514" s="50" t="s">
        <v>102</v>
      </c>
      <c r="D514" t="s">
        <v>613</v>
      </c>
      <c r="F514" s="55" t="s">
        <v>1345</v>
      </c>
      <c r="G514" s="9" t="s">
        <v>865</v>
      </c>
      <c r="H514">
        <v>2</v>
      </c>
      <c r="I514">
        <v>0</v>
      </c>
      <c r="J514" s="34">
        <v>0</v>
      </c>
      <c r="K514">
        <f>+Tabla323[[#This Row],[BALANCE INICIAL]]+Tabla323[[#This Row],[ENTRADAS]]-Tabla323[[#This Row],[SALIDAS]]</f>
        <v>2</v>
      </c>
      <c r="L514" s="2">
        <v>840</v>
      </c>
      <c r="M514" s="2">
        <f>+Tabla323[[#This Row],[BALANCE INICIAL]]*Tabla323[[#This Row],[PRECIO]]</f>
        <v>1680</v>
      </c>
      <c r="N514" s="2">
        <f>+Tabla323[[#This Row],[ENTRADAS]]*Tabla323[[#This Row],[PRECIO]]</f>
        <v>0</v>
      </c>
      <c r="O514" s="2">
        <f>+Tabla323[[#This Row],[SALIDAS]]*Tabla323[[#This Row],[PRECIO]]</f>
        <v>0</v>
      </c>
      <c r="P514" s="2">
        <f>+Tabla323[[#This Row],[BALANCE INICIAL2]]+Tabla323[[#This Row],[ENTRADAS3]]-Tabla323[[#This Row],[SALIDAS4]]</f>
        <v>1680</v>
      </c>
    </row>
    <row r="515" spans="1:16" x14ac:dyDescent="0.25">
      <c r="A515" s="9" t="s">
        <v>29</v>
      </c>
      <c r="B515" s="47" t="s">
        <v>878</v>
      </c>
      <c r="C515" s="50" t="s">
        <v>102</v>
      </c>
      <c r="D515" t="s">
        <v>614</v>
      </c>
      <c r="F515" s="55" t="s">
        <v>1345</v>
      </c>
      <c r="G515" s="9" t="s">
        <v>865</v>
      </c>
      <c r="H515">
        <v>5</v>
      </c>
      <c r="I515">
        <v>0</v>
      </c>
      <c r="J515" s="34">
        <v>0</v>
      </c>
      <c r="K515">
        <f>+Tabla323[[#This Row],[BALANCE INICIAL]]+Tabla323[[#This Row],[ENTRADAS]]-Tabla323[[#This Row],[SALIDAS]]</f>
        <v>5</v>
      </c>
      <c r="L515" s="2">
        <v>855</v>
      </c>
      <c r="M515" s="2">
        <f>+Tabla323[[#This Row],[BALANCE INICIAL]]*Tabla323[[#This Row],[PRECIO]]</f>
        <v>4275</v>
      </c>
      <c r="N515" s="2">
        <f>+Tabla323[[#This Row],[ENTRADAS]]*Tabla323[[#This Row],[PRECIO]]</f>
        <v>0</v>
      </c>
      <c r="O515" s="2">
        <f>+Tabla323[[#This Row],[SALIDAS]]*Tabla323[[#This Row],[PRECIO]]</f>
        <v>0</v>
      </c>
      <c r="P515" s="2">
        <f>+Tabla323[[#This Row],[BALANCE INICIAL2]]+Tabla323[[#This Row],[ENTRADAS3]]-Tabla323[[#This Row],[SALIDAS4]]</f>
        <v>4275</v>
      </c>
    </row>
    <row r="516" spans="1:16" x14ac:dyDescent="0.25">
      <c r="A516" s="9" t="s">
        <v>29</v>
      </c>
      <c r="B516" s="47" t="s">
        <v>878</v>
      </c>
      <c r="C516" s="50" t="s">
        <v>102</v>
      </c>
      <c r="D516" t="s">
        <v>615</v>
      </c>
      <c r="F516" s="55" t="s">
        <v>1345</v>
      </c>
      <c r="G516" s="9" t="s">
        <v>865</v>
      </c>
      <c r="H516">
        <v>5</v>
      </c>
      <c r="I516">
        <v>0</v>
      </c>
      <c r="J516" s="34">
        <v>0</v>
      </c>
      <c r="K516">
        <f>+Tabla323[[#This Row],[BALANCE INICIAL]]+Tabla323[[#This Row],[ENTRADAS]]-Tabla323[[#This Row],[SALIDAS]]</f>
        <v>5</v>
      </c>
      <c r="L516" s="2">
        <v>840</v>
      </c>
      <c r="M516" s="2">
        <f>+Tabla323[[#This Row],[BALANCE INICIAL]]*Tabla323[[#This Row],[PRECIO]]</f>
        <v>4200</v>
      </c>
      <c r="N516" s="2">
        <f>+Tabla323[[#This Row],[ENTRADAS]]*Tabla323[[#This Row],[PRECIO]]</f>
        <v>0</v>
      </c>
      <c r="O516" s="2">
        <f>+Tabla323[[#This Row],[SALIDAS]]*Tabla323[[#This Row],[PRECIO]]</f>
        <v>0</v>
      </c>
      <c r="P516" s="2">
        <f>+Tabla323[[#This Row],[BALANCE INICIAL2]]+Tabla323[[#This Row],[ENTRADAS3]]-Tabla323[[#This Row],[SALIDAS4]]</f>
        <v>4200</v>
      </c>
    </row>
    <row r="517" spans="1:16" x14ac:dyDescent="0.25">
      <c r="A517" s="39" t="s">
        <v>27</v>
      </c>
      <c r="B517" s="40" t="s">
        <v>889</v>
      </c>
      <c r="C517" s="52" t="s">
        <v>1139</v>
      </c>
      <c r="D517" t="s">
        <v>1169</v>
      </c>
      <c r="F517" s="55" t="s">
        <v>1345</v>
      </c>
      <c r="G517" s="9" t="s">
        <v>820</v>
      </c>
      <c r="H517">
        <v>25</v>
      </c>
      <c r="I517">
        <v>0</v>
      </c>
      <c r="J517" s="34">
        <v>0</v>
      </c>
      <c r="K517">
        <f>+Tabla323[[#This Row],[BALANCE INICIAL]]+Tabla323[[#This Row],[ENTRADAS]]-Tabla323[[#This Row],[SALIDAS]]</f>
        <v>25</v>
      </c>
      <c r="L517" s="2">
        <v>81.2</v>
      </c>
      <c r="M517" s="2">
        <f>+Tabla323[[#This Row],[BALANCE INICIAL]]*Tabla323[[#This Row],[PRECIO]]</f>
        <v>2030</v>
      </c>
      <c r="N517" s="2">
        <f>+Tabla323[[#This Row],[ENTRADAS]]*Tabla323[[#This Row],[PRECIO]]</f>
        <v>0</v>
      </c>
      <c r="O517" s="2">
        <f>+Tabla323[[#This Row],[SALIDAS]]*Tabla323[[#This Row],[PRECIO]]</f>
        <v>0</v>
      </c>
      <c r="P517" s="2">
        <f>+Tabla323[[#This Row],[BALANCE INICIAL2]]+Tabla323[[#This Row],[ENTRADAS3]]-Tabla323[[#This Row],[SALIDAS4]]</f>
        <v>2030</v>
      </c>
    </row>
    <row r="518" spans="1:16" x14ac:dyDescent="0.25">
      <c r="A518" s="39" t="s">
        <v>1424</v>
      </c>
      <c r="B518" s="40" t="s">
        <v>1425</v>
      </c>
      <c r="C518" s="52" t="s">
        <v>1426</v>
      </c>
      <c r="D518" t="s">
        <v>1170</v>
      </c>
      <c r="F518" s="55" t="s">
        <v>1345</v>
      </c>
      <c r="G518" s="9" t="s">
        <v>820</v>
      </c>
      <c r="H518">
        <v>1</v>
      </c>
      <c r="I518">
        <v>0</v>
      </c>
      <c r="J518" s="34">
        <v>0</v>
      </c>
      <c r="K518">
        <f>+Tabla323[[#This Row],[BALANCE INICIAL]]+Tabla323[[#This Row],[ENTRADAS]]-Tabla323[[#This Row],[SALIDAS]]</f>
        <v>1</v>
      </c>
      <c r="L518" s="2">
        <v>113.9</v>
      </c>
      <c r="M518" s="2">
        <f>+Tabla323[[#This Row],[BALANCE INICIAL]]*Tabla323[[#This Row],[PRECIO]]</f>
        <v>113.9</v>
      </c>
      <c r="N518" s="2">
        <f>+Tabla323[[#This Row],[ENTRADAS]]*Tabla323[[#This Row],[PRECIO]]</f>
        <v>0</v>
      </c>
      <c r="O518" s="2">
        <f>+Tabla323[[#This Row],[SALIDAS]]*Tabla323[[#This Row],[PRECIO]]</f>
        <v>0</v>
      </c>
      <c r="P518" s="2">
        <f>+Tabla323[[#This Row],[BALANCE INICIAL2]]+Tabla323[[#This Row],[ENTRADAS3]]-Tabla323[[#This Row],[SALIDAS4]]</f>
        <v>113.9</v>
      </c>
    </row>
    <row r="519" spans="1:16" ht="15.75" x14ac:dyDescent="0.25">
      <c r="A519" s="39" t="s">
        <v>1424</v>
      </c>
      <c r="B519" s="40" t="s">
        <v>1425</v>
      </c>
      <c r="C519" s="52" t="s">
        <v>1426</v>
      </c>
      <c r="D519" t="s">
        <v>1457</v>
      </c>
      <c r="F519" s="55" t="s">
        <v>1345</v>
      </c>
      <c r="G519" s="9" t="s">
        <v>820</v>
      </c>
      <c r="H519">
        <v>41</v>
      </c>
      <c r="I519">
        <v>0</v>
      </c>
      <c r="J519" s="34">
        <v>0</v>
      </c>
      <c r="K519">
        <f>+Tabla323[[#This Row],[BALANCE INICIAL]]+Tabla323[[#This Row],[ENTRADAS]]-Tabla323[[#This Row],[SALIDAS]]</f>
        <v>41</v>
      </c>
      <c r="L519" s="2">
        <v>392</v>
      </c>
      <c r="M519" s="2">
        <f>+Tabla323[[#This Row],[BALANCE INICIAL]]*Tabla323[[#This Row],[PRECIO]]</f>
        <v>16072</v>
      </c>
      <c r="N519" s="2">
        <f>+Tabla323[[#This Row],[ENTRADAS]]*Tabla323[[#This Row],[PRECIO]]</f>
        <v>0</v>
      </c>
      <c r="O519" s="2">
        <f>+Tabla323[[#This Row],[SALIDAS]]*Tabla323[[#This Row],[PRECIO]]</f>
        <v>0</v>
      </c>
      <c r="P519" s="2">
        <f>+Tabla323[[#This Row],[BALANCE INICIAL2]]+Tabla323[[#This Row],[ENTRADAS3]]-Tabla323[[#This Row],[SALIDAS4]]</f>
        <v>16072</v>
      </c>
    </row>
    <row r="520" spans="1:16" ht="15" customHeight="1" x14ac:dyDescent="0.25">
      <c r="A520" s="9" t="s">
        <v>29</v>
      </c>
      <c r="B520" s="47" t="s">
        <v>878</v>
      </c>
      <c r="C520" s="50" t="s">
        <v>102</v>
      </c>
      <c r="D520" t="s">
        <v>1171</v>
      </c>
      <c r="F520" s="55" t="s">
        <v>1345</v>
      </c>
      <c r="G520" s="9" t="s">
        <v>869</v>
      </c>
      <c r="H520">
        <v>238</v>
      </c>
      <c r="I520">
        <v>0</v>
      </c>
      <c r="J520" s="34">
        <v>0</v>
      </c>
      <c r="K520">
        <f>+Tabla323[[#This Row],[BALANCE INICIAL]]+Tabla323[[#This Row],[ENTRADAS]]-Tabla323[[#This Row],[SALIDAS]]</f>
        <v>238</v>
      </c>
      <c r="L520" s="2">
        <v>53</v>
      </c>
      <c r="M520" s="2">
        <f>+Tabla323[[#This Row],[BALANCE INICIAL]]*Tabla323[[#This Row],[PRECIO]]</f>
        <v>12614</v>
      </c>
      <c r="N520" s="2">
        <f>+Tabla323[[#This Row],[ENTRADAS]]*Tabla323[[#This Row],[PRECIO]]</f>
        <v>0</v>
      </c>
      <c r="O520" s="2">
        <f>+Tabla323[[#This Row],[SALIDAS]]*Tabla323[[#This Row],[PRECIO]]</f>
        <v>0</v>
      </c>
      <c r="P520" s="2">
        <f>+Tabla323[[#This Row],[BALANCE INICIAL2]]+Tabla323[[#This Row],[ENTRADAS3]]-Tabla323[[#This Row],[SALIDAS4]]</f>
        <v>12614</v>
      </c>
    </row>
    <row r="521" spans="1:16" x14ac:dyDescent="0.25">
      <c r="A521" s="39" t="s">
        <v>59</v>
      </c>
      <c r="B521" s="40" t="s">
        <v>880</v>
      </c>
      <c r="C521" s="52" t="s">
        <v>107</v>
      </c>
      <c r="D521" t="s">
        <v>761</v>
      </c>
      <c r="F521" s="55" t="s">
        <v>1345</v>
      </c>
      <c r="G521" s="9" t="s">
        <v>820</v>
      </c>
      <c r="H521">
        <v>2</v>
      </c>
      <c r="I521">
        <v>0</v>
      </c>
      <c r="J521" s="34">
        <v>0</v>
      </c>
      <c r="K521">
        <f>+Tabla323[[#This Row],[BALANCE INICIAL]]+Tabla323[[#This Row],[ENTRADAS]]-Tabla323[[#This Row],[SALIDAS]]</f>
        <v>2</v>
      </c>
      <c r="L521" s="2">
        <v>200</v>
      </c>
      <c r="M521" s="2">
        <f>+Tabla323[[#This Row],[BALANCE INICIAL]]*Tabla323[[#This Row],[PRECIO]]</f>
        <v>400</v>
      </c>
      <c r="N521" s="2">
        <f>+Tabla323[[#This Row],[ENTRADAS]]*Tabla323[[#This Row],[PRECIO]]</f>
        <v>0</v>
      </c>
      <c r="O521" s="2">
        <f>+Tabla323[[#This Row],[SALIDAS]]*Tabla323[[#This Row],[PRECIO]]</f>
        <v>0</v>
      </c>
      <c r="P521" s="2">
        <f>+Tabla323[[#This Row],[BALANCE INICIAL2]]+Tabla323[[#This Row],[ENTRADAS3]]-Tabla323[[#This Row],[SALIDAS4]]</f>
        <v>400</v>
      </c>
    </row>
    <row r="522" spans="1:16" x14ac:dyDescent="0.25">
      <c r="A522" s="39" t="s">
        <v>43</v>
      </c>
      <c r="B522" s="40" t="s">
        <v>879</v>
      </c>
      <c r="C522" s="52" t="s">
        <v>89</v>
      </c>
      <c r="D522" t="s">
        <v>1172</v>
      </c>
      <c r="F522" s="55" t="s">
        <v>1345</v>
      </c>
      <c r="G522" s="9" t="s">
        <v>820</v>
      </c>
      <c r="H522">
        <v>173</v>
      </c>
      <c r="I522">
        <v>0</v>
      </c>
      <c r="J522" s="34">
        <v>72</v>
      </c>
      <c r="K522">
        <f>+Tabla323[[#This Row],[BALANCE INICIAL]]+Tabla323[[#This Row],[ENTRADAS]]-Tabla323[[#This Row],[SALIDAS]]</f>
        <v>101</v>
      </c>
      <c r="L522" s="2">
        <v>44.92</v>
      </c>
      <c r="M522" s="2">
        <f>+Tabla323[[#This Row],[BALANCE INICIAL]]*Tabla323[[#This Row],[PRECIO]]</f>
        <v>7771.16</v>
      </c>
      <c r="N522" s="2">
        <f>+Tabla323[[#This Row],[ENTRADAS]]*Tabla323[[#This Row],[PRECIO]]</f>
        <v>0</v>
      </c>
      <c r="O522" s="2">
        <f>+Tabla323[[#This Row],[SALIDAS]]*Tabla323[[#This Row],[PRECIO]]</f>
        <v>3234.2400000000002</v>
      </c>
      <c r="P522" s="2">
        <f>+Tabla323[[#This Row],[BALANCE INICIAL2]]+Tabla323[[#This Row],[ENTRADAS3]]-Tabla323[[#This Row],[SALIDAS4]]</f>
        <v>4536.92</v>
      </c>
    </row>
    <row r="523" spans="1:16" x14ac:dyDescent="0.25">
      <c r="A523" s="39" t="s">
        <v>37</v>
      </c>
      <c r="B523" s="40" t="s">
        <v>886</v>
      </c>
      <c r="C523" s="52" t="s">
        <v>83</v>
      </c>
      <c r="D523" t="s">
        <v>1173</v>
      </c>
      <c r="F523" s="55" t="s">
        <v>1345</v>
      </c>
      <c r="G523" s="9" t="s">
        <v>820</v>
      </c>
      <c r="H523">
        <v>10</v>
      </c>
      <c r="I523">
        <v>0</v>
      </c>
      <c r="J523" s="34">
        <v>0</v>
      </c>
      <c r="K523">
        <f>+Tabla323[[#This Row],[BALANCE INICIAL]]+Tabla323[[#This Row],[ENTRADAS]]-Tabla323[[#This Row],[SALIDAS]]</f>
        <v>10</v>
      </c>
      <c r="L523" s="2">
        <v>193.22</v>
      </c>
      <c r="M523" s="2">
        <f>+Tabla323[[#This Row],[BALANCE INICIAL]]*Tabla323[[#This Row],[PRECIO]]</f>
        <v>1932.2</v>
      </c>
      <c r="N523" s="2">
        <f>+Tabla323[[#This Row],[ENTRADAS]]*Tabla323[[#This Row],[PRECIO]]</f>
        <v>0</v>
      </c>
      <c r="O523" s="2">
        <f>+Tabla323[[#This Row],[SALIDAS]]*Tabla323[[#This Row],[PRECIO]]</f>
        <v>0</v>
      </c>
      <c r="P523" s="2">
        <f>+Tabla323[[#This Row],[BALANCE INICIAL2]]+Tabla323[[#This Row],[ENTRADAS3]]-Tabla323[[#This Row],[SALIDAS4]]</f>
        <v>1932.2</v>
      </c>
    </row>
    <row r="524" spans="1:16" ht="15" customHeight="1" x14ac:dyDescent="0.25">
      <c r="A524" s="39" t="s">
        <v>37</v>
      </c>
      <c r="B524" s="40" t="s">
        <v>886</v>
      </c>
      <c r="C524" s="52" t="s">
        <v>83</v>
      </c>
      <c r="D524" t="s">
        <v>1174</v>
      </c>
      <c r="F524" s="55" t="s">
        <v>1345</v>
      </c>
      <c r="G524" s="9" t="s">
        <v>820</v>
      </c>
      <c r="H524">
        <v>55</v>
      </c>
      <c r="I524">
        <v>0</v>
      </c>
      <c r="J524" s="34">
        <v>8</v>
      </c>
      <c r="K524">
        <f>+Tabla323[[#This Row],[BALANCE INICIAL]]+Tabla323[[#This Row],[ENTRADAS]]-Tabla323[[#This Row],[SALIDAS]]</f>
        <v>47</v>
      </c>
      <c r="L524" s="2">
        <v>162.54</v>
      </c>
      <c r="M524" s="2">
        <f>+Tabla323[[#This Row],[BALANCE INICIAL]]*Tabla323[[#This Row],[PRECIO]]</f>
        <v>8939.6999999999989</v>
      </c>
      <c r="N524" s="2">
        <f>+Tabla323[[#This Row],[ENTRADAS]]*Tabla323[[#This Row],[PRECIO]]</f>
        <v>0</v>
      </c>
      <c r="O524" s="2">
        <f>+Tabla323[[#This Row],[SALIDAS]]*Tabla323[[#This Row],[PRECIO]]</f>
        <v>1300.32</v>
      </c>
      <c r="P524" s="2">
        <f>+Tabla323[[#This Row],[BALANCE INICIAL2]]+Tabla323[[#This Row],[ENTRADAS3]]-Tabla323[[#This Row],[SALIDAS4]]</f>
        <v>7639.3799999999992</v>
      </c>
    </row>
    <row r="525" spans="1:16" x14ac:dyDescent="0.25">
      <c r="A525" s="39" t="s">
        <v>37</v>
      </c>
      <c r="B525" s="40" t="s">
        <v>886</v>
      </c>
      <c r="C525" s="52" t="s">
        <v>83</v>
      </c>
      <c r="D525" t="s">
        <v>1175</v>
      </c>
      <c r="F525" s="55" t="s">
        <v>1345</v>
      </c>
      <c r="G525" s="9" t="s">
        <v>820</v>
      </c>
      <c r="H525">
        <v>15</v>
      </c>
      <c r="I525">
        <v>0</v>
      </c>
      <c r="J525" s="34">
        <v>0</v>
      </c>
      <c r="K525">
        <f>+Tabla323[[#This Row],[BALANCE INICIAL]]+Tabla323[[#This Row],[ENTRADAS]]-Tabla323[[#This Row],[SALIDAS]]</f>
        <v>15</v>
      </c>
      <c r="L525" s="2">
        <v>106</v>
      </c>
      <c r="M525" s="2">
        <f>+Tabla323[[#This Row],[BALANCE INICIAL]]*Tabla323[[#This Row],[PRECIO]]</f>
        <v>1590</v>
      </c>
      <c r="N525" s="2">
        <f>+Tabla323[[#This Row],[ENTRADAS]]*Tabla323[[#This Row],[PRECIO]]</f>
        <v>0</v>
      </c>
      <c r="O525" s="2">
        <f>+Tabla323[[#This Row],[SALIDAS]]*Tabla323[[#This Row],[PRECIO]]</f>
        <v>0</v>
      </c>
      <c r="P525" s="2">
        <f>+Tabla323[[#This Row],[BALANCE INICIAL2]]+Tabla323[[#This Row],[ENTRADAS3]]-Tabla323[[#This Row],[SALIDAS4]]</f>
        <v>1590</v>
      </c>
    </row>
    <row r="526" spans="1:16" x14ac:dyDescent="0.25">
      <c r="A526" s="39" t="s">
        <v>37</v>
      </c>
      <c r="B526" s="40" t="s">
        <v>886</v>
      </c>
      <c r="C526" s="52" t="s">
        <v>83</v>
      </c>
      <c r="D526" t="s">
        <v>289</v>
      </c>
      <c r="F526" s="55" t="s">
        <v>1345</v>
      </c>
      <c r="G526" s="9" t="s">
        <v>820</v>
      </c>
      <c r="H526">
        <v>80</v>
      </c>
      <c r="I526">
        <v>0</v>
      </c>
      <c r="J526" s="34">
        <v>0</v>
      </c>
      <c r="K526">
        <f>+Tabla323[[#This Row],[BALANCE INICIAL]]+Tabla323[[#This Row],[ENTRADAS]]-Tabla323[[#This Row],[SALIDAS]]</f>
        <v>80</v>
      </c>
      <c r="L526" s="2">
        <v>99</v>
      </c>
      <c r="M526" s="2">
        <f>+Tabla323[[#This Row],[BALANCE INICIAL]]*Tabla323[[#This Row],[PRECIO]]</f>
        <v>7920</v>
      </c>
      <c r="N526" s="2">
        <f>+Tabla323[[#This Row],[ENTRADAS]]*Tabla323[[#This Row],[PRECIO]]</f>
        <v>0</v>
      </c>
      <c r="O526" s="2">
        <f>+Tabla323[[#This Row],[SALIDAS]]*Tabla323[[#This Row],[PRECIO]]</f>
        <v>0</v>
      </c>
      <c r="P526" s="2">
        <f>+Tabla323[[#This Row],[BALANCE INICIAL2]]+Tabla323[[#This Row],[ENTRADAS3]]-Tabla323[[#This Row],[SALIDAS4]]</f>
        <v>7920</v>
      </c>
    </row>
    <row r="527" spans="1:16" x14ac:dyDescent="0.25">
      <c r="A527" s="9" t="s">
        <v>29</v>
      </c>
      <c r="B527" s="47" t="s">
        <v>878</v>
      </c>
      <c r="C527" s="50" t="s">
        <v>102</v>
      </c>
      <c r="D527" t="s">
        <v>617</v>
      </c>
      <c r="F527" s="55" t="s">
        <v>1345</v>
      </c>
      <c r="G527" s="9" t="s">
        <v>865</v>
      </c>
      <c r="H527">
        <v>1</v>
      </c>
      <c r="I527">
        <v>0</v>
      </c>
      <c r="J527" s="34">
        <v>1</v>
      </c>
      <c r="K527">
        <f>+Tabla323[[#This Row],[BALANCE INICIAL]]+Tabla323[[#This Row],[ENTRADAS]]-Tabla323[[#This Row],[SALIDAS]]</f>
        <v>0</v>
      </c>
      <c r="L527" s="2">
        <v>1100</v>
      </c>
      <c r="M527" s="2">
        <f>+Tabla323[[#This Row],[BALANCE INICIAL]]*Tabla323[[#This Row],[PRECIO]]</f>
        <v>1100</v>
      </c>
      <c r="N527" s="2">
        <f>+Tabla323[[#This Row],[ENTRADAS]]*Tabla323[[#This Row],[PRECIO]]</f>
        <v>0</v>
      </c>
      <c r="O527" s="2">
        <f>+Tabla323[[#This Row],[SALIDAS]]*Tabla323[[#This Row],[PRECIO]]</f>
        <v>1100</v>
      </c>
      <c r="P527" s="2">
        <f>+Tabla323[[#This Row],[BALANCE INICIAL2]]+Tabla323[[#This Row],[ENTRADAS3]]-Tabla323[[#This Row],[SALIDAS4]]</f>
        <v>0</v>
      </c>
    </row>
    <row r="528" spans="1:16" x14ac:dyDescent="0.25">
      <c r="A528" s="39" t="s">
        <v>59</v>
      </c>
      <c r="B528" s="40" t="s">
        <v>880</v>
      </c>
      <c r="C528" s="52" t="s">
        <v>107</v>
      </c>
      <c r="D528" t="s">
        <v>714</v>
      </c>
      <c r="F528" s="55" t="s">
        <v>1345</v>
      </c>
      <c r="G528" s="9" t="s">
        <v>873</v>
      </c>
      <c r="H528">
        <v>5</v>
      </c>
      <c r="I528">
        <v>0</v>
      </c>
      <c r="J528" s="34">
        <v>0</v>
      </c>
      <c r="K528">
        <f>+Tabla323[[#This Row],[BALANCE INICIAL]]+Tabla323[[#This Row],[ENTRADAS]]-Tabla323[[#This Row],[SALIDAS]]</f>
        <v>5</v>
      </c>
      <c r="L528" s="2">
        <v>204.24</v>
      </c>
      <c r="M528" s="2">
        <f>+Tabla323[[#This Row],[BALANCE INICIAL]]*Tabla323[[#This Row],[PRECIO]]</f>
        <v>1021.2</v>
      </c>
      <c r="N528" s="2">
        <f>+Tabla323[[#This Row],[ENTRADAS]]*Tabla323[[#This Row],[PRECIO]]</f>
        <v>0</v>
      </c>
      <c r="O528" s="2">
        <f>+Tabla323[[#This Row],[SALIDAS]]*Tabla323[[#This Row],[PRECIO]]</f>
        <v>0</v>
      </c>
      <c r="P528" s="2">
        <f>+Tabla323[[#This Row],[BALANCE INICIAL2]]+Tabla323[[#This Row],[ENTRADAS3]]-Tabla323[[#This Row],[SALIDAS4]]</f>
        <v>1021.2</v>
      </c>
    </row>
    <row r="529" spans="1:16" x14ac:dyDescent="0.25">
      <c r="A529" s="9" t="s">
        <v>47</v>
      </c>
      <c r="B529" s="47" t="s">
        <v>893</v>
      </c>
      <c r="C529" s="50" t="s">
        <v>94</v>
      </c>
      <c r="D529" t="s">
        <v>1427</v>
      </c>
      <c r="F529" s="55" t="s">
        <v>1345</v>
      </c>
      <c r="G529" s="9" t="s">
        <v>859</v>
      </c>
      <c r="H529">
        <v>6</v>
      </c>
      <c r="I529">
        <v>0</v>
      </c>
      <c r="J529" s="34">
        <v>0</v>
      </c>
      <c r="K529">
        <f>+Tabla323[[#This Row],[BALANCE INICIAL]]+Tabla323[[#This Row],[ENTRADAS]]-Tabla323[[#This Row],[SALIDAS]]</f>
        <v>6</v>
      </c>
      <c r="L529" s="2">
        <v>3240</v>
      </c>
      <c r="M529" s="2">
        <f>+Tabla323[[#This Row],[BALANCE INICIAL]]*Tabla323[[#This Row],[PRECIO]]</f>
        <v>19440</v>
      </c>
      <c r="N529" s="2">
        <f>+Tabla323[[#This Row],[ENTRADAS]]*Tabla323[[#This Row],[PRECIO]]</f>
        <v>0</v>
      </c>
      <c r="O529" s="2">
        <f>+Tabla323[[#This Row],[SALIDAS]]*Tabla323[[#This Row],[PRECIO]]</f>
        <v>0</v>
      </c>
      <c r="P529" s="2">
        <f>+Tabla323[[#This Row],[BALANCE INICIAL2]]+Tabla323[[#This Row],[ENTRADAS3]]-Tabla323[[#This Row],[SALIDAS4]]</f>
        <v>19440</v>
      </c>
    </row>
    <row r="530" spans="1:16" x14ac:dyDescent="0.25">
      <c r="A530" s="39" t="s">
        <v>47</v>
      </c>
      <c r="B530" s="40" t="s">
        <v>893</v>
      </c>
      <c r="C530" s="52" t="s">
        <v>94</v>
      </c>
      <c r="D530" t="s">
        <v>400</v>
      </c>
      <c r="F530" s="55" t="s">
        <v>1345</v>
      </c>
      <c r="G530" s="9" t="s">
        <v>820</v>
      </c>
      <c r="H530">
        <v>0</v>
      </c>
      <c r="I530">
        <v>0</v>
      </c>
      <c r="J530" s="34">
        <v>0</v>
      </c>
      <c r="K530">
        <f>+Tabla323[[#This Row],[BALANCE INICIAL]]+Tabla323[[#This Row],[ENTRADAS]]-Tabla323[[#This Row],[SALIDAS]]</f>
        <v>0</v>
      </c>
      <c r="L530" s="2">
        <v>7271.18</v>
      </c>
      <c r="M530" s="2">
        <f>+Tabla323[[#This Row],[BALANCE INICIAL]]*Tabla323[[#This Row],[PRECIO]]</f>
        <v>0</v>
      </c>
      <c r="N530" s="2">
        <f>+Tabla323[[#This Row],[ENTRADAS]]*Tabla323[[#This Row],[PRECIO]]</f>
        <v>0</v>
      </c>
      <c r="O530" s="2">
        <f>+Tabla323[[#This Row],[SALIDAS]]*Tabla323[[#This Row],[PRECIO]]</f>
        <v>0</v>
      </c>
      <c r="P530" s="2">
        <f>+Tabla323[[#This Row],[BALANCE INICIAL2]]+Tabla323[[#This Row],[ENTRADAS3]]-Tabla323[[#This Row],[SALIDAS4]]</f>
        <v>0</v>
      </c>
    </row>
    <row r="531" spans="1:16" x14ac:dyDescent="0.25">
      <c r="A531" s="9" t="s">
        <v>47</v>
      </c>
      <c r="B531" s="47" t="s">
        <v>893</v>
      </c>
      <c r="C531" s="50" t="s">
        <v>94</v>
      </c>
      <c r="D531" t="s">
        <v>1428</v>
      </c>
      <c r="F531" s="55" t="s">
        <v>1345</v>
      </c>
      <c r="G531" s="9" t="s">
        <v>859</v>
      </c>
      <c r="H531">
        <v>5</v>
      </c>
      <c r="I531">
        <v>0</v>
      </c>
      <c r="J531" s="34">
        <v>0</v>
      </c>
      <c r="K531">
        <f>+Tabla323[[#This Row],[BALANCE INICIAL]]+Tabla323[[#This Row],[ENTRADAS]]-Tabla323[[#This Row],[SALIDAS]]</f>
        <v>5</v>
      </c>
      <c r="L531" s="2">
        <v>3240</v>
      </c>
      <c r="M531" s="2">
        <f>+Tabla323[[#This Row],[BALANCE INICIAL]]*Tabla323[[#This Row],[PRECIO]]</f>
        <v>16200</v>
      </c>
      <c r="N531" s="2">
        <f>+Tabla323[[#This Row],[ENTRADAS]]*Tabla323[[#This Row],[PRECIO]]</f>
        <v>0</v>
      </c>
      <c r="O531" s="2">
        <f>+Tabla323[[#This Row],[SALIDAS]]*Tabla323[[#This Row],[PRECIO]]</f>
        <v>0</v>
      </c>
      <c r="P531" s="2">
        <f>+Tabla323[[#This Row],[BALANCE INICIAL2]]+Tabla323[[#This Row],[ENTRADAS3]]-Tabla323[[#This Row],[SALIDAS4]]</f>
        <v>16200</v>
      </c>
    </row>
    <row r="532" spans="1:16" x14ac:dyDescent="0.25">
      <c r="A532" s="39" t="s">
        <v>47</v>
      </c>
      <c r="B532" s="40" t="s">
        <v>893</v>
      </c>
      <c r="C532" s="52" t="s">
        <v>94</v>
      </c>
      <c r="D532" t="s">
        <v>1393</v>
      </c>
      <c r="F532" s="55" t="s">
        <v>1345</v>
      </c>
      <c r="G532" s="9" t="s">
        <v>863</v>
      </c>
      <c r="H532">
        <v>5</v>
      </c>
      <c r="I532">
        <v>0</v>
      </c>
      <c r="J532" s="34">
        <v>0</v>
      </c>
      <c r="K532">
        <f>+Tabla323[[#This Row],[BALANCE INICIAL]]+Tabla323[[#This Row],[ENTRADAS]]-Tabla323[[#This Row],[SALIDAS]]</f>
        <v>5</v>
      </c>
      <c r="L532" s="2">
        <v>3240</v>
      </c>
      <c r="M532" s="2">
        <f>+Tabla323[[#This Row],[BALANCE INICIAL]]*Tabla323[[#This Row],[PRECIO]]</f>
        <v>16200</v>
      </c>
      <c r="N532" s="2">
        <f>+Tabla323[[#This Row],[ENTRADAS]]*Tabla323[[#This Row],[PRECIO]]</f>
        <v>0</v>
      </c>
      <c r="O532" s="2">
        <f>+Tabla323[[#This Row],[SALIDAS]]*Tabla323[[#This Row],[PRECIO]]</f>
        <v>0</v>
      </c>
      <c r="P532" s="2">
        <f>+Tabla323[[#This Row],[BALANCE INICIAL2]]+Tabla323[[#This Row],[ENTRADAS3]]-Tabla323[[#This Row],[SALIDAS4]]</f>
        <v>16200</v>
      </c>
    </row>
    <row r="533" spans="1:16" x14ac:dyDescent="0.25">
      <c r="A533" s="39" t="s">
        <v>47</v>
      </c>
      <c r="B533" s="40" t="s">
        <v>893</v>
      </c>
      <c r="C533" s="52" t="s">
        <v>94</v>
      </c>
      <c r="D533" t="s">
        <v>472</v>
      </c>
      <c r="F533" s="55" t="s">
        <v>1345</v>
      </c>
      <c r="G533" s="9" t="s">
        <v>863</v>
      </c>
      <c r="H533">
        <v>18</v>
      </c>
      <c r="I533">
        <v>0</v>
      </c>
      <c r="J533" s="34">
        <v>1</v>
      </c>
      <c r="K533">
        <f>+Tabla323[[#This Row],[BALANCE INICIAL]]+Tabla323[[#This Row],[ENTRADAS]]-Tabla323[[#This Row],[SALIDAS]]</f>
        <v>17</v>
      </c>
      <c r="L533" s="2">
        <v>3240</v>
      </c>
      <c r="M533" s="2">
        <f>+Tabla323[[#This Row],[BALANCE INICIAL]]*Tabla323[[#This Row],[PRECIO]]</f>
        <v>58320</v>
      </c>
      <c r="N533" s="2">
        <f>+Tabla323[[#This Row],[ENTRADAS]]*Tabla323[[#This Row],[PRECIO]]</f>
        <v>0</v>
      </c>
      <c r="O533" s="2">
        <f>+Tabla323[[#This Row],[SALIDAS]]*Tabla323[[#This Row],[PRECIO]]</f>
        <v>3240</v>
      </c>
      <c r="P533" s="2">
        <f>+Tabla323[[#This Row],[BALANCE INICIAL2]]+Tabla323[[#This Row],[ENTRADAS3]]-Tabla323[[#This Row],[SALIDAS4]]</f>
        <v>55080</v>
      </c>
    </row>
    <row r="534" spans="1:16" x14ac:dyDescent="0.25">
      <c r="A534" s="39" t="s">
        <v>47</v>
      </c>
      <c r="B534" s="40" t="s">
        <v>893</v>
      </c>
      <c r="C534" s="52" t="s">
        <v>94</v>
      </c>
      <c r="D534" t="s">
        <v>1147</v>
      </c>
      <c r="F534" s="55" t="s">
        <v>1345</v>
      </c>
      <c r="G534" s="9" t="s">
        <v>863</v>
      </c>
      <c r="H534">
        <v>5</v>
      </c>
      <c r="I534">
        <v>0</v>
      </c>
      <c r="J534" s="34">
        <v>0</v>
      </c>
      <c r="K534">
        <f>+Tabla323[[#This Row],[BALANCE INICIAL]]+Tabla323[[#This Row],[ENTRADAS]]-Tabla323[[#This Row],[SALIDAS]]</f>
        <v>5</v>
      </c>
      <c r="L534" s="2">
        <v>3240</v>
      </c>
      <c r="M534" s="2">
        <f>+Tabla323[[#This Row],[BALANCE INICIAL]]*Tabla323[[#This Row],[PRECIO]]</f>
        <v>16200</v>
      </c>
      <c r="N534" s="2">
        <f>+Tabla323[[#This Row],[ENTRADAS]]*Tabla323[[#This Row],[PRECIO]]</f>
        <v>0</v>
      </c>
      <c r="O534" s="2">
        <f>+Tabla323[[#This Row],[SALIDAS]]*Tabla323[[#This Row],[PRECIO]]</f>
        <v>0</v>
      </c>
      <c r="P534" s="2">
        <f>+Tabla323[[#This Row],[BALANCE INICIAL2]]+Tabla323[[#This Row],[ENTRADAS3]]-Tabla323[[#This Row],[SALIDAS4]]</f>
        <v>16200</v>
      </c>
    </row>
    <row r="535" spans="1:16" x14ac:dyDescent="0.25">
      <c r="A535" s="39" t="s">
        <v>47</v>
      </c>
      <c r="B535" s="40" t="s">
        <v>893</v>
      </c>
      <c r="C535" s="52" t="s">
        <v>94</v>
      </c>
      <c r="D535" t="s">
        <v>1148</v>
      </c>
      <c r="F535" s="55" t="s">
        <v>1345</v>
      </c>
      <c r="G535" s="9" t="s">
        <v>863</v>
      </c>
      <c r="H535">
        <v>2</v>
      </c>
      <c r="I535">
        <v>0</v>
      </c>
      <c r="J535" s="34">
        <v>0</v>
      </c>
      <c r="K535">
        <f>+Tabla323[[#This Row],[BALANCE INICIAL]]+Tabla323[[#This Row],[ENTRADAS]]-Tabla323[[#This Row],[SALIDAS]]</f>
        <v>2</v>
      </c>
      <c r="L535" s="2">
        <v>4850</v>
      </c>
      <c r="M535" s="2">
        <f>+Tabla323[[#This Row],[BALANCE INICIAL]]*Tabla323[[#This Row],[PRECIO]]</f>
        <v>9700</v>
      </c>
      <c r="N535" s="2">
        <f>+Tabla323[[#This Row],[ENTRADAS]]*Tabla323[[#This Row],[PRECIO]]</f>
        <v>0</v>
      </c>
      <c r="O535" s="2">
        <f>+Tabla323[[#This Row],[SALIDAS]]*Tabla323[[#This Row],[PRECIO]]</f>
        <v>0</v>
      </c>
      <c r="P535" s="2">
        <f>+Tabla323[[#This Row],[BALANCE INICIAL2]]+Tabla323[[#This Row],[ENTRADAS3]]-Tabla323[[#This Row],[SALIDAS4]]</f>
        <v>9700</v>
      </c>
    </row>
    <row r="536" spans="1:16" x14ac:dyDescent="0.25">
      <c r="A536" s="39" t="s">
        <v>47</v>
      </c>
      <c r="B536" s="40" t="s">
        <v>893</v>
      </c>
      <c r="C536" s="52" t="s">
        <v>94</v>
      </c>
      <c r="D536" t="s">
        <v>1149</v>
      </c>
      <c r="F536" s="55" t="s">
        <v>1345</v>
      </c>
      <c r="G536" s="9" t="s">
        <v>825</v>
      </c>
      <c r="H536">
        <v>2</v>
      </c>
      <c r="I536">
        <v>0</v>
      </c>
      <c r="J536" s="34">
        <v>0</v>
      </c>
      <c r="K536">
        <f>+Tabla323[[#This Row],[BALANCE INICIAL]]+Tabla323[[#This Row],[ENTRADAS]]-Tabla323[[#This Row],[SALIDAS]]</f>
        <v>2</v>
      </c>
      <c r="L536" s="2">
        <v>3240</v>
      </c>
      <c r="M536" s="2">
        <f>+Tabla323[[#This Row],[BALANCE INICIAL]]*Tabla323[[#This Row],[PRECIO]]</f>
        <v>6480</v>
      </c>
      <c r="N536" s="2">
        <f>+Tabla323[[#This Row],[ENTRADAS]]*Tabla323[[#This Row],[PRECIO]]</f>
        <v>0</v>
      </c>
      <c r="O536" s="2">
        <f>+Tabla323[[#This Row],[SALIDAS]]*Tabla323[[#This Row],[PRECIO]]</f>
        <v>0</v>
      </c>
      <c r="P536" s="2">
        <f>+Tabla323[[#This Row],[BALANCE INICIAL2]]+Tabla323[[#This Row],[ENTRADAS3]]-Tabla323[[#This Row],[SALIDAS4]]</f>
        <v>6480</v>
      </c>
    </row>
    <row r="537" spans="1:16" x14ac:dyDescent="0.25">
      <c r="A537" s="9" t="s">
        <v>47</v>
      </c>
      <c r="B537" s="17" t="s">
        <v>893</v>
      </c>
      <c r="C537" s="50" t="s">
        <v>94</v>
      </c>
      <c r="D537" t="s">
        <v>1429</v>
      </c>
      <c r="F537" s="55" t="s">
        <v>1345</v>
      </c>
      <c r="G537" s="9" t="s">
        <v>820</v>
      </c>
      <c r="H537">
        <v>0</v>
      </c>
      <c r="I537">
        <v>0</v>
      </c>
      <c r="J537" s="34">
        <v>0</v>
      </c>
      <c r="K537">
        <f>+Tabla323[[#This Row],[BALANCE INICIAL]]+Tabla323[[#This Row],[ENTRADAS]]-Tabla323[[#This Row],[SALIDAS]]</f>
        <v>0</v>
      </c>
      <c r="L537" s="2">
        <v>2964.4</v>
      </c>
      <c r="M537" s="2">
        <f>+Tabla323[[#This Row],[BALANCE INICIAL]]*Tabla323[[#This Row],[PRECIO]]</f>
        <v>0</v>
      </c>
      <c r="N537" s="2">
        <f>+Tabla323[[#This Row],[ENTRADAS]]*Tabla323[[#This Row],[PRECIO]]</f>
        <v>0</v>
      </c>
      <c r="O537" s="2">
        <f>+Tabla323[[#This Row],[SALIDAS]]*Tabla323[[#This Row],[PRECIO]]</f>
        <v>0</v>
      </c>
      <c r="P537" s="2">
        <f>+Tabla323[[#This Row],[BALANCE INICIAL2]]+Tabla323[[#This Row],[ENTRADAS3]]-Tabla323[[#This Row],[SALIDAS4]]</f>
        <v>0</v>
      </c>
    </row>
    <row r="538" spans="1:16" x14ac:dyDescent="0.25">
      <c r="A538" s="39" t="s">
        <v>47</v>
      </c>
      <c r="B538" s="40" t="s">
        <v>893</v>
      </c>
      <c r="C538" s="52" t="s">
        <v>94</v>
      </c>
      <c r="D538" t="s">
        <v>1150</v>
      </c>
      <c r="F538" s="55" t="s">
        <v>1345</v>
      </c>
      <c r="G538" s="9" t="s">
        <v>825</v>
      </c>
      <c r="H538">
        <v>2</v>
      </c>
      <c r="I538">
        <v>0</v>
      </c>
      <c r="J538" s="34">
        <v>0</v>
      </c>
      <c r="K538">
        <f>+Tabla323[[#This Row],[BALANCE INICIAL]]+Tabla323[[#This Row],[ENTRADAS]]-Tabla323[[#This Row],[SALIDAS]]</f>
        <v>2</v>
      </c>
      <c r="L538" s="2">
        <v>1089</v>
      </c>
      <c r="M538" s="2">
        <f>+Tabla323[[#This Row],[BALANCE INICIAL]]*Tabla323[[#This Row],[PRECIO]]</f>
        <v>2178</v>
      </c>
      <c r="N538" s="2">
        <f>+Tabla323[[#This Row],[ENTRADAS]]*Tabla323[[#This Row],[PRECIO]]</f>
        <v>0</v>
      </c>
      <c r="O538" s="2">
        <f>+Tabla323[[#This Row],[SALIDAS]]*Tabla323[[#This Row],[PRECIO]]</f>
        <v>0</v>
      </c>
      <c r="P538" s="2">
        <f>+Tabla323[[#This Row],[BALANCE INICIAL2]]+Tabla323[[#This Row],[ENTRADAS3]]-Tabla323[[#This Row],[SALIDAS4]]</f>
        <v>2178</v>
      </c>
    </row>
    <row r="539" spans="1:16" x14ac:dyDescent="0.25">
      <c r="A539" s="39" t="s">
        <v>47</v>
      </c>
      <c r="B539" s="40" t="s">
        <v>893</v>
      </c>
      <c r="C539" s="52" t="s">
        <v>94</v>
      </c>
      <c r="D539" t="s">
        <v>1151</v>
      </c>
      <c r="F539" s="55" t="s">
        <v>1345</v>
      </c>
      <c r="G539" s="9" t="s">
        <v>863</v>
      </c>
      <c r="H539">
        <v>5</v>
      </c>
      <c r="I539">
        <v>0</v>
      </c>
      <c r="J539" s="34">
        <v>0</v>
      </c>
      <c r="K539">
        <f>+Tabla323[[#This Row],[BALANCE INICIAL]]+Tabla323[[#This Row],[ENTRADAS]]-Tabla323[[#This Row],[SALIDAS]]</f>
        <v>5</v>
      </c>
      <c r="L539" s="2">
        <v>4500</v>
      </c>
      <c r="M539" s="2">
        <f>+Tabla323[[#This Row],[BALANCE INICIAL]]*Tabla323[[#This Row],[PRECIO]]</f>
        <v>22500</v>
      </c>
      <c r="N539" s="2">
        <f>+Tabla323[[#This Row],[ENTRADAS]]*Tabla323[[#This Row],[PRECIO]]</f>
        <v>0</v>
      </c>
      <c r="O539" s="2">
        <f>+Tabla323[[#This Row],[SALIDAS]]*Tabla323[[#This Row],[PRECIO]]</f>
        <v>0</v>
      </c>
      <c r="P539" s="2">
        <f>+Tabla323[[#This Row],[BALANCE INICIAL2]]+Tabla323[[#This Row],[ENTRADAS3]]-Tabla323[[#This Row],[SALIDAS4]]</f>
        <v>22500</v>
      </c>
    </row>
    <row r="540" spans="1:16" x14ac:dyDescent="0.25">
      <c r="A540" s="39" t="s">
        <v>47</v>
      </c>
      <c r="B540" s="40" t="s">
        <v>893</v>
      </c>
      <c r="C540" s="52" t="s">
        <v>94</v>
      </c>
      <c r="D540" t="s">
        <v>1152</v>
      </c>
      <c r="F540" s="55" t="s">
        <v>1345</v>
      </c>
      <c r="G540" s="9" t="s">
        <v>863</v>
      </c>
      <c r="H540">
        <v>5</v>
      </c>
      <c r="I540">
        <v>0</v>
      </c>
      <c r="J540" s="34">
        <v>0</v>
      </c>
      <c r="K540">
        <f>+Tabla323[[#This Row],[BALANCE INICIAL]]+Tabla323[[#This Row],[ENTRADAS]]-Tabla323[[#This Row],[SALIDAS]]</f>
        <v>5</v>
      </c>
      <c r="L540" s="2">
        <v>3698</v>
      </c>
      <c r="M540" s="2">
        <f>+Tabla323[[#This Row],[BALANCE INICIAL]]*Tabla323[[#This Row],[PRECIO]]</f>
        <v>18490</v>
      </c>
      <c r="N540" s="2">
        <f>+Tabla323[[#This Row],[ENTRADAS]]*Tabla323[[#This Row],[PRECIO]]</f>
        <v>0</v>
      </c>
      <c r="O540" s="2">
        <f>+Tabla323[[#This Row],[SALIDAS]]*Tabla323[[#This Row],[PRECIO]]</f>
        <v>0</v>
      </c>
      <c r="P540" s="2">
        <f>+Tabla323[[#This Row],[BALANCE INICIAL2]]+Tabla323[[#This Row],[ENTRADAS3]]-Tabla323[[#This Row],[SALIDAS4]]</f>
        <v>18490</v>
      </c>
    </row>
    <row r="541" spans="1:16" x14ac:dyDescent="0.25">
      <c r="A541" s="39" t="s">
        <v>47</v>
      </c>
      <c r="B541" s="40" t="s">
        <v>893</v>
      </c>
      <c r="C541" s="52" t="s">
        <v>94</v>
      </c>
      <c r="D541" t="s">
        <v>1162</v>
      </c>
      <c r="F541" s="55" t="s">
        <v>1345</v>
      </c>
      <c r="G541" s="9" t="s">
        <v>859</v>
      </c>
      <c r="H541">
        <v>5</v>
      </c>
      <c r="I541">
        <v>0</v>
      </c>
      <c r="J541" s="34">
        <v>0</v>
      </c>
      <c r="K541">
        <f>+Tabla323[[#This Row],[BALANCE INICIAL]]+Tabla323[[#This Row],[ENTRADAS]]-Tabla323[[#This Row],[SALIDAS]]</f>
        <v>5</v>
      </c>
      <c r="L541" s="2">
        <v>4850</v>
      </c>
      <c r="M541" s="2">
        <f>+Tabla323[[#This Row],[BALANCE INICIAL]]*Tabla323[[#This Row],[PRECIO]]</f>
        <v>24250</v>
      </c>
      <c r="N541" s="2">
        <f>+Tabla323[[#This Row],[ENTRADAS]]*Tabla323[[#This Row],[PRECIO]]</f>
        <v>0</v>
      </c>
      <c r="O541" s="2">
        <f>+Tabla323[[#This Row],[SALIDAS]]*Tabla323[[#This Row],[PRECIO]]</f>
        <v>0</v>
      </c>
      <c r="P541" s="2">
        <f>+Tabla323[[#This Row],[BALANCE INICIAL2]]+Tabla323[[#This Row],[ENTRADAS3]]-Tabla323[[#This Row],[SALIDAS4]]</f>
        <v>24250</v>
      </c>
    </row>
    <row r="542" spans="1:16" x14ac:dyDescent="0.25">
      <c r="A542" s="39" t="s">
        <v>59</v>
      </c>
      <c r="B542" s="40" t="s">
        <v>880</v>
      </c>
      <c r="C542" s="52" t="s">
        <v>107</v>
      </c>
      <c r="D542" t="s">
        <v>762</v>
      </c>
      <c r="F542" s="55" t="s">
        <v>1345</v>
      </c>
      <c r="G542" s="9" t="s">
        <v>820</v>
      </c>
      <c r="H542">
        <v>4</v>
      </c>
      <c r="I542">
        <v>0</v>
      </c>
      <c r="J542" s="34">
        <v>0</v>
      </c>
      <c r="K542">
        <f>+Tabla323[[#This Row],[BALANCE INICIAL]]+Tabla323[[#This Row],[ENTRADAS]]-Tabla323[[#This Row],[SALIDAS]]</f>
        <v>4</v>
      </c>
      <c r="L542" s="2">
        <v>187</v>
      </c>
      <c r="M542" s="2">
        <f>+Tabla323[[#This Row],[BALANCE INICIAL]]*Tabla323[[#This Row],[PRECIO]]</f>
        <v>748</v>
      </c>
      <c r="N542" s="2">
        <f>+Tabla323[[#This Row],[ENTRADAS]]*Tabla323[[#This Row],[PRECIO]]</f>
        <v>0</v>
      </c>
      <c r="O542" s="2">
        <f>+Tabla323[[#This Row],[SALIDAS]]*Tabla323[[#This Row],[PRECIO]]</f>
        <v>0</v>
      </c>
      <c r="P542" s="2">
        <f>+Tabla323[[#This Row],[BALANCE INICIAL2]]+Tabla323[[#This Row],[ENTRADAS3]]-Tabla323[[#This Row],[SALIDAS4]]</f>
        <v>748</v>
      </c>
    </row>
    <row r="543" spans="1:16" x14ac:dyDescent="0.25">
      <c r="A543" s="39" t="s">
        <v>59</v>
      </c>
      <c r="B543" s="40" t="s">
        <v>880</v>
      </c>
      <c r="C543" s="52" t="s">
        <v>107</v>
      </c>
      <c r="D543" t="s">
        <v>763</v>
      </c>
      <c r="F543" s="55" t="s">
        <v>1345</v>
      </c>
      <c r="G543" s="9" t="s">
        <v>820</v>
      </c>
      <c r="H543">
        <v>2</v>
      </c>
      <c r="I543">
        <v>0</v>
      </c>
      <c r="J543" s="34">
        <v>0</v>
      </c>
      <c r="K543">
        <f>+Tabla323[[#This Row],[BALANCE INICIAL]]+Tabla323[[#This Row],[ENTRADAS]]-Tabla323[[#This Row],[SALIDAS]]</f>
        <v>2</v>
      </c>
      <c r="L543" s="2">
        <v>170</v>
      </c>
      <c r="M543" s="2">
        <f>+Tabla323[[#This Row],[BALANCE INICIAL]]*Tabla323[[#This Row],[PRECIO]]</f>
        <v>340</v>
      </c>
      <c r="N543" s="2">
        <f>+Tabla323[[#This Row],[ENTRADAS]]*Tabla323[[#This Row],[PRECIO]]</f>
        <v>0</v>
      </c>
      <c r="O543" s="2">
        <f>+Tabla323[[#This Row],[SALIDAS]]*Tabla323[[#This Row],[PRECIO]]</f>
        <v>0</v>
      </c>
      <c r="P543" s="2">
        <f>+Tabla323[[#This Row],[BALANCE INICIAL2]]+Tabla323[[#This Row],[ENTRADAS3]]-Tabla323[[#This Row],[SALIDAS4]]</f>
        <v>340</v>
      </c>
    </row>
    <row r="544" spans="1:16" x14ac:dyDescent="0.25">
      <c r="A544" s="39" t="s">
        <v>59</v>
      </c>
      <c r="B544" s="40" t="s">
        <v>880</v>
      </c>
      <c r="C544" s="52" t="s">
        <v>107</v>
      </c>
      <c r="D544" t="s">
        <v>764</v>
      </c>
      <c r="F544" s="55" t="s">
        <v>1345</v>
      </c>
      <c r="G544" s="9" t="s">
        <v>820</v>
      </c>
      <c r="H544">
        <v>3</v>
      </c>
      <c r="I544">
        <v>0</v>
      </c>
      <c r="J544" s="34">
        <v>0</v>
      </c>
      <c r="K544">
        <f>+Tabla323[[#This Row],[BALANCE INICIAL]]+Tabla323[[#This Row],[ENTRADAS]]-Tabla323[[#This Row],[SALIDAS]]</f>
        <v>3</v>
      </c>
      <c r="L544" s="2">
        <v>180</v>
      </c>
      <c r="M544" s="2">
        <f>+Tabla323[[#This Row],[BALANCE INICIAL]]*Tabla323[[#This Row],[PRECIO]]</f>
        <v>540</v>
      </c>
      <c r="N544" s="2">
        <f>+Tabla323[[#This Row],[ENTRADAS]]*Tabla323[[#This Row],[PRECIO]]</f>
        <v>0</v>
      </c>
      <c r="O544" s="2">
        <f>+Tabla323[[#This Row],[SALIDAS]]*Tabla323[[#This Row],[PRECIO]]</f>
        <v>0</v>
      </c>
      <c r="P544" s="2">
        <f>+Tabla323[[#This Row],[BALANCE INICIAL2]]+Tabla323[[#This Row],[ENTRADAS3]]-Tabla323[[#This Row],[SALIDAS4]]</f>
        <v>540</v>
      </c>
    </row>
    <row r="545" spans="1:16" x14ac:dyDescent="0.25">
      <c r="A545" s="39" t="s">
        <v>59</v>
      </c>
      <c r="B545" s="40" t="s">
        <v>880</v>
      </c>
      <c r="C545" s="52" t="s">
        <v>107</v>
      </c>
      <c r="D545" t="s">
        <v>765</v>
      </c>
      <c r="F545" s="55" t="s">
        <v>1345</v>
      </c>
      <c r="G545" s="9" t="s">
        <v>820</v>
      </c>
      <c r="H545">
        <v>1</v>
      </c>
      <c r="I545">
        <v>0</v>
      </c>
      <c r="J545" s="34">
        <v>0</v>
      </c>
      <c r="K545">
        <f>+Tabla323[[#This Row],[BALANCE INICIAL]]+Tabla323[[#This Row],[ENTRADAS]]-Tabla323[[#This Row],[SALIDAS]]</f>
        <v>1</v>
      </c>
      <c r="L545" s="2">
        <v>180</v>
      </c>
      <c r="M545" s="2">
        <f>+Tabla323[[#This Row],[BALANCE INICIAL]]*Tabla323[[#This Row],[PRECIO]]</f>
        <v>180</v>
      </c>
      <c r="N545" s="2">
        <f>+Tabla323[[#This Row],[ENTRADAS]]*Tabla323[[#This Row],[PRECIO]]</f>
        <v>0</v>
      </c>
      <c r="O545" s="2">
        <f>+Tabla323[[#This Row],[SALIDAS]]*Tabla323[[#This Row],[PRECIO]]</f>
        <v>0</v>
      </c>
      <c r="P545" s="2">
        <f>+Tabla323[[#This Row],[BALANCE INICIAL2]]+Tabla323[[#This Row],[ENTRADAS3]]-Tabla323[[#This Row],[SALIDAS4]]</f>
        <v>180</v>
      </c>
    </row>
    <row r="546" spans="1:16" x14ac:dyDescent="0.25">
      <c r="A546" s="39" t="s">
        <v>59</v>
      </c>
      <c r="B546" s="40" t="s">
        <v>880</v>
      </c>
      <c r="C546" s="52" t="s">
        <v>107</v>
      </c>
      <c r="D546" t="s">
        <v>766</v>
      </c>
      <c r="F546" s="55" t="s">
        <v>1345</v>
      </c>
      <c r="G546" s="9" t="s">
        <v>820</v>
      </c>
      <c r="H546">
        <v>1</v>
      </c>
      <c r="I546">
        <v>0</v>
      </c>
      <c r="J546" s="34">
        <v>0</v>
      </c>
      <c r="K546">
        <f>+Tabla323[[#This Row],[BALANCE INICIAL]]+Tabla323[[#This Row],[ENTRADAS]]-Tabla323[[#This Row],[SALIDAS]]</f>
        <v>1</v>
      </c>
      <c r="L546" s="2">
        <v>195</v>
      </c>
      <c r="M546" s="2">
        <f>+Tabla323[[#This Row],[BALANCE INICIAL]]*Tabla323[[#This Row],[PRECIO]]</f>
        <v>195</v>
      </c>
      <c r="N546" s="2">
        <f>+Tabla323[[#This Row],[ENTRADAS]]*Tabla323[[#This Row],[PRECIO]]</f>
        <v>0</v>
      </c>
      <c r="O546" s="2">
        <f>+Tabla323[[#This Row],[SALIDAS]]*Tabla323[[#This Row],[PRECIO]]</f>
        <v>0</v>
      </c>
      <c r="P546" s="2">
        <f>+Tabla323[[#This Row],[BALANCE INICIAL2]]+Tabla323[[#This Row],[ENTRADAS3]]-Tabla323[[#This Row],[SALIDAS4]]</f>
        <v>195</v>
      </c>
    </row>
    <row r="547" spans="1:16" x14ac:dyDescent="0.25">
      <c r="A547" s="39" t="s">
        <v>28</v>
      </c>
      <c r="B547" s="40" t="s">
        <v>884</v>
      </c>
      <c r="C547" s="52" t="s">
        <v>74</v>
      </c>
      <c r="D547" t="s">
        <v>1073</v>
      </c>
      <c r="E547" t="s">
        <v>1060</v>
      </c>
      <c r="F547" s="55" t="s">
        <v>1345</v>
      </c>
      <c r="G547" s="9" t="s">
        <v>820</v>
      </c>
      <c r="H547">
        <v>0</v>
      </c>
      <c r="I547">
        <v>0</v>
      </c>
      <c r="J547" s="34">
        <v>0</v>
      </c>
      <c r="K547">
        <f>+Tabla323[[#This Row],[BALANCE INICIAL]]+Tabla323[[#This Row],[ENTRADAS]]-Tabla323[[#This Row],[SALIDAS]]</f>
        <v>0</v>
      </c>
      <c r="L547" s="2">
        <v>200</v>
      </c>
      <c r="M547" s="2">
        <f>+Tabla323[[#This Row],[BALANCE INICIAL]]*Tabla323[[#This Row],[PRECIO]]</f>
        <v>0</v>
      </c>
      <c r="N547" s="2">
        <f>+Tabla323[[#This Row],[ENTRADAS]]*Tabla323[[#This Row],[PRECIO]]</f>
        <v>0</v>
      </c>
      <c r="O547" s="2">
        <f>+Tabla323[[#This Row],[SALIDAS]]*Tabla323[[#This Row],[PRECIO]]</f>
        <v>0</v>
      </c>
      <c r="P547" s="2">
        <f>+Tabla323[[#This Row],[BALANCE INICIAL2]]+Tabla323[[#This Row],[ENTRADAS3]]-Tabla323[[#This Row],[SALIDAS4]]</f>
        <v>0</v>
      </c>
    </row>
    <row r="548" spans="1:16" x14ac:dyDescent="0.25">
      <c r="A548" s="39" t="s">
        <v>59</v>
      </c>
      <c r="B548" s="40" t="s">
        <v>880</v>
      </c>
      <c r="C548" s="52" t="s">
        <v>107</v>
      </c>
      <c r="D548" t="s">
        <v>767</v>
      </c>
      <c r="F548" s="55" t="s">
        <v>1345</v>
      </c>
      <c r="G548" s="9" t="s">
        <v>820</v>
      </c>
      <c r="H548">
        <v>1</v>
      </c>
      <c r="I548">
        <v>0</v>
      </c>
      <c r="J548" s="34">
        <v>0</v>
      </c>
      <c r="K548">
        <f>+Tabla323[[#This Row],[BALANCE INICIAL]]+Tabla323[[#This Row],[ENTRADAS]]-Tabla323[[#This Row],[SALIDAS]]</f>
        <v>1</v>
      </c>
      <c r="L548" s="2">
        <v>1182.17</v>
      </c>
      <c r="M548" s="2">
        <f>+Tabla323[[#This Row],[BALANCE INICIAL]]*Tabla323[[#This Row],[PRECIO]]</f>
        <v>1182.17</v>
      </c>
      <c r="N548" s="2">
        <f>+Tabla323[[#This Row],[ENTRADAS]]*Tabla323[[#This Row],[PRECIO]]</f>
        <v>0</v>
      </c>
      <c r="O548" s="2">
        <f>+Tabla323[[#This Row],[SALIDAS]]*Tabla323[[#This Row],[PRECIO]]</f>
        <v>0</v>
      </c>
      <c r="P548" s="2">
        <f>+Tabla323[[#This Row],[BALANCE INICIAL2]]+Tabla323[[#This Row],[ENTRADAS3]]-Tabla323[[#This Row],[SALIDAS4]]</f>
        <v>1182.17</v>
      </c>
    </row>
    <row r="549" spans="1:16" x14ac:dyDescent="0.25">
      <c r="A549" s="39" t="s">
        <v>28</v>
      </c>
      <c r="B549" s="40" t="s">
        <v>884</v>
      </c>
      <c r="C549" s="52" t="s">
        <v>74</v>
      </c>
      <c r="D549" t="s">
        <v>1176</v>
      </c>
      <c r="F549" s="55" t="s">
        <v>1345</v>
      </c>
      <c r="G549" s="9" t="s">
        <v>820</v>
      </c>
      <c r="H549">
        <v>4</v>
      </c>
      <c r="I549">
        <v>0</v>
      </c>
      <c r="J549" s="34">
        <v>0</v>
      </c>
      <c r="K549">
        <f>+Tabla323[[#This Row],[BALANCE INICIAL]]+Tabla323[[#This Row],[ENTRADAS]]-Tabla323[[#This Row],[SALIDAS]]</f>
        <v>4</v>
      </c>
      <c r="L549" s="2">
        <v>3331.38</v>
      </c>
      <c r="M549" s="2">
        <f>+Tabla323[[#This Row],[BALANCE INICIAL]]*Tabla323[[#This Row],[PRECIO]]</f>
        <v>13325.52</v>
      </c>
      <c r="N549" s="2">
        <f>+Tabla323[[#This Row],[ENTRADAS]]*Tabla323[[#This Row],[PRECIO]]</f>
        <v>0</v>
      </c>
      <c r="O549" s="2">
        <f>+Tabla323[[#This Row],[SALIDAS]]*Tabla323[[#This Row],[PRECIO]]</f>
        <v>0</v>
      </c>
      <c r="P549" s="2">
        <f>+Tabla323[[#This Row],[BALANCE INICIAL2]]+Tabla323[[#This Row],[ENTRADAS3]]-Tabla323[[#This Row],[SALIDAS4]]</f>
        <v>13325.52</v>
      </c>
    </row>
    <row r="550" spans="1:16" ht="15" customHeight="1" x14ac:dyDescent="0.25">
      <c r="A550" s="39" t="s">
        <v>28</v>
      </c>
      <c r="B550" s="40" t="s">
        <v>884</v>
      </c>
      <c r="C550" s="52" t="s">
        <v>74</v>
      </c>
      <c r="D550" t="s">
        <v>1454</v>
      </c>
      <c r="F550" s="55" t="s">
        <v>1345</v>
      </c>
      <c r="G550" s="9" t="s">
        <v>820</v>
      </c>
      <c r="H550">
        <v>12</v>
      </c>
      <c r="I550">
        <v>0</v>
      </c>
      <c r="J550" s="34">
        <v>0</v>
      </c>
      <c r="K550">
        <f>+Tabla323[[#This Row],[BALANCE INICIAL]]+Tabla323[[#This Row],[ENTRADAS]]-Tabla323[[#This Row],[SALIDAS]]</f>
        <v>12</v>
      </c>
      <c r="L550" s="2">
        <v>6250</v>
      </c>
      <c r="M550" s="2">
        <f>+Tabla323[[#This Row],[BALANCE INICIAL]]*Tabla323[[#This Row],[PRECIO]]</f>
        <v>75000</v>
      </c>
      <c r="N550" s="2">
        <f>+Tabla323[[#This Row],[ENTRADAS]]*Tabla323[[#This Row],[PRECIO]]</f>
        <v>0</v>
      </c>
      <c r="O550" s="2">
        <f>+Tabla323[[#This Row],[SALIDAS]]*Tabla323[[#This Row],[PRECIO]]</f>
        <v>0</v>
      </c>
      <c r="P550" s="2">
        <f>+Tabla323[[#This Row],[BALANCE INICIAL2]]+Tabla323[[#This Row],[ENTRADAS3]]-Tabla323[[#This Row],[SALIDAS4]]</f>
        <v>75000</v>
      </c>
    </row>
    <row r="551" spans="1:16" x14ac:dyDescent="0.25">
      <c r="A551" s="39" t="s">
        <v>34</v>
      </c>
      <c r="B551" s="40" t="s">
        <v>877</v>
      </c>
      <c r="C551" s="52" t="s">
        <v>80</v>
      </c>
      <c r="D551" t="s">
        <v>1177</v>
      </c>
      <c r="E551" t="s">
        <v>1137</v>
      </c>
      <c r="F551" s="55">
        <v>45471</v>
      </c>
      <c r="G551" s="9" t="s">
        <v>820</v>
      </c>
      <c r="H551">
        <v>0</v>
      </c>
      <c r="I551">
        <v>0</v>
      </c>
      <c r="J551" s="34">
        <v>0</v>
      </c>
      <c r="K551">
        <f>+Tabla323[[#This Row],[BALANCE INICIAL]]+Tabla323[[#This Row],[ENTRADAS]]-Tabla323[[#This Row],[SALIDAS]]</f>
        <v>0</v>
      </c>
      <c r="L551" s="2">
        <v>2500</v>
      </c>
      <c r="M551" s="2">
        <f>+Tabla323[[#This Row],[BALANCE INICIAL]]*Tabla323[[#This Row],[PRECIO]]</f>
        <v>0</v>
      </c>
      <c r="N551" s="2">
        <f>+Tabla323[[#This Row],[ENTRADAS]]*Tabla323[[#This Row],[PRECIO]]</f>
        <v>0</v>
      </c>
      <c r="O551" s="2">
        <f>+Tabla323[[#This Row],[SALIDAS]]*Tabla323[[#This Row],[PRECIO]]</f>
        <v>0</v>
      </c>
      <c r="P551" s="2">
        <f>+Tabla323[[#This Row],[BALANCE INICIAL2]]+Tabla323[[#This Row],[ENTRADAS3]]-Tabla323[[#This Row],[SALIDAS4]]</f>
        <v>0</v>
      </c>
    </row>
    <row r="552" spans="1:16" x14ac:dyDescent="0.25">
      <c r="A552" s="39" t="s">
        <v>23</v>
      </c>
      <c r="B552" s="40" t="s">
        <v>881</v>
      </c>
      <c r="C552" s="52" t="s">
        <v>97</v>
      </c>
      <c r="D552" t="s">
        <v>1453</v>
      </c>
      <c r="F552" s="55" t="s">
        <v>1345</v>
      </c>
      <c r="G552" s="9" t="s">
        <v>820</v>
      </c>
      <c r="H552">
        <v>5</v>
      </c>
      <c r="I552">
        <v>0</v>
      </c>
      <c r="J552" s="34">
        <v>0</v>
      </c>
      <c r="K552">
        <f>+Tabla323[[#This Row],[BALANCE INICIAL]]+Tabla323[[#This Row],[ENTRADAS]]-Tabla323[[#This Row],[SALIDAS]]</f>
        <v>5</v>
      </c>
      <c r="L552" s="2">
        <v>780</v>
      </c>
      <c r="M552" s="2">
        <f>+Tabla323[[#This Row],[BALANCE INICIAL]]*Tabla323[[#This Row],[PRECIO]]</f>
        <v>3900</v>
      </c>
      <c r="N552" s="2">
        <f>+Tabla323[[#This Row],[ENTRADAS]]*Tabla323[[#This Row],[PRECIO]]</f>
        <v>0</v>
      </c>
      <c r="O552" s="2">
        <f>+Tabla323[[#This Row],[SALIDAS]]*Tabla323[[#This Row],[PRECIO]]</f>
        <v>0</v>
      </c>
      <c r="P552" s="2">
        <f>+Tabla323[[#This Row],[BALANCE INICIAL2]]+Tabla323[[#This Row],[ENTRADAS3]]-Tabla323[[#This Row],[SALIDAS4]]</f>
        <v>3900</v>
      </c>
    </row>
    <row r="553" spans="1:16" x14ac:dyDescent="0.25">
      <c r="A553" s="39" t="s">
        <v>44</v>
      </c>
      <c r="B553" s="40" t="s">
        <v>892</v>
      </c>
      <c r="C553" s="52" t="s">
        <v>90</v>
      </c>
      <c r="D553" t="s">
        <v>1452</v>
      </c>
      <c r="F553" s="55" t="s">
        <v>1345</v>
      </c>
      <c r="G553" s="9" t="s">
        <v>820</v>
      </c>
      <c r="H553">
        <v>83</v>
      </c>
      <c r="I553">
        <v>0</v>
      </c>
      <c r="J553" s="34">
        <v>0</v>
      </c>
      <c r="K553">
        <f>+Tabla323[[#This Row],[BALANCE INICIAL]]+Tabla323[[#This Row],[ENTRADAS]]-Tabla323[[#This Row],[SALIDAS]]</f>
        <v>83</v>
      </c>
      <c r="L553" s="2">
        <v>390</v>
      </c>
      <c r="M553" s="2">
        <f>+Tabla323[[#This Row],[BALANCE INICIAL]]*Tabla323[[#This Row],[PRECIO]]</f>
        <v>32370</v>
      </c>
      <c r="N553" s="2">
        <f>+Tabla323[[#This Row],[ENTRADAS]]*Tabla323[[#This Row],[PRECIO]]</f>
        <v>0</v>
      </c>
      <c r="O553" s="2">
        <f>+Tabla323[[#This Row],[SALIDAS]]*Tabla323[[#This Row],[PRECIO]]</f>
        <v>0</v>
      </c>
      <c r="P553" s="2">
        <f>+Tabla323[[#This Row],[BALANCE INICIAL2]]+Tabla323[[#This Row],[ENTRADAS3]]-Tabla323[[#This Row],[SALIDAS4]]</f>
        <v>32370</v>
      </c>
    </row>
    <row r="554" spans="1:16" x14ac:dyDescent="0.25">
      <c r="A554" s="39" t="s">
        <v>44</v>
      </c>
      <c r="B554" s="40" t="s">
        <v>892</v>
      </c>
      <c r="C554" s="52" t="s">
        <v>90</v>
      </c>
      <c r="D554" t="s">
        <v>399</v>
      </c>
      <c r="F554" s="55" t="s">
        <v>1345</v>
      </c>
      <c r="G554" s="9" t="s">
        <v>820</v>
      </c>
      <c r="H554">
        <v>0</v>
      </c>
      <c r="I554">
        <v>0</v>
      </c>
      <c r="J554" s="34">
        <v>0</v>
      </c>
      <c r="K554">
        <f>+Tabla323[[#This Row],[BALANCE INICIAL]]+Tabla323[[#This Row],[ENTRADAS]]-Tabla323[[#This Row],[SALIDAS]]</f>
        <v>0</v>
      </c>
      <c r="L554" s="2">
        <v>1911.6</v>
      </c>
      <c r="M554" s="2">
        <f>+Tabla323[[#This Row],[BALANCE INICIAL]]*Tabla323[[#This Row],[PRECIO]]</f>
        <v>0</v>
      </c>
      <c r="N554" s="2">
        <f>+Tabla323[[#This Row],[ENTRADAS]]*Tabla323[[#This Row],[PRECIO]]</f>
        <v>0</v>
      </c>
      <c r="O554" s="2">
        <f>+Tabla323[[#This Row],[SALIDAS]]*Tabla323[[#This Row],[PRECIO]]</f>
        <v>0</v>
      </c>
      <c r="P554" s="2">
        <f>+Tabla323[[#This Row],[BALANCE INICIAL2]]+Tabla323[[#This Row],[ENTRADAS3]]-Tabla323[[#This Row],[SALIDAS4]]</f>
        <v>0</v>
      </c>
    </row>
    <row r="555" spans="1:16" ht="18.75" x14ac:dyDescent="0.3">
      <c r="A555" s="39" t="s">
        <v>1421</v>
      </c>
      <c r="B555" s="40" t="s">
        <v>1422</v>
      </c>
      <c r="C555" s="52" t="s">
        <v>1423</v>
      </c>
      <c r="D555" t="s">
        <v>1472</v>
      </c>
      <c r="F555" s="55" t="s">
        <v>1345</v>
      </c>
      <c r="G555" s="9" t="s">
        <v>820</v>
      </c>
      <c r="H555">
        <v>0</v>
      </c>
      <c r="I555">
        <v>0</v>
      </c>
      <c r="J555" s="34">
        <v>0</v>
      </c>
      <c r="K555">
        <f>+Tabla323[[#This Row],[BALANCE INICIAL]]+Tabla323[[#This Row],[ENTRADAS]]-Tabla323[[#This Row],[SALIDAS]]</f>
        <v>0</v>
      </c>
      <c r="L555" s="2">
        <v>1677.96</v>
      </c>
      <c r="M555" s="2">
        <f>+Tabla323[[#This Row],[BALANCE INICIAL]]*Tabla323[[#This Row],[PRECIO]]</f>
        <v>0</v>
      </c>
      <c r="N555" s="2">
        <f>+Tabla323[[#This Row],[ENTRADAS]]*Tabla323[[#This Row],[PRECIO]]</f>
        <v>0</v>
      </c>
      <c r="O555" s="2">
        <f>+Tabla323[[#This Row],[SALIDAS]]*Tabla323[[#This Row],[PRECIO]]</f>
        <v>0</v>
      </c>
      <c r="P555" s="2">
        <f>+Tabla323[[#This Row],[BALANCE INICIAL2]]+Tabla323[[#This Row],[ENTRADAS3]]-Tabla323[[#This Row],[SALIDAS4]]</f>
        <v>0</v>
      </c>
    </row>
    <row r="556" spans="1:16" x14ac:dyDescent="0.25">
      <c r="A556" s="39" t="s">
        <v>34</v>
      </c>
      <c r="B556" s="40" t="s">
        <v>877</v>
      </c>
      <c r="C556" s="52" t="s">
        <v>104</v>
      </c>
      <c r="D556" t="s">
        <v>497</v>
      </c>
      <c r="F556" s="55" t="s">
        <v>1345</v>
      </c>
      <c r="G556" s="9" t="s">
        <v>820</v>
      </c>
      <c r="H556">
        <v>0</v>
      </c>
      <c r="I556">
        <v>0</v>
      </c>
      <c r="J556" s="34">
        <v>0</v>
      </c>
      <c r="K556">
        <f>+Tabla323[[#This Row],[BALANCE INICIAL]]+Tabla323[[#This Row],[ENTRADAS]]-Tabla323[[#This Row],[SALIDAS]]</f>
        <v>0</v>
      </c>
      <c r="L556" s="2">
        <v>8</v>
      </c>
      <c r="M556" s="2">
        <f>+Tabla323[[#This Row],[BALANCE INICIAL]]*Tabla323[[#This Row],[PRECIO]]</f>
        <v>0</v>
      </c>
      <c r="N556" s="2">
        <f>+Tabla323[[#This Row],[ENTRADAS]]*Tabla323[[#This Row],[PRECIO]]</f>
        <v>0</v>
      </c>
      <c r="O556" s="2">
        <f>+Tabla323[[#This Row],[SALIDAS]]*Tabla323[[#This Row],[PRECIO]]</f>
        <v>0</v>
      </c>
      <c r="P556" s="2">
        <f>+Tabla323[[#This Row],[BALANCE INICIAL2]]+Tabla323[[#This Row],[ENTRADAS3]]-Tabla323[[#This Row],[SALIDAS4]]</f>
        <v>0</v>
      </c>
    </row>
    <row r="557" spans="1:16" x14ac:dyDescent="0.25">
      <c r="A557" s="39" t="s">
        <v>59</v>
      </c>
      <c r="B557" s="40" t="s">
        <v>880</v>
      </c>
      <c r="C557" s="52" t="s">
        <v>107</v>
      </c>
      <c r="D557" t="s">
        <v>768</v>
      </c>
      <c r="F557" s="55" t="s">
        <v>1345</v>
      </c>
      <c r="G557" s="9" t="s">
        <v>820</v>
      </c>
      <c r="H557">
        <v>192</v>
      </c>
      <c r="I557">
        <v>0</v>
      </c>
      <c r="J557" s="34">
        <v>0</v>
      </c>
      <c r="K557">
        <f>+Tabla323[[#This Row],[BALANCE INICIAL]]+Tabla323[[#This Row],[ENTRADAS]]-Tabla323[[#This Row],[SALIDAS]]</f>
        <v>192</v>
      </c>
      <c r="L557" s="2">
        <v>75</v>
      </c>
      <c r="M557" s="2">
        <f>+Tabla323[[#This Row],[BALANCE INICIAL]]*Tabla323[[#This Row],[PRECIO]]</f>
        <v>14400</v>
      </c>
      <c r="N557" s="2">
        <f>+Tabla323[[#This Row],[ENTRADAS]]*Tabla323[[#This Row],[PRECIO]]</f>
        <v>0</v>
      </c>
      <c r="O557" s="2">
        <f>+Tabla323[[#This Row],[SALIDAS]]*Tabla323[[#This Row],[PRECIO]]</f>
        <v>0</v>
      </c>
      <c r="P557" s="2">
        <f>+Tabla323[[#This Row],[BALANCE INICIAL2]]+Tabla323[[#This Row],[ENTRADAS3]]-Tabla323[[#This Row],[SALIDAS4]]</f>
        <v>14400</v>
      </c>
    </row>
    <row r="558" spans="1:16" x14ac:dyDescent="0.25">
      <c r="A558" s="39" t="s">
        <v>59</v>
      </c>
      <c r="B558" s="40" t="s">
        <v>880</v>
      </c>
      <c r="C558" s="52" t="s">
        <v>107</v>
      </c>
      <c r="D558" t="s">
        <v>769</v>
      </c>
      <c r="F558" s="55" t="s">
        <v>1345</v>
      </c>
      <c r="G558" s="9" t="s">
        <v>820</v>
      </c>
      <c r="H558">
        <v>6</v>
      </c>
      <c r="I558">
        <v>0</v>
      </c>
      <c r="J558" s="34">
        <v>0</v>
      </c>
      <c r="K558">
        <f>+Tabla323[[#This Row],[BALANCE INICIAL]]+Tabla323[[#This Row],[ENTRADAS]]-Tabla323[[#This Row],[SALIDAS]]</f>
        <v>6</v>
      </c>
      <c r="L558" s="2">
        <v>40</v>
      </c>
      <c r="M558" s="2">
        <f>+Tabla323[[#This Row],[BALANCE INICIAL]]*Tabla323[[#This Row],[PRECIO]]</f>
        <v>240</v>
      </c>
      <c r="N558" s="2">
        <f>+Tabla323[[#This Row],[ENTRADAS]]*Tabla323[[#This Row],[PRECIO]]</f>
        <v>0</v>
      </c>
      <c r="O558" s="2">
        <f>+Tabla323[[#This Row],[SALIDAS]]*Tabla323[[#This Row],[PRECIO]]</f>
        <v>0</v>
      </c>
      <c r="P558" s="2">
        <f>+Tabla323[[#This Row],[BALANCE INICIAL2]]+Tabla323[[#This Row],[ENTRADAS3]]-Tabla323[[#This Row],[SALIDAS4]]</f>
        <v>240</v>
      </c>
    </row>
    <row r="559" spans="1:16" x14ac:dyDescent="0.25">
      <c r="A559" s="39" t="s">
        <v>59</v>
      </c>
      <c r="B559" s="40" t="s">
        <v>880</v>
      </c>
      <c r="C559" s="52" t="s">
        <v>107</v>
      </c>
      <c r="D559" t="s">
        <v>770</v>
      </c>
      <c r="F559" s="55" t="s">
        <v>1345</v>
      </c>
      <c r="G559" s="9" t="s">
        <v>820</v>
      </c>
      <c r="H559">
        <v>4</v>
      </c>
      <c r="I559">
        <v>0</v>
      </c>
      <c r="J559" s="34">
        <v>0</v>
      </c>
      <c r="K559">
        <f>+Tabla323[[#This Row],[BALANCE INICIAL]]+Tabla323[[#This Row],[ENTRADAS]]-Tabla323[[#This Row],[SALIDAS]]</f>
        <v>4</v>
      </c>
      <c r="L559" s="2">
        <v>350</v>
      </c>
      <c r="M559" s="2">
        <f>+Tabla323[[#This Row],[BALANCE INICIAL]]*Tabla323[[#This Row],[PRECIO]]</f>
        <v>1400</v>
      </c>
      <c r="N559" s="2">
        <f>+Tabla323[[#This Row],[ENTRADAS]]*Tabla323[[#This Row],[PRECIO]]</f>
        <v>0</v>
      </c>
      <c r="O559" s="2">
        <f>+Tabla323[[#This Row],[SALIDAS]]*Tabla323[[#This Row],[PRECIO]]</f>
        <v>0</v>
      </c>
      <c r="P559" s="2">
        <f>+Tabla323[[#This Row],[BALANCE INICIAL2]]+Tabla323[[#This Row],[ENTRADAS3]]-Tabla323[[#This Row],[SALIDAS4]]</f>
        <v>1400</v>
      </c>
    </row>
    <row r="560" spans="1:16" x14ac:dyDescent="0.25">
      <c r="A560" s="39" t="s">
        <v>59</v>
      </c>
      <c r="B560" s="40" t="s">
        <v>880</v>
      </c>
      <c r="C560" s="52" t="s">
        <v>107</v>
      </c>
      <c r="D560" t="s">
        <v>771</v>
      </c>
      <c r="F560" s="55" t="s">
        <v>1345</v>
      </c>
      <c r="G560" s="9" t="s">
        <v>820</v>
      </c>
      <c r="H560">
        <v>8</v>
      </c>
      <c r="I560">
        <v>0</v>
      </c>
      <c r="J560" s="34">
        <v>0</v>
      </c>
      <c r="K560">
        <f>+Tabla323[[#This Row],[BALANCE INICIAL]]+Tabla323[[#This Row],[ENTRADAS]]-Tabla323[[#This Row],[SALIDAS]]</f>
        <v>8</v>
      </c>
      <c r="L560" s="2">
        <v>450</v>
      </c>
      <c r="M560" s="2">
        <f>+Tabla323[[#This Row],[BALANCE INICIAL]]*Tabla323[[#This Row],[PRECIO]]</f>
        <v>3600</v>
      </c>
      <c r="N560" s="2">
        <f>+Tabla323[[#This Row],[ENTRADAS]]*Tabla323[[#This Row],[PRECIO]]</f>
        <v>0</v>
      </c>
      <c r="O560" s="2">
        <f>+Tabla323[[#This Row],[SALIDAS]]*Tabla323[[#This Row],[PRECIO]]</f>
        <v>0</v>
      </c>
      <c r="P560" s="2">
        <f>+Tabla323[[#This Row],[BALANCE INICIAL2]]+Tabla323[[#This Row],[ENTRADAS3]]-Tabla323[[#This Row],[SALIDAS4]]</f>
        <v>3600</v>
      </c>
    </row>
    <row r="561" spans="1:16" x14ac:dyDescent="0.25">
      <c r="A561" s="39" t="s">
        <v>59</v>
      </c>
      <c r="B561" s="40" t="s">
        <v>880</v>
      </c>
      <c r="C561" s="52" t="s">
        <v>107</v>
      </c>
      <c r="D561" t="s">
        <v>772</v>
      </c>
      <c r="F561" s="55" t="s">
        <v>1345</v>
      </c>
      <c r="G561" s="9" t="s">
        <v>820</v>
      </c>
      <c r="H561">
        <v>6</v>
      </c>
      <c r="I561">
        <v>0</v>
      </c>
      <c r="J561" s="34">
        <v>0</v>
      </c>
      <c r="K561">
        <f>+Tabla323[[#This Row],[BALANCE INICIAL]]+Tabla323[[#This Row],[ENTRADAS]]-Tabla323[[#This Row],[SALIDAS]]</f>
        <v>6</v>
      </c>
      <c r="L561" s="2">
        <v>450</v>
      </c>
      <c r="M561" s="2">
        <f>+Tabla323[[#This Row],[BALANCE INICIAL]]*Tabla323[[#This Row],[PRECIO]]</f>
        <v>2700</v>
      </c>
      <c r="N561" s="2">
        <f>+Tabla323[[#This Row],[ENTRADAS]]*Tabla323[[#This Row],[PRECIO]]</f>
        <v>0</v>
      </c>
      <c r="O561" s="2">
        <f>+Tabla323[[#This Row],[SALIDAS]]*Tabla323[[#This Row],[PRECIO]]</f>
        <v>0</v>
      </c>
      <c r="P561" s="2">
        <f>+Tabla323[[#This Row],[BALANCE INICIAL2]]+Tabla323[[#This Row],[ENTRADAS3]]-Tabla323[[#This Row],[SALIDAS4]]</f>
        <v>2700</v>
      </c>
    </row>
    <row r="562" spans="1:16" x14ac:dyDescent="0.25">
      <c r="A562" s="39" t="s">
        <v>59</v>
      </c>
      <c r="B562" s="40" t="s">
        <v>880</v>
      </c>
      <c r="C562" s="52" t="s">
        <v>107</v>
      </c>
      <c r="D562" t="s">
        <v>773</v>
      </c>
      <c r="F562" s="55" t="s">
        <v>1345</v>
      </c>
      <c r="G562" s="9" t="s">
        <v>820</v>
      </c>
      <c r="H562">
        <v>32</v>
      </c>
      <c r="I562">
        <v>0</v>
      </c>
      <c r="J562" s="34">
        <v>0</v>
      </c>
      <c r="K562">
        <f>+Tabla323[[#This Row],[BALANCE INICIAL]]+Tabla323[[#This Row],[ENTRADAS]]-Tabla323[[#This Row],[SALIDAS]]</f>
        <v>32</v>
      </c>
      <c r="L562" s="2">
        <v>350</v>
      </c>
      <c r="M562" s="2">
        <f>+Tabla323[[#This Row],[BALANCE INICIAL]]*Tabla323[[#This Row],[PRECIO]]</f>
        <v>11200</v>
      </c>
      <c r="N562" s="2">
        <f>+Tabla323[[#This Row],[ENTRADAS]]*Tabla323[[#This Row],[PRECIO]]</f>
        <v>0</v>
      </c>
      <c r="O562" s="2">
        <f>+Tabla323[[#This Row],[SALIDAS]]*Tabla323[[#This Row],[PRECIO]]</f>
        <v>0</v>
      </c>
      <c r="P562" s="2">
        <f>+Tabla323[[#This Row],[BALANCE INICIAL2]]+Tabla323[[#This Row],[ENTRADAS3]]-Tabla323[[#This Row],[SALIDAS4]]</f>
        <v>11200</v>
      </c>
    </row>
    <row r="563" spans="1:16" x14ac:dyDescent="0.25">
      <c r="A563" s="39" t="s">
        <v>59</v>
      </c>
      <c r="B563" s="40" t="s">
        <v>880</v>
      </c>
      <c r="C563" s="52" t="s">
        <v>107</v>
      </c>
      <c r="D563" t="s">
        <v>774</v>
      </c>
      <c r="F563" s="55" t="s">
        <v>1345</v>
      </c>
      <c r="G563" s="9" t="s">
        <v>820</v>
      </c>
      <c r="H563">
        <v>258</v>
      </c>
      <c r="I563">
        <v>0</v>
      </c>
      <c r="J563" s="34">
        <v>0</v>
      </c>
      <c r="K563">
        <f>+Tabla323[[#This Row],[BALANCE INICIAL]]+Tabla323[[#This Row],[ENTRADAS]]-Tabla323[[#This Row],[SALIDAS]]</f>
        <v>258</v>
      </c>
      <c r="L563" s="2">
        <v>290</v>
      </c>
      <c r="M563" s="2">
        <f>+Tabla323[[#This Row],[BALANCE INICIAL]]*Tabla323[[#This Row],[PRECIO]]</f>
        <v>74820</v>
      </c>
      <c r="N563" s="2">
        <f>+Tabla323[[#This Row],[ENTRADAS]]*Tabla323[[#This Row],[PRECIO]]</f>
        <v>0</v>
      </c>
      <c r="O563" s="2">
        <f>+Tabla323[[#This Row],[SALIDAS]]*Tabla323[[#This Row],[PRECIO]]</f>
        <v>0</v>
      </c>
      <c r="P563" s="2">
        <f>+Tabla323[[#This Row],[BALANCE INICIAL2]]+Tabla323[[#This Row],[ENTRADAS3]]-Tabla323[[#This Row],[SALIDAS4]]</f>
        <v>74820</v>
      </c>
    </row>
    <row r="564" spans="1:16" x14ac:dyDescent="0.25">
      <c r="A564" s="39" t="s">
        <v>28</v>
      </c>
      <c r="B564" s="40" t="s">
        <v>884</v>
      </c>
      <c r="C564" s="52" t="s">
        <v>74</v>
      </c>
      <c r="D564" t="s">
        <v>290</v>
      </c>
      <c r="F564" s="55" t="s">
        <v>1345</v>
      </c>
      <c r="G564" s="9" t="s">
        <v>820</v>
      </c>
      <c r="H564">
        <v>3</v>
      </c>
      <c r="I564">
        <v>0</v>
      </c>
      <c r="J564" s="34">
        <v>0</v>
      </c>
      <c r="K564">
        <f>+Tabla323[[#This Row],[BALANCE INICIAL]]+Tabla323[[#This Row],[ENTRADAS]]-Tabla323[[#This Row],[SALIDAS]]</f>
        <v>3</v>
      </c>
      <c r="L564" s="2">
        <v>24.58</v>
      </c>
      <c r="M564" s="2">
        <f>+Tabla323[[#This Row],[BALANCE INICIAL]]*Tabla323[[#This Row],[PRECIO]]</f>
        <v>73.739999999999995</v>
      </c>
      <c r="N564" s="2">
        <f>+Tabla323[[#This Row],[ENTRADAS]]*Tabla323[[#This Row],[PRECIO]]</f>
        <v>0</v>
      </c>
      <c r="O564" s="2">
        <f>+Tabla323[[#This Row],[SALIDAS]]*Tabla323[[#This Row],[PRECIO]]</f>
        <v>0</v>
      </c>
      <c r="P564" s="2">
        <f>+Tabla323[[#This Row],[BALANCE INICIAL2]]+Tabla323[[#This Row],[ENTRADAS3]]-Tabla323[[#This Row],[SALIDAS4]]</f>
        <v>73.739999999999995</v>
      </c>
    </row>
    <row r="565" spans="1:16" x14ac:dyDescent="0.25">
      <c r="A565" s="39" t="s">
        <v>28</v>
      </c>
      <c r="B565" s="40" t="s">
        <v>884</v>
      </c>
      <c r="C565" s="52" t="s">
        <v>74</v>
      </c>
      <c r="D565" t="s">
        <v>1207</v>
      </c>
      <c r="F565" s="55" t="s">
        <v>1345</v>
      </c>
      <c r="G565" s="9" t="s">
        <v>820</v>
      </c>
      <c r="H565">
        <v>760</v>
      </c>
      <c r="I565">
        <v>0</v>
      </c>
      <c r="J565" s="34">
        <v>0</v>
      </c>
      <c r="K565">
        <f>+Tabla323[[#This Row],[BALANCE INICIAL]]+Tabla323[[#This Row],[ENTRADAS]]-Tabla323[[#This Row],[SALIDAS]]</f>
        <v>760</v>
      </c>
      <c r="L565" s="2">
        <v>11.3</v>
      </c>
      <c r="M565" s="2">
        <f>+Tabla323[[#This Row],[BALANCE INICIAL]]*Tabla323[[#This Row],[PRECIO]]</f>
        <v>8588</v>
      </c>
      <c r="N565" s="2">
        <f>+Tabla323[[#This Row],[ENTRADAS]]*Tabla323[[#This Row],[PRECIO]]</f>
        <v>0</v>
      </c>
      <c r="O565" s="2">
        <f>+Tabla323[[#This Row],[SALIDAS]]*Tabla323[[#This Row],[PRECIO]]</f>
        <v>0</v>
      </c>
      <c r="P565" s="2">
        <f>+Tabla323[[#This Row],[BALANCE INICIAL2]]+Tabla323[[#This Row],[ENTRADAS3]]-Tabla323[[#This Row],[SALIDAS4]]</f>
        <v>8588</v>
      </c>
    </row>
    <row r="566" spans="1:16" x14ac:dyDescent="0.25">
      <c r="A566" s="39" t="s">
        <v>1141</v>
      </c>
      <c r="B566" s="40" t="s">
        <v>1142</v>
      </c>
      <c r="C566" s="52" t="s">
        <v>1143</v>
      </c>
      <c r="D566" t="s">
        <v>1208</v>
      </c>
      <c r="F566" s="55" t="s">
        <v>1345</v>
      </c>
      <c r="G566" s="9" t="s">
        <v>820</v>
      </c>
      <c r="H566">
        <v>10</v>
      </c>
      <c r="I566">
        <v>0</v>
      </c>
      <c r="J566" s="34">
        <v>0</v>
      </c>
      <c r="K566">
        <f>+Tabla323[[#This Row],[BALANCE INICIAL]]+Tabla323[[#This Row],[ENTRADAS]]-Tabla323[[#This Row],[SALIDAS]]</f>
        <v>10</v>
      </c>
      <c r="L566" s="2">
        <v>87.86</v>
      </c>
      <c r="M566" s="2">
        <f>+Tabla323[[#This Row],[BALANCE INICIAL]]*Tabla323[[#This Row],[PRECIO]]</f>
        <v>878.6</v>
      </c>
      <c r="N566" s="2">
        <f>+Tabla323[[#This Row],[ENTRADAS]]*Tabla323[[#This Row],[PRECIO]]</f>
        <v>0</v>
      </c>
      <c r="O566" s="2">
        <f>+Tabla323[[#This Row],[SALIDAS]]*Tabla323[[#This Row],[PRECIO]]</f>
        <v>0</v>
      </c>
      <c r="P566" s="2">
        <f>+Tabla323[[#This Row],[BALANCE INICIAL2]]+Tabla323[[#This Row],[ENTRADAS3]]-Tabla323[[#This Row],[SALIDAS4]]</f>
        <v>878.6</v>
      </c>
    </row>
    <row r="567" spans="1:16" x14ac:dyDescent="0.25">
      <c r="A567" s="39" t="s">
        <v>59</v>
      </c>
      <c r="B567" s="40" t="s">
        <v>880</v>
      </c>
      <c r="C567" s="52" t="s">
        <v>107</v>
      </c>
      <c r="D567" t="s">
        <v>775</v>
      </c>
      <c r="F567" s="55" t="s">
        <v>1345</v>
      </c>
      <c r="G567" s="9" t="s">
        <v>820</v>
      </c>
      <c r="H567">
        <v>24</v>
      </c>
      <c r="I567">
        <v>0</v>
      </c>
      <c r="J567" s="34">
        <v>0</v>
      </c>
      <c r="K567">
        <f>+Tabla323[[#This Row],[BALANCE INICIAL]]+Tabla323[[#This Row],[ENTRADAS]]-Tabla323[[#This Row],[SALIDAS]]</f>
        <v>24</v>
      </c>
      <c r="L567" s="2">
        <v>99</v>
      </c>
      <c r="M567" s="2">
        <f>+Tabla323[[#This Row],[BALANCE INICIAL]]*Tabla323[[#This Row],[PRECIO]]</f>
        <v>2376</v>
      </c>
      <c r="N567" s="2">
        <f>+Tabla323[[#This Row],[ENTRADAS]]*Tabla323[[#This Row],[PRECIO]]</f>
        <v>0</v>
      </c>
      <c r="O567" s="2">
        <f>+Tabla323[[#This Row],[SALIDAS]]*Tabla323[[#This Row],[PRECIO]]</f>
        <v>0</v>
      </c>
      <c r="P567" s="2">
        <f>+Tabla323[[#This Row],[BALANCE INICIAL2]]+Tabla323[[#This Row],[ENTRADAS3]]-Tabla323[[#This Row],[SALIDAS4]]</f>
        <v>2376</v>
      </c>
    </row>
    <row r="568" spans="1:16" x14ac:dyDescent="0.25">
      <c r="A568" s="39" t="s">
        <v>41</v>
      </c>
      <c r="B568" s="40" t="s">
        <v>890</v>
      </c>
      <c r="C568" s="52" t="s">
        <v>87</v>
      </c>
      <c r="D568" t="s">
        <v>1002</v>
      </c>
      <c r="F568" s="55" t="s">
        <v>1345</v>
      </c>
      <c r="G568" s="9" t="s">
        <v>820</v>
      </c>
      <c r="H568">
        <v>153</v>
      </c>
      <c r="I568">
        <v>0</v>
      </c>
      <c r="J568" s="34">
        <v>13</v>
      </c>
      <c r="K568">
        <f>+Tabla323[[#This Row],[BALANCE INICIAL]]+Tabla323[[#This Row],[ENTRADAS]]-Tabla323[[#This Row],[SALIDAS]]</f>
        <v>140</v>
      </c>
      <c r="L568" s="2">
        <v>219</v>
      </c>
      <c r="M568" s="2">
        <f>+Tabla323[[#This Row],[BALANCE INICIAL]]*Tabla323[[#This Row],[PRECIO]]</f>
        <v>33507</v>
      </c>
      <c r="N568" s="2">
        <f>+Tabla323[[#This Row],[ENTRADAS]]*Tabla323[[#This Row],[PRECIO]]</f>
        <v>0</v>
      </c>
      <c r="O568" s="2">
        <f>+Tabla323[[#This Row],[SALIDAS]]*Tabla323[[#This Row],[PRECIO]]</f>
        <v>2847</v>
      </c>
      <c r="P568" s="2">
        <f>+Tabla323[[#This Row],[BALANCE INICIAL2]]+Tabla323[[#This Row],[ENTRADAS3]]-Tabla323[[#This Row],[SALIDAS4]]</f>
        <v>30660</v>
      </c>
    </row>
    <row r="569" spans="1:16" x14ac:dyDescent="0.25">
      <c r="A569" s="39" t="s">
        <v>41</v>
      </c>
      <c r="B569" s="40" t="s">
        <v>890</v>
      </c>
      <c r="C569" s="52" t="s">
        <v>87</v>
      </c>
      <c r="D569" t="s">
        <v>1001</v>
      </c>
      <c r="F569" s="55" t="s">
        <v>1345</v>
      </c>
      <c r="G569" s="9" t="s">
        <v>820</v>
      </c>
      <c r="H569">
        <v>199</v>
      </c>
      <c r="I569">
        <v>0</v>
      </c>
      <c r="J569" s="34">
        <v>13</v>
      </c>
      <c r="K569">
        <f>+Tabla323[[#This Row],[BALANCE INICIAL]]+Tabla323[[#This Row],[ENTRADAS]]-Tabla323[[#This Row],[SALIDAS]]</f>
        <v>186</v>
      </c>
      <c r="L569" s="2">
        <v>28.8</v>
      </c>
      <c r="M569" s="2">
        <f>+Tabla323[[#This Row],[BALANCE INICIAL]]*Tabla323[[#This Row],[PRECIO]]</f>
        <v>5731.2</v>
      </c>
      <c r="N569" s="2">
        <f>+Tabla323[[#This Row],[ENTRADAS]]*Tabla323[[#This Row],[PRECIO]]</f>
        <v>0</v>
      </c>
      <c r="O569" s="2">
        <f>+Tabla323[[#This Row],[SALIDAS]]*Tabla323[[#This Row],[PRECIO]]</f>
        <v>374.40000000000003</v>
      </c>
      <c r="P569" s="2">
        <f>+Tabla323[[#This Row],[BALANCE INICIAL2]]+Tabla323[[#This Row],[ENTRADAS3]]-Tabla323[[#This Row],[SALIDAS4]]</f>
        <v>5356.8</v>
      </c>
    </row>
    <row r="570" spans="1:16" x14ac:dyDescent="0.25">
      <c r="A570" s="39" t="s">
        <v>41</v>
      </c>
      <c r="B570" s="40" t="s">
        <v>890</v>
      </c>
      <c r="C570" s="52" t="s">
        <v>87</v>
      </c>
      <c r="D570" t="s">
        <v>1399</v>
      </c>
      <c r="F570" s="55" t="s">
        <v>1345</v>
      </c>
      <c r="G570" s="9" t="s">
        <v>820</v>
      </c>
      <c r="H570">
        <v>277</v>
      </c>
      <c r="I570">
        <v>0</v>
      </c>
      <c r="J570" s="34">
        <v>2</v>
      </c>
      <c r="K570">
        <f>+Tabla323[[#This Row],[BALANCE INICIAL]]+Tabla323[[#This Row],[ENTRADAS]]-Tabla323[[#This Row],[SALIDAS]]</f>
        <v>275</v>
      </c>
      <c r="L570" s="2">
        <v>32</v>
      </c>
      <c r="M570" s="2">
        <f>+Tabla323[[#This Row],[BALANCE INICIAL]]*Tabla323[[#This Row],[PRECIO]]</f>
        <v>8864</v>
      </c>
      <c r="N570" s="2">
        <f>+Tabla323[[#This Row],[ENTRADAS]]*Tabla323[[#This Row],[PRECIO]]</f>
        <v>0</v>
      </c>
      <c r="O570" s="2">
        <f>+Tabla323[[#This Row],[SALIDAS]]*Tabla323[[#This Row],[PRECIO]]</f>
        <v>64</v>
      </c>
      <c r="P570" s="2">
        <f>+Tabla323[[#This Row],[BALANCE INICIAL2]]+Tabla323[[#This Row],[ENTRADAS3]]-Tabla323[[#This Row],[SALIDAS4]]</f>
        <v>8800</v>
      </c>
    </row>
    <row r="571" spans="1:16" x14ac:dyDescent="0.25">
      <c r="A571" s="39" t="s">
        <v>60</v>
      </c>
      <c r="B571" s="40" t="s">
        <v>885</v>
      </c>
      <c r="C571" s="52" t="s">
        <v>108</v>
      </c>
      <c r="D571" t="s">
        <v>720</v>
      </c>
      <c r="F571" s="55" t="s">
        <v>1345</v>
      </c>
      <c r="G571" s="9" t="s">
        <v>820</v>
      </c>
      <c r="H571">
        <v>1</v>
      </c>
      <c r="I571">
        <v>0</v>
      </c>
      <c r="J571" s="34">
        <v>0</v>
      </c>
      <c r="K571">
        <f>+Tabla323[[#This Row],[BALANCE INICIAL]]+Tabla323[[#This Row],[ENTRADAS]]-Tabla323[[#This Row],[SALIDAS]]</f>
        <v>1</v>
      </c>
      <c r="L571" s="2">
        <v>9450</v>
      </c>
      <c r="M571" s="2">
        <f>+Tabla323[[#This Row],[BALANCE INICIAL]]*Tabla323[[#This Row],[PRECIO]]</f>
        <v>9450</v>
      </c>
      <c r="N571" s="2">
        <f>+Tabla323[[#This Row],[ENTRADAS]]*Tabla323[[#This Row],[PRECIO]]</f>
        <v>0</v>
      </c>
      <c r="O571" s="2">
        <f>+Tabla323[[#This Row],[SALIDAS]]*Tabla323[[#This Row],[PRECIO]]</f>
        <v>0</v>
      </c>
      <c r="P571" s="2">
        <f>+Tabla323[[#This Row],[BALANCE INICIAL2]]+Tabla323[[#This Row],[ENTRADAS3]]-Tabla323[[#This Row],[SALIDAS4]]</f>
        <v>9450</v>
      </c>
    </row>
    <row r="572" spans="1:16" x14ac:dyDescent="0.25">
      <c r="A572" s="39" t="s">
        <v>28</v>
      </c>
      <c r="B572" s="40" t="s">
        <v>884</v>
      </c>
      <c r="C572" s="52" t="s">
        <v>74</v>
      </c>
      <c r="D572" t="s">
        <v>276</v>
      </c>
      <c r="F572" s="55" t="s">
        <v>1345</v>
      </c>
      <c r="G572" s="9" t="s">
        <v>820</v>
      </c>
      <c r="H572">
        <v>46</v>
      </c>
      <c r="I572">
        <v>0</v>
      </c>
      <c r="J572" s="34">
        <v>7</v>
      </c>
      <c r="K572">
        <f>+Tabla323[[#This Row],[BALANCE INICIAL]]+Tabla323[[#This Row],[ENTRADAS]]-Tabla323[[#This Row],[SALIDAS]]</f>
        <v>39</v>
      </c>
      <c r="L572" s="2">
        <v>2.11</v>
      </c>
      <c r="M572" s="2">
        <f>+Tabla323[[#This Row],[BALANCE INICIAL]]*Tabla323[[#This Row],[PRECIO]]</f>
        <v>97.059999999999988</v>
      </c>
      <c r="N572" s="2">
        <f>+Tabla323[[#This Row],[ENTRADAS]]*Tabla323[[#This Row],[PRECIO]]</f>
        <v>0</v>
      </c>
      <c r="O572" s="2">
        <f>+Tabla323[[#This Row],[SALIDAS]]*Tabla323[[#This Row],[PRECIO]]</f>
        <v>14.77</v>
      </c>
      <c r="P572" s="2">
        <f>+Tabla323[[#This Row],[BALANCE INICIAL2]]+Tabla323[[#This Row],[ENTRADAS3]]-Tabla323[[#This Row],[SALIDAS4]]</f>
        <v>82.289999999999992</v>
      </c>
    </row>
    <row r="573" spans="1:16" x14ac:dyDescent="0.25">
      <c r="A573" s="9" t="s">
        <v>29</v>
      </c>
      <c r="B573" s="47" t="s">
        <v>878</v>
      </c>
      <c r="C573" s="50" t="s">
        <v>102</v>
      </c>
      <c r="D573" t="s">
        <v>619</v>
      </c>
      <c r="F573" s="55" t="s">
        <v>1345</v>
      </c>
      <c r="G573" s="9" t="s">
        <v>865</v>
      </c>
      <c r="H573">
        <v>6</v>
      </c>
      <c r="I573">
        <v>0</v>
      </c>
      <c r="J573" s="34">
        <v>0</v>
      </c>
      <c r="K573">
        <f>+Tabla323[[#This Row],[BALANCE INICIAL]]+Tabla323[[#This Row],[ENTRADAS]]-Tabla323[[#This Row],[SALIDAS]]</f>
        <v>6</v>
      </c>
      <c r="L573" s="2">
        <v>154.24</v>
      </c>
      <c r="M573" s="2">
        <f>+Tabla323[[#This Row],[BALANCE INICIAL]]*Tabla323[[#This Row],[PRECIO]]</f>
        <v>925.44</v>
      </c>
      <c r="N573" s="2">
        <f>+Tabla323[[#This Row],[ENTRADAS]]*Tabla323[[#This Row],[PRECIO]]</f>
        <v>0</v>
      </c>
      <c r="O573" s="2">
        <f>+Tabla323[[#This Row],[SALIDAS]]*Tabla323[[#This Row],[PRECIO]]</f>
        <v>0</v>
      </c>
      <c r="P573" s="2">
        <f>+Tabla323[[#This Row],[BALANCE INICIAL2]]+Tabla323[[#This Row],[ENTRADAS3]]-Tabla323[[#This Row],[SALIDAS4]]</f>
        <v>925.44</v>
      </c>
    </row>
    <row r="574" spans="1:16" x14ac:dyDescent="0.25">
      <c r="A574" s="39" t="s">
        <v>59</v>
      </c>
      <c r="B574" s="40" t="s">
        <v>880</v>
      </c>
      <c r="C574" s="52" t="s">
        <v>107</v>
      </c>
      <c r="D574" t="s">
        <v>776</v>
      </c>
      <c r="F574" s="55" t="s">
        <v>1345</v>
      </c>
      <c r="G574" s="9" t="s">
        <v>820</v>
      </c>
      <c r="H574">
        <v>1</v>
      </c>
      <c r="I574">
        <v>0</v>
      </c>
      <c r="J574" s="34">
        <v>0</v>
      </c>
      <c r="K574">
        <f>+Tabla323[[#This Row],[BALANCE INICIAL]]+Tabla323[[#This Row],[ENTRADAS]]-Tabla323[[#This Row],[SALIDAS]]</f>
        <v>1</v>
      </c>
      <c r="L574" s="2">
        <v>600</v>
      </c>
      <c r="M574" s="2">
        <f>+Tabla323[[#This Row],[BALANCE INICIAL]]*Tabla323[[#This Row],[PRECIO]]</f>
        <v>600</v>
      </c>
      <c r="N574" s="2">
        <f>+Tabla323[[#This Row],[ENTRADAS]]*Tabla323[[#This Row],[PRECIO]]</f>
        <v>0</v>
      </c>
      <c r="O574" s="2">
        <f>+Tabla323[[#This Row],[SALIDAS]]*Tabla323[[#This Row],[PRECIO]]</f>
        <v>0</v>
      </c>
      <c r="P574" s="2">
        <f>+Tabla323[[#This Row],[BALANCE INICIAL2]]+Tabla323[[#This Row],[ENTRADAS3]]-Tabla323[[#This Row],[SALIDAS4]]</f>
        <v>600</v>
      </c>
    </row>
    <row r="575" spans="1:16" x14ac:dyDescent="0.25">
      <c r="A575" s="39" t="s">
        <v>34</v>
      </c>
      <c r="B575" s="40" t="s">
        <v>877</v>
      </c>
      <c r="C575" s="52" t="s">
        <v>80</v>
      </c>
      <c r="D575" t="s">
        <v>1206</v>
      </c>
      <c r="F575" s="55" t="s">
        <v>1345</v>
      </c>
      <c r="G575" s="9" t="s">
        <v>820</v>
      </c>
      <c r="H575">
        <v>3</v>
      </c>
      <c r="I575">
        <v>0</v>
      </c>
      <c r="J575" s="34">
        <v>0</v>
      </c>
      <c r="K575">
        <f>+Tabla323[[#This Row],[BALANCE INICIAL]]+Tabla323[[#This Row],[ENTRADAS]]-Tabla323[[#This Row],[SALIDAS]]</f>
        <v>3</v>
      </c>
      <c r="L575" s="2">
        <v>650.5</v>
      </c>
      <c r="M575" s="2">
        <f>+Tabla323[[#This Row],[BALANCE INICIAL]]*Tabla323[[#This Row],[PRECIO]]</f>
        <v>1951.5</v>
      </c>
      <c r="N575" s="2">
        <f>+Tabla323[[#This Row],[ENTRADAS]]*Tabla323[[#This Row],[PRECIO]]</f>
        <v>0</v>
      </c>
      <c r="O575" s="2">
        <f>+Tabla323[[#This Row],[SALIDAS]]*Tabla323[[#This Row],[PRECIO]]</f>
        <v>0</v>
      </c>
      <c r="P575" s="2">
        <f>+Tabla323[[#This Row],[BALANCE INICIAL2]]+Tabla323[[#This Row],[ENTRADAS3]]-Tabla323[[#This Row],[SALIDAS4]]</f>
        <v>1951.5</v>
      </c>
    </row>
    <row r="576" spans="1:16" x14ac:dyDescent="0.25">
      <c r="A576" s="39" t="s">
        <v>59</v>
      </c>
      <c r="B576" s="40" t="s">
        <v>880</v>
      </c>
      <c r="C576" s="52" t="s">
        <v>107</v>
      </c>
      <c r="D576" t="s">
        <v>777</v>
      </c>
      <c r="F576" s="55" t="s">
        <v>1345</v>
      </c>
      <c r="G576" s="9" t="s">
        <v>820</v>
      </c>
      <c r="H576">
        <v>2</v>
      </c>
      <c r="I576">
        <v>0</v>
      </c>
      <c r="J576" s="34">
        <v>0</v>
      </c>
      <c r="K576">
        <f>+Tabla323[[#This Row],[BALANCE INICIAL]]+Tabla323[[#This Row],[ENTRADAS]]-Tabla323[[#This Row],[SALIDAS]]</f>
        <v>2</v>
      </c>
      <c r="L576" s="2">
        <v>600</v>
      </c>
      <c r="M576" s="2">
        <f>+Tabla323[[#This Row],[BALANCE INICIAL]]*Tabla323[[#This Row],[PRECIO]]</f>
        <v>1200</v>
      </c>
      <c r="N576" s="2">
        <f>+Tabla323[[#This Row],[ENTRADAS]]*Tabla323[[#This Row],[PRECIO]]</f>
        <v>0</v>
      </c>
      <c r="O576" s="2">
        <f>+Tabla323[[#This Row],[SALIDAS]]*Tabla323[[#This Row],[PRECIO]]</f>
        <v>0</v>
      </c>
      <c r="P576" s="2">
        <f>+Tabla323[[#This Row],[BALANCE INICIAL2]]+Tabla323[[#This Row],[ENTRADAS3]]-Tabla323[[#This Row],[SALIDAS4]]</f>
        <v>1200</v>
      </c>
    </row>
    <row r="577" spans="1:16" x14ac:dyDescent="0.25">
      <c r="A577" s="39" t="s">
        <v>59</v>
      </c>
      <c r="B577" s="40" t="s">
        <v>880</v>
      </c>
      <c r="C577" s="52" t="s">
        <v>107</v>
      </c>
      <c r="D577" t="s">
        <v>778</v>
      </c>
      <c r="F577" s="55" t="s">
        <v>1345</v>
      </c>
      <c r="G577" s="9" t="s">
        <v>820</v>
      </c>
      <c r="H577">
        <v>9</v>
      </c>
      <c r="I577">
        <v>0</v>
      </c>
      <c r="J577" s="34">
        <v>0</v>
      </c>
      <c r="K577">
        <f>+Tabla323[[#This Row],[BALANCE INICIAL]]+Tabla323[[#This Row],[ENTRADAS]]-Tabla323[[#This Row],[SALIDAS]]</f>
        <v>9</v>
      </c>
      <c r="L577" s="2">
        <v>260</v>
      </c>
      <c r="M577" s="2">
        <f>+Tabla323[[#This Row],[BALANCE INICIAL]]*Tabla323[[#This Row],[PRECIO]]</f>
        <v>2340</v>
      </c>
      <c r="N577" s="2">
        <f>+Tabla323[[#This Row],[ENTRADAS]]*Tabla323[[#This Row],[PRECIO]]</f>
        <v>0</v>
      </c>
      <c r="O577" s="2">
        <f>+Tabla323[[#This Row],[SALIDAS]]*Tabla323[[#This Row],[PRECIO]]</f>
        <v>0</v>
      </c>
      <c r="P577" s="2">
        <f>+Tabla323[[#This Row],[BALANCE INICIAL2]]+Tabla323[[#This Row],[ENTRADAS3]]-Tabla323[[#This Row],[SALIDAS4]]</f>
        <v>2340</v>
      </c>
    </row>
    <row r="578" spans="1:16" x14ac:dyDescent="0.25">
      <c r="A578" s="39" t="s">
        <v>34</v>
      </c>
      <c r="B578" s="40" t="s">
        <v>877</v>
      </c>
      <c r="C578" s="52" t="s">
        <v>80</v>
      </c>
      <c r="D578" t="s">
        <v>1178</v>
      </c>
      <c r="F578" s="55" t="s">
        <v>1345</v>
      </c>
      <c r="G578" s="9" t="s">
        <v>820</v>
      </c>
      <c r="H578">
        <v>10</v>
      </c>
      <c r="I578">
        <v>0</v>
      </c>
      <c r="J578" s="34">
        <v>0</v>
      </c>
      <c r="K578">
        <f>+Tabla323[[#This Row],[BALANCE INICIAL]]+Tabla323[[#This Row],[ENTRADAS]]-Tabla323[[#This Row],[SALIDAS]]</f>
        <v>10</v>
      </c>
      <c r="L578" s="2">
        <v>9.98</v>
      </c>
      <c r="M578" s="2">
        <f>+Tabla323[[#This Row],[BALANCE INICIAL]]*Tabla323[[#This Row],[PRECIO]]</f>
        <v>99.800000000000011</v>
      </c>
      <c r="N578" s="2">
        <f>+Tabla323[[#This Row],[ENTRADAS]]*Tabla323[[#This Row],[PRECIO]]</f>
        <v>0</v>
      </c>
      <c r="O578" s="2">
        <f>+Tabla323[[#This Row],[SALIDAS]]*Tabla323[[#This Row],[PRECIO]]</f>
        <v>0</v>
      </c>
      <c r="P578" s="2">
        <f>+Tabla323[[#This Row],[BALANCE INICIAL2]]+Tabla323[[#This Row],[ENTRADAS3]]-Tabla323[[#This Row],[SALIDAS4]]</f>
        <v>99.800000000000011</v>
      </c>
    </row>
    <row r="579" spans="1:16" x14ac:dyDescent="0.25">
      <c r="A579" s="39" t="s">
        <v>42</v>
      </c>
      <c r="B579" s="56">
        <v>1206010001</v>
      </c>
      <c r="C579" s="52" t="s">
        <v>88</v>
      </c>
      <c r="D579" t="s">
        <v>1468</v>
      </c>
      <c r="F579" s="55" t="s">
        <v>1345</v>
      </c>
      <c r="G579" s="9" t="s">
        <v>820</v>
      </c>
      <c r="H579">
        <v>1</v>
      </c>
      <c r="I579">
        <v>0</v>
      </c>
      <c r="J579" s="34">
        <v>0</v>
      </c>
      <c r="K579">
        <f>+Tabla323[[#This Row],[BALANCE INICIAL]]+Tabla323[[#This Row],[ENTRADAS]]-Tabla323[[#This Row],[SALIDAS]]</f>
        <v>1</v>
      </c>
      <c r="L579" s="2">
        <v>9533.56</v>
      </c>
      <c r="M579" s="2">
        <f>+Tabla323[[#This Row],[BALANCE INICIAL]]*Tabla323[[#This Row],[PRECIO]]</f>
        <v>9533.56</v>
      </c>
      <c r="N579" s="2">
        <f>+Tabla323[[#This Row],[ENTRADAS]]*Tabla323[[#This Row],[PRECIO]]</f>
        <v>0</v>
      </c>
      <c r="O579" s="2">
        <f>+Tabla323[[#This Row],[SALIDAS]]*Tabla323[[#This Row],[PRECIO]]</f>
        <v>0</v>
      </c>
      <c r="P579" s="2">
        <f>+Tabla323[[#This Row],[BALANCE INICIAL2]]+Tabla323[[#This Row],[ENTRADAS3]]-Tabla323[[#This Row],[SALIDAS4]]</f>
        <v>9533.56</v>
      </c>
    </row>
    <row r="580" spans="1:16" x14ac:dyDescent="0.25">
      <c r="A580" s="39" t="s">
        <v>42</v>
      </c>
      <c r="B580" s="40" t="s">
        <v>886</v>
      </c>
      <c r="C580" s="52" t="s">
        <v>88</v>
      </c>
      <c r="D580" t="s">
        <v>1470</v>
      </c>
      <c r="E580" t="s">
        <v>979</v>
      </c>
      <c r="F580" s="55" t="s">
        <v>1345</v>
      </c>
      <c r="G580" s="9" t="s">
        <v>820</v>
      </c>
      <c r="H580">
        <v>3</v>
      </c>
      <c r="I580">
        <v>0</v>
      </c>
      <c r="J580" s="34">
        <v>1</v>
      </c>
      <c r="K580">
        <f>+Tabla323[[#This Row],[BALANCE INICIAL]]+Tabla323[[#This Row],[ENTRADAS]]-Tabla323[[#This Row],[SALIDAS]]</f>
        <v>2</v>
      </c>
      <c r="L580" s="2">
        <v>4152.54</v>
      </c>
      <c r="M580" s="2">
        <f>+Tabla323[[#This Row],[BALANCE INICIAL]]*Tabla323[[#This Row],[PRECIO]]</f>
        <v>12457.619999999999</v>
      </c>
      <c r="N580" s="2">
        <f>+Tabla323[[#This Row],[ENTRADAS]]*Tabla323[[#This Row],[PRECIO]]</f>
        <v>0</v>
      </c>
      <c r="O580" s="2">
        <f>+Tabla323[[#This Row],[SALIDAS]]*Tabla323[[#This Row],[PRECIO]]</f>
        <v>4152.54</v>
      </c>
      <c r="P580" s="2">
        <f>+Tabla323[[#This Row],[BALANCE INICIAL2]]+Tabla323[[#This Row],[ENTRADAS3]]-Tabla323[[#This Row],[SALIDAS4]]</f>
        <v>8305.0799999999981</v>
      </c>
    </row>
    <row r="581" spans="1:16" x14ac:dyDescent="0.25">
      <c r="A581" s="39" t="s">
        <v>42</v>
      </c>
      <c r="B581" s="56">
        <v>1206010001</v>
      </c>
      <c r="C581" s="52" t="s">
        <v>88</v>
      </c>
      <c r="D581" t="s">
        <v>1469</v>
      </c>
      <c r="F581" s="55" t="s">
        <v>1345</v>
      </c>
      <c r="G581" s="9" t="s">
        <v>820</v>
      </c>
      <c r="H581">
        <v>3</v>
      </c>
      <c r="I581">
        <v>0</v>
      </c>
      <c r="J581" s="34">
        <v>0</v>
      </c>
      <c r="K581">
        <f>+Tabla323[[#This Row],[BALANCE INICIAL]]+Tabla323[[#This Row],[ENTRADAS]]-Tabla323[[#This Row],[SALIDAS]]</f>
        <v>3</v>
      </c>
      <c r="L581" s="2">
        <v>7873</v>
      </c>
      <c r="M581" s="2">
        <f>+Tabla323[[#This Row],[BALANCE INICIAL]]*Tabla323[[#This Row],[PRECIO]]</f>
        <v>23619</v>
      </c>
      <c r="N581" s="2">
        <f>+Tabla323[[#This Row],[ENTRADAS]]*Tabla323[[#This Row],[PRECIO]]</f>
        <v>0</v>
      </c>
      <c r="O581" s="2">
        <f>+Tabla323[[#This Row],[SALIDAS]]*Tabla323[[#This Row],[PRECIO]]</f>
        <v>0</v>
      </c>
      <c r="P581" s="2">
        <f>+Tabla323[[#This Row],[BALANCE INICIAL2]]+Tabla323[[#This Row],[ENTRADAS3]]-Tabla323[[#This Row],[SALIDAS4]]</f>
        <v>23619</v>
      </c>
    </row>
    <row r="582" spans="1:16" x14ac:dyDescent="0.25">
      <c r="A582" s="39" t="s">
        <v>42</v>
      </c>
      <c r="B582" s="40" t="s">
        <v>886</v>
      </c>
      <c r="C582" s="52" t="s">
        <v>88</v>
      </c>
      <c r="D582" t="s">
        <v>1471</v>
      </c>
      <c r="E582" t="s">
        <v>979</v>
      </c>
      <c r="F582" s="55" t="s">
        <v>1345</v>
      </c>
      <c r="G582" s="9" t="s">
        <v>820</v>
      </c>
      <c r="H582">
        <v>8</v>
      </c>
      <c r="I582">
        <v>0</v>
      </c>
      <c r="J582" s="34">
        <v>2</v>
      </c>
      <c r="K582">
        <f>+Tabla323[[#This Row],[BALANCE INICIAL]]+Tabla323[[#This Row],[ENTRADAS]]-Tabla323[[#This Row],[SALIDAS]]</f>
        <v>6</v>
      </c>
      <c r="L582" s="2">
        <v>4491.53</v>
      </c>
      <c r="M582" s="2">
        <f>+Tabla323[[#This Row],[BALANCE INICIAL]]*Tabla323[[#This Row],[PRECIO]]</f>
        <v>35932.239999999998</v>
      </c>
      <c r="N582" s="2">
        <f>+Tabla323[[#This Row],[ENTRADAS]]*Tabla323[[#This Row],[PRECIO]]</f>
        <v>0</v>
      </c>
      <c r="O582" s="2">
        <f>+Tabla323[[#This Row],[SALIDAS]]*Tabla323[[#This Row],[PRECIO]]</f>
        <v>8983.06</v>
      </c>
      <c r="P582" s="2">
        <f>+Tabla323[[#This Row],[BALANCE INICIAL2]]+Tabla323[[#This Row],[ENTRADAS3]]-Tabla323[[#This Row],[SALIDAS4]]</f>
        <v>26949.18</v>
      </c>
    </row>
    <row r="583" spans="1:16" x14ac:dyDescent="0.25">
      <c r="A583" s="39" t="s">
        <v>34</v>
      </c>
      <c r="B583" s="40" t="s">
        <v>877</v>
      </c>
      <c r="C583" s="52" t="s">
        <v>80</v>
      </c>
      <c r="D583" t="s">
        <v>1456</v>
      </c>
      <c r="F583" s="55" t="s">
        <v>1345</v>
      </c>
      <c r="G583" s="9" t="s">
        <v>820</v>
      </c>
      <c r="H583">
        <v>1</v>
      </c>
      <c r="I583">
        <v>0</v>
      </c>
      <c r="J583" s="34">
        <v>0</v>
      </c>
      <c r="K583">
        <f>+Tabla323[[#This Row],[BALANCE INICIAL]]+Tabla323[[#This Row],[ENTRADAS]]-Tabla323[[#This Row],[SALIDAS]]</f>
        <v>1</v>
      </c>
      <c r="L583" s="2">
        <v>335</v>
      </c>
      <c r="M583" s="2">
        <f>+Tabla323[[#This Row],[BALANCE INICIAL]]*Tabla323[[#This Row],[PRECIO]]</f>
        <v>335</v>
      </c>
      <c r="N583" s="2">
        <f>+Tabla323[[#This Row],[ENTRADAS]]*Tabla323[[#This Row],[PRECIO]]</f>
        <v>0</v>
      </c>
      <c r="O583" s="2">
        <f>+Tabla323[[#This Row],[SALIDAS]]*Tabla323[[#This Row],[PRECIO]]</f>
        <v>0</v>
      </c>
      <c r="P583" s="2">
        <f>+Tabla323[[#This Row],[BALANCE INICIAL2]]+Tabla323[[#This Row],[ENTRADAS3]]-Tabla323[[#This Row],[SALIDAS4]]</f>
        <v>335</v>
      </c>
    </row>
    <row r="584" spans="1:16" x14ac:dyDescent="0.25">
      <c r="A584" s="39" t="s">
        <v>34</v>
      </c>
      <c r="B584" s="40" t="s">
        <v>877</v>
      </c>
      <c r="C584" s="52" t="s">
        <v>80</v>
      </c>
      <c r="D584" t="s">
        <v>1455</v>
      </c>
      <c r="F584" s="55" t="s">
        <v>1345</v>
      </c>
      <c r="G584" s="9" t="s">
        <v>820</v>
      </c>
      <c r="H584">
        <v>10</v>
      </c>
      <c r="I584">
        <v>0</v>
      </c>
      <c r="J584" s="34">
        <v>0</v>
      </c>
      <c r="K584">
        <f>+Tabla323[[#This Row],[BALANCE INICIAL]]+Tabla323[[#This Row],[ENTRADAS]]-Tabla323[[#This Row],[SALIDAS]]</f>
        <v>10</v>
      </c>
      <c r="L584" s="2">
        <v>297</v>
      </c>
      <c r="M584" s="2">
        <f>+Tabla323[[#This Row],[BALANCE INICIAL]]*Tabla323[[#This Row],[PRECIO]]</f>
        <v>2970</v>
      </c>
      <c r="N584" s="2">
        <f>+Tabla323[[#This Row],[ENTRADAS]]*Tabla323[[#This Row],[PRECIO]]</f>
        <v>0</v>
      </c>
      <c r="O584" s="2">
        <f>+Tabla323[[#This Row],[SALIDAS]]*Tabla323[[#This Row],[PRECIO]]</f>
        <v>0</v>
      </c>
      <c r="P584" s="2">
        <f>+Tabla323[[#This Row],[BALANCE INICIAL2]]+Tabla323[[#This Row],[ENTRADAS3]]-Tabla323[[#This Row],[SALIDAS4]]</f>
        <v>2970</v>
      </c>
    </row>
    <row r="585" spans="1:16" x14ac:dyDescent="0.25">
      <c r="A585" s="39" t="s">
        <v>28</v>
      </c>
      <c r="B585" s="40" t="s">
        <v>884</v>
      </c>
      <c r="C585" s="52" t="s">
        <v>74</v>
      </c>
      <c r="D585" t="s">
        <v>299</v>
      </c>
      <c r="F585" s="55" t="s">
        <v>1345</v>
      </c>
      <c r="G585" s="9" t="s">
        <v>820</v>
      </c>
      <c r="H585">
        <v>5</v>
      </c>
      <c r="I585">
        <v>0</v>
      </c>
      <c r="J585" s="34">
        <v>0</v>
      </c>
      <c r="K585">
        <f>+Tabla323[[#This Row],[BALANCE INICIAL]]+Tabla323[[#This Row],[ENTRADAS]]-Tabla323[[#This Row],[SALIDAS]]</f>
        <v>5</v>
      </c>
      <c r="L585" s="2">
        <v>5</v>
      </c>
      <c r="M585" s="2">
        <f>+Tabla323[[#This Row],[BALANCE INICIAL]]*Tabla323[[#This Row],[PRECIO]]</f>
        <v>25</v>
      </c>
      <c r="N585" s="2">
        <f>+Tabla323[[#This Row],[ENTRADAS]]*Tabla323[[#This Row],[PRECIO]]</f>
        <v>0</v>
      </c>
      <c r="O585" s="2">
        <f>+Tabla323[[#This Row],[SALIDAS]]*Tabla323[[#This Row],[PRECIO]]</f>
        <v>0</v>
      </c>
      <c r="P585" s="2">
        <f>+Tabla323[[#This Row],[BALANCE INICIAL2]]+Tabla323[[#This Row],[ENTRADAS3]]-Tabla323[[#This Row],[SALIDAS4]]</f>
        <v>25</v>
      </c>
    </row>
    <row r="586" spans="1:16" x14ac:dyDescent="0.25">
      <c r="A586" s="39" t="s">
        <v>1424</v>
      </c>
      <c r="B586" s="40" t="s">
        <v>1425</v>
      </c>
      <c r="C586" s="52" t="s">
        <v>1426</v>
      </c>
      <c r="D586" t="s">
        <v>1101</v>
      </c>
      <c r="F586" s="55" t="s">
        <v>1345</v>
      </c>
      <c r="G586" s="9" t="s">
        <v>820</v>
      </c>
      <c r="H586">
        <v>18</v>
      </c>
      <c r="I586">
        <v>0</v>
      </c>
      <c r="J586" s="34">
        <v>0</v>
      </c>
      <c r="K586">
        <f>+Tabla323[[#This Row],[BALANCE INICIAL]]+Tabla323[[#This Row],[ENTRADAS]]-Tabla323[[#This Row],[SALIDAS]]</f>
        <v>18</v>
      </c>
      <c r="L586" s="2">
        <v>831.57</v>
      </c>
      <c r="M586" s="2">
        <f>+Tabla323[[#This Row],[BALANCE INICIAL]]*Tabla323[[#This Row],[PRECIO]]</f>
        <v>14968.26</v>
      </c>
      <c r="N586" s="2">
        <f>+Tabla323[[#This Row],[ENTRADAS]]*Tabla323[[#This Row],[PRECIO]]</f>
        <v>0</v>
      </c>
      <c r="O586" s="2">
        <f>+Tabla323[[#This Row],[SALIDAS]]*Tabla323[[#This Row],[PRECIO]]</f>
        <v>0</v>
      </c>
      <c r="P586" s="2">
        <f>+Tabla323[[#This Row],[BALANCE INICIAL2]]+Tabla323[[#This Row],[ENTRADAS3]]-Tabla323[[#This Row],[SALIDAS4]]</f>
        <v>14968.26</v>
      </c>
    </row>
    <row r="587" spans="1:16" x14ac:dyDescent="0.25">
      <c r="A587" s="39" t="s">
        <v>42</v>
      </c>
      <c r="B587" s="56">
        <v>1206010001</v>
      </c>
      <c r="C587" s="52" t="s">
        <v>88</v>
      </c>
      <c r="D587" t="s">
        <v>1008</v>
      </c>
      <c r="F587" s="55" t="s">
        <v>1345</v>
      </c>
      <c r="G587" s="9" t="s">
        <v>820</v>
      </c>
      <c r="H587">
        <v>2</v>
      </c>
      <c r="I587">
        <v>0</v>
      </c>
      <c r="J587" s="34">
        <v>0</v>
      </c>
      <c r="K587">
        <f>+Tabla323[[#This Row],[BALANCE INICIAL]]+Tabla323[[#This Row],[ENTRADAS]]-Tabla323[[#This Row],[SALIDAS]]</f>
        <v>2</v>
      </c>
      <c r="L587" s="2">
        <v>1850</v>
      </c>
      <c r="M587" s="2">
        <f>+Tabla323[[#This Row],[BALANCE INICIAL]]*Tabla323[[#This Row],[PRECIO]]</f>
        <v>3700</v>
      </c>
      <c r="N587" s="2">
        <f>+Tabla323[[#This Row],[ENTRADAS]]*Tabla323[[#This Row],[PRECIO]]</f>
        <v>0</v>
      </c>
      <c r="O587" s="2">
        <f>+Tabla323[[#This Row],[SALIDAS]]*Tabla323[[#This Row],[PRECIO]]</f>
        <v>0</v>
      </c>
      <c r="P587" s="2">
        <f>+Tabla323[[#This Row],[BALANCE INICIAL2]]+Tabla323[[#This Row],[ENTRADAS3]]-Tabla323[[#This Row],[SALIDAS4]]</f>
        <v>3700</v>
      </c>
    </row>
    <row r="588" spans="1:16" x14ac:dyDescent="0.25">
      <c r="A588" s="39" t="s">
        <v>59</v>
      </c>
      <c r="B588" s="40" t="s">
        <v>880</v>
      </c>
      <c r="C588" s="52" t="s">
        <v>107</v>
      </c>
      <c r="D588" t="s">
        <v>779</v>
      </c>
      <c r="F588" s="55" t="s">
        <v>1345</v>
      </c>
      <c r="G588" s="9" t="s">
        <v>820</v>
      </c>
      <c r="H588">
        <v>4</v>
      </c>
      <c r="I588">
        <v>0</v>
      </c>
      <c r="J588" s="34">
        <v>0</v>
      </c>
      <c r="K588">
        <f>+Tabla323[[#This Row],[BALANCE INICIAL]]+Tabla323[[#This Row],[ENTRADAS]]-Tabla323[[#This Row],[SALIDAS]]</f>
        <v>4</v>
      </c>
      <c r="L588" s="2">
        <v>172</v>
      </c>
      <c r="M588" s="2">
        <f>+Tabla323[[#This Row],[BALANCE INICIAL]]*Tabla323[[#This Row],[PRECIO]]</f>
        <v>688</v>
      </c>
      <c r="N588" s="2">
        <f>+Tabla323[[#This Row],[ENTRADAS]]*Tabla323[[#This Row],[PRECIO]]</f>
        <v>0</v>
      </c>
      <c r="O588" s="2">
        <f>+Tabla323[[#This Row],[SALIDAS]]*Tabla323[[#This Row],[PRECIO]]</f>
        <v>0</v>
      </c>
      <c r="P588" s="2">
        <f>+Tabla323[[#This Row],[BALANCE INICIAL2]]+Tabla323[[#This Row],[ENTRADAS3]]-Tabla323[[#This Row],[SALIDAS4]]</f>
        <v>688</v>
      </c>
    </row>
    <row r="589" spans="1:16" x14ac:dyDescent="0.25">
      <c r="A589" s="39" t="s">
        <v>28</v>
      </c>
      <c r="B589" s="40" t="s">
        <v>884</v>
      </c>
      <c r="C589" s="52" t="s">
        <v>74</v>
      </c>
      <c r="D589" t="s">
        <v>1100</v>
      </c>
      <c r="F589" s="55" t="s">
        <v>1345</v>
      </c>
      <c r="G589" s="9" t="s">
        <v>820</v>
      </c>
      <c r="H589">
        <v>243</v>
      </c>
      <c r="I589">
        <v>0</v>
      </c>
      <c r="J589" s="34">
        <v>19</v>
      </c>
      <c r="K589">
        <f>+Tabla323[[#This Row],[BALANCE INICIAL]]+Tabla323[[#This Row],[ENTRADAS]]-Tabla323[[#This Row],[SALIDAS]]</f>
        <v>224</v>
      </c>
      <c r="L589" s="2">
        <v>148.47999999999999</v>
      </c>
      <c r="M589" s="2">
        <f>+Tabla323[[#This Row],[BALANCE INICIAL]]*Tabla323[[#This Row],[PRECIO]]</f>
        <v>36080.639999999999</v>
      </c>
      <c r="N589" s="2">
        <f>+Tabla323[[#This Row],[ENTRADAS]]*Tabla323[[#This Row],[PRECIO]]</f>
        <v>0</v>
      </c>
      <c r="O589" s="2">
        <f>+Tabla323[[#This Row],[SALIDAS]]*Tabla323[[#This Row],[PRECIO]]</f>
        <v>2821.12</v>
      </c>
      <c r="P589" s="2">
        <f>+Tabla323[[#This Row],[BALANCE INICIAL2]]+Tabla323[[#This Row],[ENTRADAS3]]-Tabla323[[#This Row],[SALIDAS4]]</f>
        <v>33259.519999999997</v>
      </c>
    </row>
    <row r="590" spans="1:16" x14ac:dyDescent="0.25">
      <c r="A590" s="39" t="s">
        <v>41</v>
      </c>
      <c r="B590" s="40" t="s">
        <v>890</v>
      </c>
      <c r="C590" s="52" t="s">
        <v>87</v>
      </c>
      <c r="D590" t="s">
        <v>1458</v>
      </c>
      <c r="F590" s="55" t="s">
        <v>1345</v>
      </c>
      <c r="G590" s="9" t="s">
        <v>855</v>
      </c>
      <c r="H590">
        <v>2</v>
      </c>
      <c r="I590">
        <v>0</v>
      </c>
      <c r="J590" s="34">
        <v>0</v>
      </c>
      <c r="K590">
        <f>+Tabla323[[#This Row],[BALANCE INICIAL]]+Tabla323[[#This Row],[ENTRADAS]]-Tabla323[[#This Row],[SALIDAS]]</f>
        <v>2</v>
      </c>
      <c r="L590" s="2">
        <v>140</v>
      </c>
      <c r="M590" s="2">
        <f>+Tabla323[[#This Row],[BALANCE INICIAL]]*Tabla323[[#This Row],[PRECIO]]</f>
        <v>280</v>
      </c>
      <c r="N590" s="2">
        <f>+Tabla323[[#This Row],[ENTRADAS]]*Tabla323[[#This Row],[PRECIO]]</f>
        <v>0</v>
      </c>
      <c r="O590" s="2">
        <f>+Tabla323[[#This Row],[SALIDAS]]*Tabla323[[#This Row],[PRECIO]]</f>
        <v>0</v>
      </c>
      <c r="P590" s="2">
        <f>+Tabla323[[#This Row],[BALANCE INICIAL2]]+Tabla323[[#This Row],[ENTRADAS3]]-Tabla323[[#This Row],[SALIDAS4]]</f>
        <v>280</v>
      </c>
    </row>
    <row r="591" spans="1:16" x14ac:dyDescent="0.25">
      <c r="A591" s="39" t="s">
        <v>41</v>
      </c>
      <c r="B591" s="40" t="s">
        <v>890</v>
      </c>
      <c r="C591" s="52" t="s">
        <v>87</v>
      </c>
      <c r="D591" t="s">
        <v>1459</v>
      </c>
      <c r="F591" s="55" t="s">
        <v>1345</v>
      </c>
      <c r="G591" s="9" t="s">
        <v>834</v>
      </c>
      <c r="H591">
        <v>2</v>
      </c>
      <c r="I591">
        <v>0</v>
      </c>
      <c r="J591" s="34">
        <v>0</v>
      </c>
      <c r="K591">
        <f>+Tabla323[[#This Row],[BALANCE INICIAL]]+Tabla323[[#This Row],[ENTRADAS]]-Tabla323[[#This Row],[SALIDAS]]</f>
        <v>2</v>
      </c>
      <c r="L591" s="2">
        <v>140</v>
      </c>
      <c r="M591" s="2">
        <f>+Tabla323[[#This Row],[BALANCE INICIAL]]*Tabla323[[#This Row],[PRECIO]]</f>
        <v>280</v>
      </c>
      <c r="N591" s="2">
        <f>+Tabla323[[#This Row],[ENTRADAS]]*Tabla323[[#This Row],[PRECIO]]</f>
        <v>0</v>
      </c>
      <c r="O591" s="2">
        <f>+Tabla323[[#This Row],[SALIDAS]]*Tabla323[[#This Row],[PRECIO]]</f>
        <v>0</v>
      </c>
      <c r="P591" s="2">
        <f>+Tabla323[[#This Row],[BALANCE INICIAL2]]+Tabla323[[#This Row],[ENTRADAS3]]-Tabla323[[#This Row],[SALIDAS4]]</f>
        <v>280</v>
      </c>
    </row>
    <row r="592" spans="1:16" x14ac:dyDescent="0.25">
      <c r="A592" s="39" t="s">
        <v>41</v>
      </c>
      <c r="B592" s="40" t="s">
        <v>890</v>
      </c>
      <c r="C592" s="52" t="s">
        <v>87</v>
      </c>
      <c r="D592" t="s">
        <v>1460</v>
      </c>
      <c r="F592" s="55" t="s">
        <v>1345</v>
      </c>
      <c r="G592" s="9" t="s">
        <v>834</v>
      </c>
      <c r="H592">
        <v>4</v>
      </c>
      <c r="I592">
        <v>0</v>
      </c>
      <c r="J592" s="34">
        <v>0</v>
      </c>
      <c r="K592">
        <f>+Tabla323[[#This Row],[BALANCE INICIAL]]+Tabla323[[#This Row],[ENTRADAS]]-Tabla323[[#This Row],[SALIDAS]]</f>
        <v>4</v>
      </c>
      <c r="L592" s="2">
        <v>140</v>
      </c>
      <c r="M592" s="2">
        <f>+Tabla323[[#This Row],[BALANCE INICIAL]]*Tabla323[[#This Row],[PRECIO]]</f>
        <v>560</v>
      </c>
      <c r="N592" s="2">
        <f>+Tabla323[[#This Row],[ENTRADAS]]*Tabla323[[#This Row],[PRECIO]]</f>
        <v>0</v>
      </c>
      <c r="O592" s="2">
        <f>+Tabla323[[#This Row],[SALIDAS]]*Tabla323[[#This Row],[PRECIO]]</f>
        <v>0</v>
      </c>
      <c r="P592" s="2">
        <f>+Tabla323[[#This Row],[BALANCE INICIAL2]]+Tabla323[[#This Row],[ENTRADAS3]]-Tabla323[[#This Row],[SALIDAS4]]</f>
        <v>560</v>
      </c>
    </row>
    <row r="593" spans="1:16" x14ac:dyDescent="0.25">
      <c r="A593" s="39" t="s">
        <v>59</v>
      </c>
      <c r="B593" s="40" t="s">
        <v>880</v>
      </c>
      <c r="C593" s="52" t="s">
        <v>107</v>
      </c>
      <c r="D593" t="s">
        <v>780</v>
      </c>
      <c r="F593" s="55" t="s">
        <v>1345</v>
      </c>
      <c r="G593" s="9" t="s">
        <v>820</v>
      </c>
      <c r="H593">
        <v>22</v>
      </c>
      <c r="I593">
        <v>0</v>
      </c>
      <c r="J593" s="34">
        <v>0</v>
      </c>
      <c r="K593">
        <f>+Tabla323[[#This Row],[BALANCE INICIAL]]+Tabla323[[#This Row],[ENTRADAS]]-Tabla323[[#This Row],[SALIDAS]]</f>
        <v>22</v>
      </c>
      <c r="L593" s="2">
        <v>525</v>
      </c>
      <c r="M593" s="2">
        <f>+Tabla323[[#This Row],[BALANCE INICIAL]]*Tabla323[[#This Row],[PRECIO]]</f>
        <v>11550</v>
      </c>
      <c r="N593" s="2">
        <f>+Tabla323[[#This Row],[ENTRADAS]]*Tabla323[[#This Row],[PRECIO]]</f>
        <v>0</v>
      </c>
      <c r="O593" s="2">
        <f>+Tabla323[[#This Row],[SALIDAS]]*Tabla323[[#This Row],[PRECIO]]</f>
        <v>0</v>
      </c>
      <c r="P593" s="2">
        <f>+Tabla323[[#This Row],[BALANCE INICIAL2]]+Tabla323[[#This Row],[ENTRADAS3]]-Tabla323[[#This Row],[SALIDAS4]]</f>
        <v>11550</v>
      </c>
    </row>
    <row r="594" spans="1:16" x14ac:dyDescent="0.25">
      <c r="A594" s="39" t="s">
        <v>59</v>
      </c>
      <c r="B594" s="40" t="s">
        <v>880</v>
      </c>
      <c r="C594" s="52" t="s">
        <v>107</v>
      </c>
      <c r="D594" t="s">
        <v>781</v>
      </c>
      <c r="F594" s="55" t="s">
        <v>1345</v>
      </c>
      <c r="G594" s="9" t="s">
        <v>820</v>
      </c>
      <c r="H594">
        <v>22</v>
      </c>
      <c r="I594">
        <v>0</v>
      </c>
      <c r="J594" s="34">
        <v>0</v>
      </c>
      <c r="K594">
        <f>+Tabla323[[#This Row],[BALANCE INICIAL]]+Tabla323[[#This Row],[ENTRADAS]]-Tabla323[[#This Row],[SALIDAS]]</f>
        <v>22</v>
      </c>
      <c r="L594" s="2">
        <v>400</v>
      </c>
      <c r="M594" s="2">
        <f>+Tabla323[[#This Row],[BALANCE INICIAL]]*Tabla323[[#This Row],[PRECIO]]</f>
        <v>8800</v>
      </c>
      <c r="N594" s="2">
        <f>+Tabla323[[#This Row],[ENTRADAS]]*Tabla323[[#This Row],[PRECIO]]</f>
        <v>0</v>
      </c>
      <c r="O594" s="2">
        <f>+Tabla323[[#This Row],[SALIDAS]]*Tabla323[[#This Row],[PRECIO]]</f>
        <v>0</v>
      </c>
      <c r="P594" s="2">
        <f>+Tabla323[[#This Row],[BALANCE INICIAL2]]+Tabla323[[#This Row],[ENTRADAS3]]-Tabla323[[#This Row],[SALIDAS4]]</f>
        <v>8800</v>
      </c>
    </row>
    <row r="595" spans="1:16" x14ac:dyDescent="0.25">
      <c r="A595" s="39" t="s">
        <v>34</v>
      </c>
      <c r="B595" s="40" t="s">
        <v>877</v>
      </c>
      <c r="C595" s="52" t="s">
        <v>80</v>
      </c>
      <c r="D595" t="s">
        <v>1480</v>
      </c>
      <c r="F595" s="55" t="s">
        <v>1345</v>
      </c>
      <c r="G595" s="9" t="s">
        <v>820</v>
      </c>
      <c r="H595">
        <v>3</v>
      </c>
      <c r="I595">
        <v>0</v>
      </c>
      <c r="J595" s="34">
        <v>0</v>
      </c>
      <c r="K595">
        <f>+Tabla323[[#This Row],[BALANCE INICIAL]]+Tabla323[[#This Row],[ENTRADAS]]-Tabla323[[#This Row],[SALIDAS]]</f>
        <v>3</v>
      </c>
      <c r="L595" s="2">
        <v>4626</v>
      </c>
      <c r="M595" s="2">
        <f>+Tabla323[[#This Row],[BALANCE INICIAL]]*Tabla323[[#This Row],[PRECIO]]</f>
        <v>13878</v>
      </c>
      <c r="N595" s="2">
        <f>+Tabla323[[#This Row],[ENTRADAS]]*Tabla323[[#This Row],[PRECIO]]</f>
        <v>0</v>
      </c>
      <c r="O595" s="2">
        <f>+Tabla323[[#This Row],[SALIDAS]]*Tabla323[[#This Row],[PRECIO]]</f>
        <v>0</v>
      </c>
      <c r="P595" s="2">
        <f>+Tabla323[[#This Row],[BALANCE INICIAL2]]+Tabla323[[#This Row],[ENTRADAS3]]-Tabla323[[#This Row],[SALIDAS4]]</f>
        <v>13878</v>
      </c>
    </row>
    <row r="596" spans="1:16" x14ac:dyDescent="0.25">
      <c r="A596" s="39" t="s">
        <v>59</v>
      </c>
      <c r="B596" s="40" t="s">
        <v>880</v>
      </c>
      <c r="C596" s="52" t="s">
        <v>107</v>
      </c>
      <c r="D596" t="s">
        <v>782</v>
      </c>
      <c r="F596" s="55" t="s">
        <v>1345</v>
      </c>
      <c r="G596" s="9" t="s">
        <v>820</v>
      </c>
      <c r="H596">
        <v>3</v>
      </c>
      <c r="I596">
        <v>0</v>
      </c>
      <c r="J596" s="34">
        <v>0</v>
      </c>
      <c r="K596">
        <f>+Tabla323[[#This Row],[BALANCE INICIAL]]+Tabla323[[#This Row],[ENTRADAS]]-Tabla323[[#This Row],[SALIDAS]]</f>
        <v>3</v>
      </c>
      <c r="L596" s="2">
        <v>1010.5</v>
      </c>
      <c r="M596" s="2">
        <f>+Tabla323[[#This Row],[BALANCE INICIAL]]*Tabla323[[#This Row],[PRECIO]]</f>
        <v>3031.5</v>
      </c>
      <c r="N596" s="2">
        <f>+Tabla323[[#This Row],[ENTRADAS]]*Tabla323[[#This Row],[PRECIO]]</f>
        <v>0</v>
      </c>
      <c r="O596" s="2">
        <f>+Tabla323[[#This Row],[SALIDAS]]*Tabla323[[#This Row],[PRECIO]]</f>
        <v>0</v>
      </c>
      <c r="P596" s="2">
        <f>+Tabla323[[#This Row],[BALANCE INICIAL2]]+Tabla323[[#This Row],[ENTRADAS3]]-Tabla323[[#This Row],[SALIDAS4]]</f>
        <v>3031.5</v>
      </c>
    </row>
    <row r="597" spans="1:16" x14ac:dyDescent="0.25">
      <c r="A597" s="39" t="s">
        <v>59</v>
      </c>
      <c r="B597" s="40" t="s">
        <v>880</v>
      </c>
      <c r="C597" s="52" t="s">
        <v>107</v>
      </c>
      <c r="D597" t="s">
        <v>783</v>
      </c>
      <c r="F597" s="55" t="s">
        <v>1345</v>
      </c>
      <c r="G597" s="9" t="s">
        <v>820</v>
      </c>
      <c r="H597">
        <v>2</v>
      </c>
      <c r="I597">
        <v>0</v>
      </c>
      <c r="J597" s="34">
        <v>0</v>
      </c>
      <c r="K597">
        <f>+Tabla323[[#This Row],[BALANCE INICIAL]]+Tabla323[[#This Row],[ENTRADAS]]-Tabla323[[#This Row],[SALIDAS]]</f>
        <v>2</v>
      </c>
      <c r="L597" s="2">
        <v>900</v>
      </c>
      <c r="M597" s="2">
        <f>+Tabla323[[#This Row],[BALANCE INICIAL]]*Tabla323[[#This Row],[PRECIO]]</f>
        <v>1800</v>
      </c>
      <c r="N597" s="2">
        <f>+Tabla323[[#This Row],[ENTRADAS]]*Tabla323[[#This Row],[PRECIO]]</f>
        <v>0</v>
      </c>
      <c r="O597" s="2">
        <f>+Tabla323[[#This Row],[SALIDAS]]*Tabla323[[#This Row],[PRECIO]]</f>
        <v>0</v>
      </c>
      <c r="P597" s="2">
        <f>+Tabla323[[#This Row],[BALANCE INICIAL2]]+Tabla323[[#This Row],[ENTRADAS3]]-Tabla323[[#This Row],[SALIDAS4]]</f>
        <v>1800</v>
      </c>
    </row>
    <row r="598" spans="1:16" x14ac:dyDescent="0.25">
      <c r="A598" s="39" t="s">
        <v>59</v>
      </c>
      <c r="B598" s="40" t="s">
        <v>880</v>
      </c>
      <c r="C598" s="52" t="s">
        <v>107</v>
      </c>
      <c r="D598" t="s">
        <v>784</v>
      </c>
      <c r="F598" s="55" t="s">
        <v>1345</v>
      </c>
      <c r="G598" s="9" t="s">
        <v>820</v>
      </c>
      <c r="H598">
        <v>3</v>
      </c>
      <c r="I598">
        <v>0</v>
      </c>
      <c r="J598" s="34">
        <v>0</v>
      </c>
      <c r="K598">
        <f>+Tabla323[[#This Row],[BALANCE INICIAL]]+Tabla323[[#This Row],[ENTRADAS]]-Tabla323[[#This Row],[SALIDAS]]</f>
        <v>3</v>
      </c>
      <c r="L598" s="2">
        <v>950</v>
      </c>
      <c r="M598" s="2">
        <f>+Tabla323[[#This Row],[BALANCE INICIAL]]*Tabla323[[#This Row],[PRECIO]]</f>
        <v>2850</v>
      </c>
      <c r="N598" s="2">
        <f>+Tabla323[[#This Row],[ENTRADAS]]*Tabla323[[#This Row],[PRECIO]]</f>
        <v>0</v>
      </c>
      <c r="O598" s="2">
        <f>+Tabla323[[#This Row],[SALIDAS]]*Tabla323[[#This Row],[PRECIO]]</f>
        <v>0</v>
      </c>
      <c r="P598" s="2">
        <f>+Tabla323[[#This Row],[BALANCE INICIAL2]]+Tabla323[[#This Row],[ENTRADAS3]]-Tabla323[[#This Row],[SALIDAS4]]</f>
        <v>2850</v>
      </c>
    </row>
    <row r="599" spans="1:16" x14ac:dyDescent="0.25">
      <c r="A599" s="39" t="s">
        <v>41</v>
      </c>
      <c r="B599" s="40" t="s">
        <v>890</v>
      </c>
      <c r="C599" s="52" t="s">
        <v>87</v>
      </c>
      <c r="D599" t="s">
        <v>1153</v>
      </c>
      <c r="F599" s="55" t="s">
        <v>1345</v>
      </c>
      <c r="G599" s="9" t="s">
        <v>820</v>
      </c>
      <c r="H599">
        <v>215</v>
      </c>
      <c r="I599">
        <v>0</v>
      </c>
      <c r="J599" s="34">
        <v>0</v>
      </c>
      <c r="K599">
        <f>+Tabla323[[#This Row],[BALANCE INICIAL]]+Tabla323[[#This Row],[ENTRADAS]]-Tabla323[[#This Row],[SALIDAS]]</f>
        <v>215</v>
      </c>
      <c r="L599" s="2">
        <v>25</v>
      </c>
      <c r="M599" s="2">
        <f>+Tabla323[[#This Row],[BALANCE INICIAL]]*Tabla323[[#This Row],[PRECIO]]</f>
        <v>5375</v>
      </c>
      <c r="N599" s="2">
        <f>+Tabla323[[#This Row],[ENTRADAS]]*Tabla323[[#This Row],[PRECIO]]</f>
        <v>0</v>
      </c>
      <c r="O599" s="2">
        <f>+Tabla323[[#This Row],[SALIDAS]]*Tabla323[[#This Row],[PRECIO]]</f>
        <v>0</v>
      </c>
      <c r="P599" s="2">
        <f>+Tabla323[[#This Row],[BALANCE INICIAL2]]+Tabla323[[#This Row],[ENTRADAS3]]-Tabla323[[#This Row],[SALIDAS4]]</f>
        <v>5375</v>
      </c>
    </row>
    <row r="600" spans="1:16" x14ac:dyDescent="0.25">
      <c r="A600" s="39" t="s">
        <v>41</v>
      </c>
      <c r="B600" s="40" t="s">
        <v>890</v>
      </c>
      <c r="C600" s="52" t="s">
        <v>87</v>
      </c>
      <c r="D600" t="s">
        <v>1154</v>
      </c>
      <c r="F600" s="55" t="s">
        <v>1345</v>
      </c>
      <c r="G600" s="9" t="s">
        <v>820</v>
      </c>
      <c r="H600">
        <v>6</v>
      </c>
      <c r="I600">
        <v>0</v>
      </c>
      <c r="J600" s="34">
        <v>0</v>
      </c>
      <c r="K600">
        <f>+Tabla323[[#This Row],[BALANCE INICIAL]]+Tabla323[[#This Row],[ENTRADAS]]-Tabla323[[#This Row],[SALIDAS]]</f>
        <v>6</v>
      </c>
      <c r="L600" s="2">
        <v>14.95</v>
      </c>
      <c r="M600" s="2">
        <f>+Tabla323[[#This Row],[BALANCE INICIAL]]*Tabla323[[#This Row],[PRECIO]]</f>
        <v>89.699999999999989</v>
      </c>
      <c r="N600" s="2">
        <f>+Tabla323[[#This Row],[ENTRADAS]]*Tabla323[[#This Row],[PRECIO]]</f>
        <v>0</v>
      </c>
      <c r="O600" s="2">
        <f>+Tabla323[[#This Row],[SALIDAS]]*Tabla323[[#This Row],[PRECIO]]</f>
        <v>0</v>
      </c>
      <c r="P600" s="2">
        <f>+Tabla323[[#This Row],[BALANCE INICIAL2]]+Tabla323[[#This Row],[ENTRADAS3]]-Tabla323[[#This Row],[SALIDAS4]]</f>
        <v>89.699999999999989</v>
      </c>
    </row>
    <row r="601" spans="1:16" x14ac:dyDescent="0.25">
      <c r="A601" s="9" t="s">
        <v>29</v>
      </c>
      <c r="B601" s="47" t="s">
        <v>878</v>
      </c>
      <c r="C601" s="50" t="s">
        <v>102</v>
      </c>
      <c r="D601" t="s">
        <v>1155</v>
      </c>
      <c r="F601" s="55" t="s">
        <v>1345</v>
      </c>
      <c r="G601" s="9" t="s">
        <v>834</v>
      </c>
      <c r="H601">
        <v>2</v>
      </c>
      <c r="I601">
        <v>0</v>
      </c>
      <c r="J601" s="34">
        <v>0</v>
      </c>
      <c r="K601">
        <f>+Tabla323[[#This Row],[BALANCE INICIAL]]+Tabla323[[#This Row],[ENTRADAS]]-Tabla323[[#This Row],[SALIDAS]]</f>
        <v>2</v>
      </c>
      <c r="L601" s="2">
        <v>120</v>
      </c>
      <c r="M601" s="2">
        <f>+Tabla323[[#This Row],[BALANCE INICIAL]]*Tabla323[[#This Row],[PRECIO]]</f>
        <v>240</v>
      </c>
      <c r="N601" s="2">
        <f>+Tabla323[[#This Row],[ENTRADAS]]*Tabla323[[#This Row],[PRECIO]]</f>
        <v>0</v>
      </c>
      <c r="O601" s="2">
        <f>+Tabla323[[#This Row],[SALIDAS]]*Tabla323[[#This Row],[PRECIO]]</f>
        <v>0</v>
      </c>
      <c r="P601" s="2">
        <f>+Tabla323[[#This Row],[BALANCE INICIAL2]]+Tabla323[[#This Row],[ENTRADAS3]]-Tabla323[[#This Row],[SALIDAS4]]</f>
        <v>240</v>
      </c>
    </row>
    <row r="602" spans="1:16" x14ac:dyDescent="0.25">
      <c r="A602" s="39" t="s">
        <v>1384</v>
      </c>
      <c r="B602" s="40" t="s">
        <v>1385</v>
      </c>
      <c r="C602" s="52" t="s">
        <v>1386</v>
      </c>
      <c r="D602" t="s">
        <v>1156</v>
      </c>
      <c r="F602" s="55" t="s">
        <v>1345</v>
      </c>
      <c r="G602" s="9" t="s">
        <v>820</v>
      </c>
      <c r="H602">
        <v>10</v>
      </c>
      <c r="I602">
        <v>0</v>
      </c>
      <c r="J602" s="34">
        <v>0</v>
      </c>
      <c r="K602">
        <f>+Tabla323[[#This Row],[BALANCE INICIAL]]+Tabla323[[#This Row],[ENTRADAS]]-Tabla323[[#This Row],[SALIDAS]]</f>
        <v>10</v>
      </c>
      <c r="L602" s="2">
        <v>55</v>
      </c>
      <c r="M602" s="2">
        <f>+Tabla323[[#This Row],[BALANCE INICIAL]]*Tabla323[[#This Row],[PRECIO]]</f>
        <v>550</v>
      </c>
      <c r="N602" s="2">
        <f>+Tabla323[[#This Row],[ENTRADAS]]*Tabla323[[#This Row],[PRECIO]]</f>
        <v>0</v>
      </c>
      <c r="O602" s="2">
        <f>+Tabla323[[#This Row],[SALIDAS]]*Tabla323[[#This Row],[PRECIO]]</f>
        <v>0</v>
      </c>
      <c r="P602" s="2">
        <f>+Tabla323[[#This Row],[BALANCE INICIAL2]]+Tabla323[[#This Row],[ENTRADAS3]]-Tabla323[[#This Row],[SALIDAS4]]</f>
        <v>550</v>
      </c>
    </row>
    <row r="603" spans="1:16" x14ac:dyDescent="0.25">
      <c r="A603" s="39" t="s">
        <v>28</v>
      </c>
      <c r="B603" s="40" t="s">
        <v>884</v>
      </c>
      <c r="C603" s="52" t="s">
        <v>74</v>
      </c>
      <c r="D603" t="s">
        <v>1157</v>
      </c>
      <c r="F603" s="55" t="s">
        <v>1345</v>
      </c>
      <c r="G603" s="9" t="s">
        <v>820</v>
      </c>
      <c r="H603">
        <v>324</v>
      </c>
      <c r="I603">
        <v>0</v>
      </c>
      <c r="J603" s="34">
        <v>0</v>
      </c>
      <c r="K603">
        <f>+Tabla323[[#This Row],[BALANCE INICIAL]]+Tabla323[[#This Row],[ENTRADAS]]-Tabla323[[#This Row],[SALIDAS]]</f>
        <v>324</v>
      </c>
      <c r="L603" s="2">
        <v>25</v>
      </c>
      <c r="M603" s="2">
        <f>+Tabla323[[#This Row],[BALANCE INICIAL]]*Tabla323[[#This Row],[PRECIO]]</f>
        <v>8100</v>
      </c>
      <c r="N603" s="2">
        <f>+Tabla323[[#This Row],[ENTRADAS]]*Tabla323[[#This Row],[PRECIO]]</f>
        <v>0</v>
      </c>
      <c r="O603" s="2">
        <f>+Tabla323[[#This Row],[SALIDAS]]*Tabla323[[#This Row],[PRECIO]]</f>
        <v>0</v>
      </c>
      <c r="P603" s="2">
        <f>+Tabla323[[#This Row],[BALANCE INICIAL2]]+Tabla323[[#This Row],[ENTRADAS3]]-Tabla323[[#This Row],[SALIDAS4]]</f>
        <v>8100</v>
      </c>
    </row>
    <row r="604" spans="1:16" x14ac:dyDescent="0.25">
      <c r="A604" s="39" t="s">
        <v>28</v>
      </c>
      <c r="B604" s="40" t="s">
        <v>884</v>
      </c>
      <c r="C604" s="52" t="s">
        <v>74</v>
      </c>
      <c r="D604" t="s">
        <v>1158</v>
      </c>
      <c r="F604" s="55" t="s">
        <v>1345</v>
      </c>
      <c r="G604" s="9" t="s">
        <v>820</v>
      </c>
      <c r="H604">
        <v>453</v>
      </c>
      <c r="I604">
        <v>0</v>
      </c>
      <c r="J604" s="34">
        <v>0</v>
      </c>
      <c r="K604">
        <f>+Tabla323[[#This Row],[BALANCE INICIAL]]+Tabla323[[#This Row],[ENTRADAS]]-Tabla323[[#This Row],[SALIDAS]]</f>
        <v>453</v>
      </c>
      <c r="L604" s="2">
        <v>3.95</v>
      </c>
      <c r="M604" s="2">
        <f>+Tabla323[[#This Row],[BALANCE INICIAL]]*Tabla323[[#This Row],[PRECIO]]</f>
        <v>1789.3500000000001</v>
      </c>
      <c r="N604" s="2">
        <f>+Tabla323[[#This Row],[ENTRADAS]]*Tabla323[[#This Row],[PRECIO]]</f>
        <v>0</v>
      </c>
      <c r="O604" s="2">
        <f>+Tabla323[[#This Row],[SALIDAS]]*Tabla323[[#This Row],[PRECIO]]</f>
        <v>0</v>
      </c>
      <c r="P604" s="2">
        <f>+Tabla323[[#This Row],[BALANCE INICIAL2]]+Tabla323[[#This Row],[ENTRADAS3]]-Tabla323[[#This Row],[SALIDAS4]]</f>
        <v>1789.3500000000001</v>
      </c>
    </row>
    <row r="605" spans="1:16" x14ac:dyDescent="0.25">
      <c r="A605" s="9" t="s">
        <v>29</v>
      </c>
      <c r="B605" s="47" t="s">
        <v>878</v>
      </c>
      <c r="C605" s="50" t="s">
        <v>102</v>
      </c>
      <c r="D605" t="s">
        <v>1407</v>
      </c>
      <c r="F605" s="55" t="s">
        <v>1345</v>
      </c>
      <c r="G605" s="9" t="s">
        <v>871</v>
      </c>
      <c r="H605">
        <v>9</v>
      </c>
      <c r="I605">
        <v>0</v>
      </c>
      <c r="J605" s="34">
        <v>3</v>
      </c>
      <c r="K605">
        <f>+Tabla323[[#This Row],[BALANCE INICIAL]]+Tabla323[[#This Row],[ENTRADAS]]-Tabla323[[#This Row],[SALIDAS]]</f>
        <v>6</v>
      </c>
      <c r="L605" s="2">
        <v>274</v>
      </c>
      <c r="M605" s="2">
        <f>+Tabla323[[#This Row],[BALANCE INICIAL]]*Tabla323[[#This Row],[PRECIO]]</f>
        <v>2466</v>
      </c>
      <c r="N605" s="2">
        <f>+Tabla323[[#This Row],[ENTRADAS]]*Tabla323[[#This Row],[PRECIO]]</f>
        <v>0</v>
      </c>
      <c r="O605" s="2">
        <f>+Tabla323[[#This Row],[SALIDAS]]*Tabla323[[#This Row],[PRECIO]]</f>
        <v>822</v>
      </c>
      <c r="P605" s="2">
        <f>+Tabla323[[#This Row],[BALANCE INICIAL2]]+Tabla323[[#This Row],[ENTRADAS3]]-Tabla323[[#This Row],[SALIDAS4]]</f>
        <v>1644</v>
      </c>
    </row>
    <row r="606" spans="1:16" x14ac:dyDescent="0.25">
      <c r="A606" s="9" t="s">
        <v>29</v>
      </c>
      <c r="B606" s="47" t="s">
        <v>878</v>
      </c>
      <c r="C606" s="50" t="s">
        <v>102</v>
      </c>
      <c r="D606" t="s">
        <v>623</v>
      </c>
      <c r="F606" s="55" t="s">
        <v>1345</v>
      </c>
      <c r="G606" s="9" t="s">
        <v>865</v>
      </c>
      <c r="H606">
        <v>1</v>
      </c>
      <c r="I606">
        <v>0</v>
      </c>
      <c r="J606" s="34">
        <v>0</v>
      </c>
      <c r="K606">
        <f>+Tabla323[[#This Row],[BALANCE INICIAL]]+Tabla323[[#This Row],[ENTRADAS]]-Tabla323[[#This Row],[SALIDAS]]</f>
        <v>1</v>
      </c>
      <c r="L606" s="2">
        <v>340</v>
      </c>
      <c r="M606" s="2">
        <f>+Tabla323[[#This Row],[BALANCE INICIAL]]*Tabla323[[#This Row],[PRECIO]]</f>
        <v>340</v>
      </c>
      <c r="N606" s="2">
        <f>+Tabla323[[#This Row],[ENTRADAS]]*Tabla323[[#This Row],[PRECIO]]</f>
        <v>0</v>
      </c>
      <c r="O606" s="2">
        <f>+Tabla323[[#This Row],[SALIDAS]]*Tabla323[[#This Row],[PRECIO]]</f>
        <v>0</v>
      </c>
      <c r="P606" s="2">
        <f>+Tabla323[[#This Row],[BALANCE INICIAL2]]+Tabla323[[#This Row],[ENTRADAS3]]-Tabla323[[#This Row],[SALIDAS4]]</f>
        <v>340</v>
      </c>
    </row>
    <row r="607" spans="1:16" x14ac:dyDescent="0.25">
      <c r="A607" s="9" t="s">
        <v>29</v>
      </c>
      <c r="B607" s="47" t="s">
        <v>878</v>
      </c>
      <c r="C607" s="50" t="s">
        <v>102</v>
      </c>
      <c r="D607" t="s">
        <v>624</v>
      </c>
      <c r="F607" s="55" t="s">
        <v>1345</v>
      </c>
      <c r="G607" s="9" t="s">
        <v>825</v>
      </c>
      <c r="H607">
        <v>1</v>
      </c>
      <c r="I607">
        <v>0</v>
      </c>
      <c r="J607" s="34">
        <v>0</v>
      </c>
      <c r="K607">
        <f>+Tabla323[[#This Row],[BALANCE INICIAL]]+Tabla323[[#This Row],[ENTRADAS]]-Tabla323[[#This Row],[SALIDAS]]</f>
        <v>1</v>
      </c>
      <c r="L607" s="2">
        <v>297.95</v>
      </c>
      <c r="M607" s="2">
        <f>+Tabla323[[#This Row],[BALANCE INICIAL]]*Tabla323[[#This Row],[PRECIO]]</f>
        <v>297.95</v>
      </c>
      <c r="N607" s="2">
        <f>+Tabla323[[#This Row],[ENTRADAS]]*Tabla323[[#This Row],[PRECIO]]</f>
        <v>0</v>
      </c>
      <c r="O607" s="2">
        <f>+Tabla323[[#This Row],[SALIDAS]]*Tabla323[[#This Row],[PRECIO]]</f>
        <v>0</v>
      </c>
      <c r="P607" s="2">
        <f>+Tabla323[[#This Row],[BALANCE INICIAL2]]+Tabla323[[#This Row],[ENTRADAS3]]-Tabla323[[#This Row],[SALIDAS4]]</f>
        <v>297.95</v>
      </c>
    </row>
    <row r="608" spans="1:16" x14ac:dyDescent="0.25">
      <c r="A608" s="9" t="s">
        <v>29</v>
      </c>
      <c r="B608" s="47" t="s">
        <v>878</v>
      </c>
      <c r="C608" s="50" t="s">
        <v>102</v>
      </c>
      <c r="D608" t="s">
        <v>625</v>
      </c>
      <c r="F608" s="55" t="s">
        <v>1345</v>
      </c>
      <c r="G608" s="9" t="s">
        <v>865</v>
      </c>
      <c r="H608">
        <v>6</v>
      </c>
      <c r="I608">
        <v>0</v>
      </c>
      <c r="J608" s="34">
        <v>0</v>
      </c>
      <c r="K608">
        <f>+Tabla323[[#This Row],[BALANCE INICIAL]]+Tabla323[[#This Row],[ENTRADAS]]-Tabla323[[#This Row],[SALIDAS]]</f>
        <v>6</v>
      </c>
      <c r="L608" s="2">
        <v>312</v>
      </c>
      <c r="M608" s="2">
        <f>+Tabla323[[#This Row],[BALANCE INICIAL]]*Tabla323[[#This Row],[PRECIO]]</f>
        <v>1872</v>
      </c>
      <c r="N608" s="2">
        <f>+Tabla323[[#This Row],[ENTRADAS]]*Tabla323[[#This Row],[PRECIO]]</f>
        <v>0</v>
      </c>
      <c r="O608" s="2">
        <f>+Tabla323[[#This Row],[SALIDAS]]*Tabla323[[#This Row],[PRECIO]]</f>
        <v>0</v>
      </c>
      <c r="P608" s="2">
        <f>+Tabla323[[#This Row],[BALANCE INICIAL2]]+Tabla323[[#This Row],[ENTRADAS3]]-Tabla323[[#This Row],[SALIDAS4]]</f>
        <v>1872</v>
      </c>
    </row>
    <row r="609" spans="1:16" x14ac:dyDescent="0.25">
      <c r="A609" s="9" t="s">
        <v>29</v>
      </c>
      <c r="B609" s="47" t="s">
        <v>878</v>
      </c>
      <c r="C609" s="50" t="s">
        <v>102</v>
      </c>
      <c r="D609" t="s">
        <v>626</v>
      </c>
      <c r="F609" s="55" t="s">
        <v>1345</v>
      </c>
      <c r="G609" s="9" t="s">
        <v>865</v>
      </c>
      <c r="H609">
        <v>1</v>
      </c>
      <c r="I609">
        <v>0</v>
      </c>
      <c r="J609" s="34">
        <v>0</v>
      </c>
      <c r="K609">
        <f>+Tabla323[[#This Row],[BALANCE INICIAL]]+Tabla323[[#This Row],[ENTRADAS]]-Tabla323[[#This Row],[SALIDAS]]</f>
        <v>1</v>
      </c>
      <c r="L609" s="2">
        <v>275</v>
      </c>
      <c r="M609" s="2">
        <f>+Tabla323[[#This Row],[BALANCE INICIAL]]*Tabla323[[#This Row],[PRECIO]]</f>
        <v>275</v>
      </c>
      <c r="N609" s="2">
        <f>+Tabla323[[#This Row],[ENTRADAS]]*Tabla323[[#This Row],[PRECIO]]</f>
        <v>0</v>
      </c>
      <c r="O609" s="2">
        <f>+Tabla323[[#This Row],[SALIDAS]]*Tabla323[[#This Row],[PRECIO]]</f>
        <v>0</v>
      </c>
      <c r="P609" s="2">
        <f>+Tabla323[[#This Row],[BALANCE INICIAL2]]+Tabla323[[#This Row],[ENTRADAS3]]-Tabla323[[#This Row],[SALIDAS4]]</f>
        <v>275</v>
      </c>
    </row>
    <row r="610" spans="1:16" x14ac:dyDescent="0.25">
      <c r="A610" s="9" t="s">
        <v>29</v>
      </c>
      <c r="B610" s="47" t="s">
        <v>878</v>
      </c>
      <c r="C610" s="50" t="s">
        <v>102</v>
      </c>
      <c r="D610" t="s">
        <v>627</v>
      </c>
      <c r="F610" s="55" t="s">
        <v>1345</v>
      </c>
      <c r="G610" s="9" t="s">
        <v>865</v>
      </c>
      <c r="H610">
        <v>4</v>
      </c>
      <c r="I610">
        <v>0</v>
      </c>
      <c r="J610" s="34">
        <v>0</v>
      </c>
      <c r="K610">
        <f>+Tabla323[[#This Row],[BALANCE INICIAL]]+Tabla323[[#This Row],[ENTRADAS]]-Tabla323[[#This Row],[SALIDAS]]</f>
        <v>4</v>
      </c>
      <c r="L610" s="2">
        <v>277</v>
      </c>
      <c r="M610" s="2">
        <f>+Tabla323[[#This Row],[BALANCE INICIAL]]*Tabla323[[#This Row],[PRECIO]]</f>
        <v>1108</v>
      </c>
      <c r="N610" s="2">
        <f>+Tabla323[[#This Row],[ENTRADAS]]*Tabla323[[#This Row],[PRECIO]]</f>
        <v>0</v>
      </c>
      <c r="O610" s="2">
        <f>+Tabla323[[#This Row],[SALIDAS]]*Tabla323[[#This Row],[PRECIO]]</f>
        <v>0</v>
      </c>
      <c r="P610" s="2">
        <f>+Tabla323[[#This Row],[BALANCE INICIAL2]]+Tabla323[[#This Row],[ENTRADAS3]]-Tabla323[[#This Row],[SALIDAS4]]</f>
        <v>1108</v>
      </c>
    </row>
    <row r="611" spans="1:16" x14ac:dyDescent="0.25">
      <c r="A611" s="9" t="s">
        <v>29</v>
      </c>
      <c r="B611" s="47" t="s">
        <v>878</v>
      </c>
      <c r="C611" s="50" t="s">
        <v>102</v>
      </c>
      <c r="D611" t="s">
        <v>628</v>
      </c>
      <c r="F611" s="55" t="s">
        <v>1345</v>
      </c>
      <c r="G611" s="9" t="s">
        <v>865</v>
      </c>
      <c r="H611">
        <v>3</v>
      </c>
      <c r="I611">
        <v>0</v>
      </c>
      <c r="J611" s="34">
        <v>0</v>
      </c>
      <c r="K611">
        <f>+Tabla323[[#This Row],[BALANCE INICIAL]]+Tabla323[[#This Row],[ENTRADAS]]-Tabla323[[#This Row],[SALIDAS]]</f>
        <v>3</v>
      </c>
      <c r="L611" s="2">
        <v>200</v>
      </c>
      <c r="M611" s="2">
        <f>+Tabla323[[#This Row],[BALANCE INICIAL]]*Tabla323[[#This Row],[PRECIO]]</f>
        <v>600</v>
      </c>
      <c r="N611" s="2">
        <f>+Tabla323[[#This Row],[ENTRADAS]]*Tabla323[[#This Row],[PRECIO]]</f>
        <v>0</v>
      </c>
      <c r="O611" s="2">
        <f>+Tabla323[[#This Row],[SALIDAS]]*Tabla323[[#This Row],[PRECIO]]</f>
        <v>0</v>
      </c>
      <c r="P611" s="2">
        <f>+Tabla323[[#This Row],[BALANCE INICIAL2]]+Tabla323[[#This Row],[ENTRADAS3]]-Tabla323[[#This Row],[SALIDAS4]]</f>
        <v>600</v>
      </c>
    </row>
    <row r="612" spans="1:16" x14ac:dyDescent="0.25">
      <c r="A612" s="9" t="s">
        <v>29</v>
      </c>
      <c r="B612" s="47" t="s">
        <v>878</v>
      </c>
      <c r="C612" s="50" t="s">
        <v>102</v>
      </c>
      <c r="D612" t="s">
        <v>629</v>
      </c>
      <c r="F612" s="55" t="s">
        <v>1345</v>
      </c>
      <c r="G612" s="9" t="s">
        <v>865</v>
      </c>
      <c r="H612">
        <v>1</v>
      </c>
      <c r="I612">
        <v>0</v>
      </c>
      <c r="J612" s="34">
        <v>0</v>
      </c>
      <c r="K612">
        <f>+Tabla323[[#This Row],[BALANCE INICIAL]]+Tabla323[[#This Row],[ENTRADAS]]-Tabla323[[#This Row],[SALIDAS]]</f>
        <v>1</v>
      </c>
      <c r="L612" s="2">
        <v>220</v>
      </c>
      <c r="M612" s="2">
        <f>+Tabla323[[#This Row],[BALANCE INICIAL]]*Tabla323[[#This Row],[PRECIO]]</f>
        <v>220</v>
      </c>
      <c r="N612" s="2">
        <f>+Tabla323[[#This Row],[ENTRADAS]]*Tabla323[[#This Row],[PRECIO]]</f>
        <v>0</v>
      </c>
      <c r="O612" s="2">
        <f>+Tabla323[[#This Row],[SALIDAS]]*Tabla323[[#This Row],[PRECIO]]</f>
        <v>0</v>
      </c>
      <c r="P612" s="2">
        <f>+Tabla323[[#This Row],[BALANCE INICIAL2]]+Tabla323[[#This Row],[ENTRADAS3]]-Tabla323[[#This Row],[SALIDAS4]]</f>
        <v>220</v>
      </c>
    </row>
    <row r="613" spans="1:16" x14ac:dyDescent="0.25">
      <c r="A613" s="9" t="s">
        <v>29</v>
      </c>
      <c r="B613" s="47" t="s">
        <v>878</v>
      </c>
      <c r="C613" s="50" t="s">
        <v>102</v>
      </c>
      <c r="D613" t="s">
        <v>630</v>
      </c>
      <c r="F613" s="55" t="s">
        <v>1345</v>
      </c>
      <c r="G613" s="9" t="s">
        <v>865</v>
      </c>
      <c r="H613">
        <v>1</v>
      </c>
      <c r="I613">
        <v>0</v>
      </c>
      <c r="J613" s="34">
        <v>0</v>
      </c>
      <c r="K613">
        <f>+Tabla323[[#This Row],[BALANCE INICIAL]]+Tabla323[[#This Row],[ENTRADAS]]-Tabla323[[#This Row],[SALIDAS]]</f>
        <v>1</v>
      </c>
      <c r="L613" s="2">
        <v>225</v>
      </c>
      <c r="M613" s="2">
        <f>+Tabla323[[#This Row],[BALANCE INICIAL]]*Tabla323[[#This Row],[PRECIO]]</f>
        <v>225</v>
      </c>
      <c r="N613" s="2">
        <f>+Tabla323[[#This Row],[ENTRADAS]]*Tabla323[[#This Row],[PRECIO]]</f>
        <v>0</v>
      </c>
      <c r="O613" s="2">
        <f>+Tabla323[[#This Row],[SALIDAS]]*Tabla323[[#This Row],[PRECIO]]</f>
        <v>0</v>
      </c>
      <c r="P613" s="2">
        <f>+Tabla323[[#This Row],[BALANCE INICIAL2]]+Tabla323[[#This Row],[ENTRADAS3]]-Tabla323[[#This Row],[SALIDAS4]]</f>
        <v>225</v>
      </c>
    </row>
    <row r="614" spans="1:16" x14ac:dyDescent="0.25">
      <c r="A614" s="39" t="s">
        <v>59</v>
      </c>
      <c r="B614" s="40" t="s">
        <v>880</v>
      </c>
      <c r="C614" s="52" t="s">
        <v>107</v>
      </c>
      <c r="D614" t="s">
        <v>787</v>
      </c>
      <c r="F614" s="55" t="s">
        <v>1345</v>
      </c>
      <c r="G614" s="9" t="s">
        <v>820</v>
      </c>
      <c r="H614">
        <v>5</v>
      </c>
      <c r="I614">
        <v>0</v>
      </c>
      <c r="J614" s="34">
        <v>0</v>
      </c>
      <c r="K614">
        <f>+Tabla323[[#This Row],[BALANCE INICIAL]]+Tabla323[[#This Row],[ENTRADAS]]-Tabla323[[#This Row],[SALIDAS]]</f>
        <v>5</v>
      </c>
      <c r="L614" s="2">
        <v>1300</v>
      </c>
      <c r="M614" s="2">
        <f>+Tabla323[[#This Row],[BALANCE INICIAL]]*Tabla323[[#This Row],[PRECIO]]</f>
        <v>6500</v>
      </c>
      <c r="N614" s="2">
        <f>+Tabla323[[#This Row],[ENTRADAS]]*Tabla323[[#This Row],[PRECIO]]</f>
        <v>0</v>
      </c>
      <c r="O614" s="2">
        <f>+Tabla323[[#This Row],[SALIDAS]]*Tabla323[[#This Row],[PRECIO]]</f>
        <v>0</v>
      </c>
      <c r="P614" s="2">
        <f>+Tabla323[[#This Row],[BALANCE INICIAL2]]+Tabla323[[#This Row],[ENTRADAS3]]-Tabla323[[#This Row],[SALIDAS4]]</f>
        <v>6500</v>
      </c>
    </row>
    <row r="615" spans="1:16" x14ac:dyDescent="0.25">
      <c r="A615" s="39" t="s">
        <v>59</v>
      </c>
      <c r="B615" s="40" t="s">
        <v>880</v>
      </c>
      <c r="C615" s="52" t="s">
        <v>107</v>
      </c>
      <c r="D615" t="s">
        <v>788</v>
      </c>
      <c r="F615" s="55" t="s">
        <v>1345</v>
      </c>
      <c r="G615" s="9" t="s">
        <v>820</v>
      </c>
      <c r="H615">
        <v>9</v>
      </c>
      <c r="I615">
        <v>0</v>
      </c>
      <c r="J615" s="34">
        <v>0</v>
      </c>
      <c r="K615">
        <f>+Tabla323[[#This Row],[BALANCE INICIAL]]+Tabla323[[#This Row],[ENTRADAS]]-Tabla323[[#This Row],[SALIDAS]]</f>
        <v>9</v>
      </c>
      <c r="L615" s="2">
        <v>1050</v>
      </c>
      <c r="M615" s="2">
        <f>+Tabla323[[#This Row],[BALANCE INICIAL]]*Tabla323[[#This Row],[PRECIO]]</f>
        <v>9450</v>
      </c>
      <c r="N615" s="2">
        <f>+Tabla323[[#This Row],[ENTRADAS]]*Tabla323[[#This Row],[PRECIO]]</f>
        <v>0</v>
      </c>
      <c r="O615" s="2">
        <f>+Tabla323[[#This Row],[SALIDAS]]*Tabla323[[#This Row],[PRECIO]]</f>
        <v>0</v>
      </c>
      <c r="P615" s="2">
        <f>+Tabla323[[#This Row],[BALANCE INICIAL2]]+Tabla323[[#This Row],[ENTRADAS3]]-Tabla323[[#This Row],[SALIDAS4]]</f>
        <v>9450</v>
      </c>
    </row>
    <row r="616" spans="1:16" x14ac:dyDescent="0.25">
      <c r="A616" s="39" t="s">
        <v>27</v>
      </c>
      <c r="B616" s="40" t="s">
        <v>889</v>
      </c>
      <c r="C616" s="52" t="s">
        <v>1139</v>
      </c>
      <c r="D616" t="s">
        <v>1204</v>
      </c>
      <c r="F616" s="55" t="s">
        <v>1345</v>
      </c>
      <c r="G616" s="9" t="s">
        <v>820</v>
      </c>
      <c r="H616">
        <v>3</v>
      </c>
      <c r="I616">
        <v>0</v>
      </c>
      <c r="J616" s="34">
        <v>0</v>
      </c>
      <c r="K616">
        <f>+Tabla323[[#This Row],[BALANCE INICIAL]]+Tabla323[[#This Row],[ENTRADAS]]-Tabla323[[#This Row],[SALIDAS]]</f>
        <v>3</v>
      </c>
      <c r="L616" s="2">
        <v>1725</v>
      </c>
      <c r="M616" s="2">
        <f>+Tabla323[[#This Row],[BALANCE INICIAL]]*Tabla323[[#This Row],[PRECIO]]</f>
        <v>5175</v>
      </c>
      <c r="N616" s="2">
        <f>+Tabla323[[#This Row],[ENTRADAS]]*Tabla323[[#This Row],[PRECIO]]</f>
        <v>0</v>
      </c>
      <c r="O616" s="2">
        <f>+Tabla323[[#This Row],[SALIDAS]]*Tabla323[[#This Row],[PRECIO]]</f>
        <v>0</v>
      </c>
      <c r="P616" s="2">
        <f>+Tabla323[[#This Row],[BALANCE INICIAL2]]+Tabla323[[#This Row],[ENTRADAS3]]-Tabla323[[#This Row],[SALIDAS4]]</f>
        <v>5175</v>
      </c>
    </row>
    <row r="617" spans="1:16" x14ac:dyDescent="0.25">
      <c r="A617" s="39" t="s">
        <v>27</v>
      </c>
      <c r="B617" s="40" t="s">
        <v>889</v>
      </c>
      <c r="C617" s="52" t="s">
        <v>1139</v>
      </c>
      <c r="D617" t="s">
        <v>1205</v>
      </c>
      <c r="F617" s="55" t="s">
        <v>1345</v>
      </c>
      <c r="G617" s="9" t="s">
        <v>820</v>
      </c>
      <c r="H617">
        <v>16</v>
      </c>
      <c r="I617">
        <v>0</v>
      </c>
      <c r="J617" s="34">
        <v>0</v>
      </c>
      <c r="K617">
        <f>+Tabla323[[#This Row],[BALANCE INICIAL]]+Tabla323[[#This Row],[ENTRADAS]]-Tabla323[[#This Row],[SALIDAS]]</f>
        <v>16</v>
      </c>
      <c r="L617" s="2">
        <v>441</v>
      </c>
      <c r="M617" s="2">
        <f>+Tabla323[[#This Row],[BALANCE INICIAL]]*Tabla323[[#This Row],[PRECIO]]</f>
        <v>7056</v>
      </c>
      <c r="N617" s="2">
        <f>+Tabla323[[#This Row],[ENTRADAS]]*Tabla323[[#This Row],[PRECIO]]</f>
        <v>0</v>
      </c>
      <c r="O617" s="2">
        <f>+Tabla323[[#This Row],[SALIDAS]]*Tabla323[[#This Row],[PRECIO]]</f>
        <v>0</v>
      </c>
      <c r="P617" s="2">
        <f>+Tabla323[[#This Row],[BALANCE INICIAL2]]+Tabla323[[#This Row],[ENTRADAS3]]-Tabla323[[#This Row],[SALIDAS4]]</f>
        <v>7056</v>
      </c>
    </row>
    <row r="618" spans="1:16" ht="15.75" customHeight="1" x14ac:dyDescent="0.25">
      <c r="A618" s="39" t="s">
        <v>28</v>
      </c>
      <c r="B618" s="40" t="s">
        <v>884</v>
      </c>
      <c r="C618" s="52" t="s">
        <v>74</v>
      </c>
      <c r="D618" t="s">
        <v>311</v>
      </c>
      <c r="F618" s="55" t="s">
        <v>1345</v>
      </c>
      <c r="G618" s="9" t="s">
        <v>834</v>
      </c>
      <c r="H618">
        <v>55</v>
      </c>
      <c r="I618">
        <v>0</v>
      </c>
      <c r="J618" s="34">
        <v>5</v>
      </c>
      <c r="K618">
        <f>+Tabla323[[#This Row],[BALANCE INICIAL]]+Tabla323[[#This Row],[ENTRADAS]]-Tabla323[[#This Row],[SALIDAS]]</f>
        <v>50</v>
      </c>
      <c r="L618" s="2">
        <v>19.5</v>
      </c>
      <c r="M618" s="2">
        <f>+Tabla323[[#This Row],[BALANCE INICIAL]]*Tabla323[[#This Row],[PRECIO]]</f>
        <v>1072.5</v>
      </c>
      <c r="N618" s="2">
        <f>+Tabla323[[#This Row],[ENTRADAS]]*Tabla323[[#This Row],[PRECIO]]</f>
        <v>0</v>
      </c>
      <c r="O618" s="2">
        <f>+Tabla323[[#This Row],[SALIDAS]]*Tabla323[[#This Row],[PRECIO]]</f>
        <v>97.5</v>
      </c>
      <c r="P618" s="2">
        <f>+Tabla323[[#This Row],[BALANCE INICIAL2]]+Tabla323[[#This Row],[ENTRADAS3]]-Tabla323[[#This Row],[SALIDAS4]]</f>
        <v>975</v>
      </c>
    </row>
    <row r="619" spans="1:16" ht="16.5" customHeight="1" x14ac:dyDescent="0.25">
      <c r="A619" s="39" t="s">
        <v>56</v>
      </c>
      <c r="B619" s="40" t="s">
        <v>890</v>
      </c>
      <c r="C619" s="52" t="s">
        <v>105</v>
      </c>
      <c r="D619" t="s">
        <v>528</v>
      </c>
      <c r="F619" s="55" t="s">
        <v>1345</v>
      </c>
      <c r="G619" s="9" t="s">
        <v>834</v>
      </c>
      <c r="H619">
        <v>0</v>
      </c>
      <c r="I619">
        <v>0</v>
      </c>
      <c r="J619" s="34">
        <v>0</v>
      </c>
      <c r="K619">
        <f>+Tabla323[[#This Row],[BALANCE INICIAL]]+Tabla323[[#This Row],[ENTRADAS]]-Tabla323[[#This Row],[SALIDAS]]</f>
        <v>0</v>
      </c>
      <c r="L619" s="2">
        <v>110</v>
      </c>
      <c r="M619" s="2">
        <f>+Tabla323[[#This Row],[BALANCE INICIAL]]*Tabla323[[#This Row],[PRECIO]]</f>
        <v>0</v>
      </c>
      <c r="N619" s="2">
        <f>+Tabla323[[#This Row],[ENTRADAS]]*Tabla323[[#This Row],[PRECIO]]</f>
        <v>0</v>
      </c>
      <c r="O619" s="2">
        <f>+Tabla323[[#This Row],[SALIDAS]]*Tabla323[[#This Row],[PRECIO]]</f>
        <v>0</v>
      </c>
      <c r="P619" s="2">
        <f>+Tabla323[[#This Row],[BALANCE INICIAL2]]+Tabla323[[#This Row],[ENTRADAS3]]-Tabla323[[#This Row],[SALIDAS4]]</f>
        <v>0</v>
      </c>
    </row>
    <row r="620" spans="1:16" x14ac:dyDescent="0.25">
      <c r="A620" s="39" t="s">
        <v>59</v>
      </c>
      <c r="B620" s="40" t="s">
        <v>880</v>
      </c>
      <c r="C620" s="52" t="s">
        <v>107</v>
      </c>
      <c r="D620" t="s">
        <v>789</v>
      </c>
      <c r="F620" s="55" t="s">
        <v>1345</v>
      </c>
      <c r="G620" s="9" t="s">
        <v>873</v>
      </c>
      <c r="H620">
        <v>168</v>
      </c>
      <c r="I620">
        <v>0</v>
      </c>
      <c r="J620" s="34">
        <v>0</v>
      </c>
      <c r="K620">
        <f>+Tabla323[[#This Row],[BALANCE INICIAL]]+Tabla323[[#This Row],[ENTRADAS]]-Tabla323[[#This Row],[SALIDAS]]</f>
        <v>168</v>
      </c>
      <c r="L620" s="2">
        <v>565</v>
      </c>
      <c r="M620" s="2">
        <f>+Tabla323[[#This Row],[BALANCE INICIAL]]*Tabla323[[#This Row],[PRECIO]]</f>
        <v>94920</v>
      </c>
      <c r="N620" s="2">
        <f>+Tabla323[[#This Row],[ENTRADAS]]*Tabla323[[#This Row],[PRECIO]]</f>
        <v>0</v>
      </c>
      <c r="O620" s="2">
        <f>+Tabla323[[#This Row],[SALIDAS]]*Tabla323[[#This Row],[PRECIO]]</f>
        <v>0</v>
      </c>
      <c r="P620" s="2">
        <f>+Tabla323[[#This Row],[BALANCE INICIAL2]]+Tabla323[[#This Row],[ENTRADAS3]]-Tabla323[[#This Row],[SALIDAS4]]</f>
        <v>94920</v>
      </c>
    </row>
    <row r="621" spans="1:16" ht="15" customHeight="1" x14ac:dyDescent="0.25">
      <c r="A621" s="39" t="s">
        <v>59</v>
      </c>
      <c r="B621" s="40" t="s">
        <v>880</v>
      </c>
      <c r="C621" s="52" t="s">
        <v>107</v>
      </c>
      <c r="D621" t="s">
        <v>790</v>
      </c>
      <c r="F621" s="55" t="s">
        <v>1345</v>
      </c>
      <c r="G621" s="9" t="s">
        <v>873</v>
      </c>
      <c r="H621">
        <v>2</v>
      </c>
      <c r="I621">
        <v>0</v>
      </c>
      <c r="J621" s="34">
        <v>0</v>
      </c>
      <c r="K621">
        <f>+Tabla323[[#This Row],[BALANCE INICIAL]]+Tabla323[[#This Row],[ENTRADAS]]-Tabla323[[#This Row],[SALIDAS]]</f>
        <v>2</v>
      </c>
      <c r="L621" s="2">
        <v>900</v>
      </c>
      <c r="M621" s="2">
        <f>+Tabla323[[#This Row],[BALANCE INICIAL]]*Tabla323[[#This Row],[PRECIO]]</f>
        <v>1800</v>
      </c>
      <c r="N621" s="2">
        <f>+Tabla323[[#This Row],[ENTRADAS]]*Tabla323[[#This Row],[PRECIO]]</f>
        <v>0</v>
      </c>
      <c r="O621" s="2">
        <f>+Tabla323[[#This Row],[SALIDAS]]*Tabla323[[#This Row],[PRECIO]]</f>
        <v>0</v>
      </c>
      <c r="P621" s="2">
        <f>+Tabla323[[#This Row],[BALANCE INICIAL2]]+Tabla323[[#This Row],[ENTRADAS3]]-Tabla323[[#This Row],[SALIDAS4]]</f>
        <v>1800</v>
      </c>
    </row>
    <row r="622" spans="1:16" ht="13.5" customHeight="1" x14ac:dyDescent="0.25">
      <c r="A622" s="39" t="s">
        <v>59</v>
      </c>
      <c r="B622" s="40" t="s">
        <v>880</v>
      </c>
      <c r="C622" s="52" t="s">
        <v>107</v>
      </c>
      <c r="D622" t="s">
        <v>791</v>
      </c>
      <c r="F622" s="55" t="s">
        <v>1345</v>
      </c>
      <c r="G622" s="9" t="s">
        <v>873</v>
      </c>
      <c r="H622">
        <v>2</v>
      </c>
      <c r="I622">
        <v>0</v>
      </c>
      <c r="J622" s="34">
        <v>0</v>
      </c>
      <c r="K622">
        <f>+Tabla323[[#This Row],[BALANCE INICIAL]]+Tabla323[[#This Row],[ENTRADAS]]-Tabla323[[#This Row],[SALIDAS]]</f>
        <v>2</v>
      </c>
      <c r="L622" s="2">
        <v>1190</v>
      </c>
      <c r="M622" s="2">
        <f>+Tabla323[[#This Row],[BALANCE INICIAL]]*Tabla323[[#This Row],[PRECIO]]</f>
        <v>2380</v>
      </c>
      <c r="N622" s="2">
        <f>+Tabla323[[#This Row],[ENTRADAS]]*Tabla323[[#This Row],[PRECIO]]</f>
        <v>0</v>
      </c>
      <c r="O622" s="2">
        <f>+Tabla323[[#This Row],[SALIDAS]]*Tabla323[[#This Row],[PRECIO]]</f>
        <v>0</v>
      </c>
      <c r="P622" s="2">
        <f>+Tabla323[[#This Row],[BALANCE INICIAL2]]+Tabla323[[#This Row],[ENTRADAS3]]-Tabla323[[#This Row],[SALIDAS4]]</f>
        <v>2380</v>
      </c>
    </row>
    <row r="623" spans="1:16" x14ac:dyDescent="0.25">
      <c r="A623" s="39" t="s">
        <v>59</v>
      </c>
      <c r="B623" s="40" t="s">
        <v>880</v>
      </c>
      <c r="C623" s="52" t="s">
        <v>107</v>
      </c>
      <c r="D623" t="s">
        <v>792</v>
      </c>
      <c r="F623" s="55" t="s">
        <v>1345</v>
      </c>
      <c r="G623" s="9" t="s">
        <v>873</v>
      </c>
      <c r="H623">
        <v>3</v>
      </c>
      <c r="I623">
        <v>0</v>
      </c>
      <c r="J623" s="34">
        <v>0</v>
      </c>
      <c r="K623">
        <f>+Tabla323[[#This Row],[BALANCE INICIAL]]+Tabla323[[#This Row],[ENTRADAS]]-Tabla323[[#This Row],[SALIDAS]]</f>
        <v>3</v>
      </c>
      <c r="L623" s="2">
        <v>800</v>
      </c>
      <c r="M623" s="2">
        <f>+Tabla323[[#This Row],[BALANCE INICIAL]]*Tabla323[[#This Row],[PRECIO]]</f>
        <v>2400</v>
      </c>
      <c r="N623" s="2">
        <f>+Tabla323[[#This Row],[ENTRADAS]]*Tabla323[[#This Row],[PRECIO]]</f>
        <v>0</v>
      </c>
      <c r="O623" s="2">
        <f>+Tabla323[[#This Row],[SALIDAS]]*Tabla323[[#This Row],[PRECIO]]</f>
        <v>0</v>
      </c>
      <c r="P623" s="2">
        <f>+Tabla323[[#This Row],[BALANCE INICIAL2]]+Tabla323[[#This Row],[ENTRADAS3]]-Tabla323[[#This Row],[SALIDAS4]]</f>
        <v>2400</v>
      </c>
    </row>
    <row r="624" spans="1:16" x14ac:dyDescent="0.25">
      <c r="A624" s="39" t="s">
        <v>59</v>
      </c>
      <c r="B624" s="40" t="s">
        <v>880</v>
      </c>
      <c r="C624" s="52" t="s">
        <v>107</v>
      </c>
      <c r="D624" t="s">
        <v>793</v>
      </c>
      <c r="F624" s="55" t="s">
        <v>1345</v>
      </c>
      <c r="G624" s="9" t="s">
        <v>873</v>
      </c>
      <c r="H624">
        <v>1</v>
      </c>
      <c r="I624">
        <v>0</v>
      </c>
      <c r="J624" s="34">
        <v>0</v>
      </c>
      <c r="K624">
        <f>+Tabla323[[#This Row],[BALANCE INICIAL]]+Tabla323[[#This Row],[ENTRADAS]]-Tabla323[[#This Row],[SALIDAS]]</f>
        <v>1</v>
      </c>
      <c r="L624" s="2">
        <v>737</v>
      </c>
      <c r="M624" s="2">
        <f>+Tabla323[[#This Row],[BALANCE INICIAL]]*Tabla323[[#This Row],[PRECIO]]</f>
        <v>737</v>
      </c>
      <c r="N624" s="2">
        <f>+Tabla323[[#This Row],[ENTRADAS]]*Tabla323[[#This Row],[PRECIO]]</f>
        <v>0</v>
      </c>
      <c r="O624" s="2">
        <f>+Tabla323[[#This Row],[SALIDAS]]*Tabla323[[#This Row],[PRECIO]]</f>
        <v>0</v>
      </c>
      <c r="P624" s="2">
        <f>+Tabla323[[#This Row],[BALANCE INICIAL2]]+Tabla323[[#This Row],[ENTRADAS3]]-Tabla323[[#This Row],[SALIDAS4]]</f>
        <v>737</v>
      </c>
    </row>
    <row r="625" spans="1:16" x14ac:dyDescent="0.25">
      <c r="A625" s="39" t="s">
        <v>59</v>
      </c>
      <c r="B625" s="40" t="s">
        <v>880</v>
      </c>
      <c r="C625" s="52" t="s">
        <v>107</v>
      </c>
      <c r="D625" t="s">
        <v>794</v>
      </c>
      <c r="F625" s="55" t="s">
        <v>1345</v>
      </c>
      <c r="G625" s="9" t="s">
        <v>873</v>
      </c>
      <c r="H625">
        <v>1</v>
      </c>
      <c r="I625">
        <v>0</v>
      </c>
      <c r="J625" s="34">
        <v>0</v>
      </c>
      <c r="K625">
        <f>+Tabla323[[#This Row],[BALANCE INICIAL]]+Tabla323[[#This Row],[ENTRADAS]]-Tabla323[[#This Row],[SALIDAS]]</f>
        <v>1</v>
      </c>
      <c r="L625" s="2">
        <v>715</v>
      </c>
      <c r="M625" s="2">
        <f>+Tabla323[[#This Row],[BALANCE INICIAL]]*Tabla323[[#This Row],[PRECIO]]</f>
        <v>715</v>
      </c>
      <c r="N625" s="2">
        <f>+Tabla323[[#This Row],[ENTRADAS]]*Tabla323[[#This Row],[PRECIO]]</f>
        <v>0</v>
      </c>
      <c r="O625" s="2">
        <f>+Tabla323[[#This Row],[SALIDAS]]*Tabla323[[#This Row],[PRECIO]]</f>
        <v>0</v>
      </c>
      <c r="P625" s="2">
        <f>+Tabla323[[#This Row],[BALANCE INICIAL2]]+Tabla323[[#This Row],[ENTRADAS3]]-Tabla323[[#This Row],[SALIDAS4]]</f>
        <v>715</v>
      </c>
    </row>
    <row r="626" spans="1:16" x14ac:dyDescent="0.25">
      <c r="A626" s="39" t="s">
        <v>59</v>
      </c>
      <c r="B626" s="40" t="s">
        <v>880</v>
      </c>
      <c r="C626" s="52" t="s">
        <v>107</v>
      </c>
      <c r="D626" t="s">
        <v>795</v>
      </c>
      <c r="F626" s="55" t="s">
        <v>1345</v>
      </c>
      <c r="G626" s="9" t="s">
        <v>873</v>
      </c>
      <c r="H626">
        <v>3</v>
      </c>
      <c r="I626">
        <v>0</v>
      </c>
      <c r="J626" s="34">
        <v>0</v>
      </c>
      <c r="K626">
        <f>+Tabla323[[#This Row],[BALANCE INICIAL]]+Tabla323[[#This Row],[ENTRADAS]]-Tabla323[[#This Row],[SALIDAS]]</f>
        <v>3</v>
      </c>
      <c r="L626" s="2">
        <v>740</v>
      </c>
      <c r="M626" s="2">
        <f>+Tabla323[[#This Row],[BALANCE INICIAL]]*Tabla323[[#This Row],[PRECIO]]</f>
        <v>2220</v>
      </c>
      <c r="N626" s="2">
        <f>+Tabla323[[#This Row],[ENTRADAS]]*Tabla323[[#This Row],[PRECIO]]</f>
        <v>0</v>
      </c>
      <c r="O626" s="2">
        <f>+Tabla323[[#This Row],[SALIDAS]]*Tabla323[[#This Row],[PRECIO]]</f>
        <v>0</v>
      </c>
      <c r="P626" s="2">
        <f>+Tabla323[[#This Row],[BALANCE INICIAL2]]+Tabla323[[#This Row],[ENTRADAS3]]-Tabla323[[#This Row],[SALIDAS4]]</f>
        <v>2220</v>
      </c>
    </row>
    <row r="627" spans="1:16" x14ac:dyDescent="0.25">
      <c r="A627" s="39" t="s">
        <v>59</v>
      </c>
      <c r="B627" s="40" t="s">
        <v>880</v>
      </c>
      <c r="C627" s="52" t="s">
        <v>107</v>
      </c>
      <c r="D627" t="s">
        <v>796</v>
      </c>
      <c r="F627" s="55" t="s">
        <v>1345</v>
      </c>
      <c r="G627" s="9" t="s">
        <v>873</v>
      </c>
      <c r="H627">
        <v>1</v>
      </c>
      <c r="I627">
        <v>0</v>
      </c>
      <c r="J627" s="34">
        <v>0</v>
      </c>
      <c r="K627">
        <f>+Tabla323[[#This Row],[BALANCE INICIAL]]+Tabla323[[#This Row],[ENTRADAS]]-Tabla323[[#This Row],[SALIDAS]]</f>
        <v>1</v>
      </c>
      <c r="L627" s="2">
        <v>725</v>
      </c>
      <c r="M627" s="2">
        <f>+Tabla323[[#This Row],[BALANCE INICIAL]]*Tabla323[[#This Row],[PRECIO]]</f>
        <v>725</v>
      </c>
      <c r="N627" s="2">
        <f>+Tabla323[[#This Row],[ENTRADAS]]*Tabla323[[#This Row],[PRECIO]]</f>
        <v>0</v>
      </c>
      <c r="O627" s="2">
        <f>+Tabla323[[#This Row],[SALIDAS]]*Tabla323[[#This Row],[PRECIO]]</f>
        <v>0</v>
      </c>
      <c r="P627" s="2">
        <f>+Tabla323[[#This Row],[BALANCE INICIAL2]]+Tabla323[[#This Row],[ENTRADAS3]]-Tabla323[[#This Row],[SALIDAS4]]</f>
        <v>725</v>
      </c>
    </row>
    <row r="628" spans="1:16" x14ac:dyDescent="0.25">
      <c r="A628" s="39" t="s">
        <v>59</v>
      </c>
      <c r="B628" s="40" t="s">
        <v>880</v>
      </c>
      <c r="C628" s="52" t="s">
        <v>107</v>
      </c>
      <c r="D628" t="s">
        <v>797</v>
      </c>
      <c r="F628" s="55" t="s">
        <v>1345</v>
      </c>
      <c r="G628" s="9" t="s">
        <v>873</v>
      </c>
      <c r="H628">
        <v>1</v>
      </c>
      <c r="I628">
        <v>0</v>
      </c>
      <c r="J628" s="34">
        <v>0</v>
      </c>
      <c r="K628">
        <f>+Tabla323[[#This Row],[BALANCE INICIAL]]+Tabla323[[#This Row],[ENTRADAS]]-Tabla323[[#This Row],[SALIDAS]]</f>
        <v>1</v>
      </c>
      <c r="L628" s="2">
        <v>700</v>
      </c>
      <c r="M628" s="2">
        <f>+Tabla323[[#This Row],[BALANCE INICIAL]]*Tabla323[[#This Row],[PRECIO]]</f>
        <v>700</v>
      </c>
      <c r="N628" s="2">
        <f>+Tabla323[[#This Row],[ENTRADAS]]*Tabla323[[#This Row],[PRECIO]]</f>
        <v>0</v>
      </c>
      <c r="O628" s="2">
        <f>+Tabla323[[#This Row],[SALIDAS]]*Tabla323[[#This Row],[PRECIO]]</f>
        <v>0</v>
      </c>
      <c r="P628" s="2">
        <f>+Tabla323[[#This Row],[BALANCE INICIAL2]]+Tabla323[[#This Row],[ENTRADAS3]]-Tabla323[[#This Row],[SALIDAS4]]</f>
        <v>700</v>
      </c>
    </row>
    <row r="629" spans="1:16" x14ac:dyDescent="0.25">
      <c r="A629" s="39" t="s">
        <v>59</v>
      </c>
      <c r="B629" s="40" t="s">
        <v>880</v>
      </c>
      <c r="C629" s="52" t="s">
        <v>107</v>
      </c>
      <c r="D629" t="s">
        <v>798</v>
      </c>
      <c r="F629" s="55" t="s">
        <v>1345</v>
      </c>
      <c r="G629" s="9" t="s">
        <v>873</v>
      </c>
      <c r="H629">
        <v>2</v>
      </c>
      <c r="I629">
        <v>0</v>
      </c>
      <c r="J629" s="34">
        <v>0</v>
      </c>
      <c r="K629">
        <f>+Tabla323[[#This Row],[BALANCE INICIAL]]+Tabla323[[#This Row],[ENTRADAS]]-Tabla323[[#This Row],[SALIDAS]]</f>
        <v>2</v>
      </c>
      <c r="L629" s="2">
        <v>700</v>
      </c>
      <c r="M629" s="2">
        <f>+Tabla323[[#This Row],[BALANCE INICIAL]]*Tabla323[[#This Row],[PRECIO]]</f>
        <v>1400</v>
      </c>
      <c r="N629" s="2">
        <f>+Tabla323[[#This Row],[ENTRADAS]]*Tabla323[[#This Row],[PRECIO]]</f>
        <v>0</v>
      </c>
      <c r="O629" s="2">
        <f>+Tabla323[[#This Row],[SALIDAS]]*Tabla323[[#This Row],[PRECIO]]</f>
        <v>0</v>
      </c>
      <c r="P629" s="2">
        <f>+Tabla323[[#This Row],[BALANCE INICIAL2]]+Tabla323[[#This Row],[ENTRADAS3]]-Tabla323[[#This Row],[SALIDAS4]]</f>
        <v>1400</v>
      </c>
    </row>
    <row r="630" spans="1:16" x14ac:dyDescent="0.25">
      <c r="A630" s="39" t="s">
        <v>59</v>
      </c>
      <c r="B630" s="40" t="s">
        <v>880</v>
      </c>
      <c r="C630" s="52" t="s">
        <v>107</v>
      </c>
      <c r="D630" t="s">
        <v>799</v>
      </c>
      <c r="F630" s="55" t="s">
        <v>1345</v>
      </c>
      <c r="G630" s="9" t="s">
        <v>873</v>
      </c>
      <c r="H630">
        <v>2</v>
      </c>
      <c r="I630">
        <v>0</v>
      </c>
      <c r="J630" s="34">
        <v>0</v>
      </c>
      <c r="K630">
        <f>+Tabla323[[#This Row],[BALANCE INICIAL]]+Tabla323[[#This Row],[ENTRADAS]]-Tabla323[[#This Row],[SALIDAS]]</f>
        <v>2</v>
      </c>
      <c r="L630" s="2">
        <v>395</v>
      </c>
      <c r="M630" s="2">
        <f>+Tabla323[[#This Row],[BALANCE INICIAL]]*Tabla323[[#This Row],[PRECIO]]</f>
        <v>790</v>
      </c>
      <c r="N630" s="2">
        <f>+Tabla323[[#This Row],[ENTRADAS]]*Tabla323[[#This Row],[PRECIO]]</f>
        <v>0</v>
      </c>
      <c r="O630" s="2">
        <f>+Tabla323[[#This Row],[SALIDAS]]*Tabla323[[#This Row],[PRECIO]]</f>
        <v>0</v>
      </c>
      <c r="P630" s="2">
        <f>+Tabla323[[#This Row],[BALANCE INICIAL2]]+Tabla323[[#This Row],[ENTRADAS3]]-Tabla323[[#This Row],[SALIDAS4]]</f>
        <v>790</v>
      </c>
    </row>
    <row r="631" spans="1:16" x14ac:dyDescent="0.25">
      <c r="A631" s="39" t="s">
        <v>23</v>
      </c>
      <c r="B631" s="40" t="s">
        <v>881</v>
      </c>
      <c r="C631" s="52" t="s">
        <v>97</v>
      </c>
      <c r="D631" t="s">
        <v>1354</v>
      </c>
      <c r="F631" s="55" t="s">
        <v>1345</v>
      </c>
      <c r="G631" s="9" t="s">
        <v>820</v>
      </c>
      <c r="H631">
        <v>2</v>
      </c>
      <c r="I631">
        <v>0</v>
      </c>
      <c r="J631" s="34">
        <v>0</v>
      </c>
      <c r="K631">
        <f>+Tabla323[[#This Row],[BALANCE INICIAL]]+Tabla323[[#This Row],[ENTRADAS]]-Tabla323[[#This Row],[SALIDAS]]</f>
        <v>2</v>
      </c>
      <c r="L631" s="2">
        <v>1250</v>
      </c>
      <c r="M631" s="2">
        <f>+Tabla323[[#This Row],[BALANCE INICIAL]]*Tabla323[[#This Row],[PRECIO]]</f>
        <v>2500</v>
      </c>
      <c r="N631" s="2">
        <f>+Tabla323[[#This Row],[ENTRADAS]]*Tabla323[[#This Row],[PRECIO]]</f>
        <v>0</v>
      </c>
      <c r="O631" s="2">
        <f>+Tabla323[[#This Row],[SALIDAS]]*Tabla323[[#This Row],[PRECIO]]</f>
        <v>0</v>
      </c>
      <c r="P631" s="2">
        <f>+Tabla323[[#This Row],[BALANCE INICIAL2]]+Tabla323[[#This Row],[ENTRADAS3]]-Tabla323[[#This Row],[SALIDAS4]]</f>
        <v>2500</v>
      </c>
    </row>
    <row r="632" spans="1:16" x14ac:dyDescent="0.25">
      <c r="A632" s="39" t="s">
        <v>43</v>
      </c>
      <c r="B632" s="40" t="s">
        <v>954</v>
      </c>
      <c r="C632" s="50" t="s">
        <v>89</v>
      </c>
      <c r="D632" t="s">
        <v>1045</v>
      </c>
      <c r="E632" t="s">
        <v>1048</v>
      </c>
      <c r="F632" s="55" t="s">
        <v>1345</v>
      </c>
      <c r="G632" s="9" t="s">
        <v>825</v>
      </c>
      <c r="H632">
        <v>2</v>
      </c>
      <c r="I632">
        <v>0</v>
      </c>
      <c r="J632" s="34">
        <v>0</v>
      </c>
      <c r="K632">
        <f>+Tabla323[[#This Row],[BALANCE INICIAL]]+Tabla323[[#This Row],[ENTRADAS]]-Tabla323[[#This Row],[SALIDAS]]</f>
        <v>2</v>
      </c>
      <c r="L632" s="2">
        <v>750</v>
      </c>
      <c r="M632" s="2">
        <f>+Tabla323[[#This Row],[BALANCE INICIAL]]*Tabla323[[#This Row],[PRECIO]]</f>
        <v>1500</v>
      </c>
      <c r="N632" s="2">
        <f>+Tabla323[[#This Row],[ENTRADAS]]*Tabla323[[#This Row],[PRECIO]]</f>
        <v>0</v>
      </c>
      <c r="O632" s="2">
        <f>+Tabla323[[#This Row],[SALIDAS]]*Tabla323[[#This Row],[PRECIO]]</f>
        <v>0</v>
      </c>
      <c r="P632" s="2">
        <f>+Tabla323[[#This Row],[BALANCE INICIAL2]]+Tabla323[[#This Row],[ENTRADAS3]]-Tabla323[[#This Row],[SALIDAS4]]</f>
        <v>1500</v>
      </c>
    </row>
    <row r="633" spans="1:16" x14ac:dyDescent="0.25">
      <c r="A633" s="39" t="s">
        <v>33</v>
      </c>
      <c r="B633" s="40" t="s">
        <v>879</v>
      </c>
      <c r="C633" s="50" t="s">
        <v>106</v>
      </c>
      <c r="D633" t="s">
        <v>800</v>
      </c>
      <c r="F633" s="55" t="s">
        <v>1345</v>
      </c>
      <c r="G633" s="9" t="s">
        <v>825</v>
      </c>
      <c r="H633">
        <v>4</v>
      </c>
      <c r="I633">
        <v>0</v>
      </c>
      <c r="J633" s="34">
        <v>0</v>
      </c>
      <c r="K633">
        <f>+Tabla323[[#This Row],[BALANCE INICIAL]]+Tabla323[[#This Row],[ENTRADAS]]-Tabla323[[#This Row],[SALIDAS]]</f>
        <v>4</v>
      </c>
      <c r="L633" s="2">
        <v>990</v>
      </c>
      <c r="M633" s="2">
        <f>+Tabla323[[#This Row],[BALANCE INICIAL]]*Tabla323[[#This Row],[PRECIO]]</f>
        <v>3960</v>
      </c>
      <c r="N633" s="2">
        <f>+Tabla323[[#This Row],[ENTRADAS]]*Tabla323[[#This Row],[PRECIO]]</f>
        <v>0</v>
      </c>
      <c r="O633" s="2">
        <f>+Tabla323[[#This Row],[SALIDAS]]*Tabla323[[#This Row],[PRECIO]]</f>
        <v>0</v>
      </c>
      <c r="P633" s="2">
        <f>+Tabla323[[#This Row],[BALANCE INICIAL2]]+Tabla323[[#This Row],[ENTRADAS3]]-Tabla323[[#This Row],[SALIDAS4]]</f>
        <v>3960</v>
      </c>
    </row>
    <row r="634" spans="1:16" ht="16.5" customHeight="1" x14ac:dyDescent="0.25">
      <c r="A634" s="39" t="s">
        <v>26</v>
      </c>
      <c r="B634" s="40" t="s">
        <v>887</v>
      </c>
      <c r="C634" s="52" t="s">
        <v>70</v>
      </c>
      <c r="D634" t="s">
        <v>1165</v>
      </c>
      <c r="F634" s="55" t="s">
        <v>1345</v>
      </c>
      <c r="G634" s="9" t="s">
        <v>820</v>
      </c>
      <c r="H634">
        <v>2</v>
      </c>
      <c r="I634">
        <v>0</v>
      </c>
      <c r="J634" s="34">
        <v>0</v>
      </c>
      <c r="K634">
        <f>+Tabla323[[#This Row],[BALANCE INICIAL]]+Tabla323[[#This Row],[ENTRADAS]]-Tabla323[[#This Row],[SALIDAS]]</f>
        <v>2</v>
      </c>
      <c r="L634" s="2">
        <v>238.35</v>
      </c>
      <c r="M634" s="2">
        <f>+Tabla323[[#This Row],[BALANCE INICIAL]]*Tabla323[[#This Row],[PRECIO]]</f>
        <v>476.7</v>
      </c>
      <c r="N634" s="2">
        <f>+Tabla323[[#This Row],[ENTRADAS]]*Tabla323[[#This Row],[PRECIO]]</f>
        <v>0</v>
      </c>
      <c r="O634" s="2">
        <f>+Tabla323[[#This Row],[SALIDAS]]*Tabla323[[#This Row],[PRECIO]]</f>
        <v>0</v>
      </c>
      <c r="P634" s="2">
        <f>+Tabla323[[#This Row],[BALANCE INICIAL2]]+Tabla323[[#This Row],[ENTRADAS3]]-Tabla323[[#This Row],[SALIDAS4]]</f>
        <v>476.7</v>
      </c>
    </row>
    <row r="635" spans="1:16" x14ac:dyDescent="0.25">
      <c r="A635" s="39" t="s">
        <v>34</v>
      </c>
      <c r="B635" s="40" t="s">
        <v>877</v>
      </c>
      <c r="C635" s="52" t="s">
        <v>80</v>
      </c>
      <c r="D635" t="s">
        <v>1166</v>
      </c>
      <c r="F635" s="55" t="s">
        <v>1345</v>
      </c>
      <c r="G635" s="9" t="s">
        <v>820</v>
      </c>
      <c r="H635">
        <v>4</v>
      </c>
      <c r="I635">
        <v>0</v>
      </c>
      <c r="J635" s="34">
        <v>0</v>
      </c>
      <c r="K635">
        <f>+Tabla323[[#This Row],[BALANCE INICIAL]]+Tabla323[[#This Row],[ENTRADAS]]-Tabla323[[#This Row],[SALIDAS]]</f>
        <v>4</v>
      </c>
      <c r="L635" s="2">
        <v>503.18</v>
      </c>
      <c r="M635" s="2">
        <f>+Tabla323[[#This Row],[BALANCE INICIAL]]*Tabla323[[#This Row],[PRECIO]]</f>
        <v>2012.72</v>
      </c>
      <c r="N635" s="2">
        <f>+Tabla323[[#This Row],[ENTRADAS]]*Tabla323[[#This Row],[PRECIO]]</f>
        <v>0</v>
      </c>
      <c r="O635" s="2">
        <f>+Tabla323[[#This Row],[SALIDAS]]*Tabla323[[#This Row],[PRECIO]]</f>
        <v>0</v>
      </c>
      <c r="P635" s="2">
        <f>+Tabla323[[#This Row],[BALANCE INICIAL2]]+Tabla323[[#This Row],[ENTRADAS3]]-Tabla323[[#This Row],[SALIDAS4]]</f>
        <v>2012.72</v>
      </c>
    </row>
    <row r="636" spans="1:16" x14ac:dyDescent="0.25">
      <c r="A636" s="39" t="s">
        <v>34</v>
      </c>
      <c r="B636" s="40" t="s">
        <v>877</v>
      </c>
      <c r="C636" s="52" t="s">
        <v>80</v>
      </c>
      <c r="D636" t="s">
        <v>1167</v>
      </c>
      <c r="F636" s="55" t="s">
        <v>1345</v>
      </c>
      <c r="G636" s="9" t="s">
        <v>820</v>
      </c>
      <c r="H636">
        <v>9</v>
      </c>
      <c r="I636">
        <v>0</v>
      </c>
      <c r="J636" s="34">
        <v>0</v>
      </c>
      <c r="K636">
        <f>+Tabla323[[#This Row],[BALANCE INICIAL]]+Tabla323[[#This Row],[ENTRADAS]]-Tabla323[[#This Row],[SALIDAS]]</f>
        <v>9</v>
      </c>
      <c r="L636" s="2">
        <v>128</v>
      </c>
      <c r="M636" s="2">
        <f>+Tabla323[[#This Row],[BALANCE INICIAL]]*Tabla323[[#This Row],[PRECIO]]</f>
        <v>1152</v>
      </c>
      <c r="N636" s="2">
        <f>+Tabla323[[#This Row],[ENTRADAS]]*Tabla323[[#This Row],[PRECIO]]</f>
        <v>0</v>
      </c>
      <c r="O636" s="2">
        <f>+Tabla323[[#This Row],[SALIDAS]]*Tabla323[[#This Row],[PRECIO]]</f>
        <v>0</v>
      </c>
      <c r="P636" s="2">
        <f>+Tabla323[[#This Row],[BALANCE INICIAL2]]+Tabla323[[#This Row],[ENTRADAS3]]-Tabla323[[#This Row],[SALIDAS4]]</f>
        <v>1152</v>
      </c>
    </row>
    <row r="637" spans="1:16" ht="15" customHeight="1" x14ac:dyDescent="0.25">
      <c r="A637" s="9" t="s">
        <v>1145</v>
      </c>
      <c r="B637" s="17" t="s">
        <v>885</v>
      </c>
      <c r="C637" s="50" t="s">
        <v>1146</v>
      </c>
      <c r="D637" t="s">
        <v>1347</v>
      </c>
      <c r="E637" t="s">
        <v>1348</v>
      </c>
      <c r="F637" s="54">
        <v>45475</v>
      </c>
      <c r="G637" s="9" t="s">
        <v>820</v>
      </c>
      <c r="H637">
        <v>0</v>
      </c>
      <c r="I637">
        <v>6</v>
      </c>
      <c r="J637" s="34">
        <v>6</v>
      </c>
      <c r="K637">
        <f>+Tabla323[[#This Row],[BALANCE INICIAL]]+Tabla323[[#This Row],[ENTRADAS]]-Tabla323[[#This Row],[SALIDAS]]</f>
        <v>0</v>
      </c>
      <c r="L637" s="2">
        <v>3440</v>
      </c>
      <c r="M637" s="2">
        <f>+Tabla323[[#This Row],[BALANCE INICIAL]]*Tabla323[[#This Row],[PRECIO]]</f>
        <v>0</v>
      </c>
      <c r="N637" s="2">
        <f>+Tabla323[[#This Row],[ENTRADAS]]*Tabla323[[#This Row],[PRECIO]]</f>
        <v>20640</v>
      </c>
      <c r="O637" s="2">
        <f>+Tabla323[[#This Row],[SALIDAS]]*Tabla323[[#This Row],[PRECIO]]</f>
        <v>20640</v>
      </c>
      <c r="P637" s="2">
        <f>+Tabla323[[#This Row],[BALANCE INICIAL2]]+Tabla323[[#This Row],[ENTRADAS3]]-Tabla323[[#This Row],[SALIDAS4]]</f>
        <v>0</v>
      </c>
    </row>
    <row r="638" spans="1:16" x14ac:dyDescent="0.25">
      <c r="A638" s="9" t="s">
        <v>1145</v>
      </c>
      <c r="B638" s="17" t="s">
        <v>885</v>
      </c>
      <c r="C638" s="50" t="s">
        <v>1146</v>
      </c>
      <c r="D638" t="s">
        <v>1346</v>
      </c>
      <c r="E638" t="s">
        <v>1348</v>
      </c>
      <c r="F638" s="54">
        <v>45475</v>
      </c>
      <c r="G638" s="9" t="s">
        <v>820</v>
      </c>
      <c r="H638">
        <v>0</v>
      </c>
      <c r="I638">
        <v>9</v>
      </c>
      <c r="J638" s="34">
        <v>9</v>
      </c>
      <c r="K638">
        <f>+Tabla323[[#This Row],[BALANCE INICIAL]]+Tabla323[[#This Row],[ENTRADAS]]-Tabla323[[#This Row],[SALIDAS]]</f>
        <v>0</v>
      </c>
      <c r="L638" s="2">
        <v>6719.76</v>
      </c>
      <c r="M638" s="2">
        <f>+Tabla323[[#This Row],[BALANCE INICIAL]]*Tabla323[[#This Row],[PRECIO]]</f>
        <v>0</v>
      </c>
      <c r="N638" s="2">
        <f>+Tabla323[[#This Row],[ENTRADAS]]*Tabla323[[#This Row],[PRECIO]]</f>
        <v>60477.840000000004</v>
      </c>
      <c r="O638" s="2">
        <f>+Tabla323[[#This Row],[SALIDAS]]*Tabla323[[#This Row],[PRECIO]]</f>
        <v>60477.840000000004</v>
      </c>
      <c r="P638" s="2">
        <f>+Tabla323[[#This Row],[BALANCE INICIAL2]]+Tabla323[[#This Row],[ENTRADAS3]]-Tabla323[[#This Row],[SALIDAS4]]</f>
        <v>0</v>
      </c>
    </row>
    <row r="639" spans="1:16" x14ac:dyDescent="0.25">
      <c r="A639" s="9" t="s">
        <v>1145</v>
      </c>
      <c r="B639" s="17" t="s">
        <v>885</v>
      </c>
      <c r="C639" s="50" t="s">
        <v>1146</v>
      </c>
      <c r="D639" t="s">
        <v>1363</v>
      </c>
      <c r="E639" t="s">
        <v>1348</v>
      </c>
      <c r="F639" s="54">
        <v>45475</v>
      </c>
      <c r="G639" s="9" t="s">
        <v>820</v>
      </c>
      <c r="H639">
        <v>0</v>
      </c>
      <c r="I639">
        <v>9</v>
      </c>
      <c r="J639" s="34">
        <v>9</v>
      </c>
      <c r="K639">
        <f>+Tabla323[[#This Row],[BALANCE INICIAL]]+Tabla323[[#This Row],[ENTRADAS]]-Tabla323[[#This Row],[SALIDAS]]</f>
        <v>0</v>
      </c>
      <c r="L639" s="2">
        <v>8140</v>
      </c>
      <c r="M639" s="2">
        <f>+Tabla323[[#This Row],[BALANCE INICIAL]]*Tabla323[[#This Row],[PRECIO]]</f>
        <v>0</v>
      </c>
      <c r="N639" s="2">
        <f>+Tabla323[[#This Row],[ENTRADAS]]*Tabla323[[#This Row],[PRECIO]]</f>
        <v>73260</v>
      </c>
      <c r="O639" s="2">
        <f>+Tabla323[[#This Row],[SALIDAS]]*Tabla323[[#This Row],[PRECIO]]</f>
        <v>73260</v>
      </c>
      <c r="P639" s="2">
        <f>+Tabla323[[#This Row],[BALANCE INICIAL2]]+Tabla323[[#This Row],[ENTRADAS3]]-Tabla323[[#This Row],[SALIDAS4]]</f>
        <v>0</v>
      </c>
    </row>
    <row r="640" spans="1:16" x14ac:dyDescent="0.25">
      <c r="A640" s="39" t="s">
        <v>41</v>
      </c>
      <c r="B640" s="40" t="s">
        <v>890</v>
      </c>
      <c r="C640" s="52" t="s">
        <v>87</v>
      </c>
      <c r="D640" t="s">
        <v>1353</v>
      </c>
      <c r="F640" s="55" t="s">
        <v>1345</v>
      </c>
      <c r="G640" s="9" t="s">
        <v>839</v>
      </c>
      <c r="H640">
        <v>576</v>
      </c>
      <c r="I640">
        <v>0</v>
      </c>
      <c r="J640" s="34">
        <v>0</v>
      </c>
      <c r="K640">
        <f>+Tabla323[[#This Row],[BALANCE INICIAL]]+Tabla323[[#This Row],[ENTRADAS]]-Tabla323[[#This Row],[SALIDAS]]</f>
        <v>576</v>
      </c>
      <c r="L640" s="2">
        <v>232</v>
      </c>
      <c r="M640" s="2">
        <f>+Tabla323[[#This Row],[BALANCE INICIAL]]*Tabla323[[#This Row],[PRECIO]]</f>
        <v>133632</v>
      </c>
      <c r="N640" s="2">
        <f>+Tabla323[[#This Row],[ENTRADAS]]*Tabla323[[#This Row],[PRECIO]]</f>
        <v>0</v>
      </c>
      <c r="O640" s="2">
        <f>+Tabla323[[#This Row],[SALIDAS]]*Tabla323[[#This Row],[PRECIO]]</f>
        <v>0</v>
      </c>
      <c r="P640" s="2">
        <f>+Tabla323[[#This Row],[BALANCE INICIAL2]]+Tabla323[[#This Row],[ENTRADAS3]]-Tabla323[[#This Row],[SALIDAS4]]</f>
        <v>133632</v>
      </c>
    </row>
    <row r="641" spans="1:16" ht="15" customHeight="1" x14ac:dyDescent="0.25">
      <c r="A641" s="39" t="s">
        <v>41</v>
      </c>
      <c r="B641" s="40" t="s">
        <v>890</v>
      </c>
      <c r="C641" s="52" t="s">
        <v>87</v>
      </c>
      <c r="D641" t="s">
        <v>1404</v>
      </c>
      <c r="F641" s="55" t="s">
        <v>1345</v>
      </c>
      <c r="G641" s="9" t="s">
        <v>820</v>
      </c>
      <c r="H641">
        <v>3000</v>
      </c>
      <c r="I641">
        <v>0</v>
      </c>
      <c r="J641" s="34">
        <v>500</v>
      </c>
      <c r="K641">
        <f>+Tabla323[[#This Row],[BALANCE INICIAL]]+Tabla323[[#This Row],[ENTRADAS]]-Tabla323[[#This Row],[SALIDAS]]</f>
        <v>2500</v>
      </c>
      <c r="L641" s="2">
        <v>1.18</v>
      </c>
      <c r="M641" s="2">
        <f>+Tabla323[[#This Row],[BALANCE INICIAL]]*Tabla323[[#This Row],[PRECIO]]</f>
        <v>3540</v>
      </c>
      <c r="N641" s="2">
        <f>+Tabla323[[#This Row],[ENTRADAS]]*Tabla323[[#This Row],[PRECIO]]</f>
        <v>0</v>
      </c>
      <c r="O641" s="2">
        <f>+Tabla323[[#This Row],[SALIDAS]]*Tabla323[[#This Row],[PRECIO]]</f>
        <v>590</v>
      </c>
      <c r="P641" s="2">
        <f>+Tabla323[[#This Row],[BALANCE INICIAL2]]+Tabla323[[#This Row],[ENTRADAS3]]-Tabla323[[#This Row],[SALIDAS4]]</f>
        <v>2950</v>
      </c>
    </row>
    <row r="642" spans="1:16" x14ac:dyDescent="0.25">
      <c r="A642" s="39" t="s">
        <v>46</v>
      </c>
      <c r="B642" s="40" t="s">
        <v>903</v>
      </c>
      <c r="C642" s="52" t="s">
        <v>93</v>
      </c>
      <c r="D642" t="s">
        <v>1168</v>
      </c>
      <c r="F642" s="55" t="s">
        <v>1345</v>
      </c>
      <c r="G642" s="9" t="s">
        <v>820</v>
      </c>
      <c r="H642">
        <v>0</v>
      </c>
      <c r="I642">
        <v>0</v>
      </c>
      <c r="J642" s="34">
        <v>0</v>
      </c>
      <c r="K642">
        <v>0</v>
      </c>
      <c r="L642" s="2">
        <v>250.04</v>
      </c>
      <c r="M642" s="2">
        <f>+Tabla323[[#This Row],[BALANCE INICIAL]]*Tabla323[[#This Row],[PRECIO]]</f>
        <v>0</v>
      </c>
      <c r="N642" s="2">
        <f>+Tabla323[[#This Row],[ENTRADAS]]*Tabla323[[#This Row],[PRECIO]]</f>
        <v>0</v>
      </c>
      <c r="O642" s="2">
        <f>+Tabla323[[#This Row],[SALIDAS]]*Tabla323[[#This Row],[PRECIO]]</f>
        <v>0</v>
      </c>
      <c r="P642" s="2">
        <f>+Tabla323[[#This Row],[BALANCE INICIAL2]]+Tabla323[[#This Row],[ENTRADAS3]]-Tabla323[[#This Row],[SALIDAS4]]</f>
        <v>0</v>
      </c>
    </row>
    <row r="643" spans="1:16" x14ac:dyDescent="0.25">
      <c r="A643" s="39" t="s">
        <v>41</v>
      </c>
      <c r="B643" s="40" t="s">
        <v>890</v>
      </c>
      <c r="C643" s="52" t="s">
        <v>87</v>
      </c>
      <c r="D643" t="s">
        <v>1352</v>
      </c>
      <c r="F643" s="55" t="s">
        <v>1345</v>
      </c>
      <c r="G643" s="9" t="s">
        <v>820</v>
      </c>
      <c r="H643">
        <v>1226</v>
      </c>
      <c r="I643">
        <v>0</v>
      </c>
      <c r="J643" s="34">
        <v>10</v>
      </c>
      <c r="K643">
        <f>+Tabla323[[#This Row],[BALANCE INICIAL]]+Tabla323[[#This Row],[ENTRADAS]]-Tabla323[[#This Row],[SALIDAS]]</f>
        <v>1216</v>
      </c>
      <c r="L643" s="2">
        <v>274.39999999999998</v>
      </c>
      <c r="M643" s="2">
        <f>+Tabla323[[#This Row],[BALANCE INICIAL]]*Tabla323[[#This Row],[PRECIO]]</f>
        <v>336414.39999999997</v>
      </c>
      <c r="N643" s="2">
        <f>+Tabla323[[#This Row],[ENTRADAS]]*Tabla323[[#This Row],[PRECIO]]</f>
        <v>0</v>
      </c>
      <c r="O643" s="2">
        <f>+Tabla323[[#This Row],[SALIDAS]]*Tabla323[[#This Row],[PRECIO]]</f>
        <v>2744</v>
      </c>
      <c r="P643" s="2">
        <f>+Tabla323[[#This Row],[BALANCE INICIAL2]]+Tabla323[[#This Row],[ENTRADAS3]]-Tabla323[[#This Row],[SALIDAS4]]</f>
        <v>333670.39999999997</v>
      </c>
    </row>
    <row r="644" spans="1:16" ht="13.5" customHeight="1" x14ac:dyDescent="0.25">
      <c r="A644" s="39" t="s">
        <v>55</v>
      </c>
      <c r="B644" s="40" t="s">
        <v>905</v>
      </c>
      <c r="C644" s="52" t="s">
        <v>103</v>
      </c>
      <c r="D644" t="s">
        <v>464</v>
      </c>
      <c r="F644" s="55" t="s">
        <v>1345</v>
      </c>
      <c r="G644" s="9" t="s">
        <v>861</v>
      </c>
      <c r="H644">
        <v>500</v>
      </c>
      <c r="I644">
        <v>0</v>
      </c>
      <c r="J644" s="34">
        <v>0</v>
      </c>
      <c r="K644">
        <f>+Tabla323[[#This Row],[BALANCE INICIAL]]+Tabla323[[#This Row],[ENTRADAS]]-Tabla323[[#This Row],[SALIDAS]]</f>
        <v>500</v>
      </c>
      <c r="L644" s="2">
        <v>2.4</v>
      </c>
      <c r="M644" s="2">
        <f>+Tabla323[[#This Row],[BALANCE INICIAL]]*Tabla323[[#This Row],[PRECIO]]</f>
        <v>1200</v>
      </c>
      <c r="N644" s="2">
        <f>+Tabla323[[#This Row],[ENTRADAS]]*Tabla323[[#This Row],[PRECIO]]</f>
        <v>0</v>
      </c>
      <c r="O644" s="2">
        <f>+Tabla323[[#This Row],[SALIDAS]]*Tabla323[[#This Row],[PRECIO]]</f>
        <v>0</v>
      </c>
      <c r="P644" s="2">
        <f>+Tabla323[[#This Row],[BALANCE INICIAL2]]+Tabla323[[#This Row],[ENTRADAS3]]-Tabla323[[#This Row],[SALIDAS4]]</f>
        <v>1200</v>
      </c>
    </row>
    <row r="645" spans="1:16" x14ac:dyDescent="0.25">
      <c r="A645" s="39" t="s">
        <v>33</v>
      </c>
      <c r="B645" s="40" t="s">
        <v>879</v>
      </c>
      <c r="C645" s="50" t="s">
        <v>106</v>
      </c>
      <c r="D645" t="s">
        <v>801</v>
      </c>
      <c r="F645" s="55" t="s">
        <v>1345</v>
      </c>
      <c r="G645" s="9" t="s">
        <v>825</v>
      </c>
      <c r="H645">
        <v>1</v>
      </c>
      <c r="I645">
        <v>0</v>
      </c>
      <c r="J645" s="34">
        <v>0</v>
      </c>
      <c r="K645">
        <f>+Tabla323[[#This Row],[BALANCE INICIAL]]+Tabla323[[#This Row],[ENTRADAS]]-Tabla323[[#This Row],[SALIDAS]]</f>
        <v>1</v>
      </c>
      <c r="L645" s="2">
        <v>750</v>
      </c>
      <c r="M645" s="2">
        <f>+Tabla323[[#This Row],[BALANCE INICIAL]]*Tabla323[[#This Row],[PRECIO]]</f>
        <v>750</v>
      </c>
      <c r="N645" s="2">
        <f>+Tabla323[[#This Row],[ENTRADAS]]*Tabla323[[#This Row],[PRECIO]]</f>
        <v>0</v>
      </c>
      <c r="O645" s="2">
        <f>+Tabla323[[#This Row],[SALIDAS]]*Tabla323[[#This Row],[PRECIO]]</f>
        <v>0</v>
      </c>
      <c r="P645" s="2">
        <f>+Tabla323[[#This Row],[BALANCE INICIAL2]]+Tabla323[[#This Row],[ENTRADAS3]]-Tabla323[[#This Row],[SALIDAS4]]</f>
        <v>750</v>
      </c>
    </row>
    <row r="646" spans="1:16" x14ac:dyDescent="0.25">
      <c r="A646" s="39" t="s">
        <v>40</v>
      </c>
      <c r="B646" s="40" t="s">
        <v>900</v>
      </c>
      <c r="C646" s="52" t="s">
        <v>86</v>
      </c>
      <c r="D646" t="s">
        <v>1164</v>
      </c>
      <c r="F646" s="55" t="s">
        <v>1345</v>
      </c>
      <c r="G646" s="9" t="s">
        <v>820</v>
      </c>
      <c r="H646">
        <v>71</v>
      </c>
      <c r="I646">
        <v>0</v>
      </c>
      <c r="J646" s="34">
        <v>10</v>
      </c>
      <c r="K646">
        <f>+Tabla323[[#This Row],[BALANCE INICIAL]]+Tabla323[[#This Row],[ENTRADAS]]-Tabla323[[#This Row],[SALIDAS]]</f>
        <v>61</v>
      </c>
      <c r="L646" s="2">
        <v>98</v>
      </c>
      <c r="M646" s="2">
        <f>+Tabla323[[#This Row],[BALANCE INICIAL]]*Tabla323[[#This Row],[PRECIO]]</f>
        <v>6958</v>
      </c>
      <c r="N646" s="2">
        <f>+Tabla323[[#This Row],[ENTRADAS]]*Tabla323[[#This Row],[PRECIO]]</f>
        <v>0</v>
      </c>
      <c r="O646" s="2">
        <f>+Tabla323[[#This Row],[SALIDAS]]*Tabla323[[#This Row],[PRECIO]]</f>
        <v>980</v>
      </c>
      <c r="P646" s="2">
        <f>+Tabla323[[#This Row],[BALANCE INICIAL2]]+Tabla323[[#This Row],[ENTRADAS3]]-Tabla323[[#This Row],[SALIDAS4]]</f>
        <v>5978</v>
      </c>
    </row>
    <row r="647" spans="1:16" x14ac:dyDescent="0.25">
      <c r="A647" s="39" t="s">
        <v>31</v>
      </c>
      <c r="B647" s="40" t="s">
        <v>897</v>
      </c>
      <c r="C647" s="50" t="s">
        <v>69</v>
      </c>
      <c r="D647" t="s">
        <v>1019</v>
      </c>
      <c r="E647" t="s">
        <v>1020</v>
      </c>
      <c r="F647" s="55" t="s">
        <v>1345</v>
      </c>
      <c r="G647" s="9" t="s">
        <v>820</v>
      </c>
      <c r="H647">
        <v>100</v>
      </c>
      <c r="I647">
        <v>0</v>
      </c>
      <c r="J647" s="34">
        <v>0</v>
      </c>
      <c r="K647">
        <f>+Tabla323[[#This Row],[BALANCE INICIAL]]+Tabla323[[#This Row],[ENTRADAS]]-Tabla323[[#This Row],[SALIDAS]]</f>
        <v>100</v>
      </c>
      <c r="L647" s="2">
        <v>98.64</v>
      </c>
      <c r="M647" s="2">
        <f>+Tabla323[[#This Row],[BALANCE INICIAL]]*Tabla323[[#This Row],[PRECIO]]</f>
        <v>9864</v>
      </c>
      <c r="N647" s="2">
        <f>+Tabla323[[#This Row],[ENTRADAS]]*Tabla323[[#This Row],[PRECIO]]</f>
        <v>0</v>
      </c>
      <c r="O647" s="2">
        <f>+Tabla323[[#This Row],[SALIDAS]]*Tabla323[[#This Row],[PRECIO]]</f>
        <v>0</v>
      </c>
      <c r="P647" s="2">
        <f>+Tabla323[[#This Row],[BALANCE INICIAL2]]+Tabla323[[#This Row],[ENTRADAS3]]-Tabla323[[#This Row],[SALIDAS4]]</f>
        <v>9864</v>
      </c>
    </row>
    <row r="648" spans="1:16" x14ac:dyDescent="0.25">
      <c r="A648" s="39" t="s">
        <v>1130</v>
      </c>
      <c r="B648" s="40" t="s">
        <v>894</v>
      </c>
      <c r="C648" s="52" t="s">
        <v>1131</v>
      </c>
      <c r="D648" t="s">
        <v>134</v>
      </c>
      <c r="F648" s="55" t="s">
        <v>1345</v>
      </c>
      <c r="G648" s="9" t="s">
        <v>820</v>
      </c>
      <c r="H648">
        <v>0</v>
      </c>
      <c r="I648">
        <v>0</v>
      </c>
      <c r="J648" s="34">
        <v>0</v>
      </c>
      <c r="K648">
        <f>+Tabla323[[#This Row],[BALANCE INICIAL]]+Tabla323[[#This Row],[ENTRADAS]]-Tabla323[[#This Row],[SALIDAS]]</f>
        <v>0</v>
      </c>
      <c r="L648" s="2">
        <v>600</v>
      </c>
      <c r="M648" s="2">
        <f>+Tabla323[[#This Row],[BALANCE INICIAL]]*Tabla323[[#This Row],[PRECIO]]</f>
        <v>0</v>
      </c>
      <c r="N648" s="2">
        <f>+Tabla323[[#This Row],[ENTRADAS]]*Tabla323[[#This Row],[PRECIO]]</f>
        <v>0</v>
      </c>
      <c r="O648" s="2">
        <f>+Tabla323[[#This Row],[SALIDAS]]*Tabla323[[#This Row],[PRECIO]]</f>
        <v>0</v>
      </c>
      <c r="P648" s="2">
        <f>+Tabla323[[#This Row],[BALANCE INICIAL2]]+Tabla323[[#This Row],[ENTRADAS3]]-Tabla323[[#This Row],[SALIDAS4]]</f>
        <v>0</v>
      </c>
    </row>
    <row r="649" spans="1:16" x14ac:dyDescent="0.25">
      <c r="A649" s="9" t="s">
        <v>29</v>
      </c>
      <c r="B649" s="47" t="s">
        <v>878</v>
      </c>
      <c r="C649" s="50" t="s">
        <v>102</v>
      </c>
      <c r="D649" t="s">
        <v>631</v>
      </c>
      <c r="F649" s="55" t="s">
        <v>1345</v>
      </c>
      <c r="G649" s="9" t="s">
        <v>865</v>
      </c>
      <c r="H649">
        <v>2</v>
      </c>
      <c r="I649">
        <v>0</v>
      </c>
      <c r="J649" s="34">
        <v>0</v>
      </c>
      <c r="K649">
        <f>+Tabla323[[#This Row],[BALANCE INICIAL]]+Tabla323[[#This Row],[ENTRADAS]]-Tabla323[[#This Row],[SALIDAS]]</f>
        <v>2</v>
      </c>
      <c r="L649" s="2">
        <v>195</v>
      </c>
      <c r="M649" s="2">
        <f>+Tabla323[[#This Row],[BALANCE INICIAL]]*Tabla323[[#This Row],[PRECIO]]</f>
        <v>390</v>
      </c>
      <c r="N649" s="2">
        <f>+Tabla323[[#This Row],[ENTRADAS]]*Tabla323[[#This Row],[PRECIO]]</f>
        <v>0</v>
      </c>
      <c r="O649" s="2">
        <f>+Tabla323[[#This Row],[SALIDAS]]*Tabla323[[#This Row],[PRECIO]]</f>
        <v>0</v>
      </c>
      <c r="P649" s="2">
        <f>+Tabla323[[#This Row],[BALANCE INICIAL2]]+Tabla323[[#This Row],[ENTRADAS3]]-Tabla323[[#This Row],[SALIDAS4]]</f>
        <v>390</v>
      </c>
    </row>
    <row r="650" spans="1:16" x14ac:dyDescent="0.25">
      <c r="A650" s="9" t="s">
        <v>29</v>
      </c>
      <c r="B650" s="47" t="s">
        <v>878</v>
      </c>
      <c r="C650" s="50" t="s">
        <v>102</v>
      </c>
      <c r="D650" t="s">
        <v>632</v>
      </c>
      <c r="F650" s="55" t="s">
        <v>1345</v>
      </c>
      <c r="G650" s="9" t="s">
        <v>865</v>
      </c>
      <c r="H650">
        <v>14</v>
      </c>
      <c r="I650">
        <v>0</v>
      </c>
      <c r="J650" s="34">
        <v>0</v>
      </c>
      <c r="K650">
        <f>+Tabla323[[#This Row],[BALANCE INICIAL]]+Tabla323[[#This Row],[ENTRADAS]]-Tabla323[[#This Row],[SALIDAS]]</f>
        <v>14</v>
      </c>
      <c r="L650" s="2">
        <v>162</v>
      </c>
      <c r="M650" s="2">
        <f>+Tabla323[[#This Row],[BALANCE INICIAL]]*Tabla323[[#This Row],[PRECIO]]</f>
        <v>2268</v>
      </c>
      <c r="N650" s="2">
        <f>+Tabla323[[#This Row],[ENTRADAS]]*Tabla323[[#This Row],[PRECIO]]</f>
        <v>0</v>
      </c>
      <c r="O650" s="2">
        <f>+Tabla323[[#This Row],[SALIDAS]]*Tabla323[[#This Row],[PRECIO]]</f>
        <v>0</v>
      </c>
      <c r="P650" s="2">
        <f>+Tabla323[[#This Row],[BALANCE INICIAL2]]+Tabla323[[#This Row],[ENTRADAS3]]-Tabla323[[#This Row],[SALIDAS4]]</f>
        <v>2268</v>
      </c>
    </row>
    <row r="651" spans="1:16" x14ac:dyDescent="0.25">
      <c r="A651" s="9" t="s">
        <v>29</v>
      </c>
      <c r="B651" s="47" t="s">
        <v>878</v>
      </c>
      <c r="C651" s="50" t="s">
        <v>102</v>
      </c>
      <c r="D651" t="s">
        <v>633</v>
      </c>
      <c r="F651" s="55" t="s">
        <v>1345</v>
      </c>
      <c r="G651" s="9" t="s">
        <v>865</v>
      </c>
      <c r="H651">
        <v>3</v>
      </c>
      <c r="I651">
        <v>0</v>
      </c>
      <c r="J651" s="34">
        <v>0</v>
      </c>
      <c r="K651">
        <f>+Tabla323[[#This Row],[BALANCE INICIAL]]+Tabla323[[#This Row],[ENTRADAS]]-Tabla323[[#This Row],[SALIDAS]]</f>
        <v>3</v>
      </c>
      <c r="L651" s="2">
        <v>160</v>
      </c>
      <c r="M651" s="2">
        <f>+Tabla323[[#This Row],[BALANCE INICIAL]]*Tabla323[[#This Row],[PRECIO]]</f>
        <v>480</v>
      </c>
      <c r="N651" s="2">
        <f>+Tabla323[[#This Row],[ENTRADAS]]*Tabla323[[#This Row],[PRECIO]]</f>
        <v>0</v>
      </c>
      <c r="O651" s="2">
        <f>+Tabla323[[#This Row],[SALIDAS]]*Tabla323[[#This Row],[PRECIO]]</f>
        <v>0</v>
      </c>
      <c r="P651" s="2">
        <f>+Tabla323[[#This Row],[BALANCE INICIAL2]]+Tabla323[[#This Row],[ENTRADAS3]]-Tabla323[[#This Row],[SALIDAS4]]</f>
        <v>480</v>
      </c>
    </row>
    <row r="652" spans="1:16" x14ac:dyDescent="0.25">
      <c r="A652" s="9" t="s">
        <v>29</v>
      </c>
      <c r="B652" s="47" t="s">
        <v>878</v>
      </c>
      <c r="C652" s="50" t="s">
        <v>102</v>
      </c>
      <c r="D652" t="s">
        <v>634</v>
      </c>
      <c r="F652" s="55" t="s">
        <v>1345</v>
      </c>
      <c r="G652" s="9" t="s">
        <v>865</v>
      </c>
      <c r="H652">
        <v>3</v>
      </c>
      <c r="I652">
        <v>0</v>
      </c>
      <c r="J652" s="34">
        <v>0</v>
      </c>
      <c r="K652">
        <f>+Tabla323[[#This Row],[BALANCE INICIAL]]+Tabla323[[#This Row],[ENTRADAS]]-Tabla323[[#This Row],[SALIDAS]]</f>
        <v>3</v>
      </c>
      <c r="L652" s="2">
        <v>159</v>
      </c>
      <c r="M652" s="2">
        <f>+Tabla323[[#This Row],[BALANCE INICIAL]]*Tabla323[[#This Row],[PRECIO]]</f>
        <v>477</v>
      </c>
      <c r="N652" s="2">
        <f>+Tabla323[[#This Row],[ENTRADAS]]*Tabla323[[#This Row],[PRECIO]]</f>
        <v>0</v>
      </c>
      <c r="O652" s="2">
        <f>+Tabla323[[#This Row],[SALIDAS]]*Tabla323[[#This Row],[PRECIO]]</f>
        <v>0</v>
      </c>
      <c r="P652" s="2">
        <f>+Tabla323[[#This Row],[BALANCE INICIAL2]]+Tabla323[[#This Row],[ENTRADAS3]]-Tabla323[[#This Row],[SALIDAS4]]</f>
        <v>477</v>
      </c>
    </row>
    <row r="653" spans="1:16" x14ac:dyDescent="0.25">
      <c r="A653" s="39" t="s">
        <v>59</v>
      </c>
      <c r="B653" s="40" t="s">
        <v>880</v>
      </c>
      <c r="C653" s="52" t="s">
        <v>107</v>
      </c>
      <c r="D653" t="s">
        <v>802</v>
      </c>
      <c r="F653" s="55" t="s">
        <v>1345</v>
      </c>
      <c r="G653" s="9" t="s">
        <v>820</v>
      </c>
      <c r="H653">
        <v>2</v>
      </c>
      <c r="I653">
        <v>0</v>
      </c>
      <c r="J653" s="34">
        <v>0</v>
      </c>
      <c r="K653">
        <f>+Tabla323[[#This Row],[BALANCE INICIAL]]+Tabla323[[#This Row],[ENTRADAS]]-Tabla323[[#This Row],[SALIDAS]]</f>
        <v>2</v>
      </c>
      <c r="L653" s="2">
        <v>2400</v>
      </c>
      <c r="M653" s="2">
        <f>+Tabla323[[#This Row],[BALANCE INICIAL]]*Tabla323[[#This Row],[PRECIO]]</f>
        <v>4800</v>
      </c>
      <c r="N653" s="2">
        <f>+Tabla323[[#This Row],[ENTRADAS]]*Tabla323[[#This Row],[PRECIO]]</f>
        <v>0</v>
      </c>
      <c r="O653" s="2">
        <f>+Tabla323[[#This Row],[SALIDAS]]*Tabla323[[#This Row],[PRECIO]]</f>
        <v>0</v>
      </c>
      <c r="P653" s="2">
        <f>+Tabla323[[#This Row],[BALANCE INICIAL2]]+Tabla323[[#This Row],[ENTRADAS3]]-Tabla323[[#This Row],[SALIDAS4]]</f>
        <v>4800</v>
      </c>
    </row>
    <row r="654" spans="1:16" ht="17.25" customHeight="1" x14ac:dyDescent="0.25">
      <c r="A654" s="39" t="s">
        <v>975</v>
      </c>
      <c r="B654" s="56">
        <v>1206030004</v>
      </c>
      <c r="C654" s="52" t="s">
        <v>976</v>
      </c>
      <c r="D654" s="22" t="s">
        <v>1481</v>
      </c>
      <c r="E654" t="s">
        <v>974</v>
      </c>
      <c r="F654" s="55" t="s">
        <v>1345</v>
      </c>
      <c r="G654" s="9" t="s">
        <v>820</v>
      </c>
      <c r="H654">
        <v>4</v>
      </c>
      <c r="I654">
        <v>0</v>
      </c>
      <c r="J654" s="34">
        <v>4</v>
      </c>
      <c r="K654">
        <f>+Tabla323[[#This Row],[BALANCE INICIAL]]+Tabla323[[#This Row],[ENTRADAS]]-Tabla323[[#This Row],[SALIDAS]]</f>
        <v>0</v>
      </c>
      <c r="L654" s="2">
        <v>52517.88</v>
      </c>
      <c r="M654" s="2">
        <f>+Tabla323[[#This Row],[BALANCE INICIAL]]*Tabla323[[#This Row],[PRECIO]]</f>
        <v>210071.52</v>
      </c>
      <c r="N654" s="2">
        <f>+Tabla323[[#This Row],[ENTRADAS]]*Tabla323[[#This Row],[PRECIO]]</f>
        <v>0</v>
      </c>
      <c r="O654" s="2">
        <f>+Tabla323[[#This Row],[SALIDAS]]*Tabla323[[#This Row],[PRECIO]]</f>
        <v>210071.52</v>
      </c>
      <c r="P654" s="2">
        <f>+Tabla323[[#This Row],[BALANCE INICIAL2]]+Tabla323[[#This Row],[ENTRADAS3]]-Tabla323[[#This Row],[SALIDAS4]]</f>
        <v>0</v>
      </c>
    </row>
    <row r="655" spans="1:16" x14ac:dyDescent="0.25">
      <c r="A655" s="39" t="s">
        <v>34</v>
      </c>
      <c r="B655" s="40" t="s">
        <v>877</v>
      </c>
      <c r="C655" s="52" t="s">
        <v>80</v>
      </c>
      <c r="D655" t="s">
        <v>1163</v>
      </c>
      <c r="F655" s="55" t="s">
        <v>1345</v>
      </c>
      <c r="G655" s="9" t="s">
        <v>820</v>
      </c>
      <c r="H655">
        <v>48</v>
      </c>
      <c r="I655">
        <v>0</v>
      </c>
      <c r="J655" s="34">
        <v>0</v>
      </c>
      <c r="K655">
        <f>+Tabla323[[#This Row],[BALANCE INICIAL]]+Tabla323[[#This Row],[ENTRADAS]]-Tabla323[[#This Row],[SALIDAS]]</f>
        <v>48</v>
      </c>
      <c r="L655" s="2">
        <v>813.56</v>
      </c>
      <c r="M655" s="2">
        <f>+Tabla323[[#This Row],[BALANCE INICIAL]]*Tabla323[[#This Row],[PRECIO]]</f>
        <v>39050.879999999997</v>
      </c>
      <c r="N655" s="2">
        <f>+Tabla323[[#This Row],[ENTRADAS]]*Tabla323[[#This Row],[PRECIO]]</f>
        <v>0</v>
      </c>
      <c r="O655" s="2">
        <f>+Tabla323[[#This Row],[SALIDAS]]*Tabla323[[#This Row],[PRECIO]]</f>
        <v>0</v>
      </c>
      <c r="P655" s="2">
        <f>+Tabla323[[#This Row],[BALANCE INICIAL2]]+Tabla323[[#This Row],[ENTRADAS3]]-Tabla323[[#This Row],[SALIDAS4]]</f>
        <v>39050.879999999997</v>
      </c>
    </row>
    <row r="656" spans="1:16" x14ac:dyDescent="0.25">
      <c r="A656" s="39" t="s">
        <v>34</v>
      </c>
      <c r="B656" s="40" t="s">
        <v>877</v>
      </c>
      <c r="C656" s="52" t="s">
        <v>80</v>
      </c>
      <c r="D656" t="s">
        <v>1392</v>
      </c>
      <c r="E656" t="s">
        <v>1345</v>
      </c>
      <c r="F656" s="55" t="s">
        <v>1345</v>
      </c>
      <c r="G656" s="9" t="s">
        <v>820</v>
      </c>
      <c r="H656">
        <v>3</v>
      </c>
      <c r="I656">
        <v>0</v>
      </c>
      <c r="J656" s="34">
        <v>0</v>
      </c>
      <c r="K656">
        <f>+Tabla323[[#This Row],[BALANCE INICIAL]]+Tabla323[[#This Row],[ENTRADAS]]-Tabla323[[#This Row],[SALIDAS]]</f>
        <v>3</v>
      </c>
      <c r="L656" s="2">
        <v>407.83</v>
      </c>
      <c r="M656" s="2">
        <f>+Tabla323[[#This Row],[BALANCE INICIAL]]*Tabla323[[#This Row],[PRECIO]]</f>
        <v>1223.49</v>
      </c>
      <c r="N656" s="2">
        <f>+Tabla323[[#This Row],[ENTRADAS]]*Tabla323[[#This Row],[PRECIO]]</f>
        <v>0</v>
      </c>
      <c r="O656" s="2">
        <f>+Tabla323[[#This Row],[SALIDAS]]*Tabla323[[#This Row],[PRECIO]]</f>
        <v>0</v>
      </c>
      <c r="P656" s="2">
        <f>+Tabla323[[#This Row],[BALANCE INICIAL2]]+Tabla323[[#This Row],[ENTRADAS3]]-Tabla323[[#This Row],[SALIDAS4]]</f>
        <v>1223.49</v>
      </c>
    </row>
    <row r="657" spans="1:16" x14ac:dyDescent="0.25">
      <c r="A657" s="39" t="s">
        <v>34</v>
      </c>
      <c r="B657" s="40" t="s">
        <v>877</v>
      </c>
      <c r="C657" s="52" t="s">
        <v>80</v>
      </c>
      <c r="D657" t="s">
        <v>1033</v>
      </c>
      <c r="E657" t="s">
        <v>1029</v>
      </c>
      <c r="F657" s="55" t="s">
        <v>1345</v>
      </c>
      <c r="G657" s="9" t="s">
        <v>820</v>
      </c>
      <c r="H657">
        <v>0</v>
      </c>
      <c r="I657">
        <v>0</v>
      </c>
      <c r="J657" s="34">
        <v>0</v>
      </c>
      <c r="K657">
        <f>+Tabla323[[#This Row],[BALANCE INICIAL]]+Tabla323[[#This Row],[ENTRADAS]]-Tabla323[[#This Row],[SALIDAS]]</f>
        <v>0</v>
      </c>
      <c r="L657" s="2">
        <v>998</v>
      </c>
      <c r="M657" s="2">
        <f>+Tabla323[[#This Row],[BALANCE INICIAL]]*Tabla323[[#This Row],[PRECIO]]</f>
        <v>0</v>
      </c>
      <c r="N657" s="2">
        <f>+Tabla323[[#This Row],[ENTRADAS]]*Tabla323[[#This Row],[PRECIO]]</f>
        <v>0</v>
      </c>
      <c r="O657" s="2">
        <f>+Tabla323[[#This Row],[SALIDAS]]*Tabla323[[#This Row],[PRECIO]]</f>
        <v>0</v>
      </c>
      <c r="P657" s="2">
        <f>+Tabla323[[#This Row],[BALANCE INICIAL2]]+Tabla323[[#This Row],[ENTRADAS3]]-Tabla323[[#This Row],[SALIDAS4]]</f>
        <v>0</v>
      </c>
    </row>
    <row r="658" spans="1:16" x14ac:dyDescent="0.25">
      <c r="A658" s="39" t="s">
        <v>34</v>
      </c>
      <c r="B658" s="40" t="s">
        <v>877</v>
      </c>
      <c r="C658" s="52" t="s">
        <v>80</v>
      </c>
      <c r="D658" t="s">
        <v>1417</v>
      </c>
      <c r="F658" s="55" t="s">
        <v>1345</v>
      </c>
      <c r="G658" s="9" t="s">
        <v>820</v>
      </c>
      <c r="H658">
        <v>23</v>
      </c>
      <c r="I658">
        <v>0</v>
      </c>
      <c r="J658" s="34">
        <v>2</v>
      </c>
      <c r="K658">
        <f>+Tabla323[[#This Row],[BALANCE INICIAL]]+Tabla323[[#This Row],[ENTRADAS]]-Tabla323[[#This Row],[SALIDAS]]</f>
        <v>21</v>
      </c>
      <c r="L658" s="2">
        <v>336.37</v>
      </c>
      <c r="M658" s="2">
        <f>+Tabla323[[#This Row],[BALANCE INICIAL]]*Tabla323[[#This Row],[PRECIO]]</f>
        <v>7736.51</v>
      </c>
      <c r="N658" s="2">
        <f>+Tabla323[[#This Row],[ENTRADAS]]*Tabla323[[#This Row],[PRECIO]]</f>
        <v>0</v>
      </c>
      <c r="O658" s="2">
        <f>+Tabla323[[#This Row],[SALIDAS]]*Tabla323[[#This Row],[PRECIO]]</f>
        <v>672.74</v>
      </c>
      <c r="P658" s="2">
        <f>+Tabla323[[#This Row],[BALANCE INICIAL2]]+Tabla323[[#This Row],[ENTRADAS3]]-Tabla323[[#This Row],[SALIDAS4]]</f>
        <v>7063.77</v>
      </c>
    </row>
    <row r="659" spans="1:16" x14ac:dyDescent="0.25">
      <c r="A659" s="39" t="s">
        <v>24</v>
      </c>
      <c r="B659" s="40" t="s">
        <v>875</v>
      </c>
      <c r="C659" s="52" t="s">
        <v>64</v>
      </c>
      <c r="D659" t="s">
        <v>1418</v>
      </c>
      <c r="E659" t="s">
        <v>1029</v>
      </c>
      <c r="F659" s="55" t="s">
        <v>1345</v>
      </c>
      <c r="G659" s="9" t="s">
        <v>820</v>
      </c>
      <c r="H659">
        <v>1</v>
      </c>
      <c r="I659">
        <v>0</v>
      </c>
      <c r="J659" s="34">
        <v>0</v>
      </c>
      <c r="K659">
        <f>+Tabla323[[#This Row],[BALANCE INICIAL]]+Tabla323[[#This Row],[ENTRADAS]]-Tabla323[[#This Row],[SALIDAS]]</f>
        <v>1</v>
      </c>
      <c r="L659" s="2">
        <v>285</v>
      </c>
      <c r="M659" s="2">
        <f>+Tabla323[[#This Row],[BALANCE INICIAL]]*Tabla323[[#This Row],[PRECIO]]</f>
        <v>285</v>
      </c>
      <c r="N659" s="2">
        <f>+Tabla323[[#This Row],[ENTRADAS]]*Tabla323[[#This Row],[PRECIO]]</f>
        <v>0</v>
      </c>
      <c r="O659" s="2">
        <f>+Tabla323[[#This Row],[SALIDAS]]*Tabla323[[#This Row],[PRECIO]]</f>
        <v>0</v>
      </c>
      <c r="P659" s="2">
        <f>+Tabla323[[#This Row],[BALANCE INICIAL2]]+Tabla323[[#This Row],[ENTRADAS3]]-Tabla323[[#This Row],[SALIDAS4]]</f>
        <v>285</v>
      </c>
    </row>
    <row r="660" spans="1:16" x14ac:dyDescent="0.25">
      <c r="A660" s="39" t="s">
        <v>37</v>
      </c>
      <c r="B660" s="40" t="s">
        <v>886</v>
      </c>
      <c r="C660" s="52" t="s">
        <v>83</v>
      </c>
      <c r="D660" t="s">
        <v>1375</v>
      </c>
      <c r="F660" s="55" t="s">
        <v>1345</v>
      </c>
      <c r="G660" s="9" t="s">
        <v>820</v>
      </c>
      <c r="H660">
        <v>6</v>
      </c>
      <c r="I660">
        <v>0</v>
      </c>
      <c r="J660" s="34">
        <v>0</v>
      </c>
      <c r="K660">
        <f>+Tabla323[[#This Row],[BALANCE INICIAL]]+Tabla323[[#This Row],[ENTRADAS]]-Tabla323[[#This Row],[SALIDAS]]</f>
        <v>6</v>
      </c>
      <c r="L660" s="2">
        <v>520</v>
      </c>
      <c r="M660" s="2">
        <f>+Tabla323[[#This Row],[BALANCE INICIAL]]*Tabla323[[#This Row],[PRECIO]]</f>
        <v>3120</v>
      </c>
      <c r="N660" s="2">
        <f>+Tabla323[[#This Row],[ENTRADAS]]*Tabla323[[#This Row],[PRECIO]]</f>
        <v>0</v>
      </c>
      <c r="O660" s="2">
        <f>+Tabla323[[#This Row],[SALIDAS]]*Tabla323[[#This Row],[PRECIO]]</f>
        <v>0</v>
      </c>
      <c r="P660" s="2">
        <f>+Tabla323[[#This Row],[BALANCE INICIAL2]]+Tabla323[[#This Row],[ENTRADAS3]]-Tabla323[[#This Row],[SALIDAS4]]</f>
        <v>3120</v>
      </c>
    </row>
    <row r="661" spans="1:16" x14ac:dyDescent="0.25">
      <c r="A661" s="39" t="s">
        <v>34</v>
      </c>
      <c r="B661" s="40" t="s">
        <v>877</v>
      </c>
      <c r="C661" s="52" t="s">
        <v>80</v>
      </c>
      <c r="D661" t="s">
        <v>1219</v>
      </c>
      <c r="F661" s="55" t="s">
        <v>1345</v>
      </c>
      <c r="G661" s="9" t="s">
        <v>834</v>
      </c>
      <c r="H661">
        <v>1</v>
      </c>
      <c r="I661">
        <v>0</v>
      </c>
      <c r="J661" s="34">
        <v>0</v>
      </c>
      <c r="K661">
        <f>+Tabla323[[#This Row],[BALANCE INICIAL]]+Tabla323[[#This Row],[ENTRADAS]]-Tabla323[[#This Row],[SALIDAS]]</f>
        <v>1</v>
      </c>
      <c r="L661" s="2">
        <v>140</v>
      </c>
      <c r="M661" s="2">
        <f>+Tabla323[[#This Row],[BALANCE INICIAL]]*Tabla323[[#This Row],[PRECIO]]</f>
        <v>140</v>
      </c>
      <c r="N661" s="2">
        <f>+Tabla323[[#This Row],[ENTRADAS]]*Tabla323[[#This Row],[PRECIO]]</f>
        <v>0</v>
      </c>
      <c r="O661" s="2">
        <f>+Tabla323[[#This Row],[SALIDAS]]*Tabla323[[#This Row],[PRECIO]]</f>
        <v>0</v>
      </c>
      <c r="P661" s="2">
        <f>+Tabla323[[#This Row],[BALANCE INICIAL2]]+Tabla323[[#This Row],[ENTRADAS3]]-Tabla323[[#This Row],[SALIDAS4]]</f>
        <v>140</v>
      </c>
    </row>
    <row r="662" spans="1:16" x14ac:dyDescent="0.25">
      <c r="A662" s="39" t="s">
        <v>59</v>
      </c>
      <c r="B662" s="40" t="s">
        <v>880</v>
      </c>
      <c r="C662" s="52" t="s">
        <v>107</v>
      </c>
      <c r="D662" t="s">
        <v>715</v>
      </c>
      <c r="F662" s="55" t="s">
        <v>1345</v>
      </c>
      <c r="G662" s="9" t="s">
        <v>873</v>
      </c>
      <c r="H662">
        <v>7</v>
      </c>
      <c r="I662">
        <v>0</v>
      </c>
      <c r="J662" s="34">
        <v>0</v>
      </c>
      <c r="K662">
        <f>+Tabla323[[#This Row],[BALANCE INICIAL]]+Tabla323[[#This Row],[ENTRADAS]]-Tabla323[[#This Row],[SALIDAS]]</f>
        <v>7</v>
      </c>
      <c r="L662" s="2">
        <v>179.92</v>
      </c>
      <c r="M662" s="2">
        <f>+Tabla323[[#This Row],[BALANCE INICIAL]]*Tabla323[[#This Row],[PRECIO]]</f>
        <v>1259.4399999999998</v>
      </c>
      <c r="N662" s="2">
        <f>+Tabla323[[#This Row],[ENTRADAS]]*Tabla323[[#This Row],[PRECIO]]</f>
        <v>0</v>
      </c>
      <c r="O662" s="2">
        <f>+Tabla323[[#This Row],[SALIDAS]]*Tabla323[[#This Row],[PRECIO]]</f>
        <v>0</v>
      </c>
      <c r="P662" s="2">
        <f>+Tabla323[[#This Row],[BALANCE INICIAL2]]+Tabla323[[#This Row],[ENTRADAS3]]-Tabla323[[#This Row],[SALIDAS4]]</f>
        <v>1259.4399999999998</v>
      </c>
    </row>
    <row r="663" spans="1:16" x14ac:dyDescent="0.25">
      <c r="A663" s="39" t="s">
        <v>59</v>
      </c>
      <c r="B663" s="40" t="s">
        <v>880</v>
      </c>
      <c r="C663" s="52" t="s">
        <v>107</v>
      </c>
      <c r="D663" t="s">
        <v>803</v>
      </c>
      <c r="F663" s="55" t="s">
        <v>1345</v>
      </c>
      <c r="G663" s="9" t="s">
        <v>820</v>
      </c>
      <c r="H663">
        <v>1</v>
      </c>
      <c r="I663">
        <v>0</v>
      </c>
      <c r="J663" s="34">
        <v>0</v>
      </c>
      <c r="K663">
        <f>+Tabla323[[#This Row],[BALANCE INICIAL]]+Tabla323[[#This Row],[ENTRADAS]]-Tabla323[[#This Row],[SALIDAS]]</f>
        <v>1</v>
      </c>
      <c r="L663" s="2">
        <v>256.60000000000002</v>
      </c>
      <c r="M663" s="2">
        <f>+Tabla323[[#This Row],[BALANCE INICIAL]]*Tabla323[[#This Row],[PRECIO]]</f>
        <v>256.60000000000002</v>
      </c>
      <c r="N663" s="2">
        <f>+Tabla323[[#This Row],[ENTRADAS]]*Tabla323[[#This Row],[PRECIO]]</f>
        <v>0</v>
      </c>
      <c r="O663" s="2">
        <f>+Tabla323[[#This Row],[SALIDAS]]*Tabla323[[#This Row],[PRECIO]]</f>
        <v>0</v>
      </c>
      <c r="P663" s="2">
        <f>+Tabla323[[#This Row],[BALANCE INICIAL2]]+Tabla323[[#This Row],[ENTRADAS3]]-Tabla323[[#This Row],[SALIDAS4]]</f>
        <v>256.60000000000002</v>
      </c>
    </row>
    <row r="664" spans="1:16" x14ac:dyDescent="0.25">
      <c r="A664" s="39" t="s">
        <v>59</v>
      </c>
      <c r="B664" s="40" t="s">
        <v>880</v>
      </c>
      <c r="C664" s="52" t="s">
        <v>107</v>
      </c>
      <c r="D664" t="s">
        <v>804</v>
      </c>
      <c r="F664" s="55" t="s">
        <v>1345</v>
      </c>
      <c r="G664" s="9" t="s">
        <v>820</v>
      </c>
      <c r="H664">
        <v>1</v>
      </c>
      <c r="I664">
        <v>0</v>
      </c>
      <c r="J664" s="34">
        <v>0</v>
      </c>
      <c r="K664">
        <f>+Tabla323[[#This Row],[BALANCE INICIAL]]+Tabla323[[#This Row],[ENTRADAS]]-Tabla323[[#This Row],[SALIDAS]]</f>
        <v>1</v>
      </c>
      <c r="L664" s="2">
        <v>280</v>
      </c>
      <c r="M664" s="2">
        <f>+Tabla323[[#This Row],[BALANCE INICIAL]]*Tabla323[[#This Row],[PRECIO]]</f>
        <v>280</v>
      </c>
      <c r="N664" s="2">
        <f>+Tabla323[[#This Row],[ENTRADAS]]*Tabla323[[#This Row],[PRECIO]]</f>
        <v>0</v>
      </c>
      <c r="O664" s="2">
        <f>+Tabla323[[#This Row],[SALIDAS]]*Tabla323[[#This Row],[PRECIO]]</f>
        <v>0</v>
      </c>
      <c r="P664" s="2">
        <f>+Tabla323[[#This Row],[BALANCE INICIAL2]]+Tabla323[[#This Row],[ENTRADAS3]]-Tabla323[[#This Row],[SALIDAS4]]</f>
        <v>280</v>
      </c>
    </row>
    <row r="665" spans="1:16" x14ac:dyDescent="0.25">
      <c r="A665" s="39" t="s">
        <v>59</v>
      </c>
      <c r="B665" s="40" t="s">
        <v>880</v>
      </c>
      <c r="C665" s="52" t="s">
        <v>107</v>
      </c>
      <c r="D665" t="s">
        <v>805</v>
      </c>
      <c r="F665" s="55" t="s">
        <v>1345</v>
      </c>
      <c r="G665" s="9" t="s">
        <v>820</v>
      </c>
      <c r="H665">
        <v>1</v>
      </c>
      <c r="I665">
        <v>0</v>
      </c>
      <c r="J665" s="34">
        <v>0</v>
      </c>
      <c r="K665">
        <f>+Tabla323[[#This Row],[BALANCE INICIAL]]+Tabla323[[#This Row],[ENTRADAS]]-Tabla323[[#This Row],[SALIDAS]]</f>
        <v>1</v>
      </c>
      <c r="L665" s="2">
        <v>350</v>
      </c>
      <c r="M665" s="2">
        <f>+Tabla323[[#This Row],[BALANCE INICIAL]]*Tabla323[[#This Row],[PRECIO]]</f>
        <v>350</v>
      </c>
      <c r="N665" s="2">
        <f>+Tabla323[[#This Row],[ENTRADAS]]*Tabla323[[#This Row],[PRECIO]]</f>
        <v>0</v>
      </c>
      <c r="O665" s="2">
        <f>+Tabla323[[#This Row],[SALIDAS]]*Tabla323[[#This Row],[PRECIO]]</f>
        <v>0</v>
      </c>
      <c r="P665" s="2">
        <f>+Tabla323[[#This Row],[BALANCE INICIAL2]]+Tabla323[[#This Row],[ENTRADAS3]]-Tabla323[[#This Row],[SALIDAS4]]</f>
        <v>350</v>
      </c>
    </row>
    <row r="666" spans="1:16" x14ac:dyDescent="0.25">
      <c r="A666" s="39" t="s">
        <v>1384</v>
      </c>
      <c r="B666" s="40" t="s">
        <v>1385</v>
      </c>
      <c r="C666" s="52" t="s">
        <v>1386</v>
      </c>
      <c r="D666" t="s">
        <v>1340</v>
      </c>
      <c r="F666" s="55" t="s">
        <v>1345</v>
      </c>
      <c r="G666" s="9" t="s">
        <v>820</v>
      </c>
      <c r="H666">
        <v>0</v>
      </c>
      <c r="I666">
        <v>0</v>
      </c>
      <c r="J666" s="34">
        <v>0</v>
      </c>
      <c r="K666">
        <f>+Tabla323[[#This Row],[BALANCE INICIAL]]+Tabla323[[#This Row],[ENTRADAS]]-Tabla323[[#This Row],[SALIDAS]]</f>
        <v>0</v>
      </c>
      <c r="L666" s="2">
        <v>275</v>
      </c>
      <c r="M666" s="2">
        <f>+Tabla323[[#This Row],[BALANCE INICIAL]]*Tabla323[[#This Row],[PRECIO]]</f>
        <v>0</v>
      </c>
      <c r="N666" s="2">
        <f>+Tabla323[[#This Row],[ENTRADAS]]*Tabla323[[#This Row],[PRECIO]]</f>
        <v>0</v>
      </c>
      <c r="O666" s="2">
        <f>+Tabla323[[#This Row],[SALIDAS]]*Tabla323[[#This Row],[PRECIO]]</f>
        <v>0</v>
      </c>
      <c r="P666" s="2">
        <f>+Tabla323[[#This Row],[BALANCE INICIAL2]]+Tabla323[[#This Row],[ENTRADAS3]]-Tabla323[[#This Row],[SALIDAS4]]</f>
        <v>0</v>
      </c>
    </row>
    <row r="667" spans="1:16" x14ac:dyDescent="0.25">
      <c r="A667" s="9" t="s">
        <v>29</v>
      </c>
      <c r="B667" s="47" t="s">
        <v>878</v>
      </c>
      <c r="C667" s="50" t="s">
        <v>102</v>
      </c>
      <c r="D667" t="s">
        <v>1085</v>
      </c>
      <c r="F667" s="55" t="s">
        <v>1345</v>
      </c>
      <c r="G667" s="9" t="s">
        <v>820</v>
      </c>
      <c r="H667">
        <v>11</v>
      </c>
      <c r="I667">
        <v>0</v>
      </c>
      <c r="J667" s="34">
        <v>2</v>
      </c>
      <c r="K667">
        <f>+Tabla323[[#This Row],[BALANCE INICIAL]]+Tabla323[[#This Row],[ENTRADAS]]-Tabla323[[#This Row],[SALIDAS]]</f>
        <v>9</v>
      </c>
      <c r="L667" s="2">
        <v>520</v>
      </c>
      <c r="M667" s="2">
        <f>+Tabla323[[#This Row],[BALANCE INICIAL]]*Tabla323[[#This Row],[PRECIO]]</f>
        <v>5720</v>
      </c>
      <c r="N667" s="2">
        <f>+Tabla323[[#This Row],[ENTRADAS]]*Tabla323[[#This Row],[PRECIO]]</f>
        <v>0</v>
      </c>
      <c r="O667" s="2">
        <f>+Tabla323[[#This Row],[SALIDAS]]*Tabla323[[#This Row],[PRECIO]]</f>
        <v>1040</v>
      </c>
      <c r="P667" s="2">
        <f>+Tabla323[[#This Row],[BALANCE INICIAL2]]+Tabla323[[#This Row],[ENTRADAS3]]-Tabla323[[#This Row],[SALIDAS4]]</f>
        <v>4680</v>
      </c>
    </row>
    <row r="668" spans="1:16" ht="15" customHeight="1" x14ac:dyDescent="0.25">
      <c r="A668" s="39" t="s">
        <v>35</v>
      </c>
      <c r="B668" s="40" t="s">
        <v>883</v>
      </c>
      <c r="C668" s="52" t="s">
        <v>81</v>
      </c>
      <c r="D668" t="s">
        <v>1202</v>
      </c>
      <c r="F668" s="55" t="s">
        <v>1345</v>
      </c>
      <c r="G668" s="9" t="s">
        <v>820</v>
      </c>
      <c r="H668">
        <v>7</v>
      </c>
      <c r="I668">
        <v>0</v>
      </c>
      <c r="J668" s="34">
        <v>3</v>
      </c>
      <c r="K668">
        <f>+Tabla323[[#This Row],[BALANCE INICIAL]]+Tabla323[[#This Row],[ENTRADAS]]-Tabla323[[#This Row],[SALIDAS]]</f>
        <v>4</v>
      </c>
      <c r="L668" s="2">
        <v>103.05</v>
      </c>
      <c r="M668" s="2">
        <f>+Tabla323[[#This Row],[BALANCE INICIAL]]*Tabla323[[#This Row],[PRECIO]]</f>
        <v>721.35</v>
      </c>
      <c r="N668" s="2">
        <f>+Tabla323[[#This Row],[ENTRADAS]]*Tabla323[[#This Row],[PRECIO]]</f>
        <v>0</v>
      </c>
      <c r="O668" s="2">
        <f>+Tabla323[[#This Row],[SALIDAS]]*Tabla323[[#This Row],[PRECIO]]</f>
        <v>309.14999999999998</v>
      </c>
      <c r="P668" s="2">
        <f>+Tabla323[[#This Row],[BALANCE INICIAL2]]+Tabla323[[#This Row],[ENTRADAS3]]-Tabla323[[#This Row],[SALIDAS4]]</f>
        <v>412.20000000000005</v>
      </c>
    </row>
    <row r="669" spans="1:16" x14ac:dyDescent="0.25">
      <c r="A669" s="39" t="s">
        <v>35</v>
      </c>
      <c r="B669" s="40" t="s">
        <v>883</v>
      </c>
      <c r="C669" s="52" t="s">
        <v>81</v>
      </c>
      <c r="D669" t="s">
        <v>1203</v>
      </c>
      <c r="F669" s="55" t="s">
        <v>1345</v>
      </c>
      <c r="G669" s="9" t="s">
        <v>820</v>
      </c>
      <c r="H669">
        <v>22</v>
      </c>
      <c r="I669">
        <v>0</v>
      </c>
      <c r="J669" s="34">
        <v>0</v>
      </c>
      <c r="K669">
        <f>+Tabla323[[#This Row],[BALANCE INICIAL]]+Tabla323[[#This Row],[ENTRADAS]]-Tabla323[[#This Row],[SALIDAS]]</f>
        <v>22</v>
      </c>
      <c r="L669" s="2">
        <v>19.53</v>
      </c>
      <c r="M669" s="2">
        <f>+Tabla323[[#This Row],[BALANCE INICIAL]]*Tabla323[[#This Row],[PRECIO]]</f>
        <v>429.66</v>
      </c>
      <c r="N669" s="2">
        <f>+Tabla323[[#This Row],[ENTRADAS]]*Tabla323[[#This Row],[PRECIO]]</f>
        <v>0</v>
      </c>
      <c r="O669" s="2">
        <f>+Tabla323[[#This Row],[SALIDAS]]*Tabla323[[#This Row],[PRECIO]]</f>
        <v>0</v>
      </c>
      <c r="P669" s="2">
        <f>+Tabla323[[#This Row],[BALANCE INICIAL2]]+Tabla323[[#This Row],[ENTRADAS3]]-Tabla323[[#This Row],[SALIDAS4]]</f>
        <v>429.66</v>
      </c>
    </row>
    <row r="670" spans="1:16" x14ac:dyDescent="0.25">
      <c r="A670" s="39" t="s">
        <v>55</v>
      </c>
      <c r="B670" s="40" t="s">
        <v>905</v>
      </c>
      <c r="C670" s="52" t="s">
        <v>103</v>
      </c>
      <c r="D670" t="s">
        <v>1075</v>
      </c>
      <c r="E670" t="s">
        <v>1060</v>
      </c>
      <c r="F670" s="55" t="s">
        <v>1345</v>
      </c>
      <c r="G670" s="9" t="s">
        <v>1403</v>
      </c>
      <c r="H670">
        <v>0</v>
      </c>
      <c r="I670">
        <v>0</v>
      </c>
      <c r="J670" s="34">
        <v>0</v>
      </c>
      <c r="K670">
        <f>+Tabla323[[#This Row],[BALANCE INICIAL]]+Tabla323[[#This Row],[ENTRADAS]]-Tabla323[[#This Row],[SALIDAS]]</f>
        <v>0</v>
      </c>
      <c r="L670" s="2">
        <v>11700</v>
      </c>
      <c r="M670" s="2">
        <f>+Tabla323[[#This Row],[BALANCE INICIAL]]*Tabla323[[#This Row],[PRECIO]]</f>
        <v>0</v>
      </c>
      <c r="N670" s="2">
        <f>+Tabla323[[#This Row],[ENTRADAS]]*Tabla323[[#This Row],[PRECIO]]</f>
        <v>0</v>
      </c>
      <c r="O670" s="2">
        <f>+Tabla323[[#This Row],[SALIDAS]]*Tabla323[[#This Row],[PRECIO]]</f>
        <v>0</v>
      </c>
      <c r="P670" s="2">
        <f>+Tabla323[[#This Row],[BALANCE INICIAL2]]+Tabla323[[#This Row],[ENTRADAS3]]-Tabla323[[#This Row],[SALIDAS4]]</f>
        <v>0</v>
      </c>
    </row>
    <row r="671" spans="1:16" x14ac:dyDescent="0.25">
      <c r="A671" s="39" t="s">
        <v>55</v>
      </c>
      <c r="B671" s="40" t="s">
        <v>905</v>
      </c>
      <c r="C671" s="52" t="s">
        <v>103</v>
      </c>
      <c r="D671" t="s">
        <v>1076</v>
      </c>
      <c r="E671" t="s">
        <v>1060</v>
      </c>
      <c r="F671" s="55" t="s">
        <v>1345</v>
      </c>
      <c r="G671" s="9" t="s">
        <v>1403</v>
      </c>
      <c r="H671">
        <v>0</v>
      </c>
      <c r="I671">
        <v>0</v>
      </c>
      <c r="J671" s="34">
        <v>0</v>
      </c>
      <c r="K671">
        <f>+Tabla323[[#This Row],[BALANCE INICIAL]]+Tabla323[[#This Row],[ENTRADAS]]-Tabla323[[#This Row],[SALIDAS]]</f>
        <v>0</v>
      </c>
      <c r="L671" s="2">
        <v>11700</v>
      </c>
      <c r="M671" s="2">
        <f>+Tabla323[[#This Row],[BALANCE INICIAL]]*Tabla323[[#This Row],[PRECIO]]</f>
        <v>0</v>
      </c>
      <c r="N671" s="2">
        <f>+Tabla323[[#This Row],[ENTRADAS]]*Tabla323[[#This Row],[PRECIO]]</f>
        <v>0</v>
      </c>
      <c r="O671" s="2">
        <f>+Tabla323[[#This Row],[SALIDAS]]*Tabla323[[#This Row],[PRECIO]]</f>
        <v>0</v>
      </c>
      <c r="P671" s="2">
        <f>+Tabla323[[#This Row],[BALANCE INICIAL2]]+Tabla323[[#This Row],[ENTRADAS3]]-Tabla323[[#This Row],[SALIDAS4]]</f>
        <v>0</v>
      </c>
    </row>
    <row r="672" spans="1:16" x14ac:dyDescent="0.25">
      <c r="A672" s="39" t="s">
        <v>55</v>
      </c>
      <c r="B672" s="40" t="s">
        <v>905</v>
      </c>
      <c r="C672" s="52" t="s">
        <v>103</v>
      </c>
      <c r="D672" t="s">
        <v>1074</v>
      </c>
      <c r="E672" t="s">
        <v>1060</v>
      </c>
      <c r="F672" s="55" t="s">
        <v>1345</v>
      </c>
      <c r="G672" s="9" t="s">
        <v>1403</v>
      </c>
      <c r="H672">
        <v>0</v>
      </c>
      <c r="I672">
        <v>0</v>
      </c>
      <c r="J672" s="34">
        <v>0</v>
      </c>
      <c r="K672">
        <f>+Tabla323[[#This Row],[BALANCE INICIAL]]+Tabla323[[#This Row],[ENTRADAS]]-Tabla323[[#This Row],[SALIDAS]]</f>
        <v>0</v>
      </c>
      <c r="L672" s="2">
        <v>11700</v>
      </c>
      <c r="M672" s="2">
        <f>+Tabla323[[#This Row],[BALANCE INICIAL]]*Tabla323[[#This Row],[PRECIO]]</f>
        <v>0</v>
      </c>
      <c r="N672" s="2">
        <f>+Tabla323[[#This Row],[ENTRADAS]]*Tabla323[[#This Row],[PRECIO]]</f>
        <v>0</v>
      </c>
      <c r="O672" s="2">
        <f>+Tabla323[[#This Row],[SALIDAS]]*Tabla323[[#This Row],[PRECIO]]</f>
        <v>0</v>
      </c>
      <c r="P672" s="2">
        <f>+Tabla323[[#This Row],[BALANCE INICIAL2]]+Tabla323[[#This Row],[ENTRADAS3]]-Tabla323[[#This Row],[SALIDAS4]]</f>
        <v>0</v>
      </c>
    </row>
    <row r="673" spans="1:16" x14ac:dyDescent="0.25">
      <c r="A673" s="39" t="s">
        <v>55</v>
      </c>
      <c r="B673" s="40" t="s">
        <v>905</v>
      </c>
      <c r="C673" s="52" t="s">
        <v>103</v>
      </c>
      <c r="D673" t="s">
        <v>1069</v>
      </c>
      <c r="E673" t="s">
        <v>1060</v>
      </c>
      <c r="F673" s="55" t="s">
        <v>1345</v>
      </c>
      <c r="G673" s="9" t="s">
        <v>1403</v>
      </c>
      <c r="H673">
        <v>0</v>
      </c>
      <c r="I673">
        <v>0</v>
      </c>
      <c r="J673" s="34">
        <v>0</v>
      </c>
      <c r="K673">
        <f>+Tabla323[[#This Row],[BALANCE INICIAL]]+Tabla323[[#This Row],[ENTRADAS]]-Tabla323[[#This Row],[SALIDAS]]</f>
        <v>0</v>
      </c>
      <c r="L673" s="2">
        <v>9000</v>
      </c>
      <c r="M673" s="2">
        <f>+Tabla323[[#This Row],[BALANCE INICIAL]]*Tabla323[[#This Row],[PRECIO]]</f>
        <v>0</v>
      </c>
      <c r="N673" s="2">
        <f>+Tabla323[[#This Row],[ENTRADAS]]*Tabla323[[#This Row],[PRECIO]]</f>
        <v>0</v>
      </c>
      <c r="O673" s="2">
        <f>+Tabla323[[#This Row],[SALIDAS]]*Tabla323[[#This Row],[PRECIO]]</f>
        <v>0</v>
      </c>
      <c r="P673" s="2">
        <f>+Tabla323[[#This Row],[BALANCE INICIAL2]]+Tabla323[[#This Row],[ENTRADAS3]]-Tabla323[[#This Row],[SALIDAS4]]</f>
        <v>0</v>
      </c>
    </row>
    <row r="674" spans="1:16" x14ac:dyDescent="0.25">
      <c r="A674" s="39" t="s">
        <v>55</v>
      </c>
      <c r="B674" s="40" t="s">
        <v>905</v>
      </c>
      <c r="C674" s="52" t="s">
        <v>103</v>
      </c>
      <c r="D674" t="s">
        <v>1077</v>
      </c>
      <c r="E674" t="s">
        <v>1060</v>
      </c>
      <c r="F674" s="55" t="s">
        <v>1345</v>
      </c>
      <c r="G674" s="9" t="s">
        <v>1403</v>
      </c>
      <c r="H674">
        <v>0</v>
      </c>
      <c r="I674">
        <v>0</v>
      </c>
      <c r="J674" s="34">
        <v>0</v>
      </c>
      <c r="K674">
        <f>+Tabla323[[#This Row],[BALANCE INICIAL]]+Tabla323[[#This Row],[ENTRADAS]]-Tabla323[[#This Row],[SALIDAS]]</f>
        <v>0</v>
      </c>
      <c r="L674" s="2">
        <v>11700</v>
      </c>
      <c r="M674" s="2">
        <f>+Tabla323[[#This Row],[BALANCE INICIAL]]*Tabla323[[#This Row],[PRECIO]]</f>
        <v>0</v>
      </c>
      <c r="N674" s="2">
        <f>+Tabla323[[#This Row],[ENTRADAS]]*Tabla323[[#This Row],[PRECIO]]</f>
        <v>0</v>
      </c>
      <c r="O674" s="2">
        <f>+Tabla323[[#This Row],[SALIDAS]]*Tabla323[[#This Row],[PRECIO]]</f>
        <v>0</v>
      </c>
      <c r="P674" s="2">
        <f>+Tabla323[[#This Row],[BALANCE INICIAL2]]+Tabla323[[#This Row],[ENTRADAS3]]-Tabla323[[#This Row],[SALIDAS4]]</f>
        <v>0</v>
      </c>
    </row>
    <row r="675" spans="1:16" x14ac:dyDescent="0.25">
      <c r="A675" s="39" t="s">
        <v>55</v>
      </c>
      <c r="B675" s="40" t="s">
        <v>905</v>
      </c>
      <c r="C675" s="52" t="s">
        <v>103</v>
      </c>
      <c r="D675" t="s">
        <v>137</v>
      </c>
      <c r="F675" s="55" t="s">
        <v>1345</v>
      </c>
      <c r="G675" s="9" t="s">
        <v>829</v>
      </c>
      <c r="H675">
        <v>0</v>
      </c>
      <c r="I675">
        <v>0</v>
      </c>
      <c r="J675" s="34">
        <v>0</v>
      </c>
      <c r="K675">
        <f>+Tabla323[[#This Row],[BALANCE INICIAL]]+Tabla323[[#This Row],[ENTRADAS]]-Tabla323[[#This Row],[SALIDAS]]</f>
        <v>0</v>
      </c>
      <c r="L675" s="2">
        <v>380</v>
      </c>
      <c r="M675" s="2">
        <f>+Tabla323[[#This Row],[BALANCE INICIAL]]*Tabla323[[#This Row],[PRECIO]]</f>
        <v>0</v>
      </c>
      <c r="N675" s="2">
        <f>+Tabla323[[#This Row],[ENTRADAS]]*Tabla323[[#This Row],[PRECIO]]</f>
        <v>0</v>
      </c>
      <c r="O675" s="2">
        <f>+Tabla323[[#This Row],[SALIDAS]]*Tabla323[[#This Row],[PRECIO]]</f>
        <v>0</v>
      </c>
      <c r="P675" s="2">
        <f>+Tabla323[[#This Row],[BALANCE INICIAL2]]+Tabla323[[#This Row],[ENTRADAS3]]-Tabla323[[#This Row],[SALIDAS4]]</f>
        <v>0</v>
      </c>
    </row>
    <row r="676" spans="1:16" x14ac:dyDescent="0.25">
      <c r="A676" s="39" t="s">
        <v>59</v>
      </c>
      <c r="B676" s="40" t="s">
        <v>880</v>
      </c>
      <c r="C676" s="52" t="s">
        <v>107</v>
      </c>
      <c r="D676" t="s">
        <v>806</v>
      </c>
      <c r="F676" s="55" t="s">
        <v>1345</v>
      </c>
      <c r="G676" s="9" t="s">
        <v>820</v>
      </c>
      <c r="H676">
        <v>107</v>
      </c>
      <c r="I676">
        <v>0</v>
      </c>
      <c r="J676" s="34">
        <v>0</v>
      </c>
      <c r="K676">
        <f>+Tabla323[[#This Row],[BALANCE INICIAL]]+Tabla323[[#This Row],[ENTRADAS]]-Tabla323[[#This Row],[SALIDAS]]</f>
        <v>107</v>
      </c>
      <c r="L676" s="2">
        <v>25</v>
      </c>
      <c r="M676" s="2">
        <f>+Tabla323[[#This Row],[BALANCE INICIAL]]*Tabla323[[#This Row],[PRECIO]]</f>
        <v>2675</v>
      </c>
      <c r="N676" s="2">
        <f>+Tabla323[[#This Row],[ENTRADAS]]*Tabla323[[#This Row],[PRECIO]]</f>
        <v>0</v>
      </c>
      <c r="O676" s="2">
        <f>+Tabla323[[#This Row],[SALIDAS]]*Tabla323[[#This Row],[PRECIO]]</f>
        <v>0</v>
      </c>
      <c r="P676" s="2">
        <f>+Tabla323[[#This Row],[BALANCE INICIAL2]]+Tabla323[[#This Row],[ENTRADAS3]]-Tabla323[[#This Row],[SALIDAS4]]</f>
        <v>2675</v>
      </c>
    </row>
    <row r="677" spans="1:16" x14ac:dyDescent="0.25">
      <c r="A677" s="39" t="s">
        <v>59</v>
      </c>
      <c r="B677" s="40" t="s">
        <v>880</v>
      </c>
      <c r="C677" s="52" t="s">
        <v>107</v>
      </c>
      <c r="D677" t="s">
        <v>807</v>
      </c>
      <c r="F677" s="55" t="s">
        <v>1345</v>
      </c>
      <c r="G677" s="9" t="s">
        <v>820</v>
      </c>
      <c r="H677">
        <v>5</v>
      </c>
      <c r="I677">
        <v>0</v>
      </c>
      <c r="J677" s="34">
        <v>0</v>
      </c>
      <c r="K677">
        <f>+Tabla323[[#This Row],[BALANCE INICIAL]]+Tabla323[[#This Row],[ENTRADAS]]-Tabla323[[#This Row],[SALIDAS]]</f>
        <v>5</v>
      </c>
      <c r="L677" s="2">
        <v>550.41</v>
      </c>
      <c r="M677" s="2">
        <f>+Tabla323[[#This Row],[BALANCE INICIAL]]*Tabla323[[#This Row],[PRECIO]]</f>
        <v>2752.0499999999997</v>
      </c>
      <c r="N677" s="2">
        <f>+Tabla323[[#This Row],[ENTRADAS]]*Tabla323[[#This Row],[PRECIO]]</f>
        <v>0</v>
      </c>
      <c r="O677" s="2">
        <f>+Tabla323[[#This Row],[SALIDAS]]*Tabla323[[#This Row],[PRECIO]]</f>
        <v>0</v>
      </c>
      <c r="P677" s="2">
        <f>+Tabla323[[#This Row],[BALANCE INICIAL2]]+Tabla323[[#This Row],[ENTRADAS3]]-Tabla323[[#This Row],[SALIDAS4]]</f>
        <v>2752.0499999999997</v>
      </c>
    </row>
    <row r="678" spans="1:16" x14ac:dyDescent="0.25">
      <c r="A678" s="39" t="s">
        <v>60</v>
      </c>
      <c r="B678" s="40" t="s">
        <v>885</v>
      </c>
      <c r="C678" s="52" t="s">
        <v>108</v>
      </c>
      <c r="D678" t="s">
        <v>808</v>
      </c>
      <c r="F678" s="55" t="s">
        <v>1345</v>
      </c>
      <c r="G678" s="9" t="s">
        <v>820</v>
      </c>
      <c r="H678">
        <v>1</v>
      </c>
      <c r="I678">
        <v>0</v>
      </c>
      <c r="J678" s="34">
        <v>0</v>
      </c>
      <c r="K678">
        <f>+Tabla323[[#This Row],[BALANCE INICIAL]]+Tabla323[[#This Row],[ENTRADAS]]-Tabla323[[#This Row],[SALIDAS]]</f>
        <v>1</v>
      </c>
      <c r="L678" s="2">
        <v>645</v>
      </c>
      <c r="M678" s="2">
        <f>+Tabla323[[#This Row],[BALANCE INICIAL]]*Tabla323[[#This Row],[PRECIO]]</f>
        <v>645</v>
      </c>
      <c r="N678" s="2">
        <f>+Tabla323[[#This Row],[ENTRADAS]]*Tabla323[[#This Row],[PRECIO]]</f>
        <v>0</v>
      </c>
      <c r="O678" s="2">
        <f>+Tabla323[[#This Row],[SALIDAS]]*Tabla323[[#This Row],[PRECIO]]</f>
        <v>0</v>
      </c>
      <c r="P678" s="2">
        <f>+Tabla323[[#This Row],[BALANCE INICIAL2]]+Tabla323[[#This Row],[ENTRADAS3]]-Tabla323[[#This Row],[SALIDAS4]]</f>
        <v>645</v>
      </c>
    </row>
    <row r="679" spans="1:16" x14ac:dyDescent="0.25">
      <c r="A679" s="39" t="s">
        <v>42</v>
      </c>
      <c r="B679" s="56">
        <v>1206010001</v>
      </c>
      <c r="C679" s="52" t="s">
        <v>88</v>
      </c>
      <c r="D679" t="s">
        <v>1200</v>
      </c>
      <c r="F679" s="55" t="s">
        <v>1345</v>
      </c>
      <c r="G679" s="9" t="s">
        <v>820</v>
      </c>
      <c r="H679">
        <v>4</v>
      </c>
      <c r="I679">
        <v>0</v>
      </c>
      <c r="J679" s="34">
        <v>0</v>
      </c>
      <c r="K679">
        <f>+Tabla323[[#This Row],[BALANCE INICIAL]]+Tabla323[[#This Row],[ENTRADAS]]-Tabla323[[#This Row],[SALIDAS]]</f>
        <v>4</v>
      </c>
      <c r="L679" s="2">
        <v>162.5</v>
      </c>
      <c r="M679" s="2">
        <f>+Tabla323[[#This Row],[BALANCE INICIAL]]*Tabla323[[#This Row],[PRECIO]]</f>
        <v>650</v>
      </c>
      <c r="N679" s="2">
        <f>+Tabla323[[#This Row],[ENTRADAS]]*Tabla323[[#This Row],[PRECIO]]</f>
        <v>0</v>
      </c>
      <c r="O679" s="2">
        <f>+Tabla323[[#This Row],[SALIDAS]]*Tabla323[[#This Row],[PRECIO]]</f>
        <v>0</v>
      </c>
      <c r="P679" s="2">
        <f>+Tabla323[[#This Row],[BALANCE INICIAL2]]+Tabla323[[#This Row],[ENTRADAS3]]-Tabla323[[#This Row],[SALIDAS4]]</f>
        <v>650</v>
      </c>
    </row>
    <row r="680" spans="1:16" x14ac:dyDescent="0.25">
      <c r="A680" s="39" t="s">
        <v>42</v>
      </c>
      <c r="B680" s="56">
        <v>1206010001</v>
      </c>
      <c r="C680" s="52" t="s">
        <v>88</v>
      </c>
      <c r="D680" t="s">
        <v>1052</v>
      </c>
      <c r="E680">
        <v>0</v>
      </c>
      <c r="F680" s="55" t="s">
        <v>1345</v>
      </c>
      <c r="G680" s="9" t="s">
        <v>825</v>
      </c>
      <c r="H680">
        <v>0</v>
      </c>
      <c r="I680">
        <v>0</v>
      </c>
      <c r="J680" s="34">
        <v>0</v>
      </c>
      <c r="K680">
        <f>+Tabla323[[#This Row],[BALANCE INICIAL]]+Tabla323[[#This Row],[ENTRADAS]]-Tabla323[[#This Row],[SALIDAS]]</f>
        <v>0</v>
      </c>
      <c r="L680" s="2">
        <v>1401</v>
      </c>
      <c r="M680" s="2">
        <f>+Tabla323[[#This Row],[BALANCE INICIAL]]*Tabla323[[#This Row],[PRECIO]]</f>
        <v>0</v>
      </c>
      <c r="N680" s="2">
        <f>+Tabla323[[#This Row],[ENTRADAS]]*Tabla323[[#This Row],[PRECIO]]</f>
        <v>0</v>
      </c>
      <c r="O680" s="2">
        <f>+Tabla323[[#This Row],[SALIDAS]]*Tabla323[[#This Row],[PRECIO]]</f>
        <v>0</v>
      </c>
      <c r="P680" s="2">
        <f>+Tabla323[[#This Row],[BALANCE INICIAL2]]+Tabla323[[#This Row],[ENTRADAS3]]-Tabla323[[#This Row],[SALIDAS4]]</f>
        <v>0</v>
      </c>
    </row>
    <row r="681" spans="1:16" ht="13.5" customHeight="1" x14ac:dyDescent="0.25">
      <c r="A681" s="39" t="s">
        <v>42</v>
      </c>
      <c r="B681" s="56">
        <v>1206010001</v>
      </c>
      <c r="C681" s="52" t="s">
        <v>88</v>
      </c>
      <c r="D681" t="s">
        <v>1201</v>
      </c>
      <c r="F681" s="55" t="s">
        <v>1345</v>
      </c>
      <c r="G681" s="9" t="s">
        <v>820</v>
      </c>
      <c r="H681">
        <v>5</v>
      </c>
      <c r="I681">
        <v>0</v>
      </c>
      <c r="J681" s="34">
        <v>0</v>
      </c>
      <c r="K681">
        <f>+Tabla323[[#This Row],[BALANCE INICIAL]]+Tabla323[[#This Row],[ENTRADAS]]-Tabla323[[#This Row],[SALIDAS]]</f>
        <v>5</v>
      </c>
      <c r="L681" s="2">
        <v>900</v>
      </c>
      <c r="M681" s="2">
        <f>+Tabla323[[#This Row],[BALANCE INICIAL]]*Tabla323[[#This Row],[PRECIO]]</f>
        <v>4500</v>
      </c>
      <c r="N681" s="2">
        <f>+Tabla323[[#This Row],[ENTRADAS]]*Tabla323[[#This Row],[PRECIO]]</f>
        <v>0</v>
      </c>
      <c r="O681" s="2">
        <f>+Tabla323[[#This Row],[SALIDAS]]*Tabla323[[#This Row],[PRECIO]]</f>
        <v>0</v>
      </c>
      <c r="P681" s="2">
        <f>+Tabla323[[#This Row],[BALANCE INICIAL2]]+Tabla323[[#This Row],[ENTRADAS3]]-Tabla323[[#This Row],[SALIDAS4]]</f>
        <v>4500</v>
      </c>
    </row>
    <row r="682" spans="1:16" x14ac:dyDescent="0.25">
      <c r="A682" s="39" t="s">
        <v>47</v>
      </c>
      <c r="B682" s="40" t="s">
        <v>893</v>
      </c>
      <c r="C682" s="52" t="s">
        <v>94</v>
      </c>
      <c r="D682" t="s">
        <v>402</v>
      </c>
      <c r="F682" s="55" t="s">
        <v>1345</v>
      </c>
      <c r="G682" s="9" t="s">
        <v>825</v>
      </c>
      <c r="H682">
        <v>3</v>
      </c>
      <c r="I682">
        <v>0</v>
      </c>
      <c r="J682" s="34">
        <v>0</v>
      </c>
      <c r="K682">
        <f>+Tabla323[[#This Row],[BALANCE INICIAL]]+Tabla323[[#This Row],[ENTRADAS]]-Tabla323[[#This Row],[SALIDAS]]</f>
        <v>3</v>
      </c>
      <c r="L682" s="2">
        <v>452.54</v>
      </c>
      <c r="M682" s="2">
        <f>+Tabla323[[#This Row],[BALANCE INICIAL]]*Tabla323[[#This Row],[PRECIO]]</f>
        <v>1357.6200000000001</v>
      </c>
      <c r="N682" s="2">
        <f>+Tabla323[[#This Row],[ENTRADAS]]*Tabla323[[#This Row],[PRECIO]]</f>
        <v>0</v>
      </c>
      <c r="O682" s="2">
        <f>+Tabla323[[#This Row],[SALIDAS]]*Tabla323[[#This Row],[PRECIO]]</f>
        <v>0</v>
      </c>
      <c r="P682" s="2">
        <f>+Tabla323[[#This Row],[BALANCE INICIAL2]]+Tabla323[[#This Row],[ENTRADAS3]]-Tabla323[[#This Row],[SALIDAS4]]</f>
        <v>1357.6200000000001</v>
      </c>
    </row>
    <row r="683" spans="1:16" x14ac:dyDescent="0.25">
      <c r="A683" s="39" t="s">
        <v>47</v>
      </c>
      <c r="B683" s="40" t="s">
        <v>893</v>
      </c>
      <c r="C683" s="52" t="s">
        <v>94</v>
      </c>
      <c r="D683" t="s">
        <v>320</v>
      </c>
      <c r="F683" s="55" t="s">
        <v>1345</v>
      </c>
      <c r="G683" s="9" t="s">
        <v>825</v>
      </c>
      <c r="H683">
        <v>60</v>
      </c>
      <c r="I683">
        <v>0</v>
      </c>
      <c r="J683" s="34">
        <v>0</v>
      </c>
      <c r="K683">
        <f>+Tabla323[[#This Row],[BALANCE INICIAL]]+Tabla323[[#This Row],[ENTRADAS]]-Tabla323[[#This Row],[SALIDAS]]</f>
        <v>60</v>
      </c>
      <c r="L683" s="2">
        <v>435.83</v>
      </c>
      <c r="M683" s="2">
        <f>+Tabla323[[#This Row],[BALANCE INICIAL]]*Tabla323[[#This Row],[PRECIO]]</f>
        <v>26149.8</v>
      </c>
      <c r="N683" s="2">
        <f>+Tabla323[[#This Row],[ENTRADAS]]*Tabla323[[#This Row],[PRECIO]]</f>
        <v>0</v>
      </c>
      <c r="O683" s="2">
        <f>+Tabla323[[#This Row],[SALIDAS]]*Tabla323[[#This Row],[PRECIO]]</f>
        <v>0</v>
      </c>
      <c r="P683" s="2">
        <f>+Tabla323[[#This Row],[BALANCE INICIAL2]]+Tabla323[[#This Row],[ENTRADAS3]]-Tabla323[[#This Row],[SALIDAS4]]</f>
        <v>26149.8</v>
      </c>
    </row>
    <row r="684" spans="1:16" ht="14.25" customHeight="1" x14ac:dyDescent="0.25">
      <c r="A684" s="39" t="s">
        <v>28</v>
      </c>
      <c r="B684" s="40" t="s">
        <v>884</v>
      </c>
      <c r="C684" s="52" t="s">
        <v>74</v>
      </c>
      <c r="D684" t="s">
        <v>1059</v>
      </c>
      <c r="F684" s="55" t="s">
        <v>1345</v>
      </c>
      <c r="G684" s="9" t="s">
        <v>820</v>
      </c>
      <c r="H684">
        <v>38</v>
      </c>
      <c r="I684">
        <v>0</v>
      </c>
      <c r="J684" s="34">
        <v>19</v>
      </c>
      <c r="K684">
        <f>+Tabla323[[#This Row],[BALANCE INICIAL]]+Tabla323[[#This Row],[ENTRADAS]]-Tabla323[[#This Row],[SALIDAS]]</f>
        <v>19</v>
      </c>
      <c r="L684" s="2">
        <v>155.16999999999999</v>
      </c>
      <c r="M684" s="2">
        <f>+Tabla323[[#This Row],[BALANCE INICIAL]]*Tabla323[[#This Row],[PRECIO]]</f>
        <v>5896.4599999999991</v>
      </c>
      <c r="N684" s="2">
        <f>+Tabla323[[#This Row],[ENTRADAS]]*Tabla323[[#This Row],[PRECIO]]</f>
        <v>0</v>
      </c>
      <c r="O684" s="2">
        <f>+Tabla323[[#This Row],[SALIDAS]]*Tabla323[[#This Row],[PRECIO]]</f>
        <v>2948.2299999999996</v>
      </c>
      <c r="P684" s="2">
        <f>+Tabla323[[#This Row],[BALANCE INICIAL2]]+Tabla323[[#This Row],[ENTRADAS3]]-Tabla323[[#This Row],[SALIDAS4]]</f>
        <v>2948.2299999999996</v>
      </c>
    </row>
    <row r="685" spans="1:16" x14ac:dyDescent="0.25">
      <c r="A685" s="39" t="s">
        <v>59</v>
      </c>
      <c r="B685" s="40" t="s">
        <v>880</v>
      </c>
      <c r="C685" s="52" t="s">
        <v>107</v>
      </c>
      <c r="D685" t="s">
        <v>809</v>
      </c>
      <c r="F685" s="55" t="s">
        <v>1345</v>
      </c>
      <c r="G685" s="9" t="s">
        <v>820</v>
      </c>
      <c r="H685">
        <v>3</v>
      </c>
      <c r="I685">
        <v>0</v>
      </c>
      <c r="J685" s="34">
        <v>0</v>
      </c>
      <c r="K685">
        <f>+Tabla323[[#This Row],[BALANCE INICIAL]]+Tabla323[[#This Row],[ENTRADAS]]-Tabla323[[#This Row],[SALIDAS]]</f>
        <v>3</v>
      </c>
      <c r="L685" s="2">
        <v>400</v>
      </c>
      <c r="M685" s="2">
        <f>+Tabla323[[#This Row],[BALANCE INICIAL]]*Tabla323[[#This Row],[PRECIO]]</f>
        <v>1200</v>
      </c>
      <c r="N685" s="2">
        <f>+Tabla323[[#This Row],[ENTRADAS]]*Tabla323[[#This Row],[PRECIO]]</f>
        <v>0</v>
      </c>
      <c r="O685" s="2">
        <f>+Tabla323[[#This Row],[SALIDAS]]*Tabla323[[#This Row],[PRECIO]]</f>
        <v>0</v>
      </c>
      <c r="P685" s="2">
        <f>+Tabla323[[#This Row],[BALANCE INICIAL2]]+Tabla323[[#This Row],[ENTRADAS3]]-Tabla323[[#This Row],[SALIDAS4]]</f>
        <v>1200</v>
      </c>
    </row>
    <row r="686" spans="1:16" x14ac:dyDescent="0.25">
      <c r="A686" s="39" t="s">
        <v>37</v>
      </c>
      <c r="B686" s="40" t="s">
        <v>886</v>
      </c>
      <c r="C686" s="52" t="s">
        <v>83</v>
      </c>
      <c r="D686" t="s">
        <v>1009</v>
      </c>
      <c r="F686" s="55" t="s">
        <v>1345</v>
      </c>
      <c r="G686" s="9" t="s">
        <v>820</v>
      </c>
      <c r="H686">
        <v>5</v>
      </c>
      <c r="I686">
        <v>0</v>
      </c>
      <c r="J686" s="34">
        <v>0</v>
      </c>
      <c r="K686">
        <f>+Tabla323[[#This Row],[BALANCE INICIAL]]+Tabla323[[#This Row],[ENTRADAS]]-Tabla323[[#This Row],[SALIDAS]]</f>
        <v>5</v>
      </c>
      <c r="L686" s="2">
        <v>200</v>
      </c>
      <c r="M686" s="2">
        <f>+Tabla323[[#This Row],[BALANCE INICIAL]]*Tabla323[[#This Row],[PRECIO]]</f>
        <v>1000</v>
      </c>
      <c r="N686" s="2">
        <f>+Tabla323[[#This Row],[ENTRADAS]]*Tabla323[[#This Row],[PRECIO]]</f>
        <v>0</v>
      </c>
      <c r="O686" s="2">
        <f>+Tabla323[[#This Row],[SALIDAS]]*Tabla323[[#This Row],[PRECIO]]</f>
        <v>0</v>
      </c>
      <c r="P686" s="2">
        <f>+Tabla323[[#This Row],[BALANCE INICIAL2]]+Tabla323[[#This Row],[ENTRADAS3]]-Tabla323[[#This Row],[SALIDAS4]]</f>
        <v>1000</v>
      </c>
    </row>
    <row r="687" spans="1:16" x14ac:dyDescent="0.25">
      <c r="A687" s="9" t="s">
        <v>29</v>
      </c>
      <c r="B687" s="47" t="s">
        <v>878</v>
      </c>
      <c r="C687" s="50" t="s">
        <v>102</v>
      </c>
      <c r="D687" t="s">
        <v>635</v>
      </c>
      <c r="F687" s="55" t="s">
        <v>1345</v>
      </c>
      <c r="G687" s="9" t="s">
        <v>865</v>
      </c>
      <c r="H687">
        <v>13</v>
      </c>
      <c r="I687">
        <v>0</v>
      </c>
      <c r="J687" s="34">
        <v>0</v>
      </c>
      <c r="K687">
        <f>+Tabla323[[#This Row],[BALANCE INICIAL]]+Tabla323[[#This Row],[ENTRADAS]]-Tabla323[[#This Row],[SALIDAS]]</f>
        <v>13</v>
      </c>
      <c r="L687" s="2">
        <v>880</v>
      </c>
      <c r="M687" s="2">
        <f>+Tabla323[[#This Row],[BALANCE INICIAL]]*Tabla323[[#This Row],[PRECIO]]</f>
        <v>11440</v>
      </c>
      <c r="N687" s="2">
        <f>+Tabla323[[#This Row],[ENTRADAS]]*Tabla323[[#This Row],[PRECIO]]</f>
        <v>0</v>
      </c>
      <c r="O687" s="2">
        <f>+Tabla323[[#This Row],[SALIDAS]]*Tabla323[[#This Row],[PRECIO]]</f>
        <v>0</v>
      </c>
      <c r="P687" s="2">
        <f>+Tabla323[[#This Row],[BALANCE INICIAL2]]+Tabla323[[#This Row],[ENTRADAS3]]-Tabla323[[#This Row],[SALIDAS4]]</f>
        <v>11440</v>
      </c>
    </row>
    <row r="688" spans="1:16" x14ac:dyDescent="0.25">
      <c r="A688" s="39" t="s">
        <v>33</v>
      </c>
      <c r="B688" s="40" t="s">
        <v>879</v>
      </c>
      <c r="C688" s="50" t="s">
        <v>106</v>
      </c>
      <c r="D688" t="s">
        <v>1373</v>
      </c>
      <c r="F688" s="55" t="s">
        <v>1345</v>
      </c>
      <c r="G688" s="9" t="s">
        <v>1372</v>
      </c>
      <c r="H688">
        <v>28</v>
      </c>
      <c r="I688">
        <v>0</v>
      </c>
      <c r="J688" s="34">
        <v>2</v>
      </c>
      <c r="K688">
        <f>+Tabla323[[#This Row],[BALANCE INICIAL]]+Tabla323[[#This Row],[ENTRADAS]]-Tabla323[[#This Row],[SALIDAS]]</f>
        <v>26</v>
      </c>
      <c r="L688" s="2">
        <v>145</v>
      </c>
      <c r="M688" s="2">
        <f>+Tabla323[[#This Row],[BALANCE INICIAL]]*Tabla323[[#This Row],[PRECIO]]</f>
        <v>4060</v>
      </c>
      <c r="N688" s="2">
        <f>+Tabla323[[#This Row],[ENTRADAS]]*Tabla323[[#This Row],[PRECIO]]</f>
        <v>0</v>
      </c>
      <c r="O688" s="2">
        <f>+Tabla323[[#This Row],[SALIDAS]]*Tabla323[[#This Row],[PRECIO]]</f>
        <v>290</v>
      </c>
      <c r="P688" s="2">
        <f>+Tabla323[[#This Row],[BALANCE INICIAL2]]+Tabla323[[#This Row],[ENTRADAS3]]-Tabla323[[#This Row],[SALIDAS4]]</f>
        <v>3770</v>
      </c>
    </row>
    <row r="689" spans="1:16" ht="15.75" customHeight="1" x14ac:dyDescent="0.25">
      <c r="A689" s="39" t="s">
        <v>33</v>
      </c>
      <c r="B689" s="40" t="s">
        <v>879</v>
      </c>
      <c r="C689" s="50" t="s">
        <v>106</v>
      </c>
      <c r="D689" t="s">
        <v>1374</v>
      </c>
      <c r="F689" s="55" t="s">
        <v>1345</v>
      </c>
      <c r="G689" s="9" t="s">
        <v>1371</v>
      </c>
      <c r="H689">
        <v>99</v>
      </c>
      <c r="I689">
        <v>0</v>
      </c>
      <c r="J689" s="34">
        <v>2</v>
      </c>
      <c r="K689">
        <f>+Tabla323[[#This Row],[BALANCE INICIAL]]+Tabla323[[#This Row],[ENTRADAS]]-Tabla323[[#This Row],[SALIDAS]]</f>
        <v>97</v>
      </c>
      <c r="L689" s="2">
        <v>175</v>
      </c>
      <c r="M689" s="2">
        <f>+Tabla323[[#This Row],[BALANCE INICIAL]]*Tabla323[[#This Row],[PRECIO]]</f>
        <v>17325</v>
      </c>
      <c r="N689" s="2">
        <f>+Tabla323[[#This Row],[ENTRADAS]]*Tabla323[[#This Row],[PRECIO]]</f>
        <v>0</v>
      </c>
      <c r="O689" s="2">
        <f>+Tabla323[[#This Row],[SALIDAS]]*Tabla323[[#This Row],[PRECIO]]</f>
        <v>350</v>
      </c>
      <c r="P689" s="2">
        <f>+Tabla323[[#This Row],[BALANCE INICIAL2]]+Tabla323[[#This Row],[ENTRADAS3]]-Tabla323[[#This Row],[SALIDAS4]]</f>
        <v>16975</v>
      </c>
    </row>
    <row r="690" spans="1:16" x14ac:dyDescent="0.25">
      <c r="A690" s="39" t="s">
        <v>28</v>
      </c>
      <c r="B690" s="40" t="s">
        <v>884</v>
      </c>
      <c r="C690" s="52" t="s">
        <v>74</v>
      </c>
      <c r="D690" t="s">
        <v>1063</v>
      </c>
      <c r="E690" t="s">
        <v>1060</v>
      </c>
      <c r="F690" s="55" t="s">
        <v>1345</v>
      </c>
      <c r="G690" s="9" t="s">
        <v>820</v>
      </c>
      <c r="H690">
        <v>0</v>
      </c>
      <c r="I690">
        <v>0</v>
      </c>
      <c r="J690" s="34">
        <v>0</v>
      </c>
      <c r="K690">
        <f>+Tabla323[[#This Row],[BALANCE INICIAL]]+Tabla323[[#This Row],[ENTRADAS]]-Tabla323[[#This Row],[SALIDAS]]</f>
        <v>0</v>
      </c>
      <c r="L690" s="2">
        <v>135</v>
      </c>
      <c r="M690" s="2">
        <f>+Tabla323[[#This Row],[BALANCE INICIAL]]*Tabla323[[#This Row],[PRECIO]]</f>
        <v>0</v>
      </c>
      <c r="N690" s="2">
        <f>+Tabla323[[#This Row],[ENTRADAS]]*Tabla323[[#This Row],[PRECIO]]</f>
        <v>0</v>
      </c>
      <c r="O690" s="2">
        <f>+Tabla323[[#This Row],[SALIDAS]]*Tabla323[[#This Row],[PRECIO]]</f>
        <v>0</v>
      </c>
      <c r="P690" s="2">
        <f>+Tabla323[[#This Row],[BALANCE INICIAL2]]+Tabla323[[#This Row],[ENTRADAS3]]-Tabla323[[#This Row],[SALIDAS4]]</f>
        <v>0</v>
      </c>
    </row>
    <row r="691" spans="1:16" x14ac:dyDescent="0.25">
      <c r="A691" s="39" t="s">
        <v>59</v>
      </c>
      <c r="B691" s="40" t="s">
        <v>880</v>
      </c>
      <c r="C691" s="52" t="s">
        <v>107</v>
      </c>
      <c r="D691" t="s">
        <v>810</v>
      </c>
      <c r="F691" s="55" t="s">
        <v>1345</v>
      </c>
      <c r="G691" s="9" t="s">
        <v>820</v>
      </c>
      <c r="H691">
        <v>1</v>
      </c>
      <c r="I691">
        <v>0</v>
      </c>
      <c r="J691" s="34">
        <v>0</v>
      </c>
      <c r="K691">
        <f>+Tabla323[[#This Row],[BALANCE INICIAL]]+Tabla323[[#This Row],[ENTRADAS]]-Tabla323[[#This Row],[SALIDAS]]</f>
        <v>1</v>
      </c>
      <c r="L691" s="2">
        <v>275</v>
      </c>
      <c r="M691" s="2">
        <f>+Tabla323[[#This Row],[BALANCE INICIAL]]*Tabla323[[#This Row],[PRECIO]]</f>
        <v>275</v>
      </c>
      <c r="N691" s="2">
        <f>+Tabla323[[#This Row],[ENTRADAS]]*Tabla323[[#This Row],[PRECIO]]</f>
        <v>0</v>
      </c>
      <c r="O691" s="2">
        <f>+Tabla323[[#This Row],[SALIDAS]]*Tabla323[[#This Row],[PRECIO]]</f>
        <v>0</v>
      </c>
      <c r="P691" s="2">
        <f>+Tabla323[[#This Row],[BALANCE INICIAL2]]+Tabla323[[#This Row],[ENTRADAS3]]-Tabla323[[#This Row],[SALIDAS4]]</f>
        <v>275</v>
      </c>
    </row>
    <row r="692" spans="1:16" ht="15" customHeight="1" x14ac:dyDescent="0.25">
      <c r="A692" s="39" t="s">
        <v>24</v>
      </c>
      <c r="B692" s="40" t="s">
        <v>875</v>
      </c>
      <c r="C692" s="52" t="s">
        <v>64</v>
      </c>
      <c r="D692" t="s">
        <v>1198</v>
      </c>
      <c r="F692" s="55" t="s">
        <v>1345</v>
      </c>
      <c r="G692" s="9" t="s">
        <v>820</v>
      </c>
      <c r="H692">
        <v>50</v>
      </c>
      <c r="I692">
        <v>0</v>
      </c>
      <c r="J692" s="34">
        <v>0</v>
      </c>
      <c r="K692">
        <f>+Tabla323[[#This Row],[BALANCE INICIAL]]+Tabla323[[#This Row],[ENTRADAS]]-Tabla323[[#This Row],[SALIDAS]]</f>
        <v>50</v>
      </c>
      <c r="L692" s="2">
        <v>65</v>
      </c>
      <c r="M692" s="2">
        <f>+Tabla323[[#This Row],[BALANCE INICIAL]]*Tabla323[[#This Row],[PRECIO]]</f>
        <v>3250</v>
      </c>
      <c r="N692" s="2">
        <f>+Tabla323[[#This Row],[ENTRADAS]]*Tabla323[[#This Row],[PRECIO]]</f>
        <v>0</v>
      </c>
      <c r="O692" s="2">
        <f>+Tabla323[[#This Row],[SALIDAS]]*Tabla323[[#This Row],[PRECIO]]</f>
        <v>0</v>
      </c>
      <c r="P692" s="2">
        <f>+Tabla323[[#This Row],[BALANCE INICIAL2]]+Tabla323[[#This Row],[ENTRADAS3]]-Tabla323[[#This Row],[SALIDAS4]]</f>
        <v>3250</v>
      </c>
    </row>
    <row r="693" spans="1:16" x14ac:dyDescent="0.25">
      <c r="A693" s="39" t="s">
        <v>24</v>
      </c>
      <c r="B693" s="40" t="s">
        <v>875</v>
      </c>
      <c r="C693" s="52" t="s">
        <v>64</v>
      </c>
      <c r="D693" t="s">
        <v>1199</v>
      </c>
      <c r="F693" s="55" t="s">
        <v>1345</v>
      </c>
      <c r="G693" s="9" t="s">
        <v>820</v>
      </c>
      <c r="H693">
        <v>4</v>
      </c>
      <c r="I693">
        <v>0</v>
      </c>
      <c r="J693" s="34">
        <v>0</v>
      </c>
      <c r="K693">
        <f>+Tabla323[[#This Row],[BALANCE INICIAL]]+Tabla323[[#This Row],[ENTRADAS]]-Tabla323[[#This Row],[SALIDAS]]</f>
        <v>4</v>
      </c>
      <c r="L693" s="2">
        <v>485.17</v>
      </c>
      <c r="M693" s="2">
        <f>+Tabla323[[#This Row],[BALANCE INICIAL]]*Tabla323[[#This Row],[PRECIO]]</f>
        <v>1940.68</v>
      </c>
      <c r="N693" s="2">
        <f>+Tabla323[[#This Row],[ENTRADAS]]*Tabla323[[#This Row],[PRECIO]]</f>
        <v>0</v>
      </c>
      <c r="O693" s="2">
        <f>+Tabla323[[#This Row],[SALIDAS]]*Tabla323[[#This Row],[PRECIO]]</f>
        <v>0</v>
      </c>
      <c r="P693" s="2">
        <f>+Tabla323[[#This Row],[BALANCE INICIAL2]]+Tabla323[[#This Row],[ENTRADAS3]]-Tabla323[[#This Row],[SALIDAS4]]</f>
        <v>1940.68</v>
      </c>
    </row>
    <row r="694" spans="1:16" x14ac:dyDescent="0.25">
      <c r="A694" s="39" t="s">
        <v>24</v>
      </c>
      <c r="B694" s="40" t="s">
        <v>875</v>
      </c>
      <c r="C694" s="52" t="s">
        <v>64</v>
      </c>
      <c r="D694" t="s">
        <v>1007</v>
      </c>
      <c r="F694" s="55" t="s">
        <v>1345</v>
      </c>
      <c r="G694" s="9" t="s">
        <v>820</v>
      </c>
      <c r="H694">
        <v>1</v>
      </c>
      <c r="I694">
        <v>0</v>
      </c>
      <c r="J694" s="34">
        <v>0</v>
      </c>
      <c r="K694">
        <f>+Tabla323[[#This Row],[BALANCE INICIAL]]+Tabla323[[#This Row],[ENTRADAS]]-Tabla323[[#This Row],[SALIDAS]]</f>
        <v>1</v>
      </c>
      <c r="L694" s="2">
        <v>325</v>
      </c>
      <c r="M694" s="2">
        <f>+Tabla323[[#This Row],[BALANCE INICIAL]]*Tabla323[[#This Row],[PRECIO]]</f>
        <v>325</v>
      </c>
      <c r="N694" s="2">
        <f>+Tabla323[[#This Row],[ENTRADAS]]*Tabla323[[#This Row],[PRECIO]]</f>
        <v>0</v>
      </c>
      <c r="O694" s="2">
        <f>+Tabla323[[#This Row],[SALIDAS]]*Tabla323[[#This Row],[PRECIO]]</f>
        <v>0</v>
      </c>
      <c r="P694" s="2">
        <f>+Tabla323[[#This Row],[BALANCE INICIAL2]]+Tabla323[[#This Row],[ENTRADAS3]]-Tabla323[[#This Row],[SALIDAS4]]</f>
        <v>325</v>
      </c>
    </row>
    <row r="695" spans="1:16" x14ac:dyDescent="0.25">
      <c r="A695" s="39" t="s">
        <v>28</v>
      </c>
      <c r="B695" s="40" t="s">
        <v>884</v>
      </c>
      <c r="C695" s="52" t="s">
        <v>74</v>
      </c>
      <c r="D695" t="s">
        <v>1058</v>
      </c>
      <c r="F695" s="55" t="s">
        <v>1345</v>
      </c>
      <c r="G695" s="9" t="s">
        <v>820</v>
      </c>
      <c r="H695">
        <v>5</v>
      </c>
      <c r="I695">
        <v>0</v>
      </c>
      <c r="J695" s="34">
        <v>2</v>
      </c>
      <c r="K695">
        <f>+Tabla323[[#This Row],[BALANCE INICIAL]]+Tabla323[[#This Row],[ENTRADAS]]-Tabla323[[#This Row],[SALIDAS]]</f>
        <v>3</v>
      </c>
      <c r="L695" s="2">
        <v>2693</v>
      </c>
      <c r="M695" s="2">
        <f>+Tabla323[[#This Row],[BALANCE INICIAL]]*Tabla323[[#This Row],[PRECIO]]</f>
        <v>13465</v>
      </c>
      <c r="N695" s="2">
        <f>+Tabla323[[#This Row],[ENTRADAS]]*Tabla323[[#This Row],[PRECIO]]</f>
        <v>0</v>
      </c>
      <c r="O695" s="2">
        <f>+Tabla323[[#This Row],[SALIDAS]]*Tabla323[[#This Row],[PRECIO]]</f>
        <v>5386</v>
      </c>
      <c r="P695" s="2">
        <f>+Tabla323[[#This Row],[BALANCE INICIAL2]]+Tabla323[[#This Row],[ENTRADAS3]]-Tabla323[[#This Row],[SALIDAS4]]</f>
        <v>8079</v>
      </c>
    </row>
    <row r="696" spans="1:16" x14ac:dyDescent="0.25">
      <c r="A696" s="39" t="s">
        <v>28</v>
      </c>
      <c r="B696" s="40" t="s">
        <v>884</v>
      </c>
      <c r="C696" s="52" t="s">
        <v>74</v>
      </c>
      <c r="D696" t="s">
        <v>1125</v>
      </c>
      <c r="F696" s="55" t="s">
        <v>1345</v>
      </c>
      <c r="G696" s="9" t="s">
        <v>820</v>
      </c>
      <c r="H696">
        <v>6</v>
      </c>
      <c r="I696">
        <v>0</v>
      </c>
      <c r="J696" s="34">
        <v>0</v>
      </c>
      <c r="K696">
        <f>+Tabla323[[#This Row],[BALANCE INICIAL]]+Tabla323[[#This Row],[ENTRADAS]]-Tabla323[[#This Row],[SALIDAS]]</f>
        <v>6</v>
      </c>
      <c r="L696" s="2">
        <v>1650</v>
      </c>
      <c r="M696" s="2">
        <f>+Tabla323[[#This Row],[BALANCE INICIAL]]*Tabla323[[#This Row],[PRECIO]]</f>
        <v>9900</v>
      </c>
      <c r="N696" s="2">
        <f>+Tabla323[[#This Row],[ENTRADAS]]*Tabla323[[#This Row],[PRECIO]]</f>
        <v>0</v>
      </c>
      <c r="O696" s="2">
        <f>+Tabla323[[#This Row],[SALIDAS]]*Tabla323[[#This Row],[PRECIO]]</f>
        <v>0</v>
      </c>
      <c r="P696" s="2">
        <f>+Tabla323[[#This Row],[BALANCE INICIAL2]]+Tabla323[[#This Row],[ENTRADAS3]]-Tabla323[[#This Row],[SALIDAS4]]</f>
        <v>9900</v>
      </c>
    </row>
    <row r="697" spans="1:16" x14ac:dyDescent="0.25">
      <c r="A697" s="39" t="s">
        <v>28</v>
      </c>
      <c r="B697" s="40" t="s">
        <v>884</v>
      </c>
      <c r="C697" s="52" t="s">
        <v>74</v>
      </c>
      <c r="D697" t="s">
        <v>342</v>
      </c>
      <c r="F697" s="55" t="s">
        <v>1345</v>
      </c>
      <c r="G697" s="9" t="s">
        <v>820</v>
      </c>
      <c r="H697">
        <v>3</v>
      </c>
      <c r="I697">
        <v>0</v>
      </c>
      <c r="J697" s="34">
        <v>0</v>
      </c>
      <c r="K697">
        <f>+Tabla323[[#This Row],[BALANCE INICIAL]]+Tabla323[[#This Row],[ENTRADAS]]-Tabla323[[#This Row],[SALIDAS]]</f>
        <v>3</v>
      </c>
      <c r="L697" s="2">
        <v>4399</v>
      </c>
      <c r="M697" s="2">
        <f>+Tabla323[[#This Row],[BALANCE INICIAL]]*Tabla323[[#This Row],[PRECIO]]</f>
        <v>13197</v>
      </c>
      <c r="N697" s="2">
        <f>+Tabla323[[#This Row],[ENTRADAS]]*Tabla323[[#This Row],[PRECIO]]</f>
        <v>0</v>
      </c>
      <c r="O697" s="2">
        <f>+Tabla323[[#This Row],[SALIDAS]]*Tabla323[[#This Row],[PRECIO]]</f>
        <v>0</v>
      </c>
      <c r="P697" s="2">
        <f>+Tabla323[[#This Row],[BALANCE INICIAL2]]+Tabla323[[#This Row],[ENTRADAS3]]-Tabla323[[#This Row],[SALIDAS4]]</f>
        <v>13197</v>
      </c>
    </row>
    <row r="698" spans="1:16" x14ac:dyDescent="0.25">
      <c r="A698" s="39" t="s">
        <v>28</v>
      </c>
      <c r="B698" s="40" t="s">
        <v>884</v>
      </c>
      <c r="C698" s="52" t="s">
        <v>74</v>
      </c>
      <c r="D698" t="s">
        <v>340</v>
      </c>
      <c r="F698" s="55" t="s">
        <v>1345</v>
      </c>
      <c r="G698" s="9" t="s">
        <v>820</v>
      </c>
      <c r="H698">
        <v>3</v>
      </c>
      <c r="I698">
        <v>0</v>
      </c>
      <c r="J698" s="34">
        <v>0</v>
      </c>
      <c r="K698">
        <f>+Tabla323[[#This Row],[BALANCE INICIAL]]+Tabla323[[#This Row],[ENTRADAS]]-Tabla323[[#This Row],[SALIDAS]]</f>
        <v>3</v>
      </c>
      <c r="L698" s="2">
        <v>4399</v>
      </c>
      <c r="M698" s="2">
        <f>+Tabla323[[#This Row],[BALANCE INICIAL]]*Tabla323[[#This Row],[PRECIO]]</f>
        <v>13197</v>
      </c>
      <c r="N698" s="2">
        <f>+Tabla323[[#This Row],[ENTRADAS]]*Tabla323[[#This Row],[PRECIO]]</f>
        <v>0</v>
      </c>
      <c r="O698" s="2">
        <f>+Tabla323[[#This Row],[SALIDAS]]*Tabla323[[#This Row],[PRECIO]]</f>
        <v>0</v>
      </c>
      <c r="P698" s="2">
        <f>+Tabla323[[#This Row],[BALANCE INICIAL2]]+Tabla323[[#This Row],[ENTRADAS3]]-Tabla323[[#This Row],[SALIDAS4]]</f>
        <v>13197</v>
      </c>
    </row>
    <row r="699" spans="1:16" x14ac:dyDescent="0.25">
      <c r="A699" s="39" t="s">
        <v>28</v>
      </c>
      <c r="B699" s="40" t="s">
        <v>884</v>
      </c>
      <c r="C699" s="52" t="s">
        <v>74</v>
      </c>
      <c r="D699" t="s">
        <v>341</v>
      </c>
      <c r="F699" s="55" t="s">
        <v>1345</v>
      </c>
      <c r="G699" s="9" t="s">
        <v>820</v>
      </c>
      <c r="H699">
        <v>3</v>
      </c>
      <c r="I699">
        <v>0</v>
      </c>
      <c r="J699" s="34">
        <v>0</v>
      </c>
      <c r="K699">
        <f>+Tabla323[[#This Row],[BALANCE INICIAL]]+Tabla323[[#This Row],[ENTRADAS]]-Tabla323[[#This Row],[SALIDAS]]</f>
        <v>3</v>
      </c>
      <c r="L699" s="2">
        <v>4399</v>
      </c>
      <c r="M699" s="2">
        <f>+Tabla323[[#This Row],[BALANCE INICIAL]]*Tabla323[[#This Row],[PRECIO]]</f>
        <v>13197</v>
      </c>
      <c r="N699" s="2">
        <f>+Tabla323[[#This Row],[ENTRADAS]]*Tabla323[[#This Row],[PRECIO]]</f>
        <v>0</v>
      </c>
      <c r="O699" s="2">
        <f>+Tabla323[[#This Row],[SALIDAS]]*Tabla323[[#This Row],[PRECIO]]</f>
        <v>0</v>
      </c>
      <c r="P699" s="2">
        <f>+Tabla323[[#This Row],[BALANCE INICIAL2]]+Tabla323[[#This Row],[ENTRADAS3]]-Tabla323[[#This Row],[SALIDAS4]]</f>
        <v>13197</v>
      </c>
    </row>
    <row r="700" spans="1:16" x14ac:dyDescent="0.25">
      <c r="A700" s="39" t="s">
        <v>28</v>
      </c>
      <c r="B700" s="40" t="s">
        <v>884</v>
      </c>
      <c r="C700" s="52" t="s">
        <v>74</v>
      </c>
      <c r="D700" t="s">
        <v>339</v>
      </c>
      <c r="F700" s="55" t="s">
        <v>1345</v>
      </c>
      <c r="G700" s="9" t="s">
        <v>820</v>
      </c>
      <c r="H700">
        <v>3</v>
      </c>
      <c r="I700">
        <v>0</v>
      </c>
      <c r="J700" s="34">
        <v>0</v>
      </c>
      <c r="K700">
        <f>+Tabla323[[#This Row],[BALANCE INICIAL]]+Tabla323[[#This Row],[ENTRADAS]]-Tabla323[[#This Row],[SALIDAS]]</f>
        <v>3</v>
      </c>
      <c r="L700" s="2">
        <v>3731</v>
      </c>
      <c r="M700" s="2">
        <f>+Tabla323[[#This Row],[BALANCE INICIAL]]*Tabla323[[#This Row],[PRECIO]]</f>
        <v>11193</v>
      </c>
      <c r="N700" s="2">
        <f>+Tabla323[[#This Row],[ENTRADAS]]*Tabla323[[#This Row],[PRECIO]]</f>
        <v>0</v>
      </c>
      <c r="O700" s="2">
        <f>+Tabla323[[#This Row],[SALIDAS]]*Tabla323[[#This Row],[PRECIO]]</f>
        <v>0</v>
      </c>
      <c r="P700" s="2">
        <f>+Tabla323[[#This Row],[BALANCE INICIAL2]]+Tabla323[[#This Row],[ENTRADAS3]]-Tabla323[[#This Row],[SALIDAS4]]</f>
        <v>11193</v>
      </c>
    </row>
    <row r="701" spans="1:16" x14ac:dyDescent="0.25">
      <c r="A701" s="39" t="s">
        <v>28</v>
      </c>
      <c r="B701" s="40" t="s">
        <v>884</v>
      </c>
      <c r="C701" s="52" t="s">
        <v>74</v>
      </c>
      <c r="D701" t="s">
        <v>1102</v>
      </c>
      <c r="F701" s="55" t="s">
        <v>1345</v>
      </c>
      <c r="G701" s="9" t="s">
        <v>820</v>
      </c>
      <c r="H701">
        <v>3</v>
      </c>
      <c r="I701">
        <v>0</v>
      </c>
      <c r="J701" s="34">
        <v>1</v>
      </c>
      <c r="K701">
        <f>+Tabla323[[#This Row],[BALANCE INICIAL]]+Tabla323[[#This Row],[ENTRADAS]]-Tabla323[[#This Row],[SALIDAS]]</f>
        <v>2</v>
      </c>
      <c r="L701" s="2">
        <v>7009.16</v>
      </c>
      <c r="M701" s="2">
        <f>+Tabla323[[#This Row],[BALANCE INICIAL]]*Tabla323[[#This Row],[PRECIO]]</f>
        <v>21027.48</v>
      </c>
      <c r="N701" s="2">
        <f>+Tabla323[[#This Row],[ENTRADAS]]*Tabla323[[#This Row],[PRECIO]]</f>
        <v>0</v>
      </c>
      <c r="O701" s="2">
        <f>+Tabla323[[#This Row],[SALIDAS]]*Tabla323[[#This Row],[PRECIO]]</f>
        <v>7009.16</v>
      </c>
      <c r="P701" s="2">
        <f>+Tabla323[[#This Row],[BALANCE INICIAL2]]+Tabla323[[#This Row],[ENTRADAS3]]-Tabla323[[#This Row],[SALIDAS4]]</f>
        <v>14018.32</v>
      </c>
    </row>
    <row r="702" spans="1:16" x14ac:dyDescent="0.25">
      <c r="A702" s="39" t="s">
        <v>28</v>
      </c>
      <c r="B702" s="40" t="s">
        <v>884</v>
      </c>
      <c r="C702" s="52" t="s">
        <v>74</v>
      </c>
      <c r="D702" t="s">
        <v>1109</v>
      </c>
      <c r="F702" s="55" t="s">
        <v>1345</v>
      </c>
      <c r="G702" s="9" t="s">
        <v>820</v>
      </c>
      <c r="H702">
        <v>12</v>
      </c>
      <c r="I702">
        <v>0</v>
      </c>
      <c r="J702" s="34">
        <v>0</v>
      </c>
      <c r="K702">
        <f>+Tabla323[[#This Row],[BALANCE INICIAL]]+Tabla323[[#This Row],[ENTRADAS]]-Tabla323[[#This Row],[SALIDAS]]</f>
        <v>12</v>
      </c>
      <c r="L702" s="2">
        <v>7662</v>
      </c>
      <c r="M702" s="2">
        <f>+Tabla323[[#This Row],[BALANCE INICIAL]]*Tabla323[[#This Row],[PRECIO]]</f>
        <v>91944</v>
      </c>
      <c r="N702" s="2">
        <f>+Tabla323[[#This Row],[ENTRADAS]]*Tabla323[[#This Row],[PRECIO]]</f>
        <v>0</v>
      </c>
      <c r="O702" s="2">
        <f>+Tabla323[[#This Row],[SALIDAS]]*Tabla323[[#This Row],[PRECIO]]</f>
        <v>0</v>
      </c>
      <c r="P702" s="2">
        <f>+Tabla323[[#This Row],[BALANCE INICIAL2]]+Tabla323[[#This Row],[ENTRADAS3]]-Tabla323[[#This Row],[SALIDAS4]]</f>
        <v>91944</v>
      </c>
    </row>
    <row r="703" spans="1:16" x14ac:dyDescent="0.25">
      <c r="A703" s="39" t="s">
        <v>28</v>
      </c>
      <c r="B703" s="40" t="s">
        <v>884</v>
      </c>
      <c r="C703" s="52" t="s">
        <v>74</v>
      </c>
      <c r="D703" t="s">
        <v>1112</v>
      </c>
      <c r="F703" s="55" t="s">
        <v>1345</v>
      </c>
      <c r="G703" s="9" t="s">
        <v>820</v>
      </c>
      <c r="H703">
        <v>7</v>
      </c>
      <c r="I703">
        <v>0</v>
      </c>
      <c r="J703" s="34">
        <v>0</v>
      </c>
      <c r="K703">
        <f>+Tabla323[[#This Row],[BALANCE INICIAL]]+Tabla323[[#This Row],[ENTRADAS]]-Tabla323[[#This Row],[SALIDAS]]</f>
        <v>7</v>
      </c>
      <c r="L703" s="2">
        <v>7662</v>
      </c>
      <c r="M703" s="2">
        <f>+Tabla323[[#This Row],[BALANCE INICIAL]]*Tabla323[[#This Row],[PRECIO]]</f>
        <v>53634</v>
      </c>
      <c r="N703" s="2">
        <f>+Tabla323[[#This Row],[ENTRADAS]]*Tabla323[[#This Row],[PRECIO]]</f>
        <v>0</v>
      </c>
      <c r="O703" s="2">
        <f>+Tabla323[[#This Row],[SALIDAS]]*Tabla323[[#This Row],[PRECIO]]</f>
        <v>0</v>
      </c>
      <c r="P703" s="2">
        <f>+Tabla323[[#This Row],[BALANCE INICIAL2]]+Tabla323[[#This Row],[ENTRADAS3]]-Tabla323[[#This Row],[SALIDAS4]]</f>
        <v>53634</v>
      </c>
    </row>
    <row r="704" spans="1:16" x14ac:dyDescent="0.25">
      <c r="A704" s="39" t="s">
        <v>28</v>
      </c>
      <c r="B704" s="40" t="s">
        <v>884</v>
      </c>
      <c r="C704" s="52" t="s">
        <v>74</v>
      </c>
      <c r="D704" t="s">
        <v>1110</v>
      </c>
      <c r="F704" s="55" t="s">
        <v>1345</v>
      </c>
      <c r="G704" s="9" t="s">
        <v>820</v>
      </c>
      <c r="H704">
        <v>6</v>
      </c>
      <c r="I704">
        <v>0</v>
      </c>
      <c r="J704" s="34">
        <v>0</v>
      </c>
      <c r="K704">
        <f>+Tabla323[[#This Row],[BALANCE INICIAL]]+Tabla323[[#This Row],[ENTRADAS]]-Tabla323[[#This Row],[SALIDAS]]</f>
        <v>6</v>
      </c>
      <c r="L704" s="2">
        <v>7662</v>
      </c>
      <c r="M704" s="2">
        <f>+Tabla323[[#This Row],[BALANCE INICIAL]]*Tabla323[[#This Row],[PRECIO]]</f>
        <v>45972</v>
      </c>
      <c r="N704" s="2">
        <f>+Tabla323[[#This Row],[ENTRADAS]]*Tabla323[[#This Row],[PRECIO]]</f>
        <v>0</v>
      </c>
      <c r="O704" s="2">
        <f>+Tabla323[[#This Row],[SALIDAS]]*Tabla323[[#This Row],[PRECIO]]</f>
        <v>0</v>
      </c>
      <c r="P704" s="2">
        <f>+Tabla323[[#This Row],[BALANCE INICIAL2]]+Tabla323[[#This Row],[ENTRADAS3]]-Tabla323[[#This Row],[SALIDAS4]]</f>
        <v>45972</v>
      </c>
    </row>
    <row r="705" spans="1:16" x14ac:dyDescent="0.25">
      <c r="A705" s="39" t="s">
        <v>28</v>
      </c>
      <c r="B705" s="40" t="s">
        <v>884</v>
      </c>
      <c r="C705" s="52" t="s">
        <v>74</v>
      </c>
      <c r="D705" t="s">
        <v>1111</v>
      </c>
      <c r="F705" s="55" t="s">
        <v>1345</v>
      </c>
      <c r="G705" s="9" t="s">
        <v>820</v>
      </c>
      <c r="H705">
        <v>6</v>
      </c>
      <c r="I705">
        <v>0</v>
      </c>
      <c r="J705" s="34">
        <v>0</v>
      </c>
      <c r="K705">
        <f>+Tabla323[[#This Row],[BALANCE INICIAL]]+Tabla323[[#This Row],[ENTRADAS]]-Tabla323[[#This Row],[SALIDAS]]</f>
        <v>6</v>
      </c>
      <c r="L705" s="2">
        <v>7662</v>
      </c>
      <c r="M705" s="2">
        <f>+Tabla323[[#This Row],[BALANCE INICIAL]]*Tabla323[[#This Row],[PRECIO]]</f>
        <v>45972</v>
      </c>
      <c r="N705" s="2">
        <f>+Tabla323[[#This Row],[ENTRADAS]]*Tabla323[[#This Row],[PRECIO]]</f>
        <v>0</v>
      </c>
      <c r="O705" s="2">
        <f>+Tabla323[[#This Row],[SALIDAS]]*Tabla323[[#This Row],[PRECIO]]</f>
        <v>0</v>
      </c>
      <c r="P705" s="2">
        <f>+Tabla323[[#This Row],[BALANCE INICIAL2]]+Tabla323[[#This Row],[ENTRADAS3]]-Tabla323[[#This Row],[SALIDAS4]]</f>
        <v>45972</v>
      </c>
    </row>
    <row r="706" spans="1:16" x14ac:dyDescent="0.25">
      <c r="A706" s="39" t="s">
        <v>28</v>
      </c>
      <c r="B706" s="40" t="s">
        <v>884</v>
      </c>
      <c r="C706" s="52" t="s">
        <v>74</v>
      </c>
      <c r="D706" t="s">
        <v>1108</v>
      </c>
      <c r="F706" s="55" t="s">
        <v>1345</v>
      </c>
      <c r="G706" s="9" t="s">
        <v>820</v>
      </c>
      <c r="H706">
        <v>6</v>
      </c>
      <c r="I706">
        <v>0</v>
      </c>
      <c r="J706" s="34">
        <v>0</v>
      </c>
      <c r="K706">
        <f>+Tabla323[[#This Row],[BALANCE INICIAL]]+Tabla323[[#This Row],[ENTRADAS]]-Tabla323[[#This Row],[SALIDAS]]</f>
        <v>6</v>
      </c>
      <c r="L706" s="2">
        <v>6093</v>
      </c>
      <c r="M706" s="2">
        <f>+Tabla323[[#This Row],[BALANCE INICIAL]]*Tabla323[[#This Row],[PRECIO]]</f>
        <v>36558</v>
      </c>
      <c r="N706" s="2">
        <f>+Tabla323[[#This Row],[ENTRADAS]]*Tabla323[[#This Row],[PRECIO]]</f>
        <v>0</v>
      </c>
      <c r="O706" s="2">
        <f>+Tabla323[[#This Row],[SALIDAS]]*Tabla323[[#This Row],[PRECIO]]</f>
        <v>0</v>
      </c>
      <c r="P706" s="2">
        <f>+Tabla323[[#This Row],[BALANCE INICIAL2]]+Tabla323[[#This Row],[ENTRADAS3]]-Tabla323[[#This Row],[SALIDAS4]]</f>
        <v>36558</v>
      </c>
    </row>
    <row r="707" spans="1:16" x14ac:dyDescent="0.25">
      <c r="A707" s="39" t="s">
        <v>28</v>
      </c>
      <c r="B707" s="40" t="s">
        <v>884</v>
      </c>
      <c r="C707" s="52" t="s">
        <v>74</v>
      </c>
      <c r="D707" t="s">
        <v>1049</v>
      </c>
      <c r="F707" s="55" t="s">
        <v>1345</v>
      </c>
      <c r="G707" s="9" t="s">
        <v>820</v>
      </c>
      <c r="H707">
        <v>10</v>
      </c>
      <c r="I707">
        <v>0</v>
      </c>
      <c r="J707" s="34">
        <v>2</v>
      </c>
      <c r="K707">
        <f>+Tabla323[[#This Row],[BALANCE INICIAL]]+Tabla323[[#This Row],[ENTRADAS]]-Tabla323[[#This Row],[SALIDAS]]</f>
        <v>8</v>
      </c>
      <c r="L707" s="2">
        <v>3898.31</v>
      </c>
      <c r="M707" s="2">
        <f>+Tabla323[[#This Row],[BALANCE INICIAL]]*Tabla323[[#This Row],[PRECIO]]</f>
        <v>38983.1</v>
      </c>
      <c r="N707" s="2">
        <f>+Tabla323[[#This Row],[ENTRADAS]]*Tabla323[[#This Row],[PRECIO]]</f>
        <v>0</v>
      </c>
      <c r="O707" s="2">
        <f>+Tabla323[[#This Row],[SALIDAS]]*Tabla323[[#This Row],[PRECIO]]</f>
        <v>7796.62</v>
      </c>
      <c r="P707" s="2">
        <f>+Tabla323[[#This Row],[BALANCE INICIAL2]]+Tabla323[[#This Row],[ENTRADAS3]]-Tabla323[[#This Row],[SALIDAS4]]</f>
        <v>31186.48</v>
      </c>
    </row>
    <row r="708" spans="1:16" x14ac:dyDescent="0.25">
      <c r="A708" s="39" t="s">
        <v>28</v>
      </c>
      <c r="B708" s="40" t="s">
        <v>884</v>
      </c>
      <c r="C708" s="52" t="s">
        <v>74</v>
      </c>
      <c r="D708" t="s">
        <v>1124</v>
      </c>
      <c r="F708" s="55" t="s">
        <v>1345</v>
      </c>
      <c r="G708" s="9" t="s">
        <v>820</v>
      </c>
      <c r="H708">
        <v>8</v>
      </c>
      <c r="I708">
        <v>0</v>
      </c>
      <c r="J708" s="34">
        <v>0</v>
      </c>
      <c r="K708">
        <f>+Tabla323[[#This Row],[BALANCE INICIAL]]+Tabla323[[#This Row],[ENTRADAS]]-Tabla323[[#This Row],[SALIDAS]]</f>
        <v>8</v>
      </c>
      <c r="L708" s="2">
        <v>1490</v>
      </c>
      <c r="M708" s="2">
        <f>+Tabla323[[#This Row],[BALANCE INICIAL]]*Tabla323[[#This Row],[PRECIO]]</f>
        <v>11920</v>
      </c>
      <c r="N708" s="2">
        <f>+Tabla323[[#This Row],[ENTRADAS]]*Tabla323[[#This Row],[PRECIO]]</f>
        <v>0</v>
      </c>
      <c r="O708" s="2">
        <f>+Tabla323[[#This Row],[SALIDAS]]*Tabla323[[#This Row],[PRECIO]]</f>
        <v>0</v>
      </c>
      <c r="P708" s="2">
        <f>+Tabla323[[#This Row],[BALANCE INICIAL2]]+Tabla323[[#This Row],[ENTRADAS3]]-Tabla323[[#This Row],[SALIDAS4]]</f>
        <v>11920</v>
      </c>
    </row>
    <row r="709" spans="1:16" x14ac:dyDescent="0.25">
      <c r="A709" s="39" t="s">
        <v>28</v>
      </c>
      <c r="B709" s="40" t="s">
        <v>884</v>
      </c>
      <c r="C709" s="52" t="s">
        <v>74</v>
      </c>
      <c r="D709" t="s">
        <v>1120</v>
      </c>
      <c r="F709" s="55" t="s">
        <v>1345</v>
      </c>
      <c r="G709" s="9" t="s">
        <v>820</v>
      </c>
      <c r="H709">
        <v>3</v>
      </c>
      <c r="I709">
        <v>0</v>
      </c>
      <c r="J709" s="34">
        <v>0</v>
      </c>
      <c r="K709">
        <f>+Tabla323[[#This Row],[BALANCE INICIAL]]+Tabla323[[#This Row],[ENTRADAS]]-Tabla323[[#This Row],[SALIDAS]]</f>
        <v>3</v>
      </c>
      <c r="L709" s="2">
        <v>1800</v>
      </c>
      <c r="M709" s="2">
        <f>+Tabla323[[#This Row],[BALANCE INICIAL]]*Tabla323[[#This Row],[PRECIO]]</f>
        <v>5400</v>
      </c>
      <c r="N709" s="2">
        <f>+Tabla323[[#This Row],[ENTRADAS]]*Tabla323[[#This Row],[PRECIO]]</f>
        <v>0</v>
      </c>
      <c r="O709" s="2">
        <f>+Tabla323[[#This Row],[SALIDAS]]*Tabla323[[#This Row],[PRECIO]]</f>
        <v>0</v>
      </c>
      <c r="P709" s="2">
        <f>+Tabla323[[#This Row],[BALANCE INICIAL2]]+Tabla323[[#This Row],[ENTRADAS3]]-Tabla323[[#This Row],[SALIDAS4]]</f>
        <v>5400</v>
      </c>
    </row>
    <row r="710" spans="1:16" x14ac:dyDescent="0.25">
      <c r="A710" s="39" t="s">
        <v>28</v>
      </c>
      <c r="B710" s="40" t="s">
        <v>884</v>
      </c>
      <c r="C710" s="52" t="s">
        <v>74</v>
      </c>
      <c r="D710" t="s">
        <v>1118</v>
      </c>
      <c r="F710" s="55" t="s">
        <v>1345</v>
      </c>
      <c r="G710" s="9" t="s">
        <v>820</v>
      </c>
      <c r="H710">
        <v>1</v>
      </c>
      <c r="I710">
        <v>0</v>
      </c>
      <c r="J710" s="34">
        <v>0</v>
      </c>
      <c r="K710">
        <f>+Tabla323[[#This Row],[BALANCE INICIAL]]+Tabla323[[#This Row],[ENTRADAS]]-Tabla323[[#This Row],[SALIDAS]]</f>
        <v>1</v>
      </c>
      <c r="L710" s="2">
        <v>1995</v>
      </c>
      <c r="M710" s="2">
        <f>+Tabla323[[#This Row],[BALANCE INICIAL]]*Tabla323[[#This Row],[PRECIO]]</f>
        <v>1995</v>
      </c>
      <c r="N710" s="2">
        <f>+Tabla323[[#This Row],[ENTRADAS]]*Tabla323[[#This Row],[PRECIO]]</f>
        <v>0</v>
      </c>
      <c r="O710" s="2">
        <f>+Tabla323[[#This Row],[SALIDAS]]*Tabla323[[#This Row],[PRECIO]]</f>
        <v>0</v>
      </c>
      <c r="P710" s="2">
        <f>+Tabla323[[#This Row],[BALANCE INICIAL2]]+Tabla323[[#This Row],[ENTRADAS3]]-Tabla323[[#This Row],[SALIDAS4]]</f>
        <v>1995</v>
      </c>
    </row>
    <row r="711" spans="1:16" x14ac:dyDescent="0.25">
      <c r="A711" s="39" t="s">
        <v>28</v>
      </c>
      <c r="B711" s="40" t="s">
        <v>884</v>
      </c>
      <c r="C711" s="52" t="s">
        <v>74</v>
      </c>
      <c r="D711" t="s">
        <v>1119</v>
      </c>
      <c r="F711" s="55" t="s">
        <v>1345</v>
      </c>
      <c r="G711" s="9" t="s">
        <v>820</v>
      </c>
      <c r="H711">
        <v>15</v>
      </c>
      <c r="I711">
        <v>0</v>
      </c>
      <c r="J711" s="34">
        <v>0</v>
      </c>
      <c r="K711">
        <f>+Tabla323[[#This Row],[BALANCE INICIAL]]+Tabla323[[#This Row],[ENTRADAS]]-Tabla323[[#This Row],[SALIDAS]]</f>
        <v>15</v>
      </c>
      <c r="L711" s="2">
        <v>1850</v>
      </c>
      <c r="M711" s="2">
        <f>+Tabla323[[#This Row],[BALANCE INICIAL]]*Tabla323[[#This Row],[PRECIO]]</f>
        <v>27750</v>
      </c>
      <c r="N711" s="2">
        <f>+Tabla323[[#This Row],[ENTRADAS]]*Tabla323[[#This Row],[PRECIO]]</f>
        <v>0</v>
      </c>
      <c r="O711" s="2">
        <f>+Tabla323[[#This Row],[SALIDAS]]*Tabla323[[#This Row],[PRECIO]]</f>
        <v>0</v>
      </c>
      <c r="P711" s="2">
        <f>+Tabla323[[#This Row],[BALANCE INICIAL2]]+Tabla323[[#This Row],[ENTRADAS3]]-Tabla323[[#This Row],[SALIDAS4]]</f>
        <v>27750</v>
      </c>
    </row>
    <row r="712" spans="1:16" x14ac:dyDescent="0.25">
      <c r="A712" s="39" t="s">
        <v>28</v>
      </c>
      <c r="B712" s="40" t="s">
        <v>884</v>
      </c>
      <c r="C712" s="52" t="s">
        <v>74</v>
      </c>
      <c r="D712" t="s">
        <v>1113</v>
      </c>
      <c r="F712" s="55" t="s">
        <v>1345</v>
      </c>
      <c r="G712" s="9" t="s">
        <v>820</v>
      </c>
      <c r="H712">
        <v>35</v>
      </c>
      <c r="I712">
        <v>0</v>
      </c>
      <c r="J712" s="34">
        <v>0</v>
      </c>
      <c r="K712">
        <f>+Tabla323[[#This Row],[BALANCE INICIAL]]+Tabla323[[#This Row],[ENTRADAS]]-Tabla323[[#This Row],[SALIDAS]]</f>
        <v>35</v>
      </c>
      <c r="L712" s="2">
        <v>2440</v>
      </c>
      <c r="M712" s="2">
        <f>+Tabla323[[#This Row],[BALANCE INICIAL]]*Tabla323[[#This Row],[PRECIO]]</f>
        <v>85400</v>
      </c>
      <c r="N712" s="2">
        <f>+Tabla323[[#This Row],[ENTRADAS]]*Tabla323[[#This Row],[PRECIO]]</f>
        <v>0</v>
      </c>
      <c r="O712" s="2">
        <f>+Tabla323[[#This Row],[SALIDAS]]*Tabla323[[#This Row],[PRECIO]]</f>
        <v>0</v>
      </c>
      <c r="P712" s="2">
        <f>+Tabla323[[#This Row],[BALANCE INICIAL2]]+Tabla323[[#This Row],[ENTRADAS3]]-Tabla323[[#This Row],[SALIDAS4]]</f>
        <v>85400</v>
      </c>
    </row>
    <row r="713" spans="1:16" x14ac:dyDescent="0.25">
      <c r="A713" s="39" t="s">
        <v>28</v>
      </c>
      <c r="B713" s="40" t="s">
        <v>884</v>
      </c>
      <c r="C713" s="52" t="s">
        <v>74</v>
      </c>
      <c r="D713" t="s">
        <v>1114</v>
      </c>
      <c r="F713" s="55" t="s">
        <v>1345</v>
      </c>
      <c r="G713" s="9" t="s">
        <v>820</v>
      </c>
      <c r="H713">
        <v>2</v>
      </c>
      <c r="I713">
        <v>0</v>
      </c>
      <c r="J713" s="34">
        <v>0</v>
      </c>
      <c r="K713">
        <f>+Tabla323[[#This Row],[BALANCE INICIAL]]+Tabla323[[#This Row],[ENTRADAS]]-Tabla323[[#This Row],[SALIDAS]]</f>
        <v>2</v>
      </c>
      <c r="L713" s="2">
        <v>3875.46</v>
      </c>
      <c r="M713" s="2">
        <f>+Tabla323[[#This Row],[BALANCE INICIAL]]*Tabla323[[#This Row],[PRECIO]]</f>
        <v>7750.92</v>
      </c>
      <c r="N713" s="2">
        <f>+Tabla323[[#This Row],[ENTRADAS]]*Tabla323[[#This Row],[PRECIO]]</f>
        <v>0</v>
      </c>
      <c r="O713" s="2">
        <f>+Tabla323[[#This Row],[SALIDAS]]*Tabla323[[#This Row],[PRECIO]]</f>
        <v>0</v>
      </c>
      <c r="P713" s="2">
        <f>+Tabla323[[#This Row],[BALANCE INICIAL2]]+Tabla323[[#This Row],[ENTRADAS3]]-Tabla323[[#This Row],[SALIDAS4]]</f>
        <v>7750.92</v>
      </c>
    </row>
    <row r="714" spans="1:16" x14ac:dyDescent="0.25">
      <c r="A714" s="39" t="s">
        <v>28</v>
      </c>
      <c r="B714" s="40" t="s">
        <v>884</v>
      </c>
      <c r="C714" s="52" t="s">
        <v>74</v>
      </c>
      <c r="D714" t="s">
        <v>344</v>
      </c>
      <c r="F714" s="55" t="s">
        <v>1345</v>
      </c>
      <c r="G714" s="9" t="s">
        <v>820</v>
      </c>
      <c r="H714">
        <v>1</v>
      </c>
      <c r="I714">
        <v>0</v>
      </c>
      <c r="J714" s="34">
        <v>0</v>
      </c>
      <c r="K714">
        <f>+Tabla323[[#This Row],[BALANCE INICIAL]]+Tabla323[[#This Row],[ENTRADAS]]-Tabla323[[#This Row],[SALIDAS]]</f>
        <v>1</v>
      </c>
      <c r="L714" s="2">
        <v>1499</v>
      </c>
      <c r="M714" s="2">
        <f>+Tabla323[[#This Row],[BALANCE INICIAL]]*Tabla323[[#This Row],[PRECIO]]</f>
        <v>1499</v>
      </c>
      <c r="N714" s="2">
        <f>+Tabla323[[#This Row],[ENTRADAS]]*Tabla323[[#This Row],[PRECIO]]</f>
        <v>0</v>
      </c>
      <c r="O714" s="2">
        <f>+Tabla323[[#This Row],[SALIDAS]]*Tabla323[[#This Row],[PRECIO]]</f>
        <v>0</v>
      </c>
      <c r="P714" s="2">
        <f>+Tabla323[[#This Row],[BALANCE INICIAL2]]+Tabla323[[#This Row],[ENTRADAS3]]-Tabla323[[#This Row],[SALIDAS4]]</f>
        <v>1499</v>
      </c>
    </row>
    <row r="715" spans="1:16" x14ac:dyDescent="0.25">
      <c r="A715" s="39" t="s">
        <v>28</v>
      </c>
      <c r="B715" s="40" t="s">
        <v>884</v>
      </c>
      <c r="C715" s="52" t="s">
        <v>74</v>
      </c>
      <c r="D715" t="s">
        <v>1116</v>
      </c>
      <c r="F715" s="55" t="s">
        <v>1345</v>
      </c>
      <c r="G715" s="9" t="s">
        <v>820</v>
      </c>
      <c r="H715">
        <v>2</v>
      </c>
      <c r="I715">
        <v>0</v>
      </c>
      <c r="J715" s="34">
        <v>0</v>
      </c>
      <c r="K715">
        <f>+Tabla323[[#This Row],[BALANCE INICIAL]]+Tabla323[[#This Row],[ENTRADAS]]-Tabla323[[#This Row],[SALIDAS]]</f>
        <v>2</v>
      </c>
      <c r="L715" s="2">
        <v>3875.46</v>
      </c>
      <c r="M715" s="2">
        <f>+Tabla323[[#This Row],[BALANCE INICIAL]]*Tabla323[[#This Row],[PRECIO]]</f>
        <v>7750.92</v>
      </c>
      <c r="N715" s="2">
        <f>+Tabla323[[#This Row],[ENTRADAS]]*Tabla323[[#This Row],[PRECIO]]</f>
        <v>0</v>
      </c>
      <c r="O715" s="2">
        <f>+Tabla323[[#This Row],[SALIDAS]]*Tabla323[[#This Row],[PRECIO]]</f>
        <v>0</v>
      </c>
      <c r="P715" s="2">
        <f>+Tabla323[[#This Row],[BALANCE INICIAL2]]+Tabla323[[#This Row],[ENTRADAS3]]-Tabla323[[#This Row],[SALIDAS4]]</f>
        <v>7750.92</v>
      </c>
    </row>
    <row r="716" spans="1:16" x14ac:dyDescent="0.25">
      <c r="A716" s="39" t="s">
        <v>28</v>
      </c>
      <c r="B716" s="40" t="s">
        <v>884</v>
      </c>
      <c r="C716" s="52" t="s">
        <v>74</v>
      </c>
      <c r="D716" t="s">
        <v>1115</v>
      </c>
      <c r="F716" s="55" t="s">
        <v>1345</v>
      </c>
      <c r="G716" s="9" t="s">
        <v>820</v>
      </c>
      <c r="H716">
        <v>1</v>
      </c>
      <c r="I716">
        <v>0</v>
      </c>
      <c r="J716" s="34">
        <v>0</v>
      </c>
      <c r="K716">
        <f>+Tabla323[[#This Row],[BALANCE INICIAL]]+Tabla323[[#This Row],[ENTRADAS]]-Tabla323[[#This Row],[SALIDAS]]</f>
        <v>1</v>
      </c>
      <c r="L716" s="2">
        <v>3311.77</v>
      </c>
      <c r="M716" s="2">
        <f>+Tabla323[[#This Row],[BALANCE INICIAL]]*Tabla323[[#This Row],[PRECIO]]</f>
        <v>3311.77</v>
      </c>
      <c r="N716" s="2">
        <f>+Tabla323[[#This Row],[ENTRADAS]]*Tabla323[[#This Row],[PRECIO]]</f>
        <v>0</v>
      </c>
      <c r="O716" s="2">
        <f>+Tabla323[[#This Row],[SALIDAS]]*Tabla323[[#This Row],[PRECIO]]</f>
        <v>0</v>
      </c>
      <c r="P716" s="2">
        <f>+Tabla323[[#This Row],[BALANCE INICIAL2]]+Tabla323[[#This Row],[ENTRADAS3]]-Tabla323[[#This Row],[SALIDAS4]]</f>
        <v>3311.77</v>
      </c>
    </row>
    <row r="717" spans="1:16" x14ac:dyDescent="0.25">
      <c r="A717" s="39" t="s">
        <v>28</v>
      </c>
      <c r="B717" s="40" t="s">
        <v>884</v>
      </c>
      <c r="C717" s="52" t="s">
        <v>74</v>
      </c>
      <c r="D717" t="s">
        <v>334</v>
      </c>
      <c r="F717" s="55" t="s">
        <v>1345</v>
      </c>
      <c r="G717" s="9" t="s">
        <v>820</v>
      </c>
      <c r="H717">
        <v>0</v>
      </c>
      <c r="I717">
        <v>0</v>
      </c>
      <c r="J717" s="34">
        <v>0</v>
      </c>
      <c r="K717">
        <f>+Tabla323[[#This Row],[BALANCE INICIAL]]+Tabla323[[#This Row],[ENTRADAS]]-Tabla323[[#This Row],[SALIDAS]]</f>
        <v>0</v>
      </c>
      <c r="L717" s="2">
        <v>5500</v>
      </c>
      <c r="M717" s="2">
        <f>+Tabla323[[#This Row],[BALANCE INICIAL]]*Tabla323[[#This Row],[PRECIO]]</f>
        <v>0</v>
      </c>
      <c r="N717" s="2">
        <f>+Tabla323[[#This Row],[ENTRADAS]]*Tabla323[[#This Row],[PRECIO]]</f>
        <v>0</v>
      </c>
      <c r="O717" s="2">
        <f>+Tabla323[[#This Row],[SALIDAS]]*Tabla323[[#This Row],[PRECIO]]</f>
        <v>0</v>
      </c>
      <c r="P717" s="2">
        <f>+Tabla323[[#This Row],[BALANCE INICIAL2]]+Tabla323[[#This Row],[ENTRADAS3]]-Tabla323[[#This Row],[SALIDAS4]]</f>
        <v>0</v>
      </c>
    </row>
    <row r="718" spans="1:16" x14ac:dyDescent="0.25">
      <c r="A718" s="39" t="s">
        <v>28</v>
      </c>
      <c r="B718" s="40" t="s">
        <v>884</v>
      </c>
      <c r="C718" s="52" t="s">
        <v>74</v>
      </c>
      <c r="D718" t="s">
        <v>335</v>
      </c>
      <c r="F718" s="55" t="s">
        <v>1345</v>
      </c>
      <c r="G718" s="9" t="s">
        <v>820</v>
      </c>
      <c r="H718">
        <v>0</v>
      </c>
      <c r="I718">
        <v>0</v>
      </c>
      <c r="J718" s="34">
        <v>0</v>
      </c>
      <c r="K718">
        <f>+Tabla323[[#This Row],[BALANCE INICIAL]]+Tabla323[[#This Row],[ENTRADAS]]-Tabla323[[#This Row],[SALIDAS]]</f>
        <v>0</v>
      </c>
      <c r="L718" s="2">
        <v>5500</v>
      </c>
      <c r="M718" s="2">
        <f>+Tabla323[[#This Row],[BALANCE INICIAL]]*Tabla323[[#This Row],[PRECIO]]</f>
        <v>0</v>
      </c>
      <c r="N718" s="2">
        <f>+Tabla323[[#This Row],[ENTRADAS]]*Tabla323[[#This Row],[PRECIO]]</f>
        <v>0</v>
      </c>
      <c r="O718" s="2">
        <f>+Tabla323[[#This Row],[SALIDAS]]*Tabla323[[#This Row],[PRECIO]]</f>
        <v>0</v>
      </c>
      <c r="P718" s="2">
        <f>+Tabla323[[#This Row],[BALANCE INICIAL2]]+Tabla323[[#This Row],[ENTRADAS3]]-Tabla323[[#This Row],[SALIDAS4]]</f>
        <v>0</v>
      </c>
    </row>
    <row r="719" spans="1:16" x14ac:dyDescent="0.25">
      <c r="A719" s="39" t="s">
        <v>28</v>
      </c>
      <c r="B719" s="40" t="s">
        <v>884</v>
      </c>
      <c r="C719" s="52" t="s">
        <v>74</v>
      </c>
      <c r="D719" t="s">
        <v>1179</v>
      </c>
      <c r="F719" s="55" t="s">
        <v>1345</v>
      </c>
      <c r="G719" s="9" t="s">
        <v>820</v>
      </c>
      <c r="H719">
        <v>7</v>
      </c>
      <c r="I719">
        <v>0</v>
      </c>
      <c r="J719" s="34">
        <v>0</v>
      </c>
      <c r="K719">
        <f>+Tabla323[[#This Row],[BALANCE INICIAL]]+Tabla323[[#This Row],[ENTRADAS]]-Tabla323[[#This Row],[SALIDAS]]</f>
        <v>7</v>
      </c>
      <c r="L719" s="2">
        <v>6848</v>
      </c>
      <c r="M719" s="2">
        <f>+Tabla323[[#This Row],[BALANCE INICIAL]]*Tabla323[[#This Row],[PRECIO]]</f>
        <v>47936</v>
      </c>
      <c r="N719" s="2">
        <f>+Tabla323[[#This Row],[ENTRADAS]]*Tabla323[[#This Row],[PRECIO]]</f>
        <v>0</v>
      </c>
      <c r="O719" s="2">
        <f>+Tabla323[[#This Row],[SALIDAS]]*Tabla323[[#This Row],[PRECIO]]</f>
        <v>0</v>
      </c>
      <c r="P719" s="2">
        <f>+Tabla323[[#This Row],[BALANCE INICIAL2]]+Tabla323[[#This Row],[ENTRADAS3]]-Tabla323[[#This Row],[SALIDAS4]]</f>
        <v>47936</v>
      </c>
    </row>
    <row r="720" spans="1:16" ht="17.25" customHeight="1" x14ac:dyDescent="0.25">
      <c r="A720" s="39" t="s">
        <v>28</v>
      </c>
      <c r="B720" s="40" t="s">
        <v>884</v>
      </c>
      <c r="C720" s="52" t="s">
        <v>74</v>
      </c>
      <c r="D720" t="s">
        <v>1180</v>
      </c>
      <c r="F720" s="55" t="s">
        <v>1345</v>
      </c>
      <c r="G720" s="9" t="s">
        <v>820</v>
      </c>
      <c r="H720">
        <v>7</v>
      </c>
      <c r="I720">
        <v>0</v>
      </c>
      <c r="J720" s="34">
        <v>0</v>
      </c>
      <c r="K720">
        <f>+Tabla323[[#This Row],[BALANCE INICIAL]]+Tabla323[[#This Row],[ENTRADAS]]-Tabla323[[#This Row],[SALIDAS]]</f>
        <v>7</v>
      </c>
      <c r="L720" s="2">
        <v>5302</v>
      </c>
      <c r="M720" s="2">
        <f>+Tabla323[[#This Row],[BALANCE INICIAL]]*Tabla323[[#This Row],[PRECIO]]</f>
        <v>37114</v>
      </c>
      <c r="N720" s="2">
        <f>+Tabla323[[#This Row],[ENTRADAS]]*Tabla323[[#This Row],[PRECIO]]</f>
        <v>0</v>
      </c>
      <c r="O720" s="2">
        <f>+Tabla323[[#This Row],[SALIDAS]]*Tabla323[[#This Row],[PRECIO]]</f>
        <v>0</v>
      </c>
      <c r="P720" s="2">
        <f>+Tabla323[[#This Row],[BALANCE INICIAL2]]+Tabla323[[#This Row],[ENTRADAS3]]-Tabla323[[#This Row],[SALIDAS4]]</f>
        <v>37114</v>
      </c>
    </row>
    <row r="721" spans="1:16" x14ac:dyDescent="0.25">
      <c r="A721" s="39" t="s">
        <v>28</v>
      </c>
      <c r="B721" s="40" t="s">
        <v>884</v>
      </c>
      <c r="C721" s="52" t="s">
        <v>74</v>
      </c>
      <c r="D721" t="s">
        <v>1181</v>
      </c>
      <c r="F721" s="55" t="s">
        <v>1345</v>
      </c>
      <c r="G721" s="9" t="s">
        <v>820</v>
      </c>
      <c r="H721">
        <v>7</v>
      </c>
      <c r="I721">
        <v>0</v>
      </c>
      <c r="J721" s="34">
        <v>0</v>
      </c>
      <c r="K721">
        <f>+Tabla323[[#This Row],[BALANCE INICIAL]]+Tabla323[[#This Row],[ENTRADAS]]-Tabla323[[#This Row],[SALIDAS]]</f>
        <v>7</v>
      </c>
      <c r="L721" s="2">
        <v>6848</v>
      </c>
      <c r="M721" s="2">
        <f>+Tabla323[[#This Row],[BALANCE INICIAL]]*Tabla323[[#This Row],[PRECIO]]</f>
        <v>47936</v>
      </c>
      <c r="N721" s="2">
        <f>+Tabla323[[#This Row],[ENTRADAS]]*Tabla323[[#This Row],[PRECIO]]</f>
        <v>0</v>
      </c>
      <c r="O721" s="2">
        <f>+Tabla323[[#This Row],[SALIDAS]]*Tabla323[[#This Row],[PRECIO]]</f>
        <v>0</v>
      </c>
      <c r="P721" s="2">
        <f>+Tabla323[[#This Row],[BALANCE INICIAL2]]+Tabla323[[#This Row],[ENTRADAS3]]-Tabla323[[#This Row],[SALIDAS4]]</f>
        <v>47936</v>
      </c>
    </row>
    <row r="722" spans="1:16" x14ac:dyDescent="0.25">
      <c r="A722" s="39" t="s">
        <v>28</v>
      </c>
      <c r="B722" s="40" t="s">
        <v>884</v>
      </c>
      <c r="C722" s="52" t="s">
        <v>74</v>
      </c>
      <c r="D722" t="s">
        <v>1182</v>
      </c>
      <c r="F722" s="55" t="s">
        <v>1345</v>
      </c>
      <c r="G722" s="9" t="s">
        <v>820</v>
      </c>
      <c r="H722">
        <v>7</v>
      </c>
      <c r="I722">
        <v>0</v>
      </c>
      <c r="J722" s="34">
        <v>0</v>
      </c>
      <c r="K722">
        <f>+Tabla323[[#This Row],[BALANCE INICIAL]]+Tabla323[[#This Row],[ENTRADAS]]-Tabla323[[#This Row],[SALIDAS]]</f>
        <v>7</v>
      </c>
      <c r="L722" s="2">
        <v>6848</v>
      </c>
      <c r="M722" s="2">
        <f>+Tabla323[[#This Row],[BALANCE INICIAL]]*Tabla323[[#This Row],[PRECIO]]</f>
        <v>47936</v>
      </c>
      <c r="N722" s="2">
        <f>+Tabla323[[#This Row],[ENTRADAS]]*Tabla323[[#This Row],[PRECIO]]</f>
        <v>0</v>
      </c>
      <c r="O722" s="2">
        <f>+Tabla323[[#This Row],[SALIDAS]]*Tabla323[[#This Row],[PRECIO]]</f>
        <v>0</v>
      </c>
      <c r="P722" s="2">
        <f>+Tabla323[[#This Row],[BALANCE INICIAL2]]+Tabla323[[#This Row],[ENTRADAS3]]-Tabla323[[#This Row],[SALIDAS4]]</f>
        <v>47936</v>
      </c>
    </row>
    <row r="723" spans="1:16" x14ac:dyDescent="0.25">
      <c r="A723" s="39" t="s">
        <v>28</v>
      </c>
      <c r="B723" s="40" t="s">
        <v>884</v>
      </c>
      <c r="C723" s="52" t="s">
        <v>74</v>
      </c>
      <c r="D723" t="s">
        <v>1183</v>
      </c>
      <c r="F723" s="55" t="s">
        <v>1345</v>
      </c>
      <c r="G723" s="9" t="s">
        <v>858</v>
      </c>
      <c r="H723">
        <v>7</v>
      </c>
      <c r="I723">
        <v>0</v>
      </c>
      <c r="J723" s="34">
        <v>0</v>
      </c>
      <c r="K723">
        <f>+Tabla323[[#This Row],[BALANCE INICIAL]]+Tabla323[[#This Row],[ENTRADAS]]-Tabla323[[#This Row],[SALIDAS]]</f>
        <v>7</v>
      </c>
      <c r="L723" s="2">
        <v>6250.43</v>
      </c>
      <c r="M723" s="2">
        <f>+Tabla323[[#This Row],[BALANCE INICIAL]]*Tabla323[[#This Row],[PRECIO]]</f>
        <v>43753.01</v>
      </c>
      <c r="N723" s="2">
        <f>+Tabla323[[#This Row],[ENTRADAS]]*Tabla323[[#This Row],[PRECIO]]</f>
        <v>0</v>
      </c>
      <c r="O723" s="2">
        <f>+Tabla323[[#This Row],[SALIDAS]]*Tabla323[[#This Row],[PRECIO]]</f>
        <v>0</v>
      </c>
      <c r="P723" s="2">
        <f>+Tabla323[[#This Row],[BALANCE INICIAL2]]+Tabla323[[#This Row],[ENTRADAS3]]-Tabla323[[#This Row],[SALIDAS4]]</f>
        <v>43753.01</v>
      </c>
    </row>
    <row r="724" spans="1:16" x14ac:dyDescent="0.25">
      <c r="A724" s="39" t="s">
        <v>28</v>
      </c>
      <c r="B724" s="40" t="s">
        <v>884</v>
      </c>
      <c r="C724" s="52" t="s">
        <v>74</v>
      </c>
      <c r="D724" t="s">
        <v>1184</v>
      </c>
      <c r="F724" s="55" t="s">
        <v>1345</v>
      </c>
      <c r="G724" s="9" t="s">
        <v>858</v>
      </c>
      <c r="H724">
        <v>7</v>
      </c>
      <c r="I724">
        <v>0</v>
      </c>
      <c r="J724" s="34">
        <v>0</v>
      </c>
      <c r="K724">
        <f>+Tabla323[[#This Row],[BALANCE INICIAL]]+Tabla323[[#This Row],[ENTRADAS]]-Tabla323[[#This Row],[SALIDAS]]</f>
        <v>7</v>
      </c>
      <c r="L724" s="2">
        <v>6250.43</v>
      </c>
      <c r="M724" s="2">
        <f>+Tabla323[[#This Row],[BALANCE INICIAL]]*Tabla323[[#This Row],[PRECIO]]</f>
        <v>43753.01</v>
      </c>
      <c r="N724" s="2">
        <f>+Tabla323[[#This Row],[ENTRADAS]]*Tabla323[[#This Row],[PRECIO]]</f>
        <v>0</v>
      </c>
      <c r="O724" s="2">
        <f>+Tabla323[[#This Row],[SALIDAS]]*Tabla323[[#This Row],[PRECIO]]</f>
        <v>0</v>
      </c>
      <c r="P724" s="2">
        <f>+Tabla323[[#This Row],[BALANCE INICIAL2]]+Tabla323[[#This Row],[ENTRADAS3]]-Tabla323[[#This Row],[SALIDAS4]]</f>
        <v>43753.01</v>
      </c>
    </row>
    <row r="725" spans="1:16" x14ac:dyDescent="0.25">
      <c r="A725" s="39" t="s">
        <v>28</v>
      </c>
      <c r="B725" s="40" t="s">
        <v>884</v>
      </c>
      <c r="C725" s="52" t="s">
        <v>74</v>
      </c>
      <c r="D725" t="s">
        <v>1185</v>
      </c>
      <c r="F725" s="55" t="s">
        <v>1345</v>
      </c>
      <c r="G725" s="9" t="s">
        <v>858</v>
      </c>
      <c r="H725">
        <v>7</v>
      </c>
      <c r="I725">
        <v>0</v>
      </c>
      <c r="J725" s="34">
        <v>0</v>
      </c>
      <c r="K725">
        <f>+Tabla323[[#This Row],[BALANCE INICIAL]]+Tabla323[[#This Row],[ENTRADAS]]-Tabla323[[#This Row],[SALIDAS]]</f>
        <v>7</v>
      </c>
      <c r="L725" s="2">
        <v>4829.71</v>
      </c>
      <c r="M725" s="2">
        <f>+Tabla323[[#This Row],[BALANCE INICIAL]]*Tabla323[[#This Row],[PRECIO]]</f>
        <v>33807.97</v>
      </c>
      <c r="N725" s="2">
        <f>+Tabla323[[#This Row],[ENTRADAS]]*Tabla323[[#This Row],[PRECIO]]</f>
        <v>0</v>
      </c>
      <c r="O725" s="2">
        <f>+Tabla323[[#This Row],[SALIDAS]]*Tabla323[[#This Row],[PRECIO]]</f>
        <v>0</v>
      </c>
      <c r="P725" s="2">
        <f>+Tabla323[[#This Row],[BALANCE INICIAL2]]+Tabla323[[#This Row],[ENTRADAS3]]-Tabla323[[#This Row],[SALIDAS4]]</f>
        <v>33807.97</v>
      </c>
    </row>
    <row r="726" spans="1:16" x14ac:dyDescent="0.25">
      <c r="A726" s="39" t="s">
        <v>28</v>
      </c>
      <c r="B726" s="40" t="s">
        <v>884</v>
      </c>
      <c r="C726" s="52" t="s">
        <v>74</v>
      </c>
      <c r="D726" t="s">
        <v>1186</v>
      </c>
      <c r="F726" s="55" t="s">
        <v>1345</v>
      </c>
      <c r="G726" s="9" t="s">
        <v>858</v>
      </c>
      <c r="H726">
        <v>7</v>
      </c>
      <c r="I726">
        <v>0</v>
      </c>
      <c r="J726" s="34">
        <v>0</v>
      </c>
      <c r="K726">
        <f>+Tabla323[[#This Row],[BALANCE INICIAL]]+Tabla323[[#This Row],[ENTRADAS]]-Tabla323[[#This Row],[SALIDAS]]</f>
        <v>7</v>
      </c>
      <c r="L726" s="2">
        <v>6250.43</v>
      </c>
      <c r="M726" s="2">
        <f>+Tabla323[[#This Row],[BALANCE INICIAL]]*Tabla323[[#This Row],[PRECIO]]</f>
        <v>43753.01</v>
      </c>
      <c r="N726" s="2">
        <f>+Tabla323[[#This Row],[ENTRADAS]]*Tabla323[[#This Row],[PRECIO]]</f>
        <v>0</v>
      </c>
      <c r="O726" s="2">
        <f>+Tabla323[[#This Row],[SALIDAS]]*Tabla323[[#This Row],[PRECIO]]</f>
        <v>0</v>
      </c>
      <c r="P726" s="2">
        <f>+Tabla323[[#This Row],[BALANCE INICIAL2]]+Tabla323[[#This Row],[ENTRADAS3]]-Tabla323[[#This Row],[SALIDAS4]]</f>
        <v>43753.01</v>
      </c>
    </row>
    <row r="727" spans="1:16" x14ac:dyDescent="0.25">
      <c r="A727" s="39" t="s">
        <v>28</v>
      </c>
      <c r="B727" s="40" t="s">
        <v>884</v>
      </c>
      <c r="C727" s="52" t="s">
        <v>74</v>
      </c>
      <c r="D727" t="s">
        <v>336</v>
      </c>
      <c r="F727" s="55" t="s">
        <v>1345</v>
      </c>
      <c r="G727" s="9" t="s">
        <v>820</v>
      </c>
      <c r="H727">
        <v>9</v>
      </c>
      <c r="I727">
        <v>0</v>
      </c>
      <c r="J727" s="34">
        <v>0</v>
      </c>
      <c r="K727">
        <f>+Tabla323[[#This Row],[BALANCE INICIAL]]+Tabla323[[#This Row],[ENTRADAS]]-Tabla323[[#This Row],[SALIDAS]]</f>
        <v>9</v>
      </c>
      <c r="L727" s="2">
        <v>2440</v>
      </c>
      <c r="M727" s="2">
        <f>+Tabla323[[#This Row],[BALANCE INICIAL]]*Tabla323[[#This Row],[PRECIO]]</f>
        <v>21960</v>
      </c>
      <c r="N727" s="2">
        <f>+Tabla323[[#This Row],[ENTRADAS]]*Tabla323[[#This Row],[PRECIO]]</f>
        <v>0</v>
      </c>
      <c r="O727" s="2">
        <f>+Tabla323[[#This Row],[SALIDAS]]*Tabla323[[#This Row],[PRECIO]]</f>
        <v>0</v>
      </c>
      <c r="P727" s="2">
        <f>+Tabla323[[#This Row],[BALANCE INICIAL2]]+Tabla323[[#This Row],[ENTRADAS3]]-Tabla323[[#This Row],[SALIDAS4]]</f>
        <v>21960</v>
      </c>
    </row>
    <row r="728" spans="1:16" x14ac:dyDescent="0.25">
      <c r="A728" s="39" t="s">
        <v>28</v>
      </c>
      <c r="B728" s="40" t="s">
        <v>884</v>
      </c>
      <c r="C728" s="52" t="s">
        <v>74</v>
      </c>
      <c r="D728" t="s">
        <v>337</v>
      </c>
      <c r="F728" s="55" t="s">
        <v>1345</v>
      </c>
      <c r="G728" s="9" t="s">
        <v>820</v>
      </c>
      <c r="H728">
        <v>11</v>
      </c>
      <c r="I728">
        <v>0</v>
      </c>
      <c r="J728" s="34">
        <v>0</v>
      </c>
      <c r="K728">
        <f>+Tabla323[[#This Row],[BALANCE INICIAL]]+Tabla323[[#This Row],[ENTRADAS]]-Tabla323[[#This Row],[SALIDAS]]</f>
        <v>11</v>
      </c>
      <c r="L728" s="2">
        <v>2440</v>
      </c>
      <c r="M728" s="2">
        <f>+Tabla323[[#This Row],[BALANCE INICIAL]]*Tabla323[[#This Row],[PRECIO]]</f>
        <v>26840</v>
      </c>
      <c r="N728" s="2">
        <f>+Tabla323[[#This Row],[ENTRADAS]]*Tabla323[[#This Row],[PRECIO]]</f>
        <v>0</v>
      </c>
      <c r="O728" s="2">
        <f>+Tabla323[[#This Row],[SALIDAS]]*Tabla323[[#This Row],[PRECIO]]</f>
        <v>0</v>
      </c>
      <c r="P728" s="2">
        <f>+Tabla323[[#This Row],[BALANCE INICIAL2]]+Tabla323[[#This Row],[ENTRADAS3]]-Tabla323[[#This Row],[SALIDAS4]]</f>
        <v>26840</v>
      </c>
    </row>
    <row r="729" spans="1:16" x14ac:dyDescent="0.25">
      <c r="A729" s="39" t="s">
        <v>28</v>
      </c>
      <c r="B729" s="40" t="s">
        <v>884</v>
      </c>
      <c r="C729" s="52" t="s">
        <v>74</v>
      </c>
      <c r="D729" t="s">
        <v>1099</v>
      </c>
      <c r="F729" s="55" t="s">
        <v>1345</v>
      </c>
      <c r="G729" s="9" t="s">
        <v>820</v>
      </c>
      <c r="H729">
        <v>4</v>
      </c>
      <c r="I729">
        <v>0</v>
      </c>
      <c r="J729" s="34">
        <v>3</v>
      </c>
      <c r="K729">
        <f>+Tabla323[[#This Row],[BALANCE INICIAL]]+Tabla323[[#This Row],[ENTRADAS]]-Tabla323[[#This Row],[SALIDAS]]</f>
        <v>1</v>
      </c>
      <c r="L729" s="2">
        <v>9043</v>
      </c>
      <c r="M729" s="2">
        <f>+Tabla323[[#This Row],[BALANCE INICIAL]]*Tabla323[[#This Row],[PRECIO]]</f>
        <v>36172</v>
      </c>
      <c r="N729" s="2">
        <f>+Tabla323[[#This Row],[ENTRADAS]]*Tabla323[[#This Row],[PRECIO]]</f>
        <v>0</v>
      </c>
      <c r="O729" s="2">
        <f>+Tabla323[[#This Row],[SALIDAS]]*Tabla323[[#This Row],[PRECIO]]</f>
        <v>27129</v>
      </c>
      <c r="P729" s="2">
        <f>+Tabla323[[#This Row],[BALANCE INICIAL2]]+Tabla323[[#This Row],[ENTRADAS3]]-Tabla323[[#This Row],[SALIDAS4]]</f>
        <v>9043</v>
      </c>
    </row>
    <row r="730" spans="1:16" x14ac:dyDescent="0.25">
      <c r="A730" s="39" t="s">
        <v>28</v>
      </c>
      <c r="B730" s="40" t="s">
        <v>884</v>
      </c>
      <c r="C730" s="52" t="s">
        <v>74</v>
      </c>
      <c r="D730" t="s">
        <v>1103</v>
      </c>
      <c r="F730" s="55" t="s">
        <v>1345</v>
      </c>
      <c r="G730" s="9" t="s">
        <v>820</v>
      </c>
      <c r="H730">
        <v>8</v>
      </c>
      <c r="I730">
        <v>0</v>
      </c>
      <c r="J730" s="34">
        <v>0</v>
      </c>
      <c r="K730">
        <f>+Tabla323[[#This Row],[BALANCE INICIAL]]+Tabla323[[#This Row],[ENTRADAS]]-Tabla323[[#This Row],[SALIDAS]]</f>
        <v>8</v>
      </c>
      <c r="L730" s="2">
        <v>5984.4</v>
      </c>
      <c r="M730" s="2">
        <f>+Tabla323[[#This Row],[BALANCE INICIAL]]*Tabla323[[#This Row],[PRECIO]]</f>
        <v>47875.199999999997</v>
      </c>
      <c r="N730" s="2">
        <f>+Tabla323[[#This Row],[ENTRADAS]]*Tabla323[[#This Row],[PRECIO]]</f>
        <v>0</v>
      </c>
      <c r="O730" s="2">
        <f>+Tabla323[[#This Row],[SALIDAS]]*Tabla323[[#This Row],[PRECIO]]</f>
        <v>0</v>
      </c>
      <c r="P730" s="2">
        <f>+Tabla323[[#This Row],[BALANCE INICIAL2]]+Tabla323[[#This Row],[ENTRADAS3]]-Tabla323[[#This Row],[SALIDAS4]]</f>
        <v>47875.199999999997</v>
      </c>
    </row>
    <row r="731" spans="1:16" x14ac:dyDescent="0.25">
      <c r="A731" s="39" t="s">
        <v>28</v>
      </c>
      <c r="B731" s="40" t="s">
        <v>884</v>
      </c>
      <c r="C731" s="52" t="s">
        <v>74</v>
      </c>
      <c r="D731" t="s">
        <v>1117</v>
      </c>
      <c r="F731" s="55" t="s">
        <v>1345</v>
      </c>
      <c r="G731" s="9" t="s">
        <v>820</v>
      </c>
      <c r="H731">
        <v>13</v>
      </c>
      <c r="I731">
        <v>0</v>
      </c>
      <c r="J731" s="34">
        <v>0</v>
      </c>
      <c r="K731">
        <f>+Tabla323[[#This Row],[BALANCE INICIAL]]+Tabla323[[#This Row],[ENTRADAS]]-Tabla323[[#This Row],[SALIDAS]]</f>
        <v>13</v>
      </c>
      <c r="L731" s="2">
        <v>16380.95</v>
      </c>
      <c r="M731" s="2">
        <f>+Tabla323[[#This Row],[BALANCE INICIAL]]*Tabla323[[#This Row],[PRECIO]]</f>
        <v>212952.35</v>
      </c>
      <c r="N731" s="2">
        <f>+Tabla323[[#This Row],[ENTRADAS]]*Tabla323[[#This Row],[PRECIO]]</f>
        <v>0</v>
      </c>
      <c r="O731" s="2">
        <f>+Tabla323[[#This Row],[SALIDAS]]*Tabla323[[#This Row],[PRECIO]]</f>
        <v>0</v>
      </c>
      <c r="P731" s="2">
        <f>+Tabla323[[#This Row],[BALANCE INICIAL2]]+Tabla323[[#This Row],[ENTRADAS3]]-Tabla323[[#This Row],[SALIDAS4]]</f>
        <v>212952.35</v>
      </c>
    </row>
    <row r="732" spans="1:16" x14ac:dyDescent="0.25">
      <c r="A732" s="39" t="s">
        <v>28</v>
      </c>
      <c r="B732" s="40" t="s">
        <v>884</v>
      </c>
      <c r="C732" s="52" t="s">
        <v>74</v>
      </c>
      <c r="D732" t="s">
        <v>1187</v>
      </c>
      <c r="F732" s="55" t="s">
        <v>1345</v>
      </c>
      <c r="G732" s="9" t="s">
        <v>820</v>
      </c>
      <c r="H732">
        <v>0</v>
      </c>
      <c r="I732">
        <v>0</v>
      </c>
      <c r="J732" s="34">
        <v>0</v>
      </c>
      <c r="K732">
        <f>+Tabla323[[#This Row],[BALANCE INICIAL]]+Tabla323[[#This Row],[ENTRADAS]]-Tabla323[[#This Row],[SALIDAS]]</f>
        <v>0</v>
      </c>
      <c r="L732" s="2">
        <v>9110.25</v>
      </c>
      <c r="M732" s="2">
        <f>+Tabla323[[#This Row],[BALANCE INICIAL]]*Tabla323[[#This Row],[PRECIO]]</f>
        <v>0</v>
      </c>
      <c r="N732" s="2">
        <f>+Tabla323[[#This Row],[ENTRADAS]]*Tabla323[[#This Row],[PRECIO]]</f>
        <v>0</v>
      </c>
      <c r="O732" s="2">
        <f>+Tabla323[[#This Row],[SALIDAS]]*Tabla323[[#This Row],[PRECIO]]</f>
        <v>0</v>
      </c>
      <c r="P732" s="2">
        <f>+Tabla323[[#This Row],[BALANCE INICIAL2]]+Tabla323[[#This Row],[ENTRADAS3]]-Tabla323[[#This Row],[SALIDAS4]]</f>
        <v>0</v>
      </c>
    </row>
    <row r="733" spans="1:16" x14ac:dyDescent="0.25">
      <c r="A733" s="39" t="s">
        <v>28</v>
      </c>
      <c r="B733" s="40" t="s">
        <v>884</v>
      </c>
      <c r="C733" s="52" t="s">
        <v>74</v>
      </c>
      <c r="D733" t="s">
        <v>338</v>
      </c>
      <c r="F733" s="55" t="s">
        <v>1345</v>
      </c>
      <c r="G733" s="9" t="s">
        <v>820</v>
      </c>
      <c r="H733">
        <v>11</v>
      </c>
      <c r="I733">
        <v>0</v>
      </c>
      <c r="J733" s="34">
        <v>0</v>
      </c>
      <c r="K733">
        <f>+Tabla323[[#This Row],[BALANCE INICIAL]]+Tabla323[[#This Row],[ENTRADAS]]-Tabla323[[#This Row],[SALIDAS]]</f>
        <v>11</v>
      </c>
      <c r="L733" s="2">
        <v>23021</v>
      </c>
      <c r="M733" s="2">
        <f>+Tabla323[[#This Row],[BALANCE INICIAL]]*Tabla323[[#This Row],[PRECIO]]</f>
        <v>253231</v>
      </c>
      <c r="N733" s="2">
        <f>+Tabla323[[#This Row],[ENTRADAS]]*Tabla323[[#This Row],[PRECIO]]</f>
        <v>0</v>
      </c>
      <c r="O733" s="2">
        <f>+Tabla323[[#This Row],[SALIDAS]]*Tabla323[[#This Row],[PRECIO]]</f>
        <v>0</v>
      </c>
      <c r="P733" s="2">
        <f>+Tabla323[[#This Row],[BALANCE INICIAL2]]+Tabla323[[#This Row],[ENTRADAS3]]-Tabla323[[#This Row],[SALIDAS4]]</f>
        <v>253231</v>
      </c>
    </row>
    <row r="734" spans="1:16" x14ac:dyDescent="0.25">
      <c r="A734" s="39" t="s">
        <v>28</v>
      </c>
      <c r="B734" s="40" t="s">
        <v>884</v>
      </c>
      <c r="C734" s="52" t="s">
        <v>74</v>
      </c>
      <c r="D734" t="s">
        <v>1341</v>
      </c>
      <c r="F734" s="55" t="s">
        <v>1345</v>
      </c>
      <c r="G734" s="9" t="s">
        <v>858</v>
      </c>
      <c r="H734">
        <v>4</v>
      </c>
      <c r="I734">
        <v>0</v>
      </c>
      <c r="J734" s="34">
        <v>4</v>
      </c>
      <c r="K734">
        <f>+Tabla323[[#This Row],[BALANCE INICIAL]]+Tabla323[[#This Row],[ENTRADAS]]-Tabla323[[#This Row],[SALIDAS]]</f>
        <v>0</v>
      </c>
      <c r="L734" s="2">
        <v>3500</v>
      </c>
      <c r="M734" s="2">
        <f>+Tabla323[[#This Row],[BALANCE INICIAL]]*Tabla323[[#This Row],[PRECIO]]</f>
        <v>14000</v>
      </c>
      <c r="N734" s="2">
        <f>+Tabla323[[#This Row],[ENTRADAS]]*Tabla323[[#This Row],[PRECIO]]</f>
        <v>0</v>
      </c>
      <c r="O734" s="2">
        <f>+Tabla323[[#This Row],[SALIDAS]]*Tabla323[[#This Row],[PRECIO]]</f>
        <v>14000</v>
      </c>
      <c r="P734" s="2">
        <f>+Tabla323[[#This Row],[BALANCE INICIAL2]]+Tabla323[[#This Row],[ENTRADAS3]]-Tabla323[[#This Row],[SALIDAS4]]</f>
        <v>0</v>
      </c>
    </row>
    <row r="735" spans="1:16" x14ac:dyDescent="0.25">
      <c r="A735" s="39" t="s">
        <v>28</v>
      </c>
      <c r="B735" s="40" t="s">
        <v>884</v>
      </c>
      <c r="C735" s="52" t="s">
        <v>74</v>
      </c>
      <c r="D735" t="s">
        <v>1342</v>
      </c>
      <c r="F735" s="55" t="s">
        <v>1345</v>
      </c>
      <c r="G735" s="9" t="s">
        <v>858</v>
      </c>
      <c r="H735">
        <v>4</v>
      </c>
      <c r="I735">
        <v>0</v>
      </c>
      <c r="J735" s="34">
        <v>4</v>
      </c>
      <c r="K735">
        <f>+Tabla323[[#This Row],[BALANCE INICIAL]]+Tabla323[[#This Row],[ENTRADAS]]-Tabla323[[#This Row],[SALIDAS]]</f>
        <v>0</v>
      </c>
      <c r="L735" s="2">
        <v>3500</v>
      </c>
      <c r="M735" s="2">
        <f>+Tabla323[[#This Row],[BALANCE INICIAL]]*Tabla323[[#This Row],[PRECIO]]</f>
        <v>14000</v>
      </c>
      <c r="N735" s="2">
        <f>+Tabla323[[#This Row],[ENTRADAS]]*Tabla323[[#This Row],[PRECIO]]</f>
        <v>0</v>
      </c>
      <c r="O735" s="2">
        <f>+Tabla323[[#This Row],[SALIDAS]]*Tabla323[[#This Row],[PRECIO]]</f>
        <v>14000</v>
      </c>
      <c r="P735" s="2">
        <f>+Tabla323[[#This Row],[BALANCE INICIAL2]]+Tabla323[[#This Row],[ENTRADAS3]]-Tabla323[[#This Row],[SALIDAS4]]</f>
        <v>0</v>
      </c>
    </row>
    <row r="736" spans="1:16" x14ac:dyDescent="0.25">
      <c r="A736" s="39" t="s">
        <v>28</v>
      </c>
      <c r="B736" s="40" t="s">
        <v>884</v>
      </c>
      <c r="C736" s="52" t="s">
        <v>74</v>
      </c>
      <c r="D736" t="s">
        <v>1343</v>
      </c>
      <c r="F736" s="55" t="s">
        <v>1345</v>
      </c>
      <c r="G736" s="9" t="s">
        <v>858</v>
      </c>
      <c r="H736">
        <v>4</v>
      </c>
      <c r="I736">
        <v>0</v>
      </c>
      <c r="J736" s="34">
        <v>4</v>
      </c>
      <c r="K736">
        <f>+Tabla323[[#This Row],[BALANCE INICIAL]]+Tabla323[[#This Row],[ENTRADAS]]-Tabla323[[#This Row],[SALIDAS]]</f>
        <v>0</v>
      </c>
      <c r="L736" s="2">
        <v>3500</v>
      </c>
      <c r="M736" s="2">
        <f>+Tabla323[[#This Row],[BALANCE INICIAL]]*Tabla323[[#This Row],[PRECIO]]</f>
        <v>14000</v>
      </c>
      <c r="N736" s="2">
        <f>+Tabla323[[#This Row],[ENTRADAS]]*Tabla323[[#This Row],[PRECIO]]</f>
        <v>0</v>
      </c>
      <c r="O736" s="2">
        <f>+Tabla323[[#This Row],[SALIDAS]]*Tabla323[[#This Row],[PRECIO]]</f>
        <v>14000</v>
      </c>
      <c r="P736" s="2">
        <f>+Tabla323[[#This Row],[BALANCE INICIAL2]]+Tabla323[[#This Row],[ENTRADAS3]]-Tabla323[[#This Row],[SALIDAS4]]</f>
        <v>0</v>
      </c>
    </row>
    <row r="737" spans="1:16" x14ac:dyDescent="0.25">
      <c r="A737" s="39" t="s">
        <v>28</v>
      </c>
      <c r="B737" s="40" t="s">
        <v>884</v>
      </c>
      <c r="C737" s="52" t="s">
        <v>74</v>
      </c>
      <c r="D737" t="s">
        <v>1344</v>
      </c>
      <c r="F737" s="55" t="s">
        <v>1345</v>
      </c>
      <c r="G737" s="9" t="s">
        <v>858</v>
      </c>
      <c r="H737">
        <v>4</v>
      </c>
      <c r="I737">
        <v>0</v>
      </c>
      <c r="J737" s="34">
        <v>4</v>
      </c>
      <c r="K737">
        <f>+Tabla323[[#This Row],[BALANCE INICIAL]]+Tabla323[[#This Row],[ENTRADAS]]-Tabla323[[#This Row],[SALIDAS]]</f>
        <v>0</v>
      </c>
      <c r="L737" s="2">
        <v>3500</v>
      </c>
      <c r="M737" s="2">
        <f>+Tabla323[[#This Row],[BALANCE INICIAL]]*Tabla323[[#This Row],[PRECIO]]</f>
        <v>14000</v>
      </c>
      <c r="N737" s="2">
        <f>+Tabla323[[#This Row],[ENTRADAS]]*Tabla323[[#This Row],[PRECIO]]</f>
        <v>0</v>
      </c>
      <c r="O737" s="2">
        <f>+Tabla323[[#This Row],[SALIDAS]]*Tabla323[[#This Row],[PRECIO]]</f>
        <v>14000</v>
      </c>
      <c r="P737" s="2">
        <f>+Tabla323[[#This Row],[BALANCE INICIAL2]]+Tabla323[[#This Row],[ENTRADAS3]]-Tabla323[[#This Row],[SALIDAS4]]</f>
        <v>0</v>
      </c>
    </row>
    <row r="738" spans="1:16" x14ac:dyDescent="0.25">
      <c r="A738" s="39" t="s">
        <v>28</v>
      </c>
      <c r="B738" s="40" t="s">
        <v>884</v>
      </c>
      <c r="C738" s="52" t="s">
        <v>74</v>
      </c>
      <c r="D738" t="s">
        <v>1121</v>
      </c>
      <c r="F738" s="55" t="s">
        <v>1345</v>
      </c>
      <c r="G738" s="9" t="s">
        <v>820</v>
      </c>
      <c r="H738">
        <v>0</v>
      </c>
      <c r="I738">
        <v>0</v>
      </c>
      <c r="J738" s="34">
        <v>0</v>
      </c>
      <c r="K738">
        <f>+Tabla323[[#This Row],[BALANCE INICIAL]]+Tabla323[[#This Row],[ENTRADAS]]-Tabla323[[#This Row],[SALIDAS]]</f>
        <v>0</v>
      </c>
      <c r="L738" s="2">
        <v>1750</v>
      </c>
      <c r="M738" s="2">
        <f>+Tabla323[[#This Row],[BALANCE INICIAL]]*Tabla323[[#This Row],[PRECIO]]</f>
        <v>0</v>
      </c>
      <c r="N738" s="2">
        <f>+Tabla323[[#This Row],[ENTRADAS]]*Tabla323[[#This Row],[PRECIO]]</f>
        <v>0</v>
      </c>
      <c r="O738" s="2">
        <f>+Tabla323[[#This Row],[SALIDAS]]*Tabla323[[#This Row],[PRECIO]]</f>
        <v>0</v>
      </c>
      <c r="P738" s="2">
        <f>+Tabla323[[#This Row],[BALANCE INICIAL2]]+Tabla323[[#This Row],[ENTRADAS3]]-Tabla323[[#This Row],[SALIDAS4]]</f>
        <v>0</v>
      </c>
    </row>
    <row r="739" spans="1:16" x14ac:dyDescent="0.25">
      <c r="A739" s="39" t="s">
        <v>28</v>
      </c>
      <c r="B739" s="40" t="s">
        <v>884</v>
      </c>
      <c r="C739" s="52" t="s">
        <v>74</v>
      </c>
      <c r="D739" t="s">
        <v>1122</v>
      </c>
      <c r="F739" s="55" t="s">
        <v>1345</v>
      </c>
      <c r="G739" s="9" t="s">
        <v>820</v>
      </c>
      <c r="H739">
        <v>3</v>
      </c>
      <c r="I739">
        <v>0</v>
      </c>
      <c r="J739" s="34">
        <v>0</v>
      </c>
      <c r="K739">
        <f>+Tabla323[[#This Row],[BALANCE INICIAL]]+Tabla323[[#This Row],[ENTRADAS]]-Tabla323[[#This Row],[SALIDAS]]</f>
        <v>3</v>
      </c>
      <c r="L739" s="2">
        <v>1890</v>
      </c>
      <c r="M739" s="2">
        <f>+Tabla323[[#This Row],[BALANCE INICIAL]]*Tabla323[[#This Row],[PRECIO]]</f>
        <v>5670</v>
      </c>
      <c r="N739" s="2">
        <f>+Tabla323[[#This Row],[ENTRADAS]]*Tabla323[[#This Row],[PRECIO]]</f>
        <v>0</v>
      </c>
      <c r="O739" s="2">
        <f>+Tabla323[[#This Row],[SALIDAS]]*Tabla323[[#This Row],[PRECIO]]</f>
        <v>0</v>
      </c>
      <c r="P739" s="2">
        <f>+Tabla323[[#This Row],[BALANCE INICIAL2]]+Tabla323[[#This Row],[ENTRADAS3]]-Tabla323[[#This Row],[SALIDAS4]]</f>
        <v>5670</v>
      </c>
    </row>
    <row r="740" spans="1:16" x14ac:dyDescent="0.25">
      <c r="A740" s="39" t="s">
        <v>28</v>
      </c>
      <c r="B740" s="40" t="s">
        <v>884</v>
      </c>
      <c r="C740" s="52" t="s">
        <v>74</v>
      </c>
      <c r="D740" t="s">
        <v>1188</v>
      </c>
      <c r="F740" s="55" t="s">
        <v>1345</v>
      </c>
      <c r="G740" s="9" t="s">
        <v>820</v>
      </c>
      <c r="H740">
        <v>2</v>
      </c>
      <c r="I740">
        <v>0</v>
      </c>
      <c r="J740" s="34">
        <v>0</v>
      </c>
      <c r="K740">
        <f>+Tabla323[[#This Row],[BALANCE INICIAL]]+Tabla323[[#This Row],[ENTRADAS]]-Tabla323[[#This Row],[SALIDAS]]</f>
        <v>2</v>
      </c>
      <c r="L740" s="2">
        <v>2155.7199999999998</v>
      </c>
      <c r="M740" s="2">
        <f>+Tabla323[[#This Row],[BALANCE INICIAL]]*Tabla323[[#This Row],[PRECIO]]</f>
        <v>4311.4399999999996</v>
      </c>
      <c r="N740" s="2">
        <f>+Tabla323[[#This Row],[ENTRADAS]]*Tabla323[[#This Row],[PRECIO]]</f>
        <v>0</v>
      </c>
      <c r="O740" s="2">
        <f>+Tabla323[[#This Row],[SALIDAS]]*Tabla323[[#This Row],[PRECIO]]</f>
        <v>0</v>
      </c>
      <c r="P740" s="2">
        <f>+Tabla323[[#This Row],[BALANCE INICIAL2]]+Tabla323[[#This Row],[ENTRADAS3]]-Tabla323[[#This Row],[SALIDAS4]]</f>
        <v>4311.4399999999996</v>
      </c>
    </row>
    <row r="741" spans="1:16" x14ac:dyDescent="0.25">
      <c r="A741" s="39" t="s">
        <v>28</v>
      </c>
      <c r="B741" s="40" t="s">
        <v>884</v>
      </c>
      <c r="C741" s="52" t="s">
        <v>74</v>
      </c>
      <c r="D741" t="s">
        <v>1123</v>
      </c>
      <c r="F741" s="55" t="s">
        <v>1345</v>
      </c>
      <c r="G741" s="9" t="s">
        <v>820</v>
      </c>
      <c r="H741">
        <v>1</v>
      </c>
      <c r="I741">
        <v>0</v>
      </c>
      <c r="J741" s="34">
        <v>0</v>
      </c>
      <c r="K741">
        <f>+Tabla323[[#This Row],[BALANCE INICIAL]]+Tabla323[[#This Row],[ENTRADAS]]-Tabla323[[#This Row],[SALIDAS]]</f>
        <v>1</v>
      </c>
      <c r="L741" s="2">
        <v>1295</v>
      </c>
      <c r="M741" s="2">
        <f>+Tabla323[[#This Row],[BALANCE INICIAL]]*Tabla323[[#This Row],[PRECIO]]</f>
        <v>1295</v>
      </c>
      <c r="N741" s="2">
        <f>+Tabla323[[#This Row],[ENTRADAS]]*Tabla323[[#This Row],[PRECIO]]</f>
        <v>0</v>
      </c>
      <c r="O741" s="2">
        <f>+Tabla323[[#This Row],[SALIDAS]]*Tabla323[[#This Row],[PRECIO]]</f>
        <v>0</v>
      </c>
      <c r="P741" s="2">
        <f>+Tabla323[[#This Row],[BALANCE INICIAL2]]+Tabla323[[#This Row],[ENTRADAS3]]-Tabla323[[#This Row],[SALIDAS4]]</f>
        <v>1295</v>
      </c>
    </row>
    <row r="742" spans="1:16" x14ac:dyDescent="0.25">
      <c r="A742" s="39" t="s">
        <v>28</v>
      </c>
      <c r="B742" s="40" t="s">
        <v>884</v>
      </c>
      <c r="C742" s="52" t="s">
        <v>74</v>
      </c>
      <c r="D742" t="s">
        <v>343</v>
      </c>
      <c r="F742" s="55" t="s">
        <v>1345</v>
      </c>
      <c r="G742" s="9" t="s">
        <v>820</v>
      </c>
      <c r="H742">
        <v>7</v>
      </c>
      <c r="I742">
        <v>0</v>
      </c>
      <c r="J742" s="34">
        <v>0</v>
      </c>
      <c r="K742">
        <f>+Tabla323[[#This Row],[BALANCE INICIAL]]+Tabla323[[#This Row],[ENTRADAS]]-Tabla323[[#This Row],[SALIDAS]]</f>
        <v>7</v>
      </c>
      <c r="L742" s="2">
        <v>23021</v>
      </c>
      <c r="M742" s="2">
        <f>+Tabla323[[#This Row],[BALANCE INICIAL]]*Tabla323[[#This Row],[PRECIO]]</f>
        <v>161147</v>
      </c>
      <c r="N742" s="2">
        <f>+Tabla323[[#This Row],[ENTRADAS]]*Tabla323[[#This Row],[PRECIO]]</f>
        <v>0</v>
      </c>
      <c r="O742" s="2">
        <f>+Tabla323[[#This Row],[SALIDAS]]*Tabla323[[#This Row],[PRECIO]]</f>
        <v>0</v>
      </c>
      <c r="P742" s="2">
        <f>+Tabla323[[#This Row],[BALANCE INICIAL2]]+Tabla323[[#This Row],[ENTRADAS3]]-Tabla323[[#This Row],[SALIDAS4]]</f>
        <v>161147</v>
      </c>
    </row>
    <row r="743" spans="1:16" x14ac:dyDescent="0.25">
      <c r="A743" s="39" t="s">
        <v>28</v>
      </c>
      <c r="B743" s="40" t="s">
        <v>884</v>
      </c>
      <c r="C743" s="52" t="s">
        <v>74</v>
      </c>
      <c r="D743" t="s">
        <v>345</v>
      </c>
      <c r="F743" s="55" t="s">
        <v>1345</v>
      </c>
      <c r="G743" s="9" t="s">
        <v>842</v>
      </c>
      <c r="H743">
        <v>2</v>
      </c>
      <c r="I743">
        <v>0</v>
      </c>
      <c r="J743" s="34">
        <v>0</v>
      </c>
      <c r="K743">
        <f>+Tabla323[[#This Row],[BALANCE INICIAL]]+Tabla323[[#This Row],[ENTRADAS]]-Tabla323[[#This Row],[SALIDAS]]</f>
        <v>2</v>
      </c>
      <c r="L743" s="2">
        <v>1900</v>
      </c>
      <c r="M743" s="2">
        <f>+Tabla323[[#This Row],[BALANCE INICIAL]]*Tabla323[[#This Row],[PRECIO]]</f>
        <v>3800</v>
      </c>
      <c r="N743" s="2">
        <f>+Tabla323[[#This Row],[ENTRADAS]]*Tabla323[[#This Row],[PRECIO]]</f>
        <v>0</v>
      </c>
      <c r="O743" s="2">
        <f>+Tabla323[[#This Row],[SALIDAS]]*Tabla323[[#This Row],[PRECIO]]</f>
        <v>0</v>
      </c>
      <c r="P743" s="2">
        <f>+Tabla323[[#This Row],[BALANCE INICIAL2]]+Tabla323[[#This Row],[ENTRADAS3]]-Tabla323[[#This Row],[SALIDAS4]]</f>
        <v>3800</v>
      </c>
    </row>
    <row r="744" spans="1:16" x14ac:dyDescent="0.25">
      <c r="A744" s="39" t="s">
        <v>28</v>
      </c>
      <c r="B744" s="40" t="s">
        <v>884</v>
      </c>
      <c r="C744" s="52" t="s">
        <v>74</v>
      </c>
      <c r="D744" t="s">
        <v>346</v>
      </c>
      <c r="F744" s="55" t="s">
        <v>1345</v>
      </c>
      <c r="G744" s="9" t="s">
        <v>820</v>
      </c>
      <c r="H744">
        <v>10</v>
      </c>
      <c r="I744">
        <v>0</v>
      </c>
      <c r="J744" s="34">
        <v>0</v>
      </c>
      <c r="K744">
        <f>+Tabla323[[#This Row],[BALANCE INICIAL]]+Tabla323[[#This Row],[ENTRADAS]]-Tabla323[[#This Row],[SALIDAS]]</f>
        <v>10</v>
      </c>
      <c r="L744" s="2">
        <v>1850</v>
      </c>
      <c r="M744" s="2">
        <f>+Tabla323[[#This Row],[BALANCE INICIAL]]*Tabla323[[#This Row],[PRECIO]]</f>
        <v>18500</v>
      </c>
      <c r="N744" s="2">
        <f>+Tabla323[[#This Row],[ENTRADAS]]*Tabla323[[#This Row],[PRECIO]]</f>
        <v>0</v>
      </c>
      <c r="O744" s="2">
        <f>+Tabla323[[#This Row],[SALIDAS]]*Tabla323[[#This Row],[PRECIO]]</f>
        <v>0</v>
      </c>
      <c r="P744" s="2">
        <f>+Tabla323[[#This Row],[BALANCE INICIAL2]]+Tabla323[[#This Row],[ENTRADAS3]]-Tabla323[[#This Row],[SALIDAS4]]</f>
        <v>18500</v>
      </c>
    </row>
    <row r="745" spans="1:16" x14ac:dyDescent="0.25">
      <c r="A745" s="39" t="s">
        <v>23</v>
      </c>
      <c r="B745" s="40" t="s">
        <v>881</v>
      </c>
      <c r="C745" s="52" t="s">
        <v>882</v>
      </c>
      <c r="D745" t="s">
        <v>403</v>
      </c>
      <c r="F745" s="55" t="s">
        <v>1345</v>
      </c>
      <c r="G745" s="9" t="s">
        <v>820</v>
      </c>
      <c r="H745">
        <v>0</v>
      </c>
      <c r="I745">
        <v>0</v>
      </c>
      <c r="J745" s="34">
        <v>0</v>
      </c>
      <c r="K745">
        <f>+Tabla323[[#This Row],[BALANCE INICIAL]]+Tabla323[[#This Row],[ENTRADAS]]-Tabla323[[#This Row],[SALIDAS]]</f>
        <v>0</v>
      </c>
      <c r="L745" s="2">
        <v>1.18</v>
      </c>
      <c r="M745" s="2">
        <f>+Tabla323[[#This Row],[BALANCE INICIAL]]*Tabla323[[#This Row],[PRECIO]]</f>
        <v>0</v>
      </c>
      <c r="N745" s="2">
        <f>+Tabla323[[#This Row],[ENTRADAS]]*Tabla323[[#This Row],[PRECIO]]</f>
        <v>0</v>
      </c>
      <c r="O745" s="2">
        <f>+Tabla323[[#This Row],[SALIDAS]]*Tabla323[[#This Row],[PRECIO]]</f>
        <v>0</v>
      </c>
      <c r="P745" s="2">
        <f>+Tabla323[[#This Row],[BALANCE INICIAL2]]+Tabla323[[#This Row],[ENTRADAS3]]-Tabla323[[#This Row],[SALIDAS4]]</f>
        <v>0</v>
      </c>
    </row>
    <row r="746" spans="1:16" x14ac:dyDescent="0.25">
      <c r="A746" s="39" t="s">
        <v>1424</v>
      </c>
      <c r="B746" s="40" t="s">
        <v>1425</v>
      </c>
      <c r="C746" s="52" t="s">
        <v>1426</v>
      </c>
      <c r="D746" t="s">
        <v>997</v>
      </c>
      <c r="E746" t="s">
        <v>998</v>
      </c>
      <c r="F746" s="55" t="s">
        <v>1345</v>
      </c>
      <c r="G746" s="9" t="s">
        <v>820</v>
      </c>
      <c r="H746">
        <v>0</v>
      </c>
      <c r="I746">
        <v>0</v>
      </c>
      <c r="J746" s="34">
        <v>0</v>
      </c>
      <c r="K746">
        <f>+Tabla323[[#This Row],[BALANCE INICIAL]]+Tabla323[[#This Row],[ENTRADAS]]-Tabla323[[#This Row],[SALIDAS]]</f>
        <v>0</v>
      </c>
      <c r="L746" s="2">
        <v>8.57</v>
      </c>
      <c r="M746" s="2">
        <f>+Tabla323[[#This Row],[BALANCE INICIAL]]*Tabla323[[#This Row],[PRECIO]]</f>
        <v>0</v>
      </c>
      <c r="N746" s="2">
        <f>+Tabla323[[#This Row],[ENTRADAS]]*Tabla323[[#This Row],[PRECIO]]</f>
        <v>0</v>
      </c>
      <c r="O746" s="2">
        <f>+Tabla323[[#This Row],[SALIDAS]]*Tabla323[[#This Row],[PRECIO]]</f>
        <v>0</v>
      </c>
      <c r="P746" s="2">
        <f>+Tabla323[[#This Row],[BALANCE INICIAL2]]+Tabla323[[#This Row],[ENTRADAS3]]-Tabla323[[#This Row],[SALIDAS4]]</f>
        <v>0</v>
      </c>
    </row>
    <row r="747" spans="1:16" x14ac:dyDescent="0.25">
      <c r="A747" s="39" t="s">
        <v>1424</v>
      </c>
      <c r="B747" s="40" t="s">
        <v>1425</v>
      </c>
      <c r="C747" s="52" t="s">
        <v>1426</v>
      </c>
      <c r="D747" t="s">
        <v>404</v>
      </c>
      <c r="F747" s="55" t="s">
        <v>1345</v>
      </c>
      <c r="G747" s="9" t="s">
        <v>820</v>
      </c>
      <c r="H747">
        <v>0</v>
      </c>
      <c r="I747">
        <v>0</v>
      </c>
      <c r="J747" s="34">
        <v>0</v>
      </c>
      <c r="K747">
        <f>+Tabla323[[#This Row],[BALANCE INICIAL]]+Tabla323[[#This Row],[ENTRADAS]]-Tabla323[[#This Row],[SALIDAS]]</f>
        <v>0</v>
      </c>
      <c r="L747" s="2">
        <v>1</v>
      </c>
      <c r="M747" s="2">
        <f>+Tabla323[[#This Row],[BALANCE INICIAL]]*Tabla323[[#This Row],[PRECIO]]</f>
        <v>0</v>
      </c>
      <c r="N747" s="2">
        <f>+Tabla323[[#This Row],[ENTRADAS]]*Tabla323[[#This Row],[PRECIO]]</f>
        <v>0</v>
      </c>
      <c r="O747" s="2">
        <f>+Tabla323[[#This Row],[SALIDAS]]*Tabla323[[#This Row],[PRECIO]]</f>
        <v>0</v>
      </c>
      <c r="P747" s="2">
        <f>+Tabla323[[#This Row],[BALANCE INICIAL2]]+Tabla323[[#This Row],[ENTRADAS3]]-Tabla323[[#This Row],[SALIDAS4]]</f>
        <v>0</v>
      </c>
    </row>
    <row r="748" spans="1:16" x14ac:dyDescent="0.25">
      <c r="A748" s="9" t="s">
        <v>29</v>
      </c>
      <c r="B748" s="47" t="s">
        <v>878</v>
      </c>
      <c r="C748" s="50" t="s">
        <v>102</v>
      </c>
      <c r="D748" t="s">
        <v>636</v>
      </c>
      <c r="F748" s="55" t="s">
        <v>1345</v>
      </c>
      <c r="G748" s="9" t="s">
        <v>834</v>
      </c>
      <c r="H748">
        <v>10</v>
      </c>
      <c r="I748">
        <v>0</v>
      </c>
      <c r="J748" s="34">
        <v>0</v>
      </c>
      <c r="K748">
        <f>+Tabla323[[#This Row],[BALANCE INICIAL]]+Tabla323[[#This Row],[ENTRADAS]]-Tabla323[[#This Row],[SALIDAS]]</f>
        <v>10</v>
      </c>
      <c r="L748" s="2">
        <v>73</v>
      </c>
      <c r="M748" s="2">
        <f>+Tabla323[[#This Row],[BALANCE INICIAL]]*Tabla323[[#This Row],[PRECIO]]</f>
        <v>730</v>
      </c>
      <c r="N748" s="2">
        <f>+Tabla323[[#This Row],[ENTRADAS]]*Tabla323[[#This Row],[PRECIO]]</f>
        <v>0</v>
      </c>
      <c r="O748" s="2">
        <f>+Tabla323[[#This Row],[SALIDAS]]*Tabla323[[#This Row],[PRECIO]]</f>
        <v>0</v>
      </c>
      <c r="P748" s="2">
        <f>+Tabla323[[#This Row],[BALANCE INICIAL2]]+Tabla323[[#This Row],[ENTRADAS3]]-Tabla323[[#This Row],[SALIDAS4]]</f>
        <v>730</v>
      </c>
    </row>
    <row r="749" spans="1:16" x14ac:dyDescent="0.25">
      <c r="A749" s="39" t="s">
        <v>37</v>
      </c>
      <c r="B749" s="40" t="s">
        <v>886</v>
      </c>
      <c r="C749" s="52" t="s">
        <v>83</v>
      </c>
      <c r="D749" t="s">
        <v>1197</v>
      </c>
      <c r="F749" s="55" t="s">
        <v>1345</v>
      </c>
      <c r="G749" s="9" t="s">
        <v>820</v>
      </c>
      <c r="H749">
        <v>1</v>
      </c>
      <c r="I749">
        <v>0</v>
      </c>
      <c r="J749" s="34">
        <v>0</v>
      </c>
      <c r="K749">
        <f>+Tabla323[[#This Row],[BALANCE INICIAL]]+Tabla323[[#This Row],[ENTRADAS]]-Tabla323[[#This Row],[SALIDAS]]</f>
        <v>1</v>
      </c>
      <c r="L749" s="2">
        <v>510</v>
      </c>
      <c r="M749" s="2">
        <f>+Tabla323[[#This Row],[BALANCE INICIAL]]*Tabla323[[#This Row],[PRECIO]]</f>
        <v>510</v>
      </c>
      <c r="N749" s="2">
        <f>+Tabla323[[#This Row],[ENTRADAS]]*Tabla323[[#This Row],[PRECIO]]</f>
        <v>0</v>
      </c>
      <c r="O749" s="2">
        <f>+Tabla323[[#This Row],[SALIDAS]]*Tabla323[[#This Row],[PRECIO]]</f>
        <v>0</v>
      </c>
      <c r="P749" s="2">
        <f>+Tabla323[[#This Row],[BALANCE INICIAL2]]+Tabla323[[#This Row],[ENTRADAS3]]-Tabla323[[#This Row],[SALIDAS4]]</f>
        <v>510</v>
      </c>
    </row>
    <row r="750" spans="1:16" x14ac:dyDescent="0.25">
      <c r="A750" s="9" t="s">
        <v>29</v>
      </c>
      <c r="B750" s="47" t="s">
        <v>878</v>
      </c>
      <c r="C750" s="50" t="s">
        <v>102</v>
      </c>
      <c r="D750" t="s">
        <v>812</v>
      </c>
      <c r="F750" s="55" t="s">
        <v>1345</v>
      </c>
      <c r="G750" s="9" t="s">
        <v>820</v>
      </c>
      <c r="H750">
        <v>5</v>
      </c>
      <c r="I750">
        <v>0</v>
      </c>
      <c r="J750" s="34">
        <v>0</v>
      </c>
      <c r="K750">
        <f>+Tabla323[[#This Row],[BALANCE INICIAL]]+Tabla323[[#This Row],[ENTRADAS]]-Tabla323[[#This Row],[SALIDAS]]</f>
        <v>5</v>
      </c>
      <c r="L750" s="2">
        <v>95</v>
      </c>
      <c r="M750" s="2">
        <f>+Tabla323[[#This Row],[BALANCE INICIAL]]*Tabla323[[#This Row],[PRECIO]]</f>
        <v>475</v>
      </c>
      <c r="N750" s="2">
        <f>+Tabla323[[#This Row],[ENTRADAS]]*Tabla323[[#This Row],[PRECIO]]</f>
        <v>0</v>
      </c>
      <c r="O750" s="2">
        <f>+Tabla323[[#This Row],[SALIDAS]]*Tabla323[[#This Row],[PRECIO]]</f>
        <v>0</v>
      </c>
      <c r="P750" s="2">
        <f>+Tabla323[[#This Row],[BALANCE INICIAL2]]+Tabla323[[#This Row],[ENTRADAS3]]-Tabla323[[#This Row],[SALIDAS4]]</f>
        <v>475</v>
      </c>
    </row>
    <row r="751" spans="1:16" x14ac:dyDescent="0.25">
      <c r="A751" s="39" t="s">
        <v>48</v>
      </c>
      <c r="B751" s="40" t="s">
        <v>886</v>
      </c>
      <c r="C751" s="52" t="s">
        <v>1380</v>
      </c>
      <c r="D751" t="s">
        <v>1196</v>
      </c>
      <c r="F751" s="55" t="s">
        <v>1345</v>
      </c>
      <c r="G751" s="9" t="s">
        <v>820</v>
      </c>
      <c r="H751">
        <v>0</v>
      </c>
      <c r="I751">
        <v>0</v>
      </c>
      <c r="J751" s="34">
        <v>0</v>
      </c>
      <c r="K751">
        <f>+Tabla323[[#This Row],[BALANCE INICIAL]]+Tabla323[[#This Row],[ENTRADAS]]-Tabla323[[#This Row],[SALIDAS]]</f>
        <v>0</v>
      </c>
      <c r="L751" s="2">
        <v>2616.63</v>
      </c>
      <c r="M751" s="2">
        <f>+Tabla323[[#This Row],[BALANCE INICIAL]]*Tabla323[[#This Row],[PRECIO]]</f>
        <v>0</v>
      </c>
      <c r="N751" s="2">
        <f>+Tabla323[[#This Row],[ENTRADAS]]*Tabla323[[#This Row],[PRECIO]]</f>
        <v>0</v>
      </c>
      <c r="O751" s="2">
        <f>+Tabla323[[#This Row],[SALIDAS]]*Tabla323[[#This Row],[PRECIO]]</f>
        <v>0</v>
      </c>
      <c r="P751" s="2">
        <f>+Tabla323[[#This Row],[BALANCE INICIAL2]]+Tabla323[[#This Row],[ENTRADAS3]]-Tabla323[[#This Row],[SALIDAS4]]</f>
        <v>0</v>
      </c>
    </row>
    <row r="752" spans="1:16" x14ac:dyDescent="0.25">
      <c r="A752" s="39" t="s">
        <v>59</v>
      </c>
      <c r="B752" s="40" t="s">
        <v>880</v>
      </c>
      <c r="C752" s="52" t="s">
        <v>107</v>
      </c>
      <c r="D752" t="s">
        <v>811</v>
      </c>
      <c r="F752" s="55" t="s">
        <v>1345</v>
      </c>
      <c r="G752" s="9" t="s">
        <v>820</v>
      </c>
      <c r="H752">
        <v>2</v>
      </c>
      <c r="I752">
        <v>0</v>
      </c>
      <c r="J752" s="34">
        <v>0</v>
      </c>
      <c r="K752">
        <f>+Tabla323[[#This Row],[BALANCE INICIAL]]+Tabla323[[#This Row],[ENTRADAS]]-Tabla323[[#This Row],[SALIDAS]]</f>
        <v>2</v>
      </c>
      <c r="L752" s="2">
        <v>525</v>
      </c>
      <c r="M752" s="2">
        <f>+Tabla323[[#This Row],[BALANCE INICIAL]]*Tabla323[[#This Row],[PRECIO]]</f>
        <v>1050</v>
      </c>
      <c r="N752" s="2">
        <f>+Tabla323[[#This Row],[ENTRADAS]]*Tabla323[[#This Row],[PRECIO]]</f>
        <v>0</v>
      </c>
      <c r="O752" s="2">
        <f>+Tabla323[[#This Row],[SALIDAS]]*Tabla323[[#This Row],[PRECIO]]</f>
        <v>0</v>
      </c>
      <c r="P752" s="2">
        <f>+Tabla323[[#This Row],[BALANCE INICIAL2]]+Tabla323[[#This Row],[ENTRADAS3]]-Tabla323[[#This Row],[SALIDAS4]]</f>
        <v>1050</v>
      </c>
    </row>
    <row r="753" spans="1:16" x14ac:dyDescent="0.25">
      <c r="A753" s="39" t="s">
        <v>1130</v>
      </c>
      <c r="B753" s="40" t="s">
        <v>894</v>
      </c>
      <c r="C753" s="52" t="s">
        <v>1131</v>
      </c>
      <c r="D753" t="s">
        <v>135</v>
      </c>
      <c r="F753" s="55" t="s">
        <v>1345</v>
      </c>
      <c r="G753" s="9" t="s">
        <v>820</v>
      </c>
      <c r="H753">
        <v>0</v>
      </c>
      <c r="I753">
        <v>0</v>
      </c>
      <c r="J753" s="34">
        <v>0</v>
      </c>
      <c r="K753">
        <f>+Tabla323[[#This Row],[BALANCE INICIAL]]+Tabla323[[#This Row],[ENTRADAS]]-Tabla323[[#This Row],[SALIDAS]]</f>
        <v>0</v>
      </c>
      <c r="L753" s="2">
        <v>350</v>
      </c>
      <c r="M753" s="2">
        <f>+Tabla323[[#This Row],[BALANCE INICIAL]]*Tabla323[[#This Row],[PRECIO]]</f>
        <v>0</v>
      </c>
      <c r="N753" s="2">
        <f>+Tabla323[[#This Row],[ENTRADAS]]*Tabla323[[#This Row],[PRECIO]]</f>
        <v>0</v>
      </c>
      <c r="O753" s="2">
        <f>+Tabla323[[#This Row],[SALIDAS]]*Tabla323[[#This Row],[PRECIO]]</f>
        <v>0</v>
      </c>
      <c r="P753" s="2">
        <f>+Tabla323[[#This Row],[BALANCE INICIAL2]]+Tabla323[[#This Row],[ENTRADAS3]]-Tabla323[[#This Row],[SALIDAS4]]</f>
        <v>0</v>
      </c>
    </row>
    <row r="754" spans="1:16" x14ac:dyDescent="0.25">
      <c r="A754" s="39" t="s">
        <v>1130</v>
      </c>
      <c r="B754" s="40" t="s">
        <v>894</v>
      </c>
      <c r="C754" s="52" t="s">
        <v>1131</v>
      </c>
      <c r="D754" t="s">
        <v>1126</v>
      </c>
      <c r="E754" t="s">
        <v>1129</v>
      </c>
      <c r="F754" s="55" t="s">
        <v>1345</v>
      </c>
      <c r="G754" s="9" t="s">
        <v>820</v>
      </c>
      <c r="H754">
        <v>10</v>
      </c>
      <c r="I754">
        <v>0</v>
      </c>
      <c r="J754" s="34">
        <v>0</v>
      </c>
      <c r="K754">
        <f>+Tabla323[[#This Row],[BALANCE INICIAL]]+Tabla323[[#This Row],[ENTRADAS]]-Tabla323[[#This Row],[SALIDAS]]</f>
        <v>10</v>
      </c>
      <c r="L754" s="2">
        <v>600</v>
      </c>
      <c r="M754" s="2">
        <f>+Tabla323[[#This Row],[BALANCE INICIAL]]*Tabla323[[#This Row],[PRECIO]]</f>
        <v>6000</v>
      </c>
      <c r="N754" s="2">
        <f>+Tabla323[[#This Row],[ENTRADAS]]*Tabla323[[#This Row],[PRECIO]]</f>
        <v>0</v>
      </c>
      <c r="O754" s="2">
        <f>+Tabla323[[#This Row],[SALIDAS]]*Tabla323[[#This Row],[PRECIO]]</f>
        <v>0</v>
      </c>
      <c r="P754" s="2">
        <f>+Tabla323[[#This Row],[BALANCE INICIAL2]]+Tabla323[[#This Row],[ENTRADAS3]]-Tabla323[[#This Row],[SALIDAS4]]</f>
        <v>6000</v>
      </c>
    </row>
    <row r="755" spans="1:16" x14ac:dyDescent="0.25">
      <c r="A755" s="39" t="s">
        <v>1130</v>
      </c>
      <c r="B755" s="40" t="s">
        <v>894</v>
      </c>
      <c r="C755" s="52" t="s">
        <v>1131</v>
      </c>
      <c r="D755" t="s">
        <v>1127</v>
      </c>
      <c r="E755" t="s">
        <v>1129</v>
      </c>
      <c r="F755" s="55" t="s">
        <v>1345</v>
      </c>
      <c r="G755" s="9" t="s">
        <v>820</v>
      </c>
      <c r="H755">
        <v>5</v>
      </c>
      <c r="I755">
        <v>0</v>
      </c>
      <c r="J755" s="34">
        <v>0</v>
      </c>
      <c r="K755">
        <f>+Tabla323[[#This Row],[BALANCE INICIAL]]+Tabla323[[#This Row],[ENTRADAS]]-Tabla323[[#This Row],[SALIDAS]]</f>
        <v>5</v>
      </c>
      <c r="L755" s="2">
        <v>600</v>
      </c>
      <c r="M755" s="2">
        <f>+Tabla323[[#This Row],[BALANCE INICIAL]]*Tabla323[[#This Row],[PRECIO]]</f>
        <v>3000</v>
      </c>
      <c r="N755" s="2">
        <f>+Tabla323[[#This Row],[ENTRADAS]]*Tabla323[[#This Row],[PRECIO]]</f>
        <v>0</v>
      </c>
      <c r="O755" s="2">
        <f>+Tabla323[[#This Row],[SALIDAS]]*Tabla323[[#This Row],[PRECIO]]</f>
        <v>0</v>
      </c>
      <c r="P755" s="2">
        <f>+Tabla323[[#This Row],[BALANCE INICIAL2]]+Tabla323[[#This Row],[ENTRADAS3]]-Tabla323[[#This Row],[SALIDAS4]]</f>
        <v>3000</v>
      </c>
    </row>
    <row r="756" spans="1:16" x14ac:dyDescent="0.25">
      <c r="A756" s="39" t="s">
        <v>1130</v>
      </c>
      <c r="B756" s="40" t="s">
        <v>894</v>
      </c>
      <c r="C756" s="52" t="s">
        <v>1131</v>
      </c>
      <c r="D756" t="s">
        <v>1128</v>
      </c>
      <c r="E756" t="s">
        <v>1129</v>
      </c>
      <c r="F756" s="55" t="s">
        <v>1345</v>
      </c>
      <c r="G756" s="9" t="s">
        <v>820</v>
      </c>
      <c r="H756">
        <v>10</v>
      </c>
      <c r="I756">
        <v>0</v>
      </c>
      <c r="J756" s="34">
        <v>0</v>
      </c>
      <c r="K756">
        <f>+Tabla323[[#This Row],[BALANCE INICIAL]]+Tabla323[[#This Row],[ENTRADAS]]-Tabla323[[#This Row],[SALIDAS]]</f>
        <v>10</v>
      </c>
      <c r="L756" s="2">
        <v>600</v>
      </c>
      <c r="M756" s="2">
        <f>+Tabla323[[#This Row],[BALANCE INICIAL]]*Tabla323[[#This Row],[PRECIO]]</f>
        <v>6000</v>
      </c>
      <c r="N756" s="2">
        <f>+Tabla323[[#This Row],[ENTRADAS]]*Tabla323[[#This Row],[PRECIO]]</f>
        <v>0</v>
      </c>
      <c r="O756" s="2">
        <f>+Tabla323[[#This Row],[SALIDAS]]*Tabla323[[#This Row],[PRECIO]]</f>
        <v>0</v>
      </c>
      <c r="P756" s="2">
        <f>+Tabla323[[#This Row],[BALANCE INICIAL2]]+Tabla323[[#This Row],[ENTRADAS3]]-Tabla323[[#This Row],[SALIDAS4]]</f>
        <v>6000</v>
      </c>
    </row>
    <row r="757" spans="1:16" x14ac:dyDescent="0.25">
      <c r="A757" s="39" t="s">
        <v>1130</v>
      </c>
      <c r="B757" s="40" t="s">
        <v>894</v>
      </c>
      <c r="C757" s="52" t="s">
        <v>1131</v>
      </c>
      <c r="D757" t="s">
        <v>149</v>
      </c>
      <c r="F757" s="55" t="s">
        <v>1345</v>
      </c>
      <c r="G757" s="9" t="s">
        <v>820</v>
      </c>
      <c r="H757">
        <v>0</v>
      </c>
      <c r="I757">
        <v>0</v>
      </c>
      <c r="J757" s="34">
        <v>0</v>
      </c>
      <c r="K757">
        <f>+Tabla323[[#This Row],[BALANCE INICIAL]]+Tabla323[[#This Row],[ENTRADAS]]-Tabla323[[#This Row],[SALIDAS]]</f>
        <v>0</v>
      </c>
      <c r="L757" s="2">
        <v>400</v>
      </c>
      <c r="M757" s="2">
        <f>+Tabla323[[#This Row],[BALANCE INICIAL]]*Tabla323[[#This Row],[PRECIO]]</f>
        <v>0</v>
      </c>
      <c r="N757" s="2">
        <f>+Tabla323[[#This Row],[ENTRADAS]]*Tabla323[[#This Row],[PRECIO]]</f>
        <v>0</v>
      </c>
      <c r="O757" s="2">
        <f>+Tabla323[[#This Row],[SALIDAS]]*Tabla323[[#This Row],[PRECIO]]</f>
        <v>0</v>
      </c>
      <c r="P757" s="2">
        <f>+Tabla323[[#This Row],[BALANCE INICIAL2]]+Tabla323[[#This Row],[ENTRADAS3]]-Tabla323[[#This Row],[SALIDAS4]]</f>
        <v>0</v>
      </c>
    </row>
    <row r="758" spans="1:16" x14ac:dyDescent="0.25">
      <c r="A758" s="39" t="s">
        <v>34</v>
      </c>
      <c r="B758" s="40" t="s">
        <v>877</v>
      </c>
      <c r="C758" s="52" t="s">
        <v>80</v>
      </c>
      <c r="D758" t="s">
        <v>452</v>
      </c>
      <c r="F758" s="55" t="s">
        <v>1345</v>
      </c>
      <c r="G758" s="9" t="s">
        <v>862</v>
      </c>
      <c r="H758">
        <v>200</v>
      </c>
      <c r="I758">
        <v>0</v>
      </c>
      <c r="J758" s="34">
        <v>0</v>
      </c>
      <c r="K758">
        <f>+Tabla323[[#This Row],[BALANCE INICIAL]]+Tabla323[[#This Row],[ENTRADAS]]-Tabla323[[#This Row],[SALIDAS]]</f>
        <v>200</v>
      </c>
      <c r="L758" s="2">
        <v>890</v>
      </c>
      <c r="M758" s="2">
        <f>+Tabla323[[#This Row],[BALANCE INICIAL]]*Tabla323[[#This Row],[PRECIO]]</f>
        <v>178000</v>
      </c>
      <c r="N758" s="2">
        <f>+Tabla323[[#This Row],[ENTRADAS]]*Tabla323[[#This Row],[PRECIO]]</f>
        <v>0</v>
      </c>
      <c r="O758" s="2">
        <f>+Tabla323[[#This Row],[SALIDAS]]*Tabla323[[#This Row],[PRECIO]]</f>
        <v>0</v>
      </c>
      <c r="P758" s="2">
        <f>+Tabla323[[#This Row],[BALANCE INICIAL2]]+Tabla323[[#This Row],[ENTRADAS3]]-Tabla323[[#This Row],[SALIDAS4]]</f>
        <v>178000</v>
      </c>
    </row>
    <row r="759" spans="1:16" x14ac:dyDescent="0.25">
      <c r="A759" s="39" t="s">
        <v>34</v>
      </c>
      <c r="B759" s="40" t="s">
        <v>877</v>
      </c>
      <c r="C759" s="52" t="s">
        <v>80</v>
      </c>
      <c r="D759" t="s">
        <v>450</v>
      </c>
      <c r="F759" s="55" t="s">
        <v>1345</v>
      </c>
      <c r="G759" s="9" t="s">
        <v>820</v>
      </c>
      <c r="H759">
        <v>3</v>
      </c>
      <c r="I759">
        <v>0</v>
      </c>
      <c r="J759" s="34">
        <v>0</v>
      </c>
      <c r="K759">
        <f>+Tabla323[[#This Row],[BALANCE INICIAL]]+Tabla323[[#This Row],[ENTRADAS]]-Tabla323[[#This Row],[SALIDAS]]</f>
        <v>3</v>
      </c>
      <c r="L759" s="2">
        <v>426.17</v>
      </c>
      <c r="M759" s="2">
        <f>+Tabla323[[#This Row],[BALANCE INICIAL]]*Tabla323[[#This Row],[PRECIO]]</f>
        <v>1278.51</v>
      </c>
      <c r="N759" s="2">
        <f>+Tabla323[[#This Row],[ENTRADAS]]*Tabla323[[#This Row],[PRECIO]]</f>
        <v>0</v>
      </c>
      <c r="O759" s="2">
        <f>+Tabla323[[#This Row],[SALIDAS]]*Tabla323[[#This Row],[PRECIO]]</f>
        <v>0</v>
      </c>
      <c r="P759" s="2">
        <f>+Tabla323[[#This Row],[BALANCE INICIAL2]]+Tabla323[[#This Row],[ENTRADAS3]]-Tabla323[[#This Row],[SALIDAS4]]</f>
        <v>1278.51</v>
      </c>
    </row>
    <row r="760" spans="1:16" x14ac:dyDescent="0.25">
      <c r="A760" s="39" t="s">
        <v>34</v>
      </c>
      <c r="B760" s="40" t="s">
        <v>877</v>
      </c>
      <c r="C760" s="52" t="s">
        <v>80</v>
      </c>
      <c r="D760" t="s">
        <v>451</v>
      </c>
      <c r="F760" s="55" t="s">
        <v>1345</v>
      </c>
      <c r="G760" s="9" t="s">
        <v>820</v>
      </c>
      <c r="H760">
        <v>6</v>
      </c>
      <c r="I760">
        <v>0</v>
      </c>
      <c r="J760" s="34">
        <v>0</v>
      </c>
      <c r="K760">
        <f>+Tabla323[[#This Row],[BALANCE INICIAL]]+Tabla323[[#This Row],[ENTRADAS]]-Tabla323[[#This Row],[SALIDAS]]</f>
        <v>6</v>
      </c>
      <c r="L760" s="2">
        <v>230</v>
      </c>
      <c r="M760" s="2">
        <f>+Tabla323[[#This Row],[BALANCE INICIAL]]*Tabla323[[#This Row],[PRECIO]]</f>
        <v>1380</v>
      </c>
      <c r="N760" s="2">
        <f>+Tabla323[[#This Row],[ENTRADAS]]*Tabla323[[#This Row],[PRECIO]]</f>
        <v>0</v>
      </c>
      <c r="O760" s="2">
        <f>+Tabla323[[#This Row],[SALIDAS]]*Tabla323[[#This Row],[PRECIO]]</f>
        <v>0</v>
      </c>
      <c r="P760" s="2">
        <f>+Tabla323[[#This Row],[BALANCE INICIAL2]]+Tabla323[[#This Row],[ENTRADAS3]]-Tabla323[[#This Row],[SALIDAS4]]</f>
        <v>1380</v>
      </c>
    </row>
    <row r="761" spans="1:16" x14ac:dyDescent="0.25">
      <c r="A761" s="39" t="s">
        <v>34</v>
      </c>
      <c r="B761" s="40" t="s">
        <v>877</v>
      </c>
      <c r="C761" s="52" t="s">
        <v>80</v>
      </c>
      <c r="D761" t="s">
        <v>1461</v>
      </c>
      <c r="F761" s="55" t="s">
        <v>1345</v>
      </c>
      <c r="G761" s="9" t="s">
        <v>820</v>
      </c>
      <c r="H761">
        <v>12</v>
      </c>
      <c r="I761">
        <v>0</v>
      </c>
      <c r="J761" s="34">
        <v>0</v>
      </c>
      <c r="K761">
        <f>+Tabla323[[#This Row],[BALANCE INICIAL]]+Tabla323[[#This Row],[ENTRADAS]]-Tabla323[[#This Row],[SALIDAS]]</f>
        <v>12</v>
      </c>
      <c r="L761" s="2">
        <v>25.37</v>
      </c>
      <c r="M761" s="2">
        <f>+Tabla323[[#This Row],[BALANCE INICIAL]]*Tabla323[[#This Row],[PRECIO]]</f>
        <v>304.44</v>
      </c>
      <c r="N761" s="2">
        <f>+Tabla323[[#This Row],[ENTRADAS]]*Tabla323[[#This Row],[PRECIO]]</f>
        <v>0</v>
      </c>
      <c r="O761" s="2">
        <f>+Tabla323[[#This Row],[SALIDAS]]*Tabla323[[#This Row],[PRECIO]]</f>
        <v>0</v>
      </c>
      <c r="P761" s="2">
        <f>+Tabla323[[#This Row],[BALANCE INICIAL2]]+Tabla323[[#This Row],[ENTRADAS3]]-Tabla323[[#This Row],[SALIDAS4]]</f>
        <v>304.44</v>
      </c>
    </row>
    <row r="762" spans="1:16" x14ac:dyDescent="0.25">
      <c r="A762" s="39" t="s">
        <v>34</v>
      </c>
      <c r="B762" s="40" t="s">
        <v>877</v>
      </c>
      <c r="C762" s="52" t="s">
        <v>80</v>
      </c>
      <c r="D762" t="s">
        <v>1462</v>
      </c>
      <c r="F762" s="55" t="s">
        <v>1345</v>
      </c>
      <c r="G762" s="9" t="s">
        <v>820</v>
      </c>
      <c r="H762">
        <v>12</v>
      </c>
      <c r="I762">
        <v>0</v>
      </c>
      <c r="J762" s="34">
        <v>0</v>
      </c>
      <c r="K762">
        <f>+Tabla323[[#This Row],[BALANCE INICIAL]]+Tabla323[[#This Row],[ENTRADAS]]-Tabla323[[#This Row],[SALIDAS]]</f>
        <v>12</v>
      </c>
      <c r="L762" s="2">
        <v>227.75</v>
      </c>
      <c r="M762" s="2">
        <f>+Tabla323[[#This Row],[BALANCE INICIAL]]*Tabla323[[#This Row],[PRECIO]]</f>
        <v>2733</v>
      </c>
      <c r="N762" s="2">
        <f>+Tabla323[[#This Row],[ENTRADAS]]*Tabla323[[#This Row],[PRECIO]]</f>
        <v>0</v>
      </c>
      <c r="O762" s="2">
        <f>+Tabla323[[#This Row],[SALIDAS]]*Tabla323[[#This Row],[PRECIO]]</f>
        <v>0</v>
      </c>
      <c r="P762" s="2">
        <f>+Tabla323[[#This Row],[BALANCE INICIAL2]]+Tabla323[[#This Row],[ENTRADAS3]]-Tabla323[[#This Row],[SALIDAS4]]</f>
        <v>2733</v>
      </c>
    </row>
    <row r="763" spans="1:16" x14ac:dyDescent="0.25">
      <c r="A763" s="39" t="s">
        <v>24</v>
      </c>
      <c r="B763" s="40" t="s">
        <v>875</v>
      </c>
      <c r="C763" s="52" t="s">
        <v>64</v>
      </c>
      <c r="D763" t="s">
        <v>405</v>
      </c>
      <c r="F763" s="55" t="s">
        <v>1345</v>
      </c>
      <c r="G763" s="9" t="s">
        <v>820</v>
      </c>
      <c r="H763">
        <v>50</v>
      </c>
      <c r="I763">
        <v>0</v>
      </c>
      <c r="J763" s="34">
        <v>0</v>
      </c>
      <c r="K763">
        <f>+Tabla323[[#This Row],[BALANCE INICIAL]]+Tabla323[[#This Row],[ENTRADAS]]-Tabla323[[#This Row],[SALIDAS]]</f>
        <v>50</v>
      </c>
      <c r="L763" s="2">
        <v>73.099999999999994</v>
      </c>
      <c r="M763" s="2">
        <f>+Tabla323[[#This Row],[BALANCE INICIAL]]*Tabla323[[#This Row],[PRECIO]]</f>
        <v>3654.9999999999995</v>
      </c>
      <c r="N763" s="2">
        <f>+Tabla323[[#This Row],[ENTRADAS]]*Tabla323[[#This Row],[PRECIO]]</f>
        <v>0</v>
      </c>
      <c r="O763" s="2">
        <f>+Tabla323[[#This Row],[SALIDAS]]*Tabla323[[#This Row],[PRECIO]]</f>
        <v>0</v>
      </c>
      <c r="P763" s="2">
        <f>+Tabla323[[#This Row],[BALANCE INICIAL2]]+Tabla323[[#This Row],[ENTRADAS3]]-Tabla323[[#This Row],[SALIDAS4]]</f>
        <v>3654.9999999999995</v>
      </c>
    </row>
    <row r="764" spans="1:16" x14ac:dyDescent="0.25">
      <c r="A764" s="39" t="s">
        <v>34</v>
      </c>
      <c r="B764" s="40" t="s">
        <v>877</v>
      </c>
      <c r="C764" s="52" t="s">
        <v>80</v>
      </c>
      <c r="D764" t="s">
        <v>1189</v>
      </c>
      <c r="F764" s="55" t="s">
        <v>1345</v>
      </c>
      <c r="G764" s="9" t="s">
        <v>820</v>
      </c>
      <c r="H764">
        <v>50</v>
      </c>
      <c r="I764">
        <v>0</v>
      </c>
      <c r="J764" s="34">
        <v>0</v>
      </c>
      <c r="K764">
        <f>+Tabla323[[#This Row],[BALANCE INICIAL]]+Tabla323[[#This Row],[ENTRADAS]]-Tabla323[[#This Row],[SALIDAS]]</f>
        <v>50</v>
      </c>
      <c r="L764" s="2">
        <v>70.510000000000005</v>
      </c>
      <c r="M764" s="2">
        <f>+Tabla323[[#This Row],[BALANCE INICIAL]]*Tabla323[[#This Row],[PRECIO]]</f>
        <v>3525.5000000000005</v>
      </c>
      <c r="N764" s="2">
        <f>+Tabla323[[#This Row],[ENTRADAS]]*Tabla323[[#This Row],[PRECIO]]</f>
        <v>0</v>
      </c>
      <c r="O764" s="2">
        <f>+Tabla323[[#This Row],[SALIDAS]]*Tabla323[[#This Row],[PRECIO]]</f>
        <v>0</v>
      </c>
      <c r="P764" s="2">
        <f>+Tabla323[[#This Row],[BALANCE INICIAL2]]+Tabla323[[#This Row],[ENTRADAS3]]-Tabla323[[#This Row],[SALIDAS4]]</f>
        <v>3525.5000000000005</v>
      </c>
    </row>
    <row r="765" spans="1:16" ht="16.5" customHeight="1" x14ac:dyDescent="0.25">
      <c r="A765" s="39" t="s">
        <v>34</v>
      </c>
      <c r="B765" s="40" t="s">
        <v>877</v>
      </c>
      <c r="C765" s="52" t="s">
        <v>80</v>
      </c>
      <c r="D765" t="s">
        <v>1190</v>
      </c>
      <c r="F765" s="55" t="s">
        <v>1345</v>
      </c>
      <c r="G765" s="9" t="s">
        <v>820</v>
      </c>
      <c r="H765">
        <v>50</v>
      </c>
      <c r="I765">
        <v>0</v>
      </c>
      <c r="J765" s="34">
        <v>0</v>
      </c>
      <c r="K765">
        <f>+Tabla323[[#This Row],[BALANCE INICIAL]]+Tabla323[[#This Row],[ENTRADAS]]-Tabla323[[#This Row],[SALIDAS]]</f>
        <v>50</v>
      </c>
      <c r="L765" s="2">
        <v>196.34</v>
      </c>
      <c r="M765" s="2">
        <f>+Tabla323[[#This Row],[BALANCE INICIAL]]*Tabla323[[#This Row],[PRECIO]]</f>
        <v>9817</v>
      </c>
      <c r="N765" s="2">
        <f>+Tabla323[[#This Row],[ENTRADAS]]*Tabla323[[#This Row],[PRECIO]]</f>
        <v>0</v>
      </c>
      <c r="O765" s="2">
        <f>+Tabla323[[#This Row],[SALIDAS]]*Tabla323[[#This Row],[PRECIO]]</f>
        <v>0</v>
      </c>
      <c r="P765" s="2">
        <f>+Tabla323[[#This Row],[BALANCE INICIAL2]]+Tabla323[[#This Row],[ENTRADAS3]]-Tabla323[[#This Row],[SALIDAS4]]</f>
        <v>9817</v>
      </c>
    </row>
    <row r="766" spans="1:16" x14ac:dyDescent="0.25">
      <c r="A766" s="39" t="s">
        <v>24</v>
      </c>
      <c r="B766" s="40" t="s">
        <v>875</v>
      </c>
      <c r="C766" s="52" t="s">
        <v>64</v>
      </c>
      <c r="D766" t="s">
        <v>406</v>
      </c>
      <c r="F766" s="55" t="s">
        <v>1345</v>
      </c>
      <c r="G766" s="9" t="s">
        <v>820</v>
      </c>
      <c r="H766">
        <v>19</v>
      </c>
      <c r="I766">
        <v>0</v>
      </c>
      <c r="J766" s="34">
        <v>2</v>
      </c>
      <c r="K766">
        <f>+Tabla323[[#This Row],[BALANCE INICIAL]]+Tabla323[[#This Row],[ENTRADAS]]-Tabla323[[#This Row],[SALIDAS]]</f>
        <v>17</v>
      </c>
      <c r="L766" s="2">
        <v>146</v>
      </c>
      <c r="M766" s="2">
        <f>+Tabla323[[#This Row],[BALANCE INICIAL]]*Tabla323[[#This Row],[PRECIO]]</f>
        <v>2774</v>
      </c>
      <c r="N766" s="2">
        <f>+Tabla323[[#This Row],[ENTRADAS]]*Tabla323[[#This Row],[PRECIO]]</f>
        <v>0</v>
      </c>
      <c r="O766" s="2">
        <f>+Tabla323[[#This Row],[SALIDAS]]*Tabla323[[#This Row],[PRECIO]]</f>
        <v>292</v>
      </c>
      <c r="P766" s="2">
        <f>+Tabla323[[#This Row],[BALANCE INICIAL2]]+Tabla323[[#This Row],[ENTRADAS3]]-Tabla323[[#This Row],[SALIDAS4]]</f>
        <v>2482</v>
      </c>
    </row>
    <row r="767" spans="1:16" x14ac:dyDescent="0.25">
      <c r="A767" s="39" t="s">
        <v>34</v>
      </c>
      <c r="B767" s="40" t="s">
        <v>877</v>
      </c>
      <c r="C767" s="52" t="s">
        <v>80</v>
      </c>
      <c r="D767" t="s">
        <v>466</v>
      </c>
      <c r="F767" s="55" t="s">
        <v>1345</v>
      </c>
      <c r="G767" s="9" t="s">
        <v>820</v>
      </c>
      <c r="H767">
        <v>8</v>
      </c>
      <c r="I767">
        <v>0</v>
      </c>
      <c r="J767" s="34">
        <v>0</v>
      </c>
      <c r="K767">
        <f>+Tabla323[[#This Row],[BALANCE INICIAL]]+Tabla323[[#This Row],[ENTRADAS]]-Tabla323[[#This Row],[SALIDAS]]</f>
        <v>8</v>
      </c>
      <c r="L767" s="2">
        <v>310.39999999999998</v>
      </c>
      <c r="M767" s="2">
        <f>+Tabla323[[#This Row],[BALANCE INICIAL]]*Tabla323[[#This Row],[PRECIO]]</f>
        <v>2483.1999999999998</v>
      </c>
      <c r="N767" s="2">
        <f>+Tabla323[[#This Row],[ENTRADAS]]*Tabla323[[#This Row],[PRECIO]]</f>
        <v>0</v>
      </c>
      <c r="O767" s="2">
        <f>+Tabla323[[#This Row],[SALIDAS]]*Tabla323[[#This Row],[PRECIO]]</f>
        <v>0</v>
      </c>
      <c r="P767" s="2">
        <f>+Tabla323[[#This Row],[BALANCE INICIAL2]]+Tabla323[[#This Row],[ENTRADAS3]]-Tabla323[[#This Row],[SALIDAS4]]</f>
        <v>2483.1999999999998</v>
      </c>
    </row>
    <row r="768" spans="1:16" x14ac:dyDescent="0.25">
      <c r="A768" s="39" t="s">
        <v>34</v>
      </c>
      <c r="B768" s="40" t="s">
        <v>877</v>
      </c>
      <c r="C768" s="52" t="s">
        <v>80</v>
      </c>
      <c r="D768" t="s">
        <v>467</v>
      </c>
      <c r="F768" s="55" t="s">
        <v>1345</v>
      </c>
      <c r="G768" s="9" t="s">
        <v>820</v>
      </c>
      <c r="H768">
        <v>2</v>
      </c>
      <c r="I768">
        <v>0</v>
      </c>
      <c r="J768" s="34">
        <v>1</v>
      </c>
      <c r="K768">
        <f>+Tabla323[[#This Row],[BALANCE INICIAL]]+Tabla323[[#This Row],[ENTRADAS]]-Tabla323[[#This Row],[SALIDAS]]</f>
        <v>1</v>
      </c>
      <c r="L768" s="2">
        <v>675</v>
      </c>
      <c r="M768" s="2">
        <f>+Tabla323[[#This Row],[BALANCE INICIAL]]*Tabla323[[#This Row],[PRECIO]]</f>
        <v>1350</v>
      </c>
      <c r="N768" s="2">
        <f>+Tabla323[[#This Row],[ENTRADAS]]*Tabla323[[#This Row],[PRECIO]]</f>
        <v>0</v>
      </c>
      <c r="O768" s="2">
        <f>+Tabla323[[#This Row],[SALIDAS]]*Tabla323[[#This Row],[PRECIO]]</f>
        <v>675</v>
      </c>
      <c r="P768" s="2">
        <f>+Tabla323[[#This Row],[BALANCE INICIAL2]]+Tabla323[[#This Row],[ENTRADAS3]]-Tabla323[[#This Row],[SALIDAS4]]</f>
        <v>675</v>
      </c>
    </row>
    <row r="769" spans="1:16" x14ac:dyDescent="0.25">
      <c r="A769" s="39" t="s">
        <v>34</v>
      </c>
      <c r="B769" s="40" t="s">
        <v>877</v>
      </c>
      <c r="C769" s="52" t="s">
        <v>80</v>
      </c>
      <c r="D769" t="s">
        <v>465</v>
      </c>
      <c r="F769" s="55" t="s">
        <v>1345</v>
      </c>
      <c r="G769" s="9" t="s">
        <v>820</v>
      </c>
      <c r="H769">
        <v>10</v>
      </c>
      <c r="I769">
        <v>0</v>
      </c>
      <c r="J769" s="34">
        <v>0</v>
      </c>
      <c r="K769">
        <f>+Tabla323[[#This Row],[BALANCE INICIAL]]+Tabla323[[#This Row],[ENTRADAS]]-Tabla323[[#This Row],[SALIDAS]]</f>
        <v>10</v>
      </c>
      <c r="L769" s="2">
        <v>310.39999999999998</v>
      </c>
      <c r="M769" s="2">
        <f>+Tabla323[[#This Row],[BALANCE INICIAL]]*Tabla323[[#This Row],[PRECIO]]</f>
        <v>3104</v>
      </c>
      <c r="N769" s="2">
        <f>+Tabla323[[#This Row],[ENTRADAS]]*Tabla323[[#This Row],[PRECIO]]</f>
        <v>0</v>
      </c>
      <c r="O769" s="2">
        <f>+Tabla323[[#This Row],[SALIDAS]]*Tabla323[[#This Row],[PRECIO]]</f>
        <v>0</v>
      </c>
      <c r="P769" s="2">
        <f>+Tabla323[[#This Row],[BALANCE INICIAL2]]+Tabla323[[#This Row],[ENTRADAS3]]-Tabla323[[#This Row],[SALIDAS4]]</f>
        <v>3104</v>
      </c>
    </row>
    <row r="770" spans="1:16" ht="16.5" customHeight="1" x14ac:dyDescent="0.25">
      <c r="A770" s="39" t="s">
        <v>1424</v>
      </c>
      <c r="B770" s="40" t="s">
        <v>1425</v>
      </c>
      <c r="C770" s="52" t="s">
        <v>1426</v>
      </c>
      <c r="D770" t="s">
        <v>1191</v>
      </c>
      <c r="F770" s="55" t="s">
        <v>1345</v>
      </c>
      <c r="G770" s="9" t="s">
        <v>820</v>
      </c>
      <c r="H770">
        <v>1</v>
      </c>
      <c r="I770">
        <v>0</v>
      </c>
      <c r="J770" s="34">
        <v>0</v>
      </c>
      <c r="K770">
        <f>+Tabla323[[#This Row],[BALANCE INICIAL]]+Tabla323[[#This Row],[ENTRADAS]]-Tabla323[[#This Row],[SALIDAS]]</f>
        <v>1</v>
      </c>
      <c r="L770" s="2">
        <v>93</v>
      </c>
      <c r="M770" s="2">
        <f>+Tabla323[[#This Row],[BALANCE INICIAL]]*Tabla323[[#This Row],[PRECIO]]</f>
        <v>93</v>
      </c>
      <c r="N770" s="2">
        <f>+Tabla323[[#This Row],[ENTRADAS]]*Tabla323[[#This Row],[PRECIO]]</f>
        <v>0</v>
      </c>
      <c r="O770" s="2">
        <f>+Tabla323[[#This Row],[SALIDAS]]*Tabla323[[#This Row],[PRECIO]]</f>
        <v>0</v>
      </c>
      <c r="P770" s="2">
        <f>+Tabla323[[#This Row],[BALANCE INICIAL2]]+Tabla323[[#This Row],[ENTRADAS3]]-Tabla323[[#This Row],[SALIDAS4]]</f>
        <v>93</v>
      </c>
    </row>
    <row r="771" spans="1:16" ht="15.75" customHeight="1" x14ac:dyDescent="0.25">
      <c r="A771" s="39" t="s">
        <v>26</v>
      </c>
      <c r="B771" s="40" t="s">
        <v>887</v>
      </c>
      <c r="C771" s="52" t="s">
        <v>70</v>
      </c>
      <c r="D771" t="s">
        <v>1192</v>
      </c>
      <c r="F771" s="55" t="s">
        <v>1345</v>
      </c>
      <c r="G771" s="9" t="s">
        <v>820</v>
      </c>
      <c r="H771">
        <v>3</v>
      </c>
      <c r="I771">
        <v>0</v>
      </c>
      <c r="J771" s="34">
        <v>0</v>
      </c>
      <c r="K771">
        <f>+Tabla323[[#This Row],[BALANCE INICIAL]]+Tabla323[[#This Row],[ENTRADAS]]-Tabla323[[#This Row],[SALIDAS]]</f>
        <v>3</v>
      </c>
      <c r="L771" s="2">
        <v>36</v>
      </c>
      <c r="M771" s="2">
        <f>+Tabla323[[#This Row],[BALANCE INICIAL]]*Tabla323[[#This Row],[PRECIO]]</f>
        <v>108</v>
      </c>
      <c r="N771" s="2">
        <f>+Tabla323[[#This Row],[ENTRADAS]]*Tabla323[[#This Row],[PRECIO]]</f>
        <v>0</v>
      </c>
      <c r="O771" s="2">
        <f>+Tabla323[[#This Row],[SALIDAS]]*Tabla323[[#This Row],[PRECIO]]</f>
        <v>0</v>
      </c>
      <c r="P771" s="2">
        <f>+Tabla323[[#This Row],[BALANCE INICIAL2]]+Tabla323[[#This Row],[ENTRADAS3]]-Tabla323[[#This Row],[SALIDAS4]]</f>
        <v>108</v>
      </c>
    </row>
    <row r="772" spans="1:16" ht="15.75" customHeight="1" x14ac:dyDescent="0.25">
      <c r="A772" s="39" t="s">
        <v>59</v>
      </c>
      <c r="B772" s="40" t="s">
        <v>880</v>
      </c>
      <c r="C772" s="52" t="s">
        <v>107</v>
      </c>
      <c r="D772" t="s">
        <v>813</v>
      </c>
      <c r="F772" s="55" t="s">
        <v>1345</v>
      </c>
      <c r="G772" s="9" t="s">
        <v>820</v>
      </c>
      <c r="H772">
        <v>4</v>
      </c>
      <c r="I772">
        <v>0</v>
      </c>
      <c r="J772" s="34">
        <v>0</v>
      </c>
      <c r="K772">
        <f>+Tabla323[[#This Row],[BALANCE INICIAL]]+Tabla323[[#This Row],[ENTRADAS]]-Tabla323[[#This Row],[SALIDAS]]</f>
        <v>4</v>
      </c>
      <c r="L772" s="2">
        <v>1750</v>
      </c>
      <c r="M772" s="2">
        <f>+Tabla323[[#This Row],[BALANCE INICIAL]]*Tabla323[[#This Row],[PRECIO]]</f>
        <v>7000</v>
      </c>
      <c r="N772" s="2">
        <f>+Tabla323[[#This Row],[ENTRADAS]]*Tabla323[[#This Row],[PRECIO]]</f>
        <v>0</v>
      </c>
      <c r="O772" s="2">
        <f>+Tabla323[[#This Row],[SALIDAS]]*Tabla323[[#This Row],[PRECIO]]</f>
        <v>0</v>
      </c>
      <c r="P772" s="2">
        <f>+Tabla323[[#This Row],[BALANCE INICIAL2]]+Tabla323[[#This Row],[ENTRADAS3]]-Tabla323[[#This Row],[SALIDAS4]]</f>
        <v>7000</v>
      </c>
    </row>
    <row r="773" spans="1:16" x14ac:dyDescent="0.25">
      <c r="A773" s="39" t="s">
        <v>59</v>
      </c>
      <c r="B773" s="40" t="s">
        <v>880</v>
      </c>
      <c r="C773" s="52" t="s">
        <v>107</v>
      </c>
      <c r="D773" t="s">
        <v>814</v>
      </c>
      <c r="F773" s="55" t="s">
        <v>1345</v>
      </c>
      <c r="G773" s="9" t="s">
        <v>820</v>
      </c>
      <c r="H773">
        <v>283</v>
      </c>
      <c r="I773">
        <v>0</v>
      </c>
      <c r="J773" s="34">
        <v>0</v>
      </c>
      <c r="K773">
        <f>+Tabla323[[#This Row],[BALANCE INICIAL]]+Tabla323[[#This Row],[ENTRADAS]]-Tabla323[[#This Row],[SALIDAS]]</f>
        <v>283</v>
      </c>
      <c r="L773" s="2">
        <v>25</v>
      </c>
      <c r="M773" s="2">
        <f>+Tabla323[[#This Row],[BALANCE INICIAL]]*Tabla323[[#This Row],[PRECIO]]</f>
        <v>7075</v>
      </c>
      <c r="N773" s="2">
        <f>+Tabla323[[#This Row],[ENTRADAS]]*Tabla323[[#This Row],[PRECIO]]</f>
        <v>0</v>
      </c>
      <c r="O773" s="2">
        <f>+Tabla323[[#This Row],[SALIDAS]]*Tabla323[[#This Row],[PRECIO]]</f>
        <v>0</v>
      </c>
      <c r="P773" s="2">
        <f>+Tabla323[[#This Row],[BALANCE INICIAL2]]+Tabla323[[#This Row],[ENTRADAS3]]-Tabla323[[#This Row],[SALIDAS4]]</f>
        <v>7075</v>
      </c>
    </row>
    <row r="774" spans="1:16" x14ac:dyDescent="0.25">
      <c r="A774" s="39" t="s">
        <v>62</v>
      </c>
      <c r="B774" s="40" t="s">
        <v>891</v>
      </c>
      <c r="C774" s="52" t="s">
        <v>100</v>
      </c>
      <c r="D774" t="s">
        <v>815</v>
      </c>
      <c r="F774" s="55" t="s">
        <v>1345</v>
      </c>
      <c r="G774" s="9" t="s">
        <v>820</v>
      </c>
      <c r="H774">
        <v>3</v>
      </c>
      <c r="I774">
        <v>0</v>
      </c>
      <c r="J774" s="34">
        <v>0</v>
      </c>
      <c r="K774">
        <f>+Tabla323[[#This Row],[BALANCE INICIAL]]+Tabla323[[#This Row],[ENTRADAS]]-Tabla323[[#This Row],[SALIDAS]]</f>
        <v>3</v>
      </c>
      <c r="L774" s="2">
        <v>125</v>
      </c>
      <c r="M774" s="2">
        <f>+Tabla323[[#This Row],[BALANCE INICIAL]]*Tabla323[[#This Row],[PRECIO]]</f>
        <v>375</v>
      </c>
      <c r="N774" s="2">
        <f>+Tabla323[[#This Row],[ENTRADAS]]*Tabla323[[#This Row],[PRECIO]]</f>
        <v>0</v>
      </c>
      <c r="O774" s="2">
        <f>+Tabla323[[#This Row],[SALIDAS]]*Tabla323[[#This Row],[PRECIO]]</f>
        <v>0</v>
      </c>
      <c r="P774" s="2">
        <f>+Tabla323[[#This Row],[BALANCE INICIAL2]]+Tabla323[[#This Row],[ENTRADAS3]]-Tabla323[[#This Row],[SALIDAS4]]</f>
        <v>375</v>
      </c>
    </row>
    <row r="775" spans="1:16" x14ac:dyDescent="0.25">
      <c r="A775" s="39" t="s">
        <v>62</v>
      </c>
      <c r="B775" s="40" t="s">
        <v>891</v>
      </c>
      <c r="C775" s="52" t="s">
        <v>100</v>
      </c>
      <c r="D775" t="s">
        <v>816</v>
      </c>
      <c r="F775" s="55" t="s">
        <v>1345</v>
      </c>
      <c r="G775" s="9" t="s">
        <v>820</v>
      </c>
      <c r="H775">
        <v>9</v>
      </c>
      <c r="I775">
        <v>0</v>
      </c>
      <c r="J775" s="34">
        <v>0</v>
      </c>
      <c r="K775">
        <f>+Tabla323[[#This Row],[BALANCE INICIAL]]+Tabla323[[#This Row],[ENTRADAS]]-Tabla323[[#This Row],[SALIDAS]]</f>
        <v>9</v>
      </c>
      <c r="L775" s="2">
        <v>206</v>
      </c>
      <c r="M775" s="2">
        <f>+Tabla323[[#This Row],[BALANCE INICIAL]]*Tabla323[[#This Row],[PRECIO]]</f>
        <v>1854</v>
      </c>
      <c r="N775" s="2">
        <f>+Tabla323[[#This Row],[ENTRADAS]]*Tabla323[[#This Row],[PRECIO]]</f>
        <v>0</v>
      </c>
      <c r="O775" s="2">
        <f>+Tabla323[[#This Row],[SALIDAS]]*Tabla323[[#This Row],[PRECIO]]</f>
        <v>0</v>
      </c>
      <c r="P775" s="2">
        <f>+Tabla323[[#This Row],[BALANCE INICIAL2]]+Tabla323[[#This Row],[ENTRADAS3]]-Tabla323[[#This Row],[SALIDAS4]]</f>
        <v>1854</v>
      </c>
    </row>
    <row r="776" spans="1:16" x14ac:dyDescent="0.25">
      <c r="A776" s="39" t="s">
        <v>62</v>
      </c>
      <c r="B776" s="40" t="s">
        <v>891</v>
      </c>
      <c r="C776" s="52" t="s">
        <v>100</v>
      </c>
      <c r="D776" t="s">
        <v>817</v>
      </c>
      <c r="F776" s="55" t="s">
        <v>1345</v>
      </c>
      <c r="G776" s="9" t="s">
        <v>820</v>
      </c>
      <c r="H776">
        <v>1</v>
      </c>
      <c r="I776">
        <v>0</v>
      </c>
      <c r="J776" s="34">
        <v>0</v>
      </c>
      <c r="K776">
        <f>+Tabla323[[#This Row],[BALANCE INICIAL]]+Tabla323[[#This Row],[ENTRADAS]]-Tabla323[[#This Row],[SALIDAS]]</f>
        <v>1</v>
      </c>
      <c r="L776" s="2">
        <v>102</v>
      </c>
      <c r="M776" s="2">
        <f>+Tabla323[[#This Row],[BALANCE INICIAL]]*Tabla323[[#This Row],[PRECIO]]</f>
        <v>102</v>
      </c>
      <c r="N776" s="2">
        <f>+Tabla323[[#This Row],[ENTRADAS]]*Tabla323[[#This Row],[PRECIO]]</f>
        <v>0</v>
      </c>
      <c r="O776" s="2">
        <f>+Tabla323[[#This Row],[SALIDAS]]*Tabla323[[#This Row],[PRECIO]]</f>
        <v>0</v>
      </c>
      <c r="P776" s="2">
        <f>+Tabla323[[#This Row],[BALANCE INICIAL2]]+Tabla323[[#This Row],[ENTRADAS3]]-Tabla323[[#This Row],[SALIDAS4]]</f>
        <v>102</v>
      </c>
    </row>
    <row r="777" spans="1:16" ht="15" customHeight="1" x14ac:dyDescent="0.25">
      <c r="A777" s="39" t="s">
        <v>62</v>
      </c>
      <c r="B777" s="40" t="s">
        <v>891</v>
      </c>
      <c r="C777" s="52" t="s">
        <v>100</v>
      </c>
      <c r="D777" t="s">
        <v>818</v>
      </c>
      <c r="F777" s="55" t="s">
        <v>1345</v>
      </c>
      <c r="G777" s="9" t="s">
        <v>820</v>
      </c>
      <c r="H777">
        <v>120</v>
      </c>
      <c r="I777">
        <v>0</v>
      </c>
      <c r="J777" s="34">
        <v>0</v>
      </c>
      <c r="K777">
        <f>+Tabla323[[#This Row],[BALANCE INICIAL]]+Tabla323[[#This Row],[ENTRADAS]]-Tabla323[[#This Row],[SALIDAS]]</f>
        <v>120</v>
      </c>
      <c r="L777" s="2">
        <v>115</v>
      </c>
      <c r="M777" s="2">
        <f>+Tabla323[[#This Row],[BALANCE INICIAL]]*Tabla323[[#This Row],[PRECIO]]</f>
        <v>13800</v>
      </c>
      <c r="N777" s="2">
        <f>+Tabla323[[#This Row],[ENTRADAS]]*Tabla323[[#This Row],[PRECIO]]</f>
        <v>0</v>
      </c>
      <c r="O777" s="2">
        <f>+Tabla323[[#This Row],[SALIDAS]]*Tabla323[[#This Row],[PRECIO]]</f>
        <v>0</v>
      </c>
      <c r="P777" s="2">
        <f>+Tabla323[[#This Row],[BALANCE INICIAL2]]+Tabla323[[#This Row],[ENTRADAS3]]-Tabla323[[#This Row],[SALIDAS4]]</f>
        <v>13800</v>
      </c>
    </row>
    <row r="778" spans="1:16" x14ac:dyDescent="0.25">
      <c r="A778" s="39" t="s">
        <v>34</v>
      </c>
      <c r="B778" s="40" t="s">
        <v>877</v>
      </c>
      <c r="C778" s="52" t="s">
        <v>104</v>
      </c>
      <c r="D778" t="s">
        <v>531</v>
      </c>
      <c r="F778" s="55" t="s">
        <v>1345</v>
      </c>
      <c r="G778" s="9" t="s">
        <v>820</v>
      </c>
      <c r="H778">
        <v>0</v>
      </c>
      <c r="I778">
        <v>0</v>
      </c>
      <c r="J778" s="34">
        <v>0</v>
      </c>
      <c r="K778">
        <f>+Tabla323[[#This Row],[BALANCE INICIAL]]+Tabla323[[#This Row],[ENTRADAS]]-Tabla323[[#This Row],[SALIDAS]]</f>
        <v>0</v>
      </c>
      <c r="L778" s="2">
        <v>138</v>
      </c>
      <c r="M778" s="2">
        <f>+Tabla323[[#This Row],[BALANCE INICIAL]]*Tabla323[[#This Row],[PRECIO]]</f>
        <v>0</v>
      </c>
      <c r="N778" s="2">
        <f>+Tabla323[[#This Row],[ENTRADAS]]*Tabla323[[#This Row],[PRECIO]]</f>
        <v>0</v>
      </c>
      <c r="O778" s="2">
        <f>+Tabla323[[#This Row],[SALIDAS]]*Tabla323[[#This Row],[PRECIO]]</f>
        <v>0</v>
      </c>
      <c r="P778" s="2">
        <f>+Tabla323[[#This Row],[BALANCE INICIAL2]]+Tabla323[[#This Row],[ENTRADAS3]]-Tabla323[[#This Row],[SALIDAS4]]</f>
        <v>0</v>
      </c>
    </row>
    <row r="779" spans="1:16" x14ac:dyDescent="0.25">
      <c r="A779" s="39" t="s">
        <v>34</v>
      </c>
      <c r="B779" s="40" t="s">
        <v>877</v>
      </c>
      <c r="C779" s="52" t="s">
        <v>104</v>
      </c>
      <c r="D779" t="s">
        <v>532</v>
      </c>
      <c r="F779" s="55" t="s">
        <v>1345</v>
      </c>
      <c r="G779" s="9" t="s">
        <v>820</v>
      </c>
      <c r="H779">
        <v>0</v>
      </c>
      <c r="I779">
        <v>0</v>
      </c>
      <c r="J779" s="34">
        <v>0</v>
      </c>
      <c r="K779">
        <f>+Tabla323[[#This Row],[BALANCE INICIAL]]+Tabla323[[#This Row],[ENTRADAS]]-Tabla323[[#This Row],[SALIDAS]]</f>
        <v>0</v>
      </c>
      <c r="L779" s="2">
        <v>74</v>
      </c>
      <c r="M779" s="2">
        <f>+Tabla323[[#This Row],[BALANCE INICIAL]]*Tabla323[[#This Row],[PRECIO]]</f>
        <v>0</v>
      </c>
      <c r="N779" s="2">
        <f>+Tabla323[[#This Row],[ENTRADAS]]*Tabla323[[#This Row],[PRECIO]]</f>
        <v>0</v>
      </c>
      <c r="O779" s="2">
        <f>+Tabla323[[#This Row],[SALIDAS]]*Tabla323[[#This Row],[PRECIO]]</f>
        <v>0</v>
      </c>
      <c r="P779" s="2">
        <f>+Tabla323[[#This Row],[BALANCE INICIAL2]]+Tabla323[[#This Row],[ENTRADAS3]]-Tabla323[[#This Row],[SALIDAS4]]</f>
        <v>0</v>
      </c>
    </row>
    <row r="780" spans="1:16" x14ac:dyDescent="0.25">
      <c r="A780" s="39" t="s">
        <v>1130</v>
      </c>
      <c r="B780" s="40" t="s">
        <v>894</v>
      </c>
      <c r="C780" s="52" t="s">
        <v>1131</v>
      </c>
      <c r="D780" t="s">
        <v>147</v>
      </c>
      <c r="F780" s="55" t="s">
        <v>1345</v>
      </c>
      <c r="G780" s="9" t="s">
        <v>820</v>
      </c>
      <c r="H780">
        <v>0</v>
      </c>
      <c r="I780">
        <v>0</v>
      </c>
      <c r="J780" s="34">
        <v>0</v>
      </c>
      <c r="K780">
        <f>+Tabla323[[#This Row],[BALANCE INICIAL]]+Tabla323[[#This Row],[ENTRADAS]]-Tabla323[[#This Row],[SALIDAS]]</f>
        <v>0</v>
      </c>
      <c r="L780" s="2">
        <v>12000</v>
      </c>
      <c r="M780" s="2">
        <f>+Tabla323[[#This Row],[BALANCE INICIAL]]*Tabla323[[#This Row],[PRECIO]]</f>
        <v>0</v>
      </c>
      <c r="N780" s="2">
        <f>+Tabla323[[#This Row],[ENTRADAS]]*Tabla323[[#This Row],[PRECIO]]</f>
        <v>0</v>
      </c>
      <c r="O780" s="2">
        <f>+Tabla323[[#This Row],[SALIDAS]]*Tabla323[[#This Row],[PRECIO]]</f>
        <v>0</v>
      </c>
      <c r="P780" s="2">
        <f>+Tabla323[[#This Row],[BALANCE INICIAL2]]+Tabla323[[#This Row],[ENTRADAS3]]-Tabla323[[#This Row],[SALIDAS4]]</f>
        <v>0</v>
      </c>
    </row>
    <row r="781" spans="1:16" x14ac:dyDescent="0.25">
      <c r="A781" s="9" t="s">
        <v>29</v>
      </c>
      <c r="B781" s="47" t="s">
        <v>878</v>
      </c>
      <c r="C781" s="50" t="s">
        <v>102</v>
      </c>
      <c r="D781" t="s">
        <v>637</v>
      </c>
      <c r="F781" s="55" t="s">
        <v>1345</v>
      </c>
      <c r="G781" s="9" t="s">
        <v>872</v>
      </c>
      <c r="H781">
        <v>5</v>
      </c>
      <c r="I781">
        <v>0</v>
      </c>
      <c r="J781" s="34">
        <v>0</v>
      </c>
      <c r="K781">
        <f>+Tabla323[[#This Row],[BALANCE INICIAL]]+Tabla323[[#This Row],[ENTRADAS]]-Tabla323[[#This Row],[SALIDAS]]</f>
        <v>5</v>
      </c>
      <c r="L781" s="2">
        <v>290</v>
      </c>
      <c r="M781" s="2">
        <f>+Tabla323[[#This Row],[BALANCE INICIAL]]*Tabla323[[#This Row],[PRECIO]]</f>
        <v>1450</v>
      </c>
      <c r="N781" s="2">
        <f>+Tabla323[[#This Row],[ENTRADAS]]*Tabla323[[#This Row],[PRECIO]]</f>
        <v>0</v>
      </c>
      <c r="O781" s="2">
        <f>+Tabla323[[#This Row],[SALIDAS]]*Tabla323[[#This Row],[PRECIO]]</f>
        <v>0</v>
      </c>
      <c r="P781" s="2">
        <f>+Tabla323[[#This Row],[BALANCE INICIAL2]]+Tabla323[[#This Row],[ENTRADAS3]]-Tabla323[[#This Row],[SALIDAS4]]</f>
        <v>1450</v>
      </c>
    </row>
    <row r="782" spans="1:16" x14ac:dyDescent="0.25">
      <c r="A782" s="9" t="s">
        <v>29</v>
      </c>
      <c r="B782" s="47" t="s">
        <v>878</v>
      </c>
      <c r="C782" s="50" t="s">
        <v>102</v>
      </c>
      <c r="D782" t="s">
        <v>638</v>
      </c>
      <c r="F782" s="55" t="s">
        <v>1345</v>
      </c>
      <c r="G782" s="9" t="s">
        <v>872</v>
      </c>
      <c r="H782">
        <v>2</v>
      </c>
      <c r="I782">
        <v>0</v>
      </c>
      <c r="J782" s="34">
        <v>0</v>
      </c>
      <c r="K782">
        <f>+Tabla323[[#This Row],[BALANCE INICIAL]]+Tabla323[[#This Row],[ENTRADAS]]-Tabla323[[#This Row],[SALIDAS]]</f>
        <v>2</v>
      </c>
      <c r="L782" s="2">
        <v>500</v>
      </c>
      <c r="M782" s="2">
        <f>+Tabla323[[#This Row],[BALANCE INICIAL]]*Tabla323[[#This Row],[PRECIO]]</f>
        <v>1000</v>
      </c>
      <c r="N782" s="2">
        <f>+Tabla323[[#This Row],[ENTRADAS]]*Tabla323[[#This Row],[PRECIO]]</f>
        <v>0</v>
      </c>
      <c r="O782" s="2">
        <f>+Tabla323[[#This Row],[SALIDAS]]*Tabla323[[#This Row],[PRECIO]]</f>
        <v>0</v>
      </c>
      <c r="P782" s="2">
        <f>+Tabla323[[#This Row],[BALANCE INICIAL2]]+Tabla323[[#This Row],[ENTRADAS3]]-Tabla323[[#This Row],[SALIDAS4]]</f>
        <v>1000</v>
      </c>
    </row>
    <row r="783" spans="1:16" x14ac:dyDescent="0.25">
      <c r="A783" s="9" t="s">
        <v>29</v>
      </c>
      <c r="B783" s="47" t="s">
        <v>878</v>
      </c>
      <c r="C783" s="50" t="s">
        <v>102</v>
      </c>
      <c r="D783" t="s">
        <v>639</v>
      </c>
      <c r="F783" s="55" t="s">
        <v>1345</v>
      </c>
      <c r="G783" s="9" t="s">
        <v>870</v>
      </c>
      <c r="H783">
        <v>10</v>
      </c>
      <c r="I783">
        <v>0</v>
      </c>
      <c r="J783" s="34">
        <v>0</v>
      </c>
      <c r="K783">
        <f>+Tabla323[[#This Row],[BALANCE INICIAL]]+Tabla323[[#This Row],[ENTRADAS]]-Tabla323[[#This Row],[SALIDAS]]</f>
        <v>10</v>
      </c>
      <c r="L783" s="2">
        <v>750</v>
      </c>
      <c r="M783" s="2">
        <f>+Tabla323[[#This Row],[BALANCE INICIAL]]*Tabla323[[#This Row],[PRECIO]]</f>
        <v>7500</v>
      </c>
      <c r="N783" s="2">
        <f>+Tabla323[[#This Row],[ENTRADAS]]*Tabla323[[#This Row],[PRECIO]]</f>
        <v>0</v>
      </c>
      <c r="O783" s="2">
        <f>+Tabla323[[#This Row],[SALIDAS]]*Tabla323[[#This Row],[PRECIO]]</f>
        <v>0</v>
      </c>
      <c r="P783" s="2">
        <f>+Tabla323[[#This Row],[BALANCE INICIAL2]]+Tabla323[[#This Row],[ENTRADAS3]]-Tabla323[[#This Row],[SALIDAS4]]</f>
        <v>7500</v>
      </c>
    </row>
    <row r="784" spans="1:16" x14ac:dyDescent="0.25">
      <c r="A784" s="9" t="s">
        <v>29</v>
      </c>
      <c r="B784" s="47" t="s">
        <v>878</v>
      </c>
      <c r="C784" s="50" t="s">
        <v>102</v>
      </c>
      <c r="D784" t="s">
        <v>640</v>
      </c>
      <c r="F784" s="55" t="s">
        <v>1345</v>
      </c>
      <c r="G784" s="9" t="s">
        <v>872</v>
      </c>
      <c r="H784">
        <v>1</v>
      </c>
      <c r="I784">
        <v>0</v>
      </c>
      <c r="J784" s="34">
        <v>0</v>
      </c>
      <c r="K784">
        <f>+Tabla323[[#This Row],[BALANCE INICIAL]]+Tabla323[[#This Row],[ENTRADAS]]-Tabla323[[#This Row],[SALIDAS]]</f>
        <v>1</v>
      </c>
      <c r="L784" s="2">
        <v>186</v>
      </c>
      <c r="M784" s="2">
        <f>+Tabla323[[#This Row],[BALANCE INICIAL]]*Tabla323[[#This Row],[PRECIO]]</f>
        <v>186</v>
      </c>
      <c r="N784" s="2">
        <f>+Tabla323[[#This Row],[ENTRADAS]]*Tabla323[[#This Row],[PRECIO]]</f>
        <v>0</v>
      </c>
      <c r="O784" s="2">
        <f>+Tabla323[[#This Row],[SALIDAS]]*Tabla323[[#This Row],[PRECIO]]</f>
        <v>0</v>
      </c>
      <c r="P784" s="2">
        <f>+Tabla323[[#This Row],[BALANCE INICIAL2]]+Tabla323[[#This Row],[ENTRADAS3]]-Tabla323[[#This Row],[SALIDAS4]]</f>
        <v>186</v>
      </c>
    </row>
    <row r="785" spans="1:16" x14ac:dyDescent="0.25">
      <c r="A785" s="9" t="s">
        <v>29</v>
      </c>
      <c r="B785" s="47" t="s">
        <v>878</v>
      </c>
      <c r="C785" s="50" t="s">
        <v>102</v>
      </c>
      <c r="D785" t="s">
        <v>641</v>
      </c>
      <c r="F785" s="55" t="s">
        <v>1345</v>
      </c>
      <c r="G785" s="9" t="s">
        <v>870</v>
      </c>
      <c r="H785">
        <v>39</v>
      </c>
      <c r="I785">
        <v>0</v>
      </c>
      <c r="J785" s="34">
        <v>3</v>
      </c>
      <c r="K785">
        <f>+Tabla323[[#This Row],[BALANCE INICIAL]]+Tabla323[[#This Row],[ENTRADAS]]-Tabla323[[#This Row],[SALIDAS]]</f>
        <v>36</v>
      </c>
      <c r="L785" s="2">
        <v>200</v>
      </c>
      <c r="M785" s="2">
        <f>+Tabla323[[#This Row],[BALANCE INICIAL]]*Tabla323[[#This Row],[PRECIO]]</f>
        <v>7800</v>
      </c>
      <c r="N785" s="2">
        <f>+Tabla323[[#This Row],[ENTRADAS]]*Tabla323[[#This Row],[PRECIO]]</f>
        <v>0</v>
      </c>
      <c r="O785" s="2">
        <f>+Tabla323[[#This Row],[SALIDAS]]*Tabla323[[#This Row],[PRECIO]]</f>
        <v>600</v>
      </c>
      <c r="P785" s="2">
        <f>+Tabla323[[#This Row],[BALANCE INICIAL2]]+Tabla323[[#This Row],[ENTRADAS3]]-Tabla323[[#This Row],[SALIDAS4]]</f>
        <v>7200</v>
      </c>
    </row>
    <row r="786" spans="1:16" x14ac:dyDescent="0.25">
      <c r="A786" s="9" t="s">
        <v>29</v>
      </c>
      <c r="B786" s="47" t="s">
        <v>878</v>
      </c>
      <c r="C786" s="50" t="s">
        <v>102</v>
      </c>
      <c r="D786" t="s">
        <v>642</v>
      </c>
      <c r="F786" s="55" t="s">
        <v>1345</v>
      </c>
      <c r="G786" s="9" t="s">
        <v>870</v>
      </c>
      <c r="H786">
        <v>10</v>
      </c>
      <c r="I786">
        <v>0</v>
      </c>
      <c r="J786" s="34">
        <v>2</v>
      </c>
      <c r="K786">
        <f>+Tabla323[[#This Row],[BALANCE INICIAL]]+Tabla323[[#This Row],[ENTRADAS]]-Tabla323[[#This Row],[SALIDAS]]</f>
        <v>8</v>
      </c>
      <c r="L786" s="2">
        <v>200</v>
      </c>
      <c r="M786" s="2">
        <f>+Tabla323[[#This Row],[BALANCE INICIAL]]*Tabla323[[#This Row],[PRECIO]]</f>
        <v>2000</v>
      </c>
      <c r="N786" s="2">
        <f>+Tabla323[[#This Row],[ENTRADAS]]*Tabla323[[#This Row],[PRECIO]]</f>
        <v>0</v>
      </c>
      <c r="O786" s="2">
        <f>+Tabla323[[#This Row],[SALIDAS]]*Tabla323[[#This Row],[PRECIO]]</f>
        <v>400</v>
      </c>
      <c r="P786" s="2">
        <f>+Tabla323[[#This Row],[BALANCE INICIAL2]]+Tabla323[[#This Row],[ENTRADAS3]]-Tabla323[[#This Row],[SALIDAS4]]</f>
        <v>1600</v>
      </c>
    </row>
    <row r="787" spans="1:16" ht="15" customHeight="1" x14ac:dyDescent="0.25">
      <c r="A787" s="39" t="s">
        <v>27</v>
      </c>
      <c r="B787" s="40" t="s">
        <v>889</v>
      </c>
      <c r="C787" s="52" t="s">
        <v>1139</v>
      </c>
      <c r="D787" t="s">
        <v>1193</v>
      </c>
      <c r="F787" s="55" t="s">
        <v>1345</v>
      </c>
      <c r="G787" s="9" t="s">
        <v>820</v>
      </c>
      <c r="H787">
        <v>1000</v>
      </c>
      <c r="I787">
        <v>0</v>
      </c>
      <c r="J787" s="34">
        <v>0</v>
      </c>
      <c r="K787">
        <f>+Tabla323[[#This Row],[BALANCE INICIAL]]+Tabla323[[#This Row],[ENTRADAS]]-Tabla323[[#This Row],[SALIDAS]]</f>
        <v>1000</v>
      </c>
      <c r="L787" s="2">
        <v>0.88</v>
      </c>
      <c r="M787" s="2">
        <f>+Tabla323[[#This Row],[BALANCE INICIAL]]*Tabla323[[#This Row],[PRECIO]]</f>
        <v>880</v>
      </c>
      <c r="N787" s="2">
        <f>+Tabla323[[#This Row],[ENTRADAS]]*Tabla323[[#This Row],[PRECIO]]</f>
        <v>0</v>
      </c>
      <c r="O787" s="2">
        <f>+Tabla323[[#This Row],[SALIDAS]]*Tabla323[[#This Row],[PRECIO]]</f>
        <v>0</v>
      </c>
      <c r="P787" s="2">
        <f>+Tabla323[[#This Row],[BALANCE INICIAL2]]+Tabla323[[#This Row],[ENTRADAS3]]-Tabla323[[#This Row],[SALIDAS4]]</f>
        <v>880</v>
      </c>
    </row>
    <row r="788" spans="1:16" ht="15.75" customHeight="1" x14ac:dyDescent="0.25">
      <c r="A788" s="39" t="s">
        <v>27</v>
      </c>
      <c r="B788" s="40" t="s">
        <v>889</v>
      </c>
      <c r="C788" s="52" t="s">
        <v>1139</v>
      </c>
      <c r="D788" t="s">
        <v>1194</v>
      </c>
      <c r="F788" s="55" t="s">
        <v>1345</v>
      </c>
      <c r="G788" s="9" t="s">
        <v>820</v>
      </c>
      <c r="H788">
        <v>1000</v>
      </c>
      <c r="I788">
        <v>0</v>
      </c>
      <c r="J788" s="34">
        <v>0</v>
      </c>
      <c r="K788">
        <f>+Tabla323[[#This Row],[BALANCE INICIAL]]+Tabla323[[#This Row],[ENTRADAS]]-Tabla323[[#This Row],[SALIDAS]]</f>
        <v>1000</v>
      </c>
      <c r="L788" s="2">
        <v>2.7</v>
      </c>
      <c r="M788" s="2">
        <f>+Tabla323[[#This Row],[BALANCE INICIAL]]*Tabla323[[#This Row],[PRECIO]]</f>
        <v>2700</v>
      </c>
      <c r="N788" s="2">
        <f>+Tabla323[[#This Row],[ENTRADAS]]*Tabla323[[#This Row],[PRECIO]]</f>
        <v>0</v>
      </c>
      <c r="O788" s="2">
        <f>+Tabla323[[#This Row],[SALIDAS]]*Tabla323[[#This Row],[PRECIO]]</f>
        <v>0</v>
      </c>
      <c r="P788" s="2">
        <f>+Tabla323[[#This Row],[BALANCE INICIAL2]]+Tabla323[[#This Row],[ENTRADAS3]]-Tabla323[[#This Row],[SALIDAS4]]</f>
        <v>2700</v>
      </c>
    </row>
    <row r="789" spans="1:16" x14ac:dyDescent="0.25">
      <c r="A789" s="39" t="s">
        <v>33</v>
      </c>
      <c r="B789" s="40" t="s">
        <v>879</v>
      </c>
      <c r="C789" s="50" t="s">
        <v>106</v>
      </c>
      <c r="D789" t="s">
        <v>819</v>
      </c>
      <c r="F789" s="55" t="s">
        <v>1345</v>
      </c>
      <c r="G789" s="9" t="s">
        <v>825</v>
      </c>
      <c r="H789">
        <v>1</v>
      </c>
      <c r="I789">
        <v>0</v>
      </c>
      <c r="J789" s="34">
        <v>0</v>
      </c>
      <c r="K789">
        <f>+Tabla323[[#This Row],[BALANCE INICIAL]]+Tabla323[[#This Row],[ENTRADAS]]-Tabla323[[#This Row],[SALIDAS]]</f>
        <v>1</v>
      </c>
      <c r="L789" s="2">
        <v>1490</v>
      </c>
      <c r="M789" s="2">
        <f>+Tabla323[[#This Row],[BALANCE INICIAL]]*Tabla323[[#This Row],[PRECIO]]</f>
        <v>1490</v>
      </c>
      <c r="N789" s="2">
        <f>+Tabla323[[#This Row],[ENTRADAS]]*Tabla323[[#This Row],[PRECIO]]</f>
        <v>0</v>
      </c>
      <c r="O789" s="2">
        <f>+Tabla323[[#This Row],[SALIDAS]]*Tabla323[[#This Row],[PRECIO]]</f>
        <v>0</v>
      </c>
      <c r="P789" s="2">
        <f>+Tabla323[[#This Row],[BALANCE INICIAL2]]+Tabla323[[#This Row],[ENTRADAS3]]-Tabla323[[#This Row],[SALIDAS4]]</f>
        <v>1490</v>
      </c>
    </row>
    <row r="790" spans="1:16" x14ac:dyDescent="0.25">
      <c r="A790" s="39" t="s">
        <v>55</v>
      </c>
      <c r="B790" s="40" t="s">
        <v>905</v>
      </c>
      <c r="C790" s="52" t="s">
        <v>103</v>
      </c>
      <c r="D790" t="s">
        <v>143</v>
      </c>
      <c r="F790" s="55" t="s">
        <v>1345</v>
      </c>
      <c r="G790" s="9" t="s">
        <v>829</v>
      </c>
      <c r="H790">
        <v>0</v>
      </c>
      <c r="I790">
        <v>0</v>
      </c>
      <c r="J790" s="34">
        <v>0</v>
      </c>
      <c r="K790">
        <f>+Tabla323[[#This Row],[BALANCE INICIAL]]+Tabla323[[#This Row],[ENTRADAS]]-Tabla323[[#This Row],[SALIDAS]]</f>
        <v>0</v>
      </c>
      <c r="L790" s="2">
        <v>500</v>
      </c>
      <c r="M790" s="2">
        <f>+Tabla323[[#This Row],[BALANCE INICIAL]]*Tabla323[[#This Row],[PRECIO]]</f>
        <v>0</v>
      </c>
      <c r="N790" s="2">
        <f>+Tabla323[[#This Row],[ENTRADAS]]*Tabla323[[#This Row],[PRECIO]]</f>
        <v>0</v>
      </c>
      <c r="O790" s="2">
        <f>+Tabla323[[#This Row],[SALIDAS]]*Tabla323[[#This Row],[PRECIO]]</f>
        <v>0</v>
      </c>
      <c r="P790" s="2">
        <f>+Tabla323[[#This Row],[BALANCE INICIAL2]]+Tabla323[[#This Row],[ENTRADAS3]]-Tabla323[[#This Row],[SALIDAS4]]</f>
        <v>0</v>
      </c>
    </row>
    <row r="791" spans="1:16" x14ac:dyDescent="0.25">
      <c r="A791" s="39" t="s">
        <v>55</v>
      </c>
      <c r="B791" s="40" t="s">
        <v>905</v>
      </c>
      <c r="C791" s="52" t="s">
        <v>103</v>
      </c>
      <c r="D791" t="s">
        <v>136</v>
      </c>
      <c r="F791" s="55" t="s">
        <v>1345</v>
      </c>
      <c r="G791" s="9" t="s">
        <v>829</v>
      </c>
      <c r="H791">
        <v>0</v>
      </c>
      <c r="I791">
        <v>0</v>
      </c>
      <c r="J791" s="34">
        <v>0</v>
      </c>
      <c r="K791">
        <f>+Tabla323[[#This Row],[BALANCE INICIAL]]+Tabla323[[#This Row],[ENTRADAS]]-Tabla323[[#This Row],[SALIDAS]]</f>
        <v>0</v>
      </c>
      <c r="L791" s="2">
        <v>400</v>
      </c>
      <c r="M791" s="2">
        <f>+Tabla323[[#This Row],[BALANCE INICIAL]]*Tabla323[[#This Row],[PRECIO]]</f>
        <v>0</v>
      </c>
      <c r="N791" s="2">
        <f>+Tabla323[[#This Row],[ENTRADAS]]*Tabla323[[#This Row],[PRECIO]]</f>
        <v>0</v>
      </c>
      <c r="O791" s="2">
        <f>+Tabla323[[#This Row],[SALIDAS]]*Tabla323[[#This Row],[PRECIO]]</f>
        <v>0</v>
      </c>
      <c r="P791" s="2">
        <f>+Tabla323[[#This Row],[BALANCE INICIAL2]]+Tabla323[[#This Row],[ENTRADAS3]]-Tabla323[[#This Row],[SALIDAS4]]</f>
        <v>0</v>
      </c>
    </row>
    <row r="792" spans="1:16" x14ac:dyDescent="0.25">
      <c r="A792" s="39" t="s">
        <v>34</v>
      </c>
      <c r="B792" s="40" t="s">
        <v>877</v>
      </c>
      <c r="C792" s="52" t="s">
        <v>80</v>
      </c>
      <c r="D792" t="s">
        <v>1195</v>
      </c>
      <c r="F792" s="55" t="s">
        <v>1345</v>
      </c>
      <c r="G792" s="9" t="s">
        <v>820</v>
      </c>
      <c r="H792">
        <v>9</v>
      </c>
      <c r="I792">
        <v>0</v>
      </c>
      <c r="J792" s="34">
        <v>0</v>
      </c>
      <c r="K792">
        <f>+Tabla323[[#This Row],[BALANCE INICIAL]]+Tabla323[[#This Row],[ENTRADAS]]-Tabla323[[#This Row],[SALIDAS]]</f>
        <v>9</v>
      </c>
      <c r="L792" s="2">
        <v>1950</v>
      </c>
      <c r="M792" s="2">
        <f>+Tabla323[[#This Row],[BALANCE INICIAL]]*Tabla323[[#This Row],[PRECIO]]</f>
        <v>17550</v>
      </c>
      <c r="N792" s="2">
        <f>+Tabla323[[#This Row],[ENTRADAS]]*Tabla323[[#This Row],[PRECIO]]</f>
        <v>0</v>
      </c>
      <c r="O792" s="2">
        <f>+Tabla323[[#This Row],[SALIDAS]]*Tabla323[[#This Row],[PRECIO]]</f>
        <v>0</v>
      </c>
      <c r="P792" s="2">
        <f>+Tabla323[[#This Row],[BALANCE INICIAL2]]+Tabla323[[#This Row],[ENTRADAS3]]-Tabla323[[#This Row],[SALIDAS4]]</f>
        <v>17550</v>
      </c>
    </row>
    <row r="793" spans="1:16" x14ac:dyDescent="0.25">
      <c r="A793" s="9"/>
      <c r="B793" s="47"/>
      <c r="C793" s="50"/>
      <c r="G793" s="9"/>
      <c r="J793" s="60"/>
      <c r="L793" s="2"/>
      <c r="M793" s="2">
        <f>SUBTOTAL(109,Tabla323[BALANCE INICIAL2])</f>
        <v>9519442.5099999942</v>
      </c>
      <c r="N793" s="2">
        <f>SUBTOTAL(109,Tabla323[ENTRADAS3])</f>
        <v>154377.84</v>
      </c>
      <c r="O793" s="2">
        <f>SUBTOTAL(109,Tabla323[SALIDAS4])</f>
        <v>764672.8600000001</v>
      </c>
      <c r="P793" s="2">
        <f>SUBTOTAL(109,Tabla323[TOTAL5])</f>
        <v>8909147.4899999965</v>
      </c>
    </row>
  </sheetData>
  <mergeCells count="5">
    <mergeCell ref="A6:C6"/>
    <mergeCell ref="A7:C7"/>
    <mergeCell ref="A15:C15"/>
    <mergeCell ref="H15:K15"/>
    <mergeCell ref="M15:P15"/>
  </mergeCells>
  <phoneticPr fontId="8" type="noConversion"/>
  <conditionalFormatting sqref="A226">
    <cfRule type="duplicateValues" dxfId="37" priority="5" stopIfTrue="1"/>
    <cfRule type="duplicateValues" dxfId="36" priority="6" stopIfTrue="1"/>
    <cfRule type="duplicateValues" dxfId="35" priority="7" stopIfTrue="1"/>
    <cfRule type="duplicateValues" dxfId="34" priority="8"/>
  </conditionalFormatting>
  <conditionalFormatting sqref="A227">
    <cfRule type="duplicateValues" dxfId="33" priority="1" stopIfTrue="1"/>
    <cfRule type="duplicateValues" dxfId="32" priority="2" stopIfTrue="1"/>
    <cfRule type="duplicateValues" dxfId="31" priority="3" stopIfTrue="1"/>
    <cfRule type="duplicateValues" dxfId="30" priority="4"/>
  </conditionalFormatting>
  <pageMargins left="0.7" right="0.7" top="0.75" bottom="0.75" header="0.3" footer="0.3"/>
  <pageSetup orientation="portrait" horizontalDpi="4294967295" verticalDpi="4294967295" r:id="rId1"/>
  <drawing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103D5C-6FB5-45AD-BB98-CCD586995493}">
  <sheetPr>
    <tabColor rgb="FF00B0F0"/>
  </sheetPr>
  <dimension ref="A6:Q803"/>
  <sheetViews>
    <sheetView showGridLines="0" topLeftCell="A503" zoomScale="115" zoomScaleNormal="115" workbookViewId="0">
      <selection activeCell="C669" sqref="A668:C669"/>
    </sheetView>
  </sheetViews>
  <sheetFormatPr baseColWidth="10" defaultRowHeight="15" x14ac:dyDescent="0.25"/>
  <cols>
    <col min="1" max="1" width="10.140625" customWidth="1"/>
    <col min="2" max="2" width="19.140625" customWidth="1"/>
    <col min="3" max="3" width="24.7109375" customWidth="1"/>
    <col min="4" max="4" width="32.28515625" customWidth="1"/>
    <col min="5" max="5" width="20.42578125" customWidth="1"/>
    <col min="6" max="7" width="8.7109375" customWidth="1"/>
    <col min="8" max="8" width="13.42578125" customWidth="1"/>
    <col min="9" max="9" width="15.28515625" customWidth="1"/>
    <col min="10" max="10" width="10.42578125" customWidth="1"/>
    <col min="11" max="11" width="8.85546875" customWidth="1"/>
    <col min="12" max="12" width="13" customWidth="1"/>
    <col min="13" max="13" width="13.85546875" customWidth="1"/>
    <col min="14" max="14" width="17" customWidth="1"/>
    <col min="15" max="15" width="15" customWidth="1"/>
    <col min="16" max="16" width="16" customWidth="1"/>
    <col min="17" max="17" width="16.28515625" customWidth="1"/>
  </cols>
  <sheetData>
    <row r="6" spans="1:17" ht="18.75" x14ac:dyDescent="0.25">
      <c r="A6" s="65" t="s">
        <v>21</v>
      </c>
      <c r="B6" s="65"/>
      <c r="C6" s="65"/>
    </row>
    <row r="7" spans="1:17" ht="18.75" x14ac:dyDescent="0.3">
      <c r="A7" s="66" t="s">
        <v>22</v>
      </c>
      <c r="B7" s="66"/>
      <c r="C7" s="66"/>
    </row>
    <row r="9" spans="1:17" x14ac:dyDescent="0.25">
      <c r="A9" s="7" t="s">
        <v>18</v>
      </c>
    </row>
    <row r="10" spans="1:17" x14ac:dyDescent="0.25">
      <c r="A10" s="7" t="s">
        <v>19</v>
      </c>
      <c r="B10" s="4" t="s">
        <v>1016</v>
      </c>
    </row>
    <row r="11" spans="1:17" ht="45" x14ac:dyDescent="0.25">
      <c r="A11" s="8" t="s">
        <v>20</v>
      </c>
      <c r="B11" s="6">
        <f ca="1">+TODAY()</f>
        <v>45527</v>
      </c>
    </row>
    <row r="14" spans="1:17" ht="15.75" thickBot="1" x14ac:dyDescent="0.3"/>
    <row r="15" spans="1:17" ht="19.5" thickBot="1" x14ac:dyDescent="0.35">
      <c r="A15" s="67" t="s">
        <v>14</v>
      </c>
      <c r="B15" s="68"/>
      <c r="C15" s="69"/>
      <c r="I15" s="70" t="s">
        <v>15</v>
      </c>
      <c r="J15" s="71"/>
      <c r="K15" s="71"/>
      <c r="L15" s="72"/>
      <c r="N15" s="73" t="s">
        <v>17</v>
      </c>
      <c r="O15" s="71"/>
      <c r="P15" s="71"/>
      <c r="Q15" s="72"/>
    </row>
    <row r="16" spans="1:17" ht="29.25" x14ac:dyDescent="0.25">
      <c r="A16" s="31" t="s">
        <v>0</v>
      </c>
      <c r="B16" s="31" t="s">
        <v>12</v>
      </c>
      <c r="C16" s="31" t="s">
        <v>11</v>
      </c>
      <c r="D16" s="1" t="s">
        <v>1</v>
      </c>
      <c r="E16" s="1" t="s">
        <v>13</v>
      </c>
      <c r="F16" s="1" t="s">
        <v>1350</v>
      </c>
      <c r="G16" s="1" t="s">
        <v>1484</v>
      </c>
      <c r="H16" s="1" t="s">
        <v>10</v>
      </c>
      <c r="I16" s="46" t="s">
        <v>2</v>
      </c>
      <c r="J16" s="32" t="s">
        <v>3</v>
      </c>
      <c r="K16" s="33" t="s">
        <v>4</v>
      </c>
      <c r="L16" s="3" t="s">
        <v>16</v>
      </c>
      <c r="M16" s="1" t="s">
        <v>5</v>
      </c>
      <c r="N16" s="1" t="s">
        <v>6</v>
      </c>
      <c r="O16" s="1" t="s">
        <v>7</v>
      </c>
      <c r="P16" s="1" t="s">
        <v>8</v>
      </c>
      <c r="Q16" s="1" t="s">
        <v>9</v>
      </c>
    </row>
    <row r="17" spans="1:17" x14ac:dyDescent="0.25">
      <c r="A17" s="9" t="s">
        <v>1159</v>
      </c>
      <c r="B17" s="17" t="s">
        <v>1160</v>
      </c>
      <c r="C17" s="50" t="s">
        <v>1161</v>
      </c>
      <c r="D17" t="s">
        <v>1493</v>
      </c>
      <c r="F17" s="55" t="s">
        <v>1345</v>
      </c>
      <c r="G17" s="55"/>
      <c r="H17" s="9" t="s">
        <v>820</v>
      </c>
      <c r="I17">
        <v>44</v>
      </c>
      <c r="J17">
        <v>0</v>
      </c>
      <c r="K17" s="34">
        <v>0</v>
      </c>
      <c r="L17">
        <f>+Tabla3239[[#This Row],[BALANCE INICIAL]]+Tabla3239[[#This Row],[ENTRADAS]]-Tabla3239[[#This Row],[SALIDAS]]</f>
        <v>44</v>
      </c>
      <c r="M17" s="2">
        <v>188.56</v>
      </c>
      <c r="N17" s="2">
        <f>+Tabla3239[[#This Row],[BALANCE INICIAL]]*Tabla3239[[#This Row],[PRECIO]]</f>
        <v>8296.64</v>
      </c>
      <c r="O17" s="2">
        <f>+Tabla3239[[#This Row],[ENTRADAS]]*Tabla3239[[#This Row],[PRECIO]]</f>
        <v>0</v>
      </c>
      <c r="P17" s="2">
        <f>+Tabla3239[[#This Row],[SALIDAS]]*Tabla3239[[#This Row],[PRECIO]]</f>
        <v>0</v>
      </c>
      <c r="Q17" s="2">
        <f>+Tabla3239[[#This Row],[BALANCE INICIAL2]]+Tabla3239[[#This Row],[ENTRADAS3]]-Tabla3239[[#This Row],[SALIDAS4]]</f>
        <v>8296.64</v>
      </c>
    </row>
    <row r="18" spans="1:17" ht="15" customHeight="1" x14ac:dyDescent="0.25">
      <c r="A18" s="9" t="s">
        <v>1159</v>
      </c>
      <c r="B18" s="17" t="s">
        <v>1160</v>
      </c>
      <c r="C18" s="50" t="s">
        <v>1161</v>
      </c>
      <c r="D18" t="s">
        <v>1494</v>
      </c>
      <c r="F18" s="55" t="s">
        <v>1345</v>
      </c>
      <c r="G18" s="55"/>
      <c r="H18" s="9" t="s">
        <v>820</v>
      </c>
      <c r="I18">
        <v>36</v>
      </c>
      <c r="J18">
        <v>0</v>
      </c>
      <c r="K18" s="34">
        <v>0</v>
      </c>
      <c r="L18">
        <f>+Tabla3239[[#This Row],[BALANCE INICIAL]]+Tabla3239[[#This Row],[ENTRADAS]]-Tabla3239[[#This Row],[SALIDAS]]</f>
        <v>36</v>
      </c>
      <c r="M18" s="2">
        <v>283.89999999999998</v>
      </c>
      <c r="N18" s="2">
        <f>+Tabla3239[[#This Row],[BALANCE INICIAL]]*Tabla3239[[#This Row],[PRECIO]]</f>
        <v>10220.4</v>
      </c>
      <c r="O18" s="2">
        <f>+Tabla3239[[#This Row],[ENTRADAS]]*Tabla3239[[#This Row],[PRECIO]]</f>
        <v>0</v>
      </c>
      <c r="P18" s="2">
        <f>+Tabla3239[[#This Row],[SALIDAS]]*Tabla3239[[#This Row],[PRECIO]]</f>
        <v>0</v>
      </c>
      <c r="Q18" s="2">
        <f>+Tabla3239[[#This Row],[BALANCE INICIAL2]]+Tabla3239[[#This Row],[ENTRADAS3]]-Tabla3239[[#This Row],[SALIDAS4]]</f>
        <v>10220.4</v>
      </c>
    </row>
    <row r="19" spans="1:17" x14ac:dyDescent="0.25">
      <c r="A19" s="9" t="s">
        <v>1159</v>
      </c>
      <c r="B19" s="17" t="s">
        <v>1160</v>
      </c>
      <c r="C19" s="50" t="s">
        <v>1161</v>
      </c>
      <c r="D19" t="s">
        <v>1495</v>
      </c>
      <c r="F19" s="55" t="s">
        <v>1345</v>
      </c>
      <c r="G19" s="55"/>
      <c r="H19" s="9" t="s">
        <v>820</v>
      </c>
      <c r="I19">
        <v>20</v>
      </c>
      <c r="J19">
        <v>0</v>
      </c>
      <c r="K19" s="34">
        <v>0</v>
      </c>
      <c r="L19">
        <f>+Tabla3239[[#This Row],[BALANCE INICIAL]]+Tabla3239[[#This Row],[ENTRADAS]]-Tabla3239[[#This Row],[SALIDAS]]</f>
        <v>20</v>
      </c>
      <c r="M19" s="2">
        <v>6.3</v>
      </c>
      <c r="N19" s="2">
        <f>+Tabla3239[[#This Row],[BALANCE INICIAL]]*Tabla3239[[#This Row],[PRECIO]]</f>
        <v>126</v>
      </c>
      <c r="O19" s="2">
        <f>+Tabla3239[[#This Row],[ENTRADAS]]*Tabla3239[[#This Row],[PRECIO]]</f>
        <v>0</v>
      </c>
      <c r="P19" s="2">
        <f>+Tabla3239[[#This Row],[SALIDAS]]*Tabla3239[[#This Row],[PRECIO]]</f>
        <v>0</v>
      </c>
      <c r="Q19" s="2">
        <f>+Tabla3239[[#This Row],[BALANCE INICIAL2]]+Tabla3239[[#This Row],[ENTRADAS3]]-Tabla3239[[#This Row],[SALIDAS4]]</f>
        <v>126</v>
      </c>
    </row>
    <row r="20" spans="1:17" x14ac:dyDescent="0.25">
      <c r="A20" s="13" t="s">
        <v>33</v>
      </c>
      <c r="B20" s="17" t="s">
        <v>879</v>
      </c>
      <c r="C20" s="50" t="s">
        <v>106</v>
      </c>
      <c r="D20" t="s">
        <v>643</v>
      </c>
      <c r="F20" s="55" t="s">
        <v>1345</v>
      </c>
      <c r="G20" s="55"/>
      <c r="H20" s="9" t="s">
        <v>870</v>
      </c>
      <c r="I20">
        <v>4</v>
      </c>
      <c r="J20">
        <v>0</v>
      </c>
      <c r="K20" s="34">
        <v>1</v>
      </c>
      <c r="L20">
        <f>+Tabla3239[[#This Row],[BALANCE INICIAL]]+Tabla3239[[#This Row],[ENTRADAS]]-Tabla3239[[#This Row],[SALIDAS]]</f>
        <v>3</v>
      </c>
      <c r="M20" s="2">
        <v>450</v>
      </c>
      <c r="N20" s="2">
        <f>+Tabla3239[[#This Row],[BALANCE INICIAL]]*Tabla3239[[#This Row],[PRECIO]]</f>
        <v>1800</v>
      </c>
      <c r="O20" s="2">
        <f>+Tabla3239[[#This Row],[ENTRADAS]]*Tabla3239[[#This Row],[PRECIO]]</f>
        <v>0</v>
      </c>
      <c r="P20" s="2">
        <f>+Tabla3239[[#This Row],[SALIDAS]]*Tabla3239[[#This Row],[PRECIO]]</f>
        <v>450</v>
      </c>
      <c r="Q20" s="2">
        <f>+Tabla3239[[#This Row],[BALANCE INICIAL2]]+Tabla3239[[#This Row],[ENTRADAS3]]-Tabla3239[[#This Row],[SALIDAS4]]</f>
        <v>1350</v>
      </c>
    </row>
    <row r="21" spans="1:17" x14ac:dyDescent="0.25">
      <c r="A21" s="13" t="s">
        <v>50</v>
      </c>
      <c r="B21" s="17" t="s">
        <v>902</v>
      </c>
      <c r="C21" s="49" t="s">
        <v>99</v>
      </c>
      <c r="D21" t="s">
        <v>1038</v>
      </c>
      <c r="E21" t="s">
        <v>1048</v>
      </c>
      <c r="F21" s="55" t="s">
        <v>1345</v>
      </c>
      <c r="G21" s="55"/>
      <c r="H21" s="9" t="s">
        <v>825</v>
      </c>
      <c r="I21">
        <v>0</v>
      </c>
      <c r="J21">
        <v>0</v>
      </c>
      <c r="K21" s="34">
        <v>0</v>
      </c>
      <c r="L21">
        <f>+Tabla3239[[#This Row],[BALANCE INICIAL]]+Tabla3239[[#This Row],[ENTRADAS]]-Tabla3239[[#This Row],[SALIDAS]]</f>
        <v>0</v>
      </c>
      <c r="M21" s="2">
        <v>2850</v>
      </c>
      <c r="N21" s="2">
        <f>+Tabla3239[[#This Row],[BALANCE INICIAL]]*Tabla3239[[#This Row],[PRECIO]]</f>
        <v>0</v>
      </c>
      <c r="O21" s="2">
        <f>+Tabla3239[[#This Row],[ENTRADAS]]*Tabla3239[[#This Row],[PRECIO]]</f>
        <v>0</v>
      </c>
      <c r="P21" s="2">
        <f>+Tabla3239[[#This Row],[SALIDAS]]*Tabla3239[[#This Row],[PRECIO]]</f>
        <v>0</v>
      </c>
      <c r="Q21" s="2">
        <f>+Tabla3239[[#This Row],[BALANCE INICIAL2]]+Tabla3239[[#This Row],[ENTRADAS3]]-Tabla3239[[#This Row],[SALIDAS4]]</f>
        <v>0</v>
      </c>
    </row>
    <row r="22" spans="1:17" x14ac:dyDescent="0.25">
      <c r="A22" s="9" t="s">
        <v>50</v>
      </c>
      <c r="B22" s="17" t="s">
        <v>902</v>
      </c>
      <c r="C22" s="50" t="s">
        <v>99</v>
      </c>
      <c r="D22" t="s">
        <v>1333</v>
      </c>
      <c r="F22" s="55" t="s">
        <v>1345</v>
      </c>
      <c r="G22" s="55"/>
      <c r="H22" s="9" t="s">
        <v>820</v>
      </c>
      <c r="I22">
        <v>2</v>
      </c>
      <c r="J22">
        <v>0</v>
      </c>
      <c r="K22" s="34">
        <v>0</v>
      </c>
      <c r="L22">
        <f>+Tabla3239[[#This Row],[BALANCE INICIAL]]+Tabla3239[[#This Row],[ENTRADAS]]-Tabla3239[[#This Row],[SALIDAS]]</f>
        <v>2</v>
      </c>
      <c r="M22" s="2">
        <v>650</v>
      </c>
      <c r="N22" s="2">
        <f>+Tabla3239[[#This Row],[BALANCE INICIAL]]*Tabla3239[[#This Row],[PRECIO]]</f>
        <v>1300</v>
      </c>
      <c r="O22" s="2">
        <f>+Tabla3239[[#This Row],[ENTRADAS]]*Tabla3239[[#This Row],[PRECIO]]</f>
        <v>0</v>
      </c>
      <c r="P22" s="2">
        <f>+Tabla3239[[#This Row],[SALIDAS]]*Tabla3239[[#This Row],[PRECIO]]</f>
        <v>0</v>
      </c>
      <c r="Q22" s="2">
        <f>+Tabla3239[[#This Row],[BALANCE INICIAL2]]+Tabla3239[[#This Row],[ENTRADAS3]]-Tabla3239[[#This Row],[SALIDAS4]]</f>
        <v>1300</v>
      </c>
    </row>
    <row r="23" spans="1:17" x14ac:dyDescent="0.25">
      <c r="A23" s="13" t="s">
        <v>50</v>
      </c>
      <c r="B23" s="17" t="s">
        <v>902</v>
      </c>
      <c r="C23" s="49" t="s">
        <v>99</v>
      </c>
      <c r="D23" t="s">
        <v>1039</v>
      </c>
      <c r="E23" t="s">
        <v>1048</v>
      </c>
      <c r="F23" s="55" t="s">
        <v>1345</v>
      </c>
      <c r="G23" s="55"/>
      <c r="H23" s="9" t="s">
        <v>825</v>
      </c>
      <c r="I23">
        <v>4</v>
      </c>
      <c r="J23">
        <v>0</v>
      </c>
      <c r="K23" s="34">
        <v>0</v>
      </c>
      <c r="L23">
        <f>+Tabla3239[[#This Row],[BALANCE INICIAL]]+Tabla3239[[#This Row],[ENTRADAS]]-Tabla3239[[#This Row],[SALIDAS]]</f>
        <v>4</v>
      </c>
      <c r="M23" s="2">
        <v>2900</v>
      </c>
      <c r="N23" s="2">
        <f>+Tabla3239[[#This Row],[BALANCE INICIAL]]*Tabla3239[[#This Row],[PRECIO]]</f>
        <v>11600</v>
      </c>
      <c r="O23" s="2">
        <f>+Tabla3239[[#This Row],[ENTRADAS]]*Tabla3239[[#This Row],[PRECIO]]</f>
        <v>0</v>
      </c>
      <c r="P23" s="2">
        <f>+Tabla3239[[#This Row],[SALIDAS]]*Tabla3239[[#This Row],[PRECIO]]</f>
        <v>0</v>
      </c>
      <c r="Q23" s="2">
        <f>+Tabla3239[[#This Row],[BALANCE INICIAL2]]+Tabla3239[[#This Row],[ENTRADAS3]]-Tabla3239[[#This Row],[SALIDAS4]]</f>
        <v>11600</v>
      </c>
    </row>
    <row r="24" spans="1:17" x14ac:dyDescent="0.25">
      <c r="A24" s="9" t="s">
        <v>34</v>
      </c>
      <c r="B24" s="17" t="s">
        <v>877</v>
      </c>
      <c r="C24" s="50" t="s">
        <v>80</v>
      </c>
      <c r="D24" t="s">
        <v>1334</v>
      </c>
      <c r="F24" s="55" t="s">
        <v>1345</v>
      </c>
      <c r="G24" s="55"/>
      <c r="H24" s="9" t="s">
        <v>820</v>
      </c>
      <c r="I24">
        <v>1</v>
      </c>
      <c r="J24">
        <v>0</v>
      </c>
      <c r="K24" s="34">
        <v>0</v>
      </c>
      <c r="L24">
        <f>+Tabla3239[[#This Row],[BALANCE INICIAL]]+Tabla3239[[#This Row],[ENTRADAS]]-Tabla3239[[#This Row],[SALIDAS]]</f>
        <v>1</v>
      </c>
      <c r="M24" s="2">
        <v>259.52999999999997</v>
      </c>
      <c r="N24" s="2">
        <f>+Tabla3239[[#This Row],[BALANCE INICIAL]]*Tabla3239[[#This Row],[PRECIO]]</f>
        <v>259.52999999999997</v>
      </c>
      <c r="O24" s="2">
        <f>+Tabla3239[[#This Row],[ENTRADAS]]*Tabla3239[[#This Row],[PRECIO]]</f>
        <v>0</v>
      </c>
      <c r="P24" s="2">
        <f>+Tabla3239[[#This Row],[SALIDAS]]*Tabla3239[[#This Row],[PRECIO]]</f>
        <v>0</v>
      </c>
      <c r="Q24" s="2">
        <f>+Tabla3239[[#This Row],[BALANCE INICIAL2]]+Tabla3239[[#This Row],[ENTRADAS3]]-Tabla3239[[#This Row],[SALIDAS4]]</f>
        <v>259.52999999999997</v>
      </c>
    </row>
    <row r="25" spans="1:17" x14ac:dyDescent="0.25">
      <c r="A25" s="9" t="s">
        <v>34</v>
      </c>
      <c r="B25" s="17" t="s">
        <v>877</v>
      </c>
      <c r="C25" s="50" t="s">
        <v>80</v>
      </c>
      <c r="D25" t="s">
        <v>1321</v>
      </c>
      <c r="F25" s="55" t="s">
        <v>1345</v>
      </c>
      <c r="G25" s="55"/>
      <c r="H25" s="9" t="s">
        <v>820</v>
      </c>
      <c r="I25">
        <v>14</v>
      </c>
      <c r="J25">
        <v>0</v>
      </c>
      <c r="K25" s="34">
        <v>0</v>
      </c>
      <c r="L25">
        <f>+Tabla3239[[#This Row],[BALANCE INICIAL]]+Tabla3239[[#This Row],[ENTRADAS]]-Tabla3239[[#This Row],[SALIDAS]]</f>
        <v>14</v>
      </c>
      <c r="M25" s="2">
        <v>9.76</v>
      </c>
      <c r="N25" s="2">
        <f>+Tabla3239[[#This Row],[BALANCE INICIAL]]*Tabla3239[[#This Row],[PRECIO]]</f>
        <v>136.63999999999999</v>
      </c>
      <c r="O25" s="2">
        <f>+Tabla3239[[#This Row],[ENTRADAS]]*Tabla3239[[#This Row],[PRECIO]]</f>
        <v>0</v>
      </c>
      <c r="P25" s="2">
        <f>+Tabla3239[[#This Row],[SALIDAS]]*Tabla3239[[#This Row],[PRECIO]]</f>
        <v>0</v>
      </c>
      <c r="Q25" s="2">
        <f>+Tabla3239[[#This Row],[BALANCE INICIAL2]]+Tabla3239[[#This Row],[ENTRADAS3]]-Tabla3239[[#This Row],[SALIDAS4]]</f>
        <v>136.63999999999999</v>
      </c>
    </row>
    <row r="26" spans="1:17" x14ac:dyDescent="0.25">
      <c r="A26" s="9" t="s">
        <v>34</v>
      </c>
      <c r="B26" s="17" t="s">
        <v>877</v>
      </c>
      <c r="C26" s="50" t="s">
        <v>80</v>
      </c>
      <c r="D26" t="s">
        <v>1322</v>
      </c>
      <c r="F26" s="55" t="s">
        <v>1345</v>
      </c>
      <c r="G26" s="55"/>
      <c r="H26" s="9" t="s">
        <v>820</v>
      </c>
      <c r="I26">
        <v>13</v>
      </c>
      <c r="J26">
        <v>0</v>
      </c>
      <c r="K26" s="34">
        <v>0</v>
      </c>
      <c r="L26">
        <f>+Tabla3239[[#This Row],[BALANCE INICIAL]]+Tabla3239[[#This Row],[ENTRADAS]]-Tabla3239[[#This Row],[SALIDAS]]</f>
        <v>13</v>
      </c>
      <c r="M26" s="2">
        <v>13.93</v>
      </c>
      <c r="N26" s="2">
        <f>+Tabla3239[[#This Row],[BALANCE INICIAL]]*Tabla3239[[#This Row],[PRECIO]]</f>
        <v>181.09</v>
      </c>
      <c r="O26" s="2">
        <f>+Tabla3239[[#This Row],[ENTRADAS]]*Tabla3239[[#This Row],[PRECIO]]</f>
        <v>0</v>
      </c>
      <c r="P26" s="2">
        <f>+Tabla3239[[#This Row],[SALIDAS]]*Tabla3239[[#This Row],[PRECIO]]</f>
        <v>0</v>
      </c>
      <c r="Q26" s="2">
        <f>+Tabla3239[[#This Row],[BALANCE INICIAL2]]+Tabla3239[[#This Row],[ENTRADAS3]]-Tabla3239[[#This Row],[SALIDAS4]]</f>
        <v>181.09</v>
      </c>
    </row>
    <row r="27" spans="1:17" ht="13.5" customHeight="1" x14ac:dyDescent="0.25">
      <c r="A27" s="9" t="s">
        <v>34</v>
      </c>
      <c r="B27" s="17" t="s">
        <v>877</v>
      </c>
      <c r="C27" s="50" t="s">
        <v>80</v>
      </c>
      <c r="D27" t="s">
        <v>1413</v>
      </c>
      <c r="F27" s="55" t="s">
        <v>1345</v>
      </c>
      <c r="G27" s="55"/>
      <c r="H27" s="9" t="s">
        <v>820</v>
      </c>
      <c r="I27">
        <v>13</v>
      </c>
      <c r="J27">
        <v>0</v>
      </c>
      <c r="K27" s="34">
        <v>0</v>
      </c>
      <c r="L27">
        <f>+Tabla3239[[#This Row],[BALANCE INICIAL]]+Tabla3239[[#This Row],[ENTRADAS]]-Tabla3239[[#This Row],[SALIDAS]]</f>
        <v>13</v>
      </c>
      <c r="M27" s="2">
        <v>13.93</v>
      </c>
      <c r="N27" s="2">
        <f>+Tabla3239[[#This Row],[BALANCE INICIAL]]*Tabla3239[[#This Row],[PRECIO]]</f>
        <v>181.09</v>
      </c>
      <c r="O27" s="2">
        <f>+Tabla3239[[#This Row],[ENTRADAS]]*Tabla3239[[#This Row],[PRECIO]]</f>
        <v>0</v>
      </c>
      <c r="P27" s="2">
        <f>+Tabla3239[[#This Row],[SALIDAS]]*Tabla3239[[#This Row],[PRECIO]]</f>
        <v>0</v>
      </c>
      <c r="Q27" s="2">
        <f>+Tabla3239[[#This Row],[BALANCE INICIAL2]]+Tabla3239[[#This Row],[ENTRADAS3]]-Tabla3239[[#This Row],[SALIDAS4]]</f>
        <v>181.09</v>
      </c>
    </row>
    <row r="28" spans="1:17" x14ac:dyDescent="0.25">
      <c r="A28" s="9" t="s">
        <v>26</v>
      </c>
      <c r="B28" s="47" t="s">
        <v>887</v>
      </c>
      <c r="C28" s="50" t="s">
        <v>66</v>
      </c>
      <c r="D28" t="s">
        <v>1323</v>
      </c>
      <c r="F28" s="55" t="s">
        <v>1345</v>
      </c>
      <c r="G28" s="55"/>
      <c r="H28" s="9" t="s">
        <v>820</v>
      </c>
      <c r="I28">
        <v>20</v>
      </c>
      <c r="J28">
        <v>0</v>
      </c>
      <c r="K28" s="34">
        <v>0</v>
      </c>
      <c r="L28">
        <f>+Tabla3239[[#This Row],[BALANCE INICIAL]]+Tabla3239[[#This Row],[ENTRADAS]]-Tabla3239[[#This Row],[SALIDAS]]</f>
        <v>20</v>
      </c>
      <c r="M28" s="2">
        <v>18.54</v>
      </c>
      <c r="N28" s="2">
        <f>+Tabla3239[[#This Row],[BALANCE INICIAL]]*Tabla3239[[#This Row],[PRECIO]]</f>
        <v>370.79999999999995</v>
      </c>
      <c r="O28" s="2">
        <f>+Tabla3239[[#This Row],[ENTRADAS]]*Tabla3239[[#This Row],[PRECIO]]</f>
        <v>0</v>
      </c>
      <c r="P28" s="2">
        <f>+Tabla3239[[#This Row],[SALIDAS]]*Tabla3239[[#This Row],[PRECIO]]</f>
        <v>0</v>
      </c>
      <c r="Q28" s="2">
        <f>+Tabla3239[[#This Row],[BALANCE INICIAL2]]+Tabla3239[[#This Row],[ENTRADAS3]]-Tabla3239[[#This Row],[SALIDAS4]]</f>
        <v>370.79999999999995</v>
      </c>
    </row>
    <row r="29" spans="1:17" ht="15" customHeight="1" x14ac:dyDescent="0.25">
      <c r="A29" s="9" t="s">
        <v>29</v>
      </c>
      <c r="B29" s="47" t="s">
        <v>878</v>
      </c>
      <c r="C29" s="50" t="s">
        <v>102</v>
      </c>
      <c r="D29" t="s">
        <v>1324</v>
      </c>
      <c r="E29" t="s">
        <v>1054</v>
      </c>
      <c r="F29" s="55" t="s">
        <v>1345</v>
      </c>
      <c r="G29" s="55"/>
      <c r="H29" s="9" t="s">
        <v>1409</v>
      </c>
      <c r="I29">
        <v>806</v>
      </c>
      <c r="J29">
        <v>0</v>
      </c>
      <c r="K29" s="34">
        <v>802</v>
      </c>
      <c r="L29">
        <f>+Tabla3239[[#This Row],[BALANCE INICIAL]]+Tabla3239[[#This Row],[ENTRADAS]]-Tabla3239[[#This Row],[SALIDAS]]</f>
        <v>4</v>
      </c>
      <c r="M29" s="2">
        <v>115</v>
      </c>
      <c r="N29" s="2">
        <f>+Tabla3239[[#This Row],[BALANCE INICIAL]]*Tabla3239[[#This Row],[PRECIO]]</f>
        <v>92690</v>
      </c>
      <c r="O29" s="2">
        <f>+Tabla3239[[#This Row],[ENTRADAS]]*Tabla3239[[#This Row],[PRECIO]]</f>
        <v>0</v>
      </c>
      <c r="P29" s="2">
        <f>+Tabla3239[[#This Row],[SALIDAS]]*Tabla3239[[#This Row],[PRECIO]]</f>
        <v>92230</v>
      </c>
      <c r="Q29" s="2">
        <f>+Tabla3239[[#This Row],[BALANCE INICIAL2]]+Tabla3239[[#This Row],[ENTRADAS3]]-Tabla3239[[#This Row],[SALIDAS4]]</f>
        <v>460</v>
      </c>
    </row>
    <row r="30" spans="1:17" ht="15" customHeight="1" x14ac:dyDescent="0.25">
      <c r="A30" s="9" t="s">
        <v>999</v>
      </c>
      <c r="B30" s="17" t="s">
        <v>875</v>
      </c>
      <c r="C30" s="50" t="s">
        <v>1000</v>
      </c>
      <c r="D30" t="s">
        <v>996</v>
      </c>
      <c r="E30" t="s">
        <v>998</v>
      </c>
      <c r="F30" s="55" t="s">
        <v>1345</v>
      </c>
      <c r="G30" s="55"/>
      <c r="H30" s="9" t="s">
        <v>1411</v>
      </c>
      <c r="I30">
        <v>0</v>
      </c>
      <c r="J30">
        <v>0</v>
      </c>
      <c r="K30" s="34">
        <v>0</v>
      </c>
      <c r="L30">
        <f>+Tabla3239[[#This Row],[BALANCE INICIAL]]+Tabla3239[[#This Row],[ENTRADAS]]-Tabla3239[[#This Row],[SALIDAS]]</f>
        <v>0</v>
      </c>
      <c r="M30" s="2">
        <v>233</v>
      </c>
      <c r="N30" s="2">
        <f>+Tabla3239[[#This Row],[BALANCE INICIAL]]*Tabla3239[[#This Row],[PRECIO]]</f>
        <v>0</v>
      </c>
      <c r="O30" s="2">
        <f>+Tabla3239[[#This Row],[ENTRADAS]]*Tabla3239[[#This Row],[PRECIO]]</f>
        <v>0</v>
      </c>
      <c r="P30" s="2">
        <f>+Tabla3239[[#This Row],[SALIDAS]]*Tabla3239[[#This Row],[PRECIO]]</f>
        <v>0</v>
      </c>
      <c r="Q30" s="2">
        <f>+Tabla3239[[#This Row],[BALANCE INICIAL2]]+Tabla3239[[#This Row],[ENTRADAS3]]-Tabla3239[[#This Row],[SALIDAS4]]</f>
        <v>0</v>
      </c>
    </row>
    <row r="31" spans="1:17" ht="15" customHeight="1" x14ac:dyDescent="0.25">
      <c r="A31" s="9" t="s">
        <v>999</v>
      </c>
      <c r="B31" s="17" t="s">
        <v>875</v>
      </c>
      <c r="C31" s="50" t="s">
        <v>1000</v>
      </c>
      <c r="D31" t="s">
        <v>1325</v>
      </c>
      <c r="F31" s="55" t="s">
        <v>1345</v>
      </c>
      <c r="G31" s="55"/>
      <c r="H31" s="9" t="s">
        <v>1403</v>
      </c>
      <c r="I31">
        <v>18</v>
      </c>
      <c r="J31">
        <v>0</v>
      </c>
      <c r="K31" s="34">
        <v>0</v>
      </c>
      <c r="L31">
        <f>+Tabla3239[[#This Row],[BALANCE INICIAL]]+Tabla3239[[#This Row],[ENTRADAS]]-Tabla3239[[#This Row],[SALIDAS]]</f>
        <v>18</v>
      </c>
      <c r="M31" s="2">
        <v>150</v>
      </c>
      <c r="N31" s="2">
        <f>+Tabla3239[[#This Row],[BALANCE INICIAL]]*Tabla3239[[#This Row],[PRECIO]]</f>
        <v>2700</v>
      </c>
      <c r="O31" s="2">
        <f>+Tabla3239[[#This Row],[ENTRADAS]]*Tabla3239[[#This Row],[PRECIO]]</f>
        <v>0</v>
      </c>
      <c r="P31" s="2">
        <f>+Tabla3239[[#This Row],[SALIDAS]]*Tabla3239[[#This Row],[PRECIO]]</f>
        <v>0</v>
      </c>
      <c r="Q31" s="2">
        <f>+Tabla3239[[#This Row],[BALANCE INICIAL2]]+Tabla3239[[#This Row],[ENTRADAS3]]-Tabla3239[[#This Row],[SALIDAS4]]</f>
        <v>2700</v>
      </c>
    </row>
    <row r="32" spans="1:17" ht="15" customHeight="1" x14ac:dyDescent="0.25">
      <c r="A32" s="9" t="s">
        <v>999</v>
      </c>
      <c r="B32" s="17" t="s">
        <v>875</v>
      </c>
      <c r="C32" s="50" t="s">
        <v>1000</v>
      </c>
      <c r="D32" t="s">
        <v>1326</v>
      </c>
      <c r="F32" s="55" t="s">
        <v>1345</v>
      </c>
      <c r="G32" s="55"/>
      <c r="H32" s="9" t="s">
        <v>1411</v>
      </c>
      <c r="I32">
        <v>4000</v>
      </c>
      <c r="J32">
        <v>0</v>
      </c>
      <c r="K32" s="34">
        <v>0</v>
      </c>
      <c r="L32">
        <f>+Tabla3239[[#This Row],[BALANCE INICIAL]]+Tabla3239[[#This Row],[ENTRADAS]]-Tabla3239[[#This Row],[SALIDAS]]</f>
        <v>4000</v>
      </c>
      <c r="M32" s="2">
        <v>8.2799999999999994</v>
      </c>
      <c r="N32" s="2">
        <f>+Tabla3239[[#This Row],[BALANCE INICIAL]]*Tabla3239[[#This Row],[PRECIO]]</f>
        <v>33120</v>
      </c>
      <c r="O32" s="2">
        <f>+Tabla3239[[#This Row],[ENTRADAS]]*Tabla3239[[#This Row],[PRECIO]]</f>
        <v>0</v>
      </c>
      <c r="P32" s="2">
        <f>+Tabla3239[[#This Row],[SALIDAS]]*Tabla3239[[#This Row],[PRECIO]]</f>
        <v>0</v>
      </c>
      <c r="Q32" s="2">
        <f>+Tabla3239[[#This Row],[BALANCE INICIAL2]]+Tabla3239[[#This Row],[ENTRADAS3]]-Tabla3239[[#This Row],[SALIDAS4]]</f>
        <v>33120</v>
      </c>
    </row>
    <row r="33" spans="1:17" ht="15" customHeight="1" x14ac:dyDescent="0.25">
      <c r="A33" s="9" t="s">
        <v>29</v>
      </c>
      <c r="B33" s="47" t="s">
        <v>878</v>
      </c>
      <c r="C33" s="50" t="s">
        <v>102</v>
      </c>
      <c r="D33" t="s">
        <v>1327</v>
      </c>
      <c r="F33" s="55" t="s">
        <v>1345</v>
      </c>
      <c r="G33" s="55"/>
      <c r="H33" s="9" t="s">
        <v>865</v>
      </c>
      <c r="I33">
        <v>2</v>
      </c>
      <c r="J33">
        <v>0</v>
      </c>
      <c r="K33" s="34">
        <v>0</v>
      </c>
      <c r="L33">
        <f>+Tabla3239[[#This Row],[BALANCE INICIAL]]+Tabla3239[[#This Row],[ENTRADAS]]-Tabla3239[[#This Row],[SALIDAS]]</f>
        <v>2</v>
      </c>
      <c r="M33" s="2">
        <v>174</v>
      </c>
      <c r="N33" s="2">
        <f>+Tabla3239[[#This Row],[BALANCE INICIAL]]*Tabla3239[[#This Row],[PRECIO]]</f>
        <v>348</v>
      </c>
      <c r="O33" s="2">
        <f>+Tabla3239[[#This Row],[ENTRADAS]]*Tabla3239[[#This Row],[PRECIO]]</f>
        <v>0</v>
      </c>
      <c r="P33" s="2">
        <f>+Tabla3239[[#This Row],[SALIDAS]]*Tabla3239[[#This Row],[PRECIO]]</f>
        <v>0</v>
      </c>
      <c r="Q33" s="2">
        <f>+Tabla3239[[#This Row],[BALANCE INICIAL2]]+Tabla3239[[#This Row],[ENTRADAS3]]-Tabla3239[[#This Row],[SALIDAS4]]</f>
        <v>348</v>
      </c>
    </row>
    <row r="34" spans="1:17" ht="15" customHeight="1" x14ac:dyDescent="0.25">
      <c r="A34" s="35" t="s">
        <v>27</v>
      </c>
      <c r="B34" s="17" t="s">
        <v>889</v>
      </c>
      <c r="C34" s="51" t="s">
        <v>1139</v>
      </c>
      <c r="D34" t="s">
        <v>1405</v>
      </c>
      <c r="F34" s="55" t="s">
        <v>1345</v>
      </c>
      <c r="G34" s="55"/>
      <c r="H34" s="9" t="s">
        <v>825</v>
      </c>
      <c r="I34">
        <v>32</v>
      </c>
      <c r="J34">
        <v>0</v>
      </c>
      <c r="K34" s="34">
        <v>23</v>
      </c>
      <c r="L34">
        <f>+Tabla3239[[#This Row],[BALANCE INICIAL]]+Tabla3239[[#This Row],[ENTRADAS]]-Tabla3239[[#This Row],[SALIDAS]]</f>
        <v>9</v>
      </c>
      <c r="M34" s="2">
        <v>335</v>
      </c>
      <c r="N34" s="2">
        <f>+Tabla3239[[#This Row],[BALANCE INICIAL]]*Tabla3239[[#This Row],[PRECIO]]</f>
        <v>10720</v>
      </c>
      <c r="O34" s="2">
        <f>+Tabla3239[[#This Row],[ENTRADAS]]*Tabla3239[[#This Row],[PRECIO]]</f>
        <v>0</v>
      </c>
      <c r="P34" s="2">
        <f>+Tabla3239[[#This Row],[SALIDAS]]*Tabla3239[[#This Row],[PRECIO]]</f>
        <v>7705</v>
      </c>
      <c r="Q34" s="2">
        <f>+Tabla3239[[#This Row],[BALANCE INICIAL2]]+Tabla3239[[#This Row],[ENTRADAS3]]-Tabla3239[[#This Row],[SALIDAS4]]</f>
        <v>3015</v>
      </c>
    </row>
    <row r="35" spans="1:17" ht="15" customHeight="1" x14ac:dyDescent="0.25">
      <c r="A35" s="39" t="s">
        <v>28</v>
      </c>
      <c r="B35" s="40" t="s">
        <v>884</v>
      </c>
      <c r="C35" s="52" t="s">
        <v>74</v>
      </c>
      <c r="D35" t="s">
        <v>1081</v>
      </c>
      <c r="E35" t="s">
        <v>1060</v>
      </c>
      <c r="F35" s="55" t="s">
        <v>1345</v>
      </c>
      <c r="G35" s="55"/>
      <c r="H35" s="9" t="s">
        <v>839</v>
      </c>
      <c r="I35">
        <v>0</v>
      </c>
      <c r="J35">
        <v>0</v>
      </c>
      <c r="K35" s="34">
        <v>0</v>
      </c>
      <c r="L35">
        <f>+Tabla3239[[#This Row],[BALANCE INICIAL]]+Tabla3239[[#This Row],[ENTRADAS]]-Tabla3239[[#This Row],[SALIDAS]]</f>
        <v>0</v>
      </c>
      <c r="M35" s="2">
        <v>325</v>
      </c>
      <c r="N35" s="2">
        <f>+Tabla3239[[#This Row],[BALANCE INICIAL]]*Tabla3239[[#This Row],[PRECIO]]</f>
        <v>0</v>
      </c>
      <c r="O35" s="2">
        <f>+Tabla3239[[#This Row],[ENTRADAS]]*Tabla3239[[#This Row],[PRECIO]]</f>
        <v>0</v>
      </c>
      <c r="P35" s="2">
        <f>+Tabla3239[[#This Row],[SALIDAS]]*Tabla3239[[#This Row],[PRECIO]]</f>
        <v>0</v>
      </c>
      <c r="Q35" s="2">
        <f>+Tabla3239[[#This Row],[BALANCE INICIAL2]]+Tabla3239[[#This Row],[ENTRADAS3]]-Tabla3239[[#This Row],[SALIDAS4]]</f>
        <v>0</v>
      </c>
    </row>
    <row r="36" spans="1:17" ht="15" customHeight="1" x14ac:dyDescent="0.25">
      <c r="A36" s="9" t="s">
        <v>29</v>
      </c>
      <c r="B36" s="47" t="s">
        <v>878</v>
      </c>
      <c r="C36" s="50" t="s">
        <v>102</v>
      </c>
      <c r="D36" t="s">
        <v>486</v>
      </c>
      <c r="F36" s="55" t="s">
        <v>1345</v>
      </c>
      <c r="G36" s="55"/>
      <c r="H36" s="9" t="s">
        <v>865</v>
      </c>
      <c r="I36">
        <v>22</v>
      </c>
      <c r="J36">
        <v>0</v>
      </c>
      <c r="K36" s="34">
        <v>0</v>
      </c>
      <c r="L36">
        <f>+Tabla3239[[#This Row],[BALANCE INICIAL]]+Tabla3239[[#This Row],[ENTRADAS]]-Tabla3239[[#This Row],[SALIDAS]]</f>
        <v>22</v>
      </c>
      <c r="M36" s="2">
        <v>355.93</v>
      </c>
      <c r="N36" s="2">
        <f>+Tabla3239[[#This Row],[BALANCE INICIAL]]*Tabla3239[[#This Row],[PRECIO]]</f>
        <v>7830.46</v>
      </c>
      <c r="O36" s="2">
        <f>+Tabla3239[[#This Row],[ENTRADAS]]*Tabla3239[[#This Row],[PRECIO]]</f>
        <v>0</v>
      </c>
      <c r="P36" s="2">
        <f>+Tabla3239[[#This Row],[SALIDAS]]*Tabla3239[[#This Row],[PRECIO]]</f>
        <v>0</v>
      </c>
      <c r="Q36" s="2">
        <f>+Tabla3239[[#This Row],[BALANCE INICIAL2]]+Tabla3239[[#This Row],[ENTRADAS3]]-Tabla3239[[#This Row],[SALIDAS4]]</f>
        <v>7830.46</v>
      </c>
    </row>
    <row r="37" spans="1:17" ht="15" customHeight="1" x14ac:dyDescent="0.25">
      <c r="A37" s="9" t="s">
        <v>1159</v>
      </c>
      <c r="B37" s="17" t="s">
        <v>1160</v>
      </c>
      <c r="C37" s="50" t="s">
        <v>1161</v>
      </c>
      <c r="D37" t="s">
        <v>1329</v>
      </c>
      <c r="F37" s="55" t="s">
        <v>1345</v>
      </c>
      <c r="G37" s="55"/>
      <c r="H37" s="9" t="s">
        <v>820</v>
      </c>
      <c r="I37">
        <v>1</v>
      </c>
      <c r="J37">
        <v>0</v>
      </c>
      <c r="K37" s="34">
        <v>0</v>
      </c>
      <c r="L37">
        <f>+Tabla3239[[#This Row],[BALANCE INICIAL]]+Tabla3239[[#This Row],[ENTRADAS]]-Tabla3239[[#This Row],[SALIDAS]]</f>
        <v>1</v>
      </c>
      <c r="M37" s="2">
        <v>618.30999999999995</v>
      </c>
      <c r="N37" s="2">
        <f>+Tabla3239[[#This Row],[BALANCE INICIAL]]*Tabla3239[[#This Row],[PRECIO]]</f>
        <v>618.30999999999995</v>
      </c>
      <c r="O37" s="2">
        <f>+Tabla3239[[#This Row],[ENTRADAS]]*Tabla3239[[#This Row],[PRECIO]]</f>
        <v>0</v>
      </c>
      <c r="P37" s="2">
        <f>+Tabla3239[[#This Row],[SALIDAS]]*Tabla3239[[#This Row],[PRECIO]]</f>
        <v>0</v>
      </c>
      <c r="Q37" s="2">
        <f>+Tabla3239[[#This Row],[BALANCE INICIAL2]]+Tabla3239[[#This Row],[ENTRADAS3]]-Tabla3239[[#This Row],[SALIDAS4]]</f>
        <v>618.30999999999995</v>
      </c>
    </row>
    <row r="38" spans="1:17" ht="15" customHeight="1" x14ac:dyDescent="0.25">
      <c r="A38" s="9" t="s">
        <v>1159</v>
      </c>
      <c r="B38" s="17" t="s">
        <v>1160</v>
      </c>
      <c r="C38" s="50" t="s">
        <v>1161</v>
      </c>
      <c r="D38" t="s">
        <v>1328</v>
      </c>
      <c r="F38" s="55" t="s">
        <v>1345</v>
      </c>
      <c r="G38" s="55"/>
      <c r="H38" s="9" t="s">
        <v>820</v>
      </c>
      <c r="I38">
        <v>2</v>
      </c>
      <c r="J38">
        <v>0</v>
      </c>
      <c r="K38" s="34">
        <v>0</v>
      </c>
      <c r="L38">
        <f>+Tabla3239[[#This Row],[BALANCE INICIAL]]+Tabla3239[[#This Row],[ENTRADAS]]-Tabla3239[[#This Row],[SALIDAS]]</f>
        <v>2</v>
      </c>
      <c r="M38" s="2">
        <v>466.44</v>
      </c>
      <c r="N38" s="2">
        <f>+Tabla3239[[#This Row],[BALANCE INICIAL]]*Tabla3239[[#This Row],[PRECIO]]</f>
        <v>932.88</v>
      </c>
      <c r="O38" s="2">
        <f>+Tabla3239[[#This Row],[ENTRADAS]]*Tabla3239[[#This Row],[PRECIO]]</f>
        <v>0</v>
      </c>
      <c r="P38" s="2">
        <f>+Tabla3239[[#This Row],[SALIDAS]]*Tabla3239[[#This Row],[PRECIO]]</f>
        <v>0</v>
      </c>
      <c r="Q38" s="2">
        <f>+Tabla3239[[#This Row],[BALANCE INICIAL2]]+Tabla3239[[#This Row],[ENTRADAS3]]-Tabla3239[[#This Row],[SALIDAS4]]</f>
        <v>932.88</v>
      </c>
    </row>
    <row r="39" spans="1:17" ht="15" customHeight="1" x14ac:dyDescent="0.25">
      <c r="A39" s="13" t="s">
        <v>33</v>
      </c>
      <c r="B39" s="17" t="s">
        <v>879</v>
      </c>
      <c r="C39" s="50" t="s">
        <v>106</v>
      </c>
      <c r="D39" t="s">
        <v>1046</v>
      </c>
      <c r="E39" t="s">
        <v>1048</v>
      </c>
      <c r="F39" s="55" t="s">
        <v>1345</v>
      </c>
      <c r="G39" s="55"/>
      <c r="H39" s="9" t="s">
        <v>825</v>
      </c>
      <c r="I39">
        <v>1</v>
      </c>
      <c r="J39">
        <v>0</v>
      </c>
      <c r="K39" s="34">
        <v>0</v>
      </c>
      <c r="L39">
        <f>+Tabla3239[[#This Row],[BALANCE INICIAL]]+Tabla3239[[#This Row],[ENTRADAS]]-Tabla3239[[#This Row],[SALIDAS]]</f>
        <v>1</v>
      </c>
      <c r="M39" s="2">
        <v>1400</v>
      </c>
      <c r="N39" s="2">
        <f>+Tabla3239[[#This Row],[BALANCE INICIAL]]*Tabla3239[[#This Row],[PRECIO]]</f>
        <v>1400</v>
      </c>
      <c r="O39" s="2">
        <f>+Tabla3239[[#This Row],[ENTRADAS]]*Tabla3239[[#This Row],[PRECIO]]</f>
        <v>0</v>
      </c>
      <c r="P39" s="2">
        <f>+Tabla3239[[#This Row],[SALIDAS]]*Tabla3239[[#This Row],[PRECIO]]</f>
        <v>0</v>
      </c>
      <c r="Q39" s="2">
        <f>+Tabla3239[[#This Row],[BALANCE INICIAL2]]+Tabla3239[[#This Row],[ENTRADAS3]]-Tabla3239[[#This Row],[SALIDAS4]]</f>
        <v>1400</v>
      </c>
    </row>
    <row r="40" spans="1:17" ht="15" customHeight="1" x14ac:dyDescent="0.25">
      <c r="A40" s="9" t="s">
        <v>29</v>
      </c>
      <c r="B40" s="47" t="s">
        <v>878</v>
      </c>
      <c r="C40" s="50" t="s">
        <v>102</v>
      </c>
      <c r="D40" t="s">
        <v>487</v>
      </c>
      <c r="F40" s="55" t="s">
        <v>1345</v>
      </c>
      <c r="G40" s="55"/>
      <c r="H40" s="9" t="s">
        <v>865</v>
      </c>
      <c r="I40">
        <v>1</v>
      </c>
      <c r="J40">
        <v>0</v>
      </c>
      <c r="K40" s="34">
        <v>0</v>
      </c>
      <c r="L40">
        <f>+Tabla3239[[#This Row],[BALANCE INICIAL]]+Tabla3239[[#This Row],[ENTRADAS]]-Tabla3239[[#This Row],[SALIDAS]]</f>
        <v>1</v>
      </c>
      <c r="M40" s="2">
        <v>103.95</v>
      </c>
      <c r="N40" s="2">
        <f>+Tabla3239[[#This Row],[BALANCE INICIAL]]*Tabla3239[[#This Row],[PRECIO]]</f>
        <v>103.95</v>
      </c>
      <c r="O40" s="2">
        <f>+Tabla3239[[#This Row],[ENTRADAS]]*Tabla3239[[#This Row],[PRECIO]]</f>
        <v>0</v>
      </c>
      <c r="P40" s="2">
        <f>+Tabla3239[[#This Row],[SALIDAS]]*Tabla3239[[#This Row],[PRECIO]]</f>
        <v>0</v>
      </c>
      <c r="Q40" s="2">
        <f>+Tabla3239[[#This Row],[BALANCE INICIAL2]]+Tabla3239[[#This Row],[ENTRADAS3]]-Tabla3239[[#This Row],[SALIDAS4]]</f>
        <v>103.95</v>
      </c>
    </row>
    <row r="41" spans="1:17" ht="15" customHeight="1" x14ac:dyDescent="0.25">
      <c r="A41" s="13" t="s">
        <v>43</v>
      </c>
      <c r="B41" s="17" t="s">
        <v>954</v>
      </c>
      <c r="C41" s="49" t="s">
        <v>89</v>
      </c>
      <c r="D41" t="s">
        <v>1022</v>
      </c>
      <c r="E41" t="s">
        <v>1020</v>
      </c>
      <c r="F41" s="55" t="s">
        <v>1345</v>
      </c>
      <c r="G41" s="55"/>
      <c r="H41" s="9" t="s">
        <v>820</v>
      </c>
      <c r="I41">
        <v>69</v>
      </c>
      <c r="J41">
        <v>0</v>
      </c>
      <c r="K41" s="34">
        <v>36</v>
      </c>
      <c r="L41">
        <f>+Tabla3239[[#This Row],[BALANCE INICIAL]]+Tabla3239[[#This Row],[ENTRADAS]]-Tabla3239[[#This Row],[SALIDAS]]</f>
        <v>33</v>
      </c>
      <c r="M41" s="2">
        <v>110</v>
      </c>
      <c r="N41" s="2">
        <f>+Tabla3239[[#This Row],[BALANCE INICIAL]]*Tabla3239[[#This Row],[PRECIO]]</f>
        <v>7590</v>
      </c>
      <c r="O41" s="2">
        <f>+Tabla3239[[#This Row],[ENTRADAS]]*Tabla3239[[#This Row],[PRECIO]]</f>
        <v>0</v>
      </c>
      <c r="P41" s="2">
        <f>+Tabla3239[[#This Row],[SALIDAS]]*Tabla3239[[#This Row],[PRECIO]]</f>
        <v>3960</v>
      </c>
      <c r="Q41" s="2">
        <f>+Tabla3239[[#This Row],[BALANCE INICIAL2]]+Tabla3239[[#This Row],[ENTRADAS3]]-Tabla3239[[#This Row],[SALIDAS4]]</f>
        <v>3630</v>
      </c>
    </row>
    <row r="42" spans="1:17" ht="15" customHeight="1" x14ac:dyDescent="0.25">
      <c r="A42" s="9" t="s">
        <v>31</v>
      </c>
      <c r="B42" s="47" t="s">
        <v>897</v>
      </c>
      <c r="C42" s="50" t="s">
        <v>69</v>
      </c>
      <c r="D42" t="s">
        <v>123</v>
      </c>
      <c r="F42" s="55" t="s">
        <v>1345</v>
      </c>
      <c r="G42" s="55"/>
      <c r="H42" s="9" t="s">
        <v>825</v>
      </c>
      <c r="I42">
        <v>57</v>
      </c>
      <c r="J42">
        <v>0</v>
      </c>
      <c r="K42" s="34">
        <v>0</v>
      </c>
      <c r="L42">
        <f>+Tabla3239[[#This Row],[BALANCE INICIAL]]+Tabla3239[[#This Row],[ENTRADAS]]-Tabla3239[[#This Row],[SALIDAS]]</f>
        <v>57</v>
      </c>
      <c r="M42" s="2">
        <v>125</v>
      </c>
      <c r="N42" s="2">
        <f>+Tabla3239[[#This Row],[BALANCE INICIAL]]*Tabla3239[[#This Row],[PRECIO]]</f>
        <v>7125</v>
      </c>
      <c r="O42" s="2">
        <f>+Tabla3239[[#This Row],[ENTRADAS]]*Tabla3239[[#This Row],[PRECIO]]</f>
        <v>0</v>
      </c>
      <c r="P42" s="2">
        <f>+Tabla3239[[#This Row],[SALIDAS]]*Tabla3239[[#This Row],[PRECIO]]</f>
        <v>0</v>
      </c>
      <c r="Q42" s="2">
        <f>+Tabla3239[[#This Row],[BALANCE INICIAL2]]+Tabla3239[[#This Row],[ENTRADAS3]]-Tabla3239[[#This Row],[SALIDAS4]]</f>
        <v>7125</v>
      </c>
    </row>
    <row r="43" spans="1:17" ht="15" customHeight="1" x14ac:dyDescent="0.25">
      <c r="A43" s="9" t="s">
        <v>59</v>
      </c>
      <c r="B43" s="17" t="s">
        <v>880</v>
      </c>
      <c r="C43" s="50" t="s">
        <v>107</v>
      </c>
      <c r="D43" t="s">
        <v>644</v>
      </c>
      <c r="F43" s="55" t="s">
        <v>1345</v>
      </c>
      <c r="G43" s="55"/>
      <c r="H43" s="9" t="s">
        <v>820</v>
      </c>
      <c r="I43">
        <v>4</v>
      </c>
      <c r="J43">
        <v>0</v>
      </c>
      <c r="K43" s="34">
        <v>0</v>
      </c>
      <c r="L43">
        <f>+Tabla3239[[#This Row],[BALANCE INICIAL]]+Tabla3239[[#This Row],[ENTRADAS]]-Tabla3239[[#This Row],[SALIDAS]]</f>
        <v>4</v>
      </c>
      <c r="M43" s="2">
        <v>325</v>
      </c>
      <c r="N43" s="2">
        <f>+Tabla3239[[#This Row],[BALANCE INICIAL]]*Tabla3239[[#This Row],[PRECIO]]</f>
        <v>1300</v>
      </c>
      <c r="O43" s="2">
        <f>+Tabla3239[[#This Row],[ENTRADAS]]*Tabla3239[[#This Row],[PRECIO]]</f>
        <v>0</v>
      </c>
      <c r="P43" s="2">
        <f>+Tabla3239[[#This Row],[SALIDAS]]*Tabla3239[[#This Row],[PRECIO]]</f>
        <v>0</v>
      </c>
      <c r="Q43" s="2">
        <f>+Tabla3239[[#This Row],[BALANCE INICIAL2]]+Tabla3239[[#This Row],[ENTRADAS3]]-Tabla3239[[#This Row],[SALIDAS4]]</f>
        <v>1300</v>
      </c>
    </row>
    <row r="44" spans="1:17" ht="15" customHeight="1" x14ac:dyDescent="0.25">
      <c r="A44" s="13" t="s">
        <v>26</v>
      </c>
      <c r="B44" s="17" t="s">
        <v>887</v>
      </c>
      <c r="C44" s="49" t="s">
        <v>70</v>
      </c>
      <c r="D44" t="s">
        <v>1027</v>
      </c>
      <c r="E44" t="s">
        <v>1028</v>
      </c>
      <c r="F44" s="55" t="s">
        <v>1345</v>
      </c>
      <c r="G44" s="55"/>
      <c r="H44" s="9" t="s">
        <v>820</v>
      </c>
      <c r="I44">
        <v>0</v>
      </c>
      <c r="J44">
        <v>0</v>
      </c>
      <c r="K44" s="34">
        <v>0</v>
      </c>
      <c r="L44">
        <f>+Tabla3239[[#This Row],[BALANCE INICIAL]]+Tabla3239[[#This Row],[ENTRADAS]]-Tabla3239[[#This Row],[SALIDAS]]</f>
        <v>0</v>
      </c>
      <c r="M44" s="2">
        <v>6000</v>
      </c>
      <c r="N44" s="2">
        <f>+Tabla3239[[#This Row],[BALANCE INICIAL]]*Tabla3239[[#This Row],[PRECIO]]</f>
        <v>0</v>
      </c>
      <c r="O44" s="2">
        <f>+Tabla3239[[#This Row],[ENTRADAS]]*Tabla3239[[#This Row],[PRECIO]]</f>
        <v>0</v>
      </c>
      <c r="P44" s="2">
        <f>+Tabla3239[[#This Row],[SALIDAS]]*Tabla3239[[#This Row],[PRECIO]]</f>
        <v>0</v>
      </c>
      <c r="Q44" s="2">
        <f>+Tabla3239[[#This Row],[BALANCE INICIAL2]]+Tabla3239[[#This Row],[ENTRADAS3]]-Tabla3239[[#This Row],[SALIDAS4]]</f>
        <v>0</v>
      </c>
    </row>
    <row r="45" spans="1:17" ht="15" customHeight="1" x14ac:dyDescent="0.25">
      <c r="A45" s="35" t="s">
        <v>27</v>
      </c>
      <c r="B45" s="17" t="s">
        <v>889</v>
      </c>
      <c r="C45" s="51" t="s">
        <v>1139</v>
      </c>
      <c r="D45" t="s">
        <v>1319</v>
      </c>
      <c r="F45" s="55" t="s">
        <v>1345</v>
      </c>
      <c r="G45" s="55"/>
      <c r="H45" s="9" t="s">
        <v>820</v>
      </c>
      <c r="I45">
        <v>100</v>
      </c>
      <c r="J45">
        <v>0</v>
      </c>
      <c r="K45" s="34">
        <v>0</v>
      </c>
      <c r="L45">
        <f>+Tabla3239[[#This Row],[BALANCE INICIAL]]+Tabla3239[[#This Row],[ENTRADAS]]-Tabla3239[[#This Row],[SALIDAS]]</f>
        <v>100</v>
      </c>
      <c r="M45" s="2">
        <v>50.4</v>
      </c>
      <c r="N45" s="2">
        <f>+Tabla3239[[#This Row],[BALANCE INICIAL]]*Tabla3239[[#This Row],[PRECIO]]</f>
        <v>5040</v>
      </c>
      <c r="O45" s="2">
        <f>+Tabla3239[[#This Row],[ENTRADAS]]*Tabla3239[[#This Row],[PRECIO]]</f>
        <v>0</v>
      </c>
      <c r="P45" s="2">
        <f>+Tabla3239[[#This Row],[SALIDAS]]*Tabla3239[[#This Row],[PRECIO]]</f>
        <v>0</v>
      </c>
      <c r="Q45" s="2">
        <f>+Tabla3239[[#This Row],[BALANCE INICIAL2]]+Tabla3239[[#This Row],[ENTRADAS3]]-Tabla3239[[#This Row],[SALIDAS4]]</f>
        <v>5040</v>
      </c>
    </row>
    <row r="46" spans="1:17" ht="15" customHeight="1" x14ac:dyDescent="0.25">
      <c r="A46" s="9" t="s">
        <v>1424</v>
      </c>
      <c r="B46" s="47" t="s">
        <v>1425</v>
      </c>
      <c r="C46" s="50" t="s">
        <v>1426</v>
      </c>
      <c r="D46" t="s">
        <v>1316</v>
      </c>
      <c r="F46" s="55" t="s">
        <v>1345</v>
      </c>
      <c r="G46" s="55"/>
      <c r="H46" s="9" t="s">
        <v>820</v>
      </c>
      <c r="I46">
        <v>15</v>
      </c>
      <c r="J46">
        <v>0</v>
      </c>
      <c r="K46" s="34">
        <v>0</v>
      </c>
      <c r="L46">
        <f>+Tabla3239[[#This Row],[BALANCE INICIAL]]+Tabla3239[[#This Row],[ENTRADAS]]-Tabla3239[[#This Row],[SALIDAS]]</f>
        <v>15</v>
      </c>
      <c r="M46" s="2">
        <v>250</v>
      </c>
      <c r="N46" s="2">
        <f>+Tabla3239[[#This Row],[BALANCE INICIAL]]*Tabla3239[[#This Row],[PRECIO]]</f>
        <v>3750</v>
      </c>
      <c r="O46" s="2">
        <f>+Tabla3239[[#This Row],[ENTRADAS]]*Tabla3239[[#This Row],[PRECIO]]</f>
        <v>0</v>
      </c>
      <c r="P46" s="2">
        <f>+Tabla3239[[#This Row],[SALIDAS]]*Tabla3239[[#This Row],[PRECIO]]</f>
        <v>0</v>
      </c>
      <c r="Q46" s="2">
        <f>+Tabla3239[[#This Row],[BALANCE INICIAL2]]+Tabla3239[[#This Row],[ENTRADAS3]]-Tabla3239[[#This Row],[SALIDAS4]]</f>
        <v>3750</v>
      </c>
    </row>
    <row r="47" spans="1:17" ht="15" customHeight="1" x14ac:dyDescent="0.25">
      <c r="A47" s="9" t="s">
        <v>29</v>
      </c>
      <c r="B47" s="47" t="s">
        <v>878</v>
      </c>
      <c r="C47" s="50" t="s">
        <v>102</v>
      </c>
      <c r="D47" t="s">
        <v>488</v>
      </c>
      <c r="F47" s="55" t="s">
        <v>1345</v>
      </c>
      <c r="G47" s="55"/>
      <c r="H47" s="9" t="s">
        <v>865</v>
      </c>
      <c r="I47">
        <v>2</v>
      </c>
      <c r="J47">
        <v>0</v>
      </c>
      <c r="K47" s="34">
        <v>2</v>
      </c>
      <c r="L47">
        <f>+Tabla3239[[#This Row],[BALANCE INICIAL]]+Tabla3239[[#This Row],[ENTRADAS]]-Tabla3239[[#This Row],[SALIDAS]]</f>
        <v>0</v>
      </c>
      <c r="M47" s="2">
        <v>395</v>
      </c>
      <c r="N47" s="2">
        <f>+Tabla3239[[#This Row],[BALANCE INICIAL]]*Tabla3239[[#This Row],[PRECIO]]</f>
        <v>790</v>
      </c>
      <c r="O47" s="2">
        <f>+Tabla3239[[#This Row],[ENTRADAS]]*Tabla3239[[#This Row],[PRECIO]]</f>
        <v>0</v>
      </c>
      <c r="P47" s="2">
        <f>+Tabla3239[[#This Row],[SALIDAS]]*Tabla3239[[#This Row],[PRECIO]]</f>
        <v>790</v>
      </c>
      <c r="Q47" s="2">
        <f>+Tabla3239[[#This Row],[BALANCE INICIAL2]]+Tabla3239[[#This Row],[ENTRADAS3]]-Tabla3239[[#This Row],[SALIDAS4]]</f>
        <v>0</v>
      </c>
    </row>
    <row r="48" spans="1:17" ht="15" customHeight="1" x14ac:dyDescent="0.25">
      <c r="A48" s="9" t="s">
        <v>29</v>
      </c>
      <c r="B48" s="47" t="s">
        <v>878</v>
      </c>
      <c r="C48" s="50" t="s">
        <v>102</v>
      </c>
      <c r="D48" t="s">
        <v>489</v>
      </c>
      <c r="F48" s="55" t="s">
        <v>1345</v>
      </c>
      <c r="G48" s="55"/>
      <c r="H48" s="9" t="s">
        <v>865</v>
      </c>
      <c r="I48">
        <v>1</v>
      </c>
      <c r="J48">
        <v>0</v>
      </c>
      <c r="K48" s="34">
        <v>1</v>
      </c>
      <c r="L48">
        <f>+Tabla3239[[#This Row],[BALANCE INICIAL]]+Tabla3239[[#This Row],[ENTRADAS]]-Tabla3239[[#This Row],[SALIDAS]]</f>
        <v>0</v>
      </c>
      <c r="M48" s="2">
        <v>395</v>
      </c>
      <c r="N48" s="2">
        <f>+Tabla3239[[#This Row],[BALANCE INICIAL]]*Tabla3239[[#This Row],[PRECIO]]</f>
        <v>395</v>
      </c>
      <c r="O48" s="2">
        <f>+Tabla3239[[#This Row],[ENTRADAS]]*Tabla3239[[#This Row],[PRECIO]]</f>
        <v>0</v>
      </c>
      <c r="P48" s="2">
        <f>+Tabla3239[[#This Row],[SALIDAS]]*Tabla3239[[#This Row],[PRECIO]]</f>
        <v>395</v>
      </c>
      <c r="Q48" s="2">
        <f>+Tabla3239[[#This Row],[BALANCE INICIAL2]]+Tabla3239[[#This Row],[ENTRADAS3]]-Tabla3239[[#This Row],[SALIDAS4]]</f>
        <v>0</v>
      </c>
    </row>
    <row r="49" spans="1:17" ht="15" customHeight="1" x14ac:dyDescent="0.25">
      <c r="A49" s="35" t="s">
        <v>27</v>
      </c>
      <c r="B49" s="17" t="s">
        <v>889</v>
      </c>
      <c r="C49" s="51" t="s">
        <v>1139</v>
      </c>
      <c r="D49" t="s">
        <v>1320</v>
      </c>
      <c r="F49" s="55" t="s">
        <v>1345</v>
      </c>
      <c r="G49" s="55"/>
      <c r="H49" s="9" t="s">
        <v>820</v>
      </c>
      <c r="I49">
        <v>300</v>
      </c>
      <c r="J49">
        <v>0</v>
      </c>
      <c r="K49" s="34">
        <v>0</v>
      </c>
      <c r="L49">
        <f>+Tabla3239[[#This Row],[BALANCE INICIAL]]+Tabla3239[[#This Row],[ENTRADAS]]-Tabla3239[[#This Row],[SALIDAS]]</f>
        <v>300</v>
      </c>
      <c r="M49" s="2">
        <v>91</v>
      </c>
      <c r="N49" s="2">
        <f>+Tabla3239[[#This Row],[BALANCE INICIAL]]*Tabla3239[[#This Row],[PRECIO]]</f>
        <v>27300</v>
      </c>
      <c r="O49" s="2">
        <f>+Tabla3239[[#This Row],[ENTRADAS]]*Tabla3239[[#This Row],[PRECIO]]</f>
        <v>0</v>
      </c>
      <c r="P49" s="2">
        <f>+Tabla3239[[#This Row],[SALIDAS]]*Tabla3239[[#This Row],[PRECIO]]</f>
        <v>0</v>
      </c>
      <c r="Q49" s="2">
        <f>+Tabla3239[[#This Row],[BALANCE INICIAL2]]+Tabla3239[[#This Row],[ENTRADAS3]]-Tabla3239[[#This Row],[SALIDAS4]]</f>
        <v>27300</v>
      </c>
    </row>
    <row r="50" spans="1:17" ht="15" customHeight="1" x14ac:dyDescent="0.25">
      <c r="A50" s="9" t="s">
        <v>59</v>
      </c>
      <c r="B50" s="17" t="s">
        <v>880</v>
      </c>
      <c r="C50" s="50" t="s">
        <v>107</v>
      </c>
      <c r="D50" t="s">
        <v>645</v>
      </c>
      <c r="F50" s="55" t="s">
        <v>1345</v>
      </c>
      <c r="G50" s="55"/>
      <c r="H50" s="9" t="s">
        <v>820</v>
      </c>
      <c r="I50">
        <v>3</v>
      </c>
      <c r="J50">
        <v>0</v>
      </c>
      <c r="K50" s="34">
        <v>0</v>
      </c>
      <c r="L50">
        <f>+Tabla3239[[#This Row],[BALANCE INICIAL]]+Tabla3239[[#This Row],[ENTRADAS]]-Tabla3239[[#This Row],[SALIDAS]]</f>
        <v>3</v>
      </c>
      <c r="M50" s="2">
        <v>850</v>
      </c>
      <c r="N50" s="2">
        <f>+Tabla3239[[#This Row],[BALANCE INICIAL]]*Tabla3239[[#This Row],[PRECIO]]</f>
        <v>2550</v>
      </c>
      <c r="O50" s="2">
        <f>+Tabla3239[[#This Row],[ENTRADAS]]*Tabla3239[[#This Row],[PRECIO]]</f>
        <v>0</v>
      </c>
      <c r="P50" s="2">
        <f>+Tabla3239[[#This Row],[SALIDAS]]*Tabla3239[[#This Row],[PRECIO]]</f>
        <v>0</v>
      </c>
      <c r="Q50" s="2">
        <f>+Tabla3239[[#This Row],[BALANCE INICIAL2]]+Tabla3239[[#This Row],[ENTRADAS3]]-Tabla3239[[#This Row],[SALIDAS4]]</f>
        <v>2550</v>
      </c>
    </row>
    <row r="51" spans="1:17" ht="15" customHeight="1" x14ac:dyDescent="0.25">
      <c r="A51" s="9" t="s">
        <v>1159</v>
      </c>
      <c r="B51" s="17" t="s">
        <v>1160</v>
      </c>
      <c r="C51" s="50" t="s">
        <v>1161</v>
      </c>
      <c r="D51" t="s">
        <v>1317</v>
      </c>
      <c r="F51" s="55" t="s">
        <v>1345</v>
      </c>
      <c r="G51" s="55"/>
      <c r="H51" s="9" t="s">
        <v>820</v>
      </c>
      <c r="I51">
        <v>1</v>
      </c>
      <c r="J51">
        <v>0</v>
      </c>
      <c r="K51" s="34">
        <v>0</v>
      </c>
      <c r="L51">
        <f>+Tabla3239[[#This Row],[BALANCE INICIAL]]+Tabla3239[[#This Row],[ENTRADAS]]-Tabla3239[[#This Row],[SALIDAS]]</f>
        <v>1</v>
      </c>
      <c r="M51" s="2">
        <v>86.74</v>
      </c>
      <c r="N51" s="2">
        <f>+Tabla3239[[#This Row],[BALANCE INICIAL]]*Tabla3239[[#This Row],[PRECIO]]</f>
        <v>86.74</v>
      </c>
      <c r="O51" s="2">
        <f>+Tabla3239[[#This Row],[ENTRADAS]]*Tabla3239[[#This Row],[PRECIO]]</f>
        <v>0</v>
      </c>
      <c r="P51" s="2">
        <f>+Tabla3239[[#This Row],[SALIDAS]]*Tabla3239[[#This Row],[PRECIO]]</f>
        <v>0</v>
      </c>
      <c r="Q51" s="2">
        <f>+Tabla3239[[#This Row],[BALANCE INICIAL2]]+Tabla3239[[#This Row],[ENTRADAS3]]-Tabla3239[[#This Row],[SALIDAS4]]</f>
        <v>86.74</v>
      </c>
    </row>
    <row r="52" spans="1:17" ht="15" customHeight="1" x14ac:dyDescent="0.25">
      <c r="A52" s="39" t="s">
        <v>28</v>
      </c>
      <c r="B52" s="40" t="s">
        <v>884</v>
      </c>
      <c r="C52" s="52" t="s">
        <v>74</v>
      </c>
      <c r="D52" t="s">
        <v>1449</v>
      </c>
      <c r="F52" s="55" t="s">
        <v>1345</v>
      </c>
      <c r="G52" s="55"/>
      <c r="H52" s="9" t="s">
        <v>820</v>
      </c>
      <c r="I52">
        <v>7</v>
      </c>
      <c r="J52">
        <v>0</v>
      </c>
      <c r="K52" s="34">
        <v>0</v>
      </c>
      <c r="L52">
        <f>+Tabla3239[[#This Row],[BALANCE INICIAL]]+Tabla3239[[#This Row],[ENTRADAS]]-Tabla3239[[#This Row],[SALIDAS]]</f>
        <v>7</v>
      </c>
      <c r="M52" s="2">
        <v>524.13</v>
      </c>
      <c r="N52" s="2">
        <f>+Tabla3239[[#This Row],[BALANCE INICIAL]]*Tabla3239[[#This Row],[PRECIO]]</f>
        <v>3668.91</v>
      </c>
      <c r="O52" s="2">
        <f>+Tabla3239[[#This Row],[ENTRADAS]]*Tabla3239[[#This Row],[PRECIO]]</f>
        <v>0</v>
      </c>
      <c r="P52" s="2">
        <f>+Tabla3239[[#This Row],[SALIDAS]]*Tabla3239[[#This Row],[PRECIO]]</f>
        <v>0</v>
      </c>
      <c r="Q52" s="2">
        <f>+Tabla3239[[#This Row],[BALANCE INICIAL2]]+Tabla3239[[#This Row],[ENTRADAS3]]-Tabla3239[[#This Row],[SALIDAS4]]</f>
        <v>3668.91</v>
      </c>
    </row>
    <row r="53" spans="1:17" ht="15" customHeight="1" x14ac:dyDescent="0.25">
      <c r="A53" s="39" t="s">
        <v>28</v>
      </c>
      <c r="B53" s="40" t="s">
        <v>884</v>
      </c>
      <c r="C53" s="52" t="s">
        <v>74</v>
      </c>
      <c r="D53" t="s">
        <v>1318</v>
      </c>
      <c r="F53" s="55" t="s">
        <v>1345</v>
      </c>
      <c r="G53" s="55"/>
      <c r="H53" s="9" t="s">
        <v>820</v>
      </c>
      <c r="I53">
        <v>1</v>
      </c>
      <c r="J53">
        <v>0</v>
      </c>
      <c r="K53" s="34">
        <v>0</v>
      </c>
      <c r="L53">
        <f>+Tabla3239[[#This Row],[BALANCE INICIAL]]+Tabla3239[[#This Row],[ENTRADAS]]-Tabla3239[[#This Row],[SALIDAS]]</f>
        <v>1</v>
      </c>
      <c r="M53" s="2">
        <v>244</v>
      </c>
      <c r="N53" s="2">
        <f>+Tabla3239[[#This Row],[BALANCE INICIAL]]*Tabla3239[[#This Row],[PRECIO]]</f>
        <v>244</v>
      </c>
      <c r="O53" s="2">
        <f>+Tabla3239[[#This Row],[ENTRADAS]]*Tabla3239[[#This Row],[PRECIO]]</f>
        <v>0</v>
      </c>
      <c r="P53" s="2">
        <f>+Tabla3239[[#This Row],[SALIDAS]]*Tabla3239[[#This Row],[PRECIO]]</f>
        <v>0</v>
      </c>
      <c r="Q53" s="2">
        <f>+Tabla3239[[#This Row],[BALANCE INICIAL2]]+Tabla3239[[#This Row],[ENTRADAS3]]-Tabla3239[[#This Row],[SALIDAS4]]</f>
        <v>244</v>
      </c>
    </row>
    <row r="54" spans="1:17" ht="15" customHeight="1" x14ac:dyDescent="0.25">
      <c r="A54" s="13" t="s">
        <v>1543</v>
      </c>
      <c r="B54" s="17" t="s">
        <v>1544</v>
      </c>
      <c r="C54" s="49" t="s">
        <v>1545</v>
      </c>
      <c r="D54" t="s">
        <v>1540</v>
      </c>
      <c r="E54" t="s">
        <v>1541</v>
      </c>
      <c r="F54" s="55">
        <v>45524</v>
      </c>
      <c r="G54" s="62" t="s">
        <v>1542</v>
      </c>
      <c r="H54" s="9" t="s">
        <v>820</v>
      </c>
      <c r="I54">
        <v>0</v>
      </c>
      <c r="J54">
        <v>1</v>
      </c>
      <c r="K54" s="34">
        <v>1</v>
      </c>
      <c r="L54">
        <f>+Tabla3239[[#This Row],[BALANCE INICIAL]]+Tabla3239[[#This Row],[ENTRADAS]]-Tabla3239[[#This Row],[SALIDAS]]</f>
        <v>0</v>
      </c>
      <c r="M54" s="2">
        <v>185000</v>
      </c>
      <c r="N54" s="2">
        <f>+Tabla3239[[#This Row],[BALANCE INICIAL]]*Tabla3239[[#This Row],[PRECIO]]</f>
        <v>0</v>
      </c>
      <c r="O54" s="2">
        <f>+Tabla3239[[#This Row],[ENTRADAS]]*Tabla3239[[#This Row],[PRECIO]]</f>
        <v>185000</v>
      </c>
      <c r="P54" s="2">
        <f>+Tabla3239[[#This Row],[SALIDAS]]*Tabla3239[[#This Row],[PRECIO]]</f>
        <v>185000</v>
      </c>
      <c r="Q54" s="2">
        <f>+Tabla3239[[#This Row],[BALANCE INICIAL2]]+Tabla3239[[#This Row],[ENTRADAS3]]-Tabla3239[[#This Row],[SALIDAS4]]</f>
        <v>0</v>
      </c>
    </row>
    <row r="55" spans="1:17" ht="15" customHeight="1" x14ac:dyDescent="0.25">
      <c r="A55" s="9" t="s">
        <v>29</v>
      </c>
      <c r="B55" s="47" t="s">
        <v>878</v>
      </c>
      <c r="C55" s="50" t="s">
        <v>102</v>
      </c>
      <c r="D55" t="s">
        <v>534</v>
      </c>
      <c r="F55" s="55" t="s">
        <v>1345</v>
      </c>
      <c r="G55" s="55"/>
      <c r="H55" s="9" t="s">
        <v>834</v>
      </c>
      <c r="I55">
        <v>3</v>
      </c>
      <c r="J55">
        <v>0</v>
      </c>
      <c r="K55" s="34">
        <v>0</v>
      </c>
      <c r="L55">
        <f>+Tabla3239[[#This Row],[BALANCE INICIAL]]+Tabla3239[[#This Row],[ENTRADAS]]-Tabla3239[[#This Row],[SALIDAS]]</f>
        <v>3</v>
      </c>
      <c r="M55" s="2">
        <v>271</v>
      </c>
      <c r="N55" s="2">
        <f>+Tabla3239[[#This Row],[BALANCE INICIAL]]*Tabla3239[[#This Row],[PRECIO]]</f>
        <v>813</v>
      </c>
      <c r="O55" s="2">
        <f>+Tabla3239[[#This Row],[ENTRADAS]]*Tabla3239[[#This Row],[PRECIO]]</f>
        <v>0</v>
      </c>
      <c r="P55" s="2">
        <f>+Tabla3239[[#This Row],[SALIDAS]]*Tabla3239[[#This Row],[PRECIO]]</f>
        <v>0</v>
      </c>
      <c r="Q55" s="2">
        <f>+Tabla3239[[#This Row],[BALANCE INICIAL2]]+Tabla3239[[#This Row],[ENTRADAS3]]-Tabla3239[[#This Row],[SALIDAS4]]</f>
        <v>813</v>
      </c>
    </row>
    <row r="56" spans="1:17" ht="15" customHeight="1" x14ac:dyDescent="0.25">
      <c r="A56" s="9" t="s">
        <v>29</v>
      </c>
      <c r="B56" s="47" t="s">
        <v>878</v>
      </c>
      <c r="C56" s="50" t="s">
        <v>102</v>
      </c>
      <c r="D56" t="s">
        <v>535</v>
      </c>
      <c r="F56" s="55" t="s">
        <v>1345</v>
      </c>
      <c r="G56" s="55"/>
      <c r="H56" s="9" t="s">
        <v>834</v>
      </c>
      <c r="I56">
        <v>3</v>
      </c>
      <c r="J56">
        <v>0</v>
      </c>
      <c r="K56" s="34">
        <v>0</v>
      </c>
      <c r="L56">
        <f>+Tabla3239[[#This Row],[BALANCE INICIAL]]+Tabla3239[[#This Row],[ENTRADAS]]-Tabla3239[[#This Row],[SALIDAS]]</f>
        <v>3</v>
      </c>
      <c r="M56" s="2">
        <v>90</v>
      </c>
      <c r="N56" s="2">
        <f>+Tabla3239[[#This Row],[BALANCE INICIAL]]*Tabla3239[[#This Row],[PRECIO]]</f>
        <v>270</v>
      </c>
      <c r="O56" s="2">
        <f>+Tabla3239[[#This Row],[ENTRADAS]]*Tabla3239[[#This Row],[PRECIO]]</f>
        <v>0</v>
      </c>
      <c r="P56" s="2">
        <f>+Tabla3239[[#This Row],[SALIDAS]]*Tabla3239[[#This Row],[PRECIO]]</f>
        <v>0</v>
      </c>
      <c r="Q56" s="2">
        <f>+Tabla3239[[#This Row],[BALANCE INICIAL2]]+Tabla3239[[#This Row],[ENTRADAS3]]-Tabla3239[[#This Row],[SALIDAS4]]</f>
        <v>270</v>
      </c>
    </row>
    <row r="57" spans="1:17" ht="15" customHeight="1" x14ac:dyDescent="0.25">
      <c r="A57" s="9" t="s">
        <v>29</v>
      </c>
      <c r="B57" s="47" t="s">
        <v>878</v>
      </c>
      <c r="C57" s="50" t="s">
        <v>102</v>
      </c>
      <c r="D57" t="s">
        <v>536</v>
      </c>
      <c r="F57" s="55" t="s">
        <v>1345</v>
      </c>
      <c r="G57" s="55"/>
      <c r="H57" s="9" t="s">
        <v>834</v>
      </c>
      <c r="I57">
        <v>2</v>
      </c>
      <c r="J57">
        <v>0</v>
      </c>
      <c r="K57" s="34">
        <v>0</v>
      </c>
      <c r="L57">
        <f>+Tabla3239[[#This Row],[BALANCE INICIAL]]+Tabla3239[[#This Row],[ENTRADAS]]-Tabla3239[[#This Row],[SALIDAS]]</f>
        <v>2</v>
      </c>
      <c r="M57" s="2">
        <v>90</v>
      </c>
      <c r="N57" s="2">
        <f>+Tabla3239[[#This Row],[BALANCE INICIAL]]*Tabla3239[[#This Row],[PRECIO]]</f>
        <v>180</v>
      </c>
      <c r="O57" s="2">
        <f>+Tabla3239[[#This Row],[ENTRADAS]]*Tabla3239[[#This Row],[PRECIO]]</f>
        <v>0</v>
      </c>
      <c r="P57" s="2">
        <f>+Tabla3239[[#This Row],[SALIDAS]]*Tabla3239[[#This Row],[PRECIO]]</f>
        <v>0</v>
      </c>
      <c r="Q57" s="2">
        <f>+Tabla3239[[#This Row],[BALANCE INICIAL2]]+Tabla3239[[#This Row],[ENTRADAS3]]-Tabla3239[[#This Row],[SALIDAS4]]</f>
        <v>180</v>
      </c>
    </row>
    <row r="58" spans="1:17" ht="15" customHeight="1" x14ac:dyDescent="0.25">
      <c r="A58" s="13" t="s">
        <v>34</v>
      </c>
      <c r="B58" s="17" t="s">
        <v>877</v>
      </c>
      <c r="C58" s="49" t="s">
        <v>80</v>
      </c>
      <c r="D58" t="s">
        <v>1053</v>
      </c>
      <c r="E58">
        <v>0</v>
      </c>
      <c r="F58" s="55" t="s">
        <v>1345</v>
      </c>
      <c r="G58" s="55"/>
      <c r="H58" s="9" t="s">
        <v>820</v>
      </c>
      <c r="I58">
        <v>33</v>
      </c>
      <c r="J58">
        <v>0</v>
      </c>
      <c r="K58" s="34">
        <v>23</v>
      </c>
      <c r="L58">
        <f>+Tabla3239[[#This Row],[BALANCE INICIAL]]+Tabla3239[[#This Row],[ENTRADAS]]-Tabla3239[[#This Row],[SALIDAS]]</f>
        <v>10</v>
      </c>
      <c r="M58" s="2">
        <v>1</v>
      </c>
      <c r="N58" s="2">
        <f>+Tabla3239[[#This Row],[BALANCE INICIAL]]*Tabla3239[[#This Row],[PRECIO]]</f>
        <v>33</v>
      </c>
      <c r="O58" s="2">
        <f>+Tabla3239[[#This Row],[ENTRADAS]]*Tabla3239[[#This Row],[PRECIO]]</f>
        <v>0</v>
      </c>
      <c r="P58" s="2">
        <f>+Tabla3239[[#This Row],[SALIDAS]]*Tabla3239[[#This Row],[PRECIO]]</f>
        <v>23</v>
      </c>
      <c r="Q58" s="2">
        <f>+Tabla3239[[#This Row],[BALANCE INICIAL2]]+Tabla3239[[#This Row],[ENTRADAS3]]-Tabla3239[[#This Row],[SALIDAS4]]</f>
        <v>10</v>
      </c>
    </row>
    <row r="59" spans="1:17" ht="15" customHeight="1" x14ac:dyDescent="0.25">
      <c r="A59" s="9" t="s">
        <v>29</v>
      </c>
      <c r="B59" s="47" t="s">
        <v>878</v>
      </c>
      <c r="C59" s="50" t="s">
        <v>102</v>
      </c>
      <c r="D59" t="s">
        <v>537</v>
      </c>
      <c r="F59" s="55" t="s">
        <v>1345</v>
      </c>
      <c r="G59" s="55"/>
      <c r="H59" s="9" t="s">
        <v>866</v>
      </c>
      <c r="I59">
        <v>15</v>
      </c>
      <c r="J59">
        <v>0</v>
      </c>
      <c r="K59" s="34">
        <v>0</v>
      </c>
      <c r="L59">
        <f>+Tabla3239[[#This Row],[BALANCE INICIAL]]+Tabla3239[[#This Row],[ENTRADAS]]-Tabla3239[[#This Row],[SALIDAS]]</f>
        <v>15</v>
      </c>
      <c r="M59" s="2">
        <v>50</v>
      </c>
      <c r="N59" s="2">
        <f>+Tabla3239[[#This Row],[BALANCE INICIAL]]*Tabla3239[[#This Row],[PRECIO]]</f>
        <v>750</v>
      </c>
      <c r="O59" s="2">
        <f>+Tabla3239[[#This Row],[ENTRADAS]]*Tabla3239[[#This Row],[PRECIO]]</f>
        <v>0</v>
      </c>
      <c r="P59" s="2">
        <f>+Tabla3239[[#This Row],[SALIDAS]]*Tabla3239[[#This Row],[PRECIO]]</f>
        <v>0</v>
      </c>
      <c r="Q59" s="2">
        <f>+Tabla3239[[#This Row],[BALANCE INICIAL2]]+Tabla3239[[#This Row],[ENTRADAS3]]-Tabla3239[[#This Row],[SALIDAS4]]</f>
        <v>750</v>
      </c>
    </row>
    <row r="60" spans="1:17" ht="15" customHeight="1" x14ac:dyDescent="0.25">
      <c r="A60" s="9" t="s">
        <v>29</v>
      </c>
      <c r="B60" s="47" t="s">
        <v>878</v>
      </c>
      <c r="C60" s="50" t="s">
        <v>102</v>
      </c>
      <c r="D60" t="s">
        <v>1551</v>
      </c>
      <c r="F60" s="55"/>
      <c r="G60" s="55"/>
      <c r="H60" s="9" t="s">
        <v>834</v>
      </c>
      <c r="I60">
        <v>2</v>
      </c>
      <c r="K60" s="34"/>
      <c r="L60">
        <f>+Tabla3239[[#This Row],[BALANCE INICIAL]]+Tabla3239[[#This Row],[ENTRADAS]]-Tabla3239[[#This Row],[SALIDAS]]</f>
        <v>2</v>
      </c>
      <c r="M60" s="2">
        <v>37.950000000000003</v>
      </c>
      <c r="N60" s="2">
        <f>+Tabla3239[[#This Row],[BALANCE INICIAL]]*Tabla3239[[#This Row],[PRECIO]]</f>
        <v>75.900000000000006</v>
      </c>
      <c r="O60" s="2">
        <f>+Tabla3239[[#This Row],[ENTRADAS]]*Tabla3239[[#This Row],[PRECIO]]</f>
        <v>0</v>
      </c>
      <c r="P60" s="2">
        <f>+Tabla3239[[#This Row],[SALIDAS]]*Tabla3239[[#This Row],[PRECIO]]</f>
        <v>0</v>
      </c>
      <c r="Q60" s="2">
        <f>+Tabla3239[[#This Row],[BALANCE INICIAL2]]+Tabla3239[[#This Row],[ENTRADAS3]]-Tabla3239[[#This Row],[SALIDAS4]]</f>
        <v>75.900000000000006</v>
      </c>
    </row>
    <row r="61" spans="1:17" ht="15" customHeight="1" x14ac:dyDescent="0.25">
      <c r="A61" s="9" t="s">
        <v>29</v>
      </c>
      <c r="B61" s="47" t="s">
        <v>878</v>
      </c>
      <c r="C61" s="50" t="s">
        <v>102</v>
      </c>
      <c r="D61" t="s">
        <v>1552</v>
      </c>
      <c r="F61" s="55"/>
      <c r="G61" s="55"/>
      <c r="H61" s="9" t="s">
        <v>834</v>
      </c>
      <c r="I61">
        <v>1</v>
      </c>
      <c r="K61" s="34"/>
      <c r="L61">
        <f>+Tabla3239[[#This Row],[BALANCE INICIAL]]+Tabla3239[[#This Row],[ENTRADAS]]-Tabla3239[[#This Row],[SALIDAS]]</f>
        <v>1</v>
      </c>
      <c r="M61" s="2">
        <v>77.5</v>
      </c>
      <c r="N61" s="2">
        <f>+Tabla3239[[#This Row],[BALANCE INICIAL]]*Tabla3239[[#This Row],[PRECIO]]</f>
        <v>77.5</v>
      </c>
      <c r="O61" s="2">
        <f>+Tabla3239[[#This Row],[ENTRADAS]]*Tabla3239[[#This Row],[PRECIO]]</f>
        <v>0</v>
      </c>
      <c r="P61" s="2">
        <f>+Tabla3239[[#This Row],[SALIDAS]]*Tabla3239[[#This Row],[PRECIO]]</f>
        <v>0</v>
      </c>
      <c r="Q61" s="2">
        <f>+Tabla3239[[#This Row],[BALANCE INICIAL2]]+Tabla3239[[#This Row],[ENTRADAS3]]-Tabla3239[[#This Row],[SALIDAS4]]</f>
        <v>77.5</v>
      </c>
    </row>
    <row r="62" spans="1:17" ht="15" customHeight="1" x14ac:dyDescent="0.25">
      <c r="A62" s="9" t="s">
        <v>29</v>
      </c>
      <c r="B62" s="47" t="s">
        <v>878</v>
      </c>
      <c r="C62" s="50" t="s">
        <v>102</v>
      </c>
      <c r="D62" t="s">
        <v>128</v>
      </c>
      <c r="F62" s="55" t="s">
        <v>1345</v>
      </c>
      <c r="G62" s="55"/>
      <c r="H62" s="9" t="s">
        <v>827</v>
      </c>
      <c r="I62">
        <v>125</v>
      </c>
      <c r="J62">
        <v>0</v>
      </c>
      <c r="K62" s="34">
        <v>31</v>
      </c>
      <c r="L62">
        <f>+Tabla3239[[#This Row],[BALANCE INICIAL]]+Tabla3239[[#This Row],[ENTRADAS]]-Tabla3239[[#This Row],[SALIDAS]]</f>
        <v>94</v>
      </c>
      <c r="M62" s="2">
        <v>125</v>
      </c>
      <c r="N62" s="2">
        <f>+Tabla3239[[#This Row],[BALANCE INICIAL]]*Tabla3239[[#This Row],[PRECIO]]</f>
        <v>15625</v>
      </c>
      <c r="O62" s="2">
        <f>+Tabla3239[[#This Row],[ENTRADAS]]*Tabla3239[[#This Row],[PRECIO]]</f>
        <v>0</v>
      </c>
      <c r="P62" s="2">
        <f>+Tabla3239[[#This Row],[SALIDAS]]*Tabla3239[[#This Row],[PRECIO]]</f>
        <v>3875</v>
      </c>
      <c r="Q62" s="2">
        <f>+Tabla3239[[#This Row],[BALANCE INICIAL2]]+Tabla3239[[#This Row],[ENTRADAS3]]-Tabla3239[[#This Row],[SALIDAS4]]</f>
        <v>11750</v>
      </c>
    </row>
    <row r="63" spans="1:17" ht="15" customHeight="1" x14ac:dyDescent="0.25">
      <c r="A63" s="39" t="s">
        <v>1387</v>
      </c>
      <c r="B63" s="40" t="s">
        <v>1388</v>
      </c>
      <c r="C63" s="52" t="s">
        <v>1389</v>
      </c>
      <c r="D63" t="s">
        <v>1364</v>
      </c>
      <c r="F63" s="55" t="s">
        <v>1345</v>
      </c>
      <c r="G63" s="55"/>
      <c r="H63" s="9" t="s">
        <v>834</v>
      </c>
      <c r="I63">
        <v>2</v>
      </c>
      <c r="J63">
        <v>0</v>
      </c>
      <c r="K63" s="34">
        <v>0</v>
      </c>
      <c r="L63">
        <f>+Tabla3239[[#This Row],[BALANCE INICIAL]]+Tabla3239[[#This Row],[ENTRADAS]]-Tabla3239[[#This Row],[SALIDAS]]</f>
        <v>2</v>
      </c>
      <c r="M63" s="2">
        <v>750</v>
      </c>
      <c r="N63" s="2">
        <f>+Tabla3239[[#This Row],[BALANCE INICIAL]]*Tabla3239[[#This Row],[PRECIO]]</f>
        <v>1500</v>
      </c>
      <c r="O63" s="2">
        <f>+Tabla3239[[#This Row],[ENTRADAS]]*Tabla3239[[#This Row],[PRECIO]]</f>
        <v>0</v>
      </c>
      <c r="P63" s="2">
        <f>+Tabla3239[[#This Row],[SALIDAS]]*Tabla3239[[#This Row],[PRECIO]]</f>
        <v>0</v>
      </c>
      <c r="Q63" s="2">
        <f>+Tabla3239[[#This Row],[BALANCE INICIAL2]]+Tabla3239[[#This Row],[ENTRADAS3]]-Tabla3239[[#This Row],[SALIDAS4]]</f>
        <v>1500</v>
      </c>
    </row>
    <row r="64" spans="1:17" ht="15" customHeight="1" x14ac:dyDescent="0.25">
      <c r="A64" s="9" t="s">
        <v>29</v>
      </c>
      <c r="B64" s="47" t="s">
        <v>878</v>
      </c>
      <c r="C64" s="50" t="s">
        <v>102</v>
      </c>
      <c r="D64" t="s">
        <v>539</v>
      </c>
      <c r="F64" s="55" t="s">
        <v>1345</v>
      </c>
      <c r="G64" s="55"/>
      <c r="H64" s="9" t="s">
        <v>865</v>
      </c>
      <c r="I64">
        <v>1</v>
      </c>
      <c r="J64">
        <v>0</v>
      </c>
      <c r="K64" s="34">
        <v>0</v>
      </c>
      <c r="L64">
        <f>+Tabla3239[[#This Row],[BALANCE INICIAL]]+Tabla3239[[#This Row],[ENTRADAS]]-Tabla3239[[#This Row],[SALIDAS]]</f>
        <v>1</v>
      </c>
      <c r="M64" s="2">
        <v>140</v>
      </c>
      <c r="N64" s="2">
        <f>+Tabla3239[[#This Row],[BALANCE INICIAL]]*Tabla3239[[#This Row],[PRECIO]]</f>
        <v>140</v>
      </c>
      <c r="O64" s="2">
        <f>+Tabla3239[[#This Row],[ENTRADAS]]*Tabla3239[[#This Row],[PRECIO]]</f>
        <v>0</v>
      </c>
      <c r="P64" s="2">
        <f>+Tabla3239[[#This Row],[SALIDAS]]*Tabla3239[[#This Row],[PRECIO]]</f>
        <v>0</v>
      </c>
      <c r="Q64" s="2">
        <f>+Tabla3239[[#This Row],[BALANCE INICIAL2]]+Tabla3239[[#This Row],[ENTRADAS3]]-Tabla3239[[#This Row],[SALIDAS4]]</f>
        <v>140</v>
      </c>
    </row>
    <row r="65" spans="1:17" ht="15" customHeight="1" x14ac:dyDescent="0.25">
      <c r="A65" s="9" t="s">
        <v>29</v>
      </c>
      <c r="B65" s="47" t="s">
        <v>878</v>
      </c>
      <c r="C65" s="50" t="s">
        <v>102</v>
      </c>
      <c r="D65" t="s">
        <v>540</v>
      </c>
      <c r="F65" s="55" t="s">
        <v>1345</v>
      </c>
      <c r="G65" s="55"/>
      <c r="H65" s="9" t="s">
        <v>865</v>
      </c>
      <c r="I65">
        <v>1</v>
      </c>
      <c r="J65">
        <v>0</v>
      </c>
      <c r="K65" s="34">
        <v>0</v>
      </c>
      <c r="L65">
        <f>+Tabla3239[[#This Row],[BALANCE INICIAL]]+Tabla3239[[#This Row],[ENTRADAS]]-Tabla3239[[#This Row],[SALIDAS]]</f>
        <v>1</v>
      </c>
      <c r="M65" s="2">
        <v>256.5</v>
      </c>
      <c r="N65" s="2">
        <f>+Tabla3239[[#This Row],[BALANCE INICIAL]]*Tabla3239[[#This Row],[PRECIO]]</f>
        <v>256.5</v>
      </c>
      <c r="O65" s="2">
        <f>+Tabla3239[[#This Row],[ENTRADAS]]*Tabla3239[[#This Row],[PRECIO]]</f>
        <v>0</v>
      </c>
      <c r="P65" s="2">
        <f>+Tabla3239[[#This Row],[SALIDAS]]*Tabla3239[[#This Row],[PRECIO]]</f>
        <v>0</v>
      </c>
      <c r="Q65" s="2">
        <f>+Tabla3239[[#This Row],[BALANCE INICIAL2]]+Tabla3239[[#This Row],[ENTRADAS3]]-Tabla3239[[#This Row],[SALIDAS4]]</f>
        <v>256.5</v>
      </c>
    </row>
    <row r="66" spans="1:17" ht="15" customHeight="1" x14ac:dyDescent="0.25">
      <c r="A66" s="9" t="s">
        <v>29</v>
      </c>
      <c r="B66" s="47" t="s">
        <v>878</v>
      </c>
      <c r="C66" s="50" t="s">
        <v>102</v>
      </c>
      <c r="D66" t="s">
        <v>1534</v>
      </c>
      <c r="F66" s="55" t="s">
        <v>1345</v>
      </c>
      <c r="G66" s="55"/>
      <c r="H66" s="9" t="s">
        <v>834</v>
      </c>
      <c r="I66">
        <v>24</v>
      </c>
      <c r="J66">
        <v>0</v>
      </c>
      <c r="K66" s="34">
        <v>1</v>
      </c>
      <c r="L66">
        <f>+Tabla3239[[#This Row],[BALANCE INICIAL]]+Tabla3239[[#This Row],[ENTRADAS]]-Tabla3239[[#This Row],[SALIDAS]]</f>
        <v>23</v>
      </c>
      <c r="M66" s="2">
        <v>154.5</v>
      </c>
      <c r="N66" s="2">
        <f>+Tabla3239[[#This Row],[BALANCE INICIAL]]*Tabla3239[[#This Row],[PRECIO]]</f>
        <v>3708</v>
      </c>
      <c r="O66" s="2">
        <f>+Tabla3239[[#This Row],[ENTRADAS]]*Tabla3239[[#This Row],[PRECIO]]</f>
        <v>0</v>
      </c>
      <c r="P66" s="2">
        <f>+Tabla3239[[#This Row],[SALIDAS]]*Tabla3239[[#This Row],[PRECIO]]</f>
        <v>154.5</v>
      </c>
      <c r="Q66" s="2">
        <f>+Tabla3239[[#This Row],[BALANCE INICIAL2]]+Tabla3239[[#This Row],[ENTRADAS3]]-Tabla3239[[#This Row],[SALIDAS4]]</f>
        <v>3553.5</v>
      </c>
    </row>
    <row r="67" spans="1:17" ht="15" customHeight="1" x14ac:dyDescent="0.25">
      <c r="A67" s="39" t="s">
        <v>30</v>
      </c>
      <c r="B67" s="40" t="s">
        <v>876</v>
      </c>
      <c r="C67" s="52" t="s">
        <v>73</v>
      </c>
      <c r="D67" t="s">
        <v>1218</v>
      </c>
      <c r="F67" s="55" t="s">
        <v>1345</v>
      </c>
      <c r="G67" s="55"/>
      <c r="H67" s="9" t="s">
        <v>834</v>
      </c>
      <c r="I67">
        <v>0</v>
      </c>
      <c r="J67">
        <v>0</v>
      </c>
      <c r="K67" s="34">
        <v>0</v>
      </c>
      <c r="L67">
        <f>+Tabla3239[[#This Row],[BALANCE INICIAL]]+Tabla3239[[#This Row],[ENTRADAS]]-Tabla3239[[#This Row],[SALIDAS]]</f>
        <v>0</v>
      </c>
      <c r="M67" s="2">
        <v>2400</v>
      </c>
      <c r="N67" s="2">
        <f>+Tabla3239[[#This Row],[BALANCE INICIAL]]*Tabla3239[[#This Row],[PRECIO]]</f>
        <v>0</v>
      </c>
      <c r="O67" s="2">
        <f>+Tabla3239[[#This Row],[ENTRADAS]]*Tabla3239[[#This Row],[PRECIO]]</f>
        <v>0</v>
      </c>
      <c r="P67" s="2">
        <f>+Tabla3239[[#This Row],[SALIDAS]]*Tabla3239[[#This Row],[PRECIO]]</f>
        <v>0</v>
      </c>
      <c r="Q67" s="2">
        <f>+Tabla3239[[#This Row],[BALANCE INICIAL2]]+Tabla3239[[#This Row],[ENTRADAS3]]-Tabla3239[[#This Row],[SALIDAS4]]</f>
        <v>0</v>
      </c>
    </row>
    <row r="68" spans="1:17" ht="15" customHeight="1" x14ac:dyDescent="0.25">
      <c r="A68" s="9" t="s">
        <v>59</v>
      </c>
      <c r="B68" s="17" t="s">
        <v>880</v>
      </c>
      <c r="C68" s="50" t="s">
        <v>107</v>
      </c>
      <c r="D68" t="s">
        <v>646</v>
      </c>
      <c r="F68" s="55" t="s">
        <v>1345</v>
      </c>
      <c r="G68" s="55"/>
      <c r="H68" s="9" t="s">
        <v>820</v>
      </c>
      <c r="I68">
        <v>4</v>
      </c>
      <c r="J68">
        <v>0</v>
      </c>
      <c r="K68" s="34">
        <v>0</v>
      </c>
      <c r="L68">
        <f>+Tabla3239[[#This Row],[BALANCE INICIAL]]+Tabla3239[[#This Row],[ENTRADAS]]-Tabla3239[[#This Row],[SALIDAS]]</f>
        <v>4</v>
      </c>
      <c r="M68" s="2">
        <v>1495</v>
      </c>
      <c r="N68" s="2">
        <f>+Tabla3239[[#This Row],[BALANCE INICIAL]]*Tabla3239[[#This Row],[PRECIO]]</f>
        <v>5980</v>
      </c>
      <c r="O68" s="2">
        <f>+Tabla3239[[#This Row],[ENTRADAS]]*Tabla3239[[#This Row],[PRECIO]]</f>
        <v>0</v>
      </c>
      <c r="P68" s="2">
        <f>+Tabla3239[[#This Row],[SALIDAS]]*Tabla3239[[#This Row],[PRECIO]]</f>
        <v>0</v>
      </c>
      <c r="Q68" s="2">
        <f>+Tabla3239[[#This Row],[BALANCE INICIAL2]]+Tabla3239[[#This Row],[ENTRADAS3]]-Tabla3239[[#This Row],[SALIDAS4]]</f>
        <v>5980</v>
      </c>
    </row>
    <row r="69" spans="1:17" x14ac:dyDescent="0.25">
      <c r="A69" s="9" t="s">
        <v>1141</v>
      </c>
      <c r="B69" s="17" t="s">
        <v>1142</v>
      </c>
      <c r="C69" s="50" t="s">
        <v>1143</v>
      </c>
      <c r="D69" t="s">
        <v>1420</v>
      </c>
      <c r="F69" s="55" t="s">
        <v>1345</v>
      </c>
      <c r="G69" s="55"/>
      <c r="H69" s="9" t="s">
        <v>820</v>
      </c>
      <c r="I69">
        <v>2</v>
      </c>
      <c r="J69">
        <v>0</v>
      </c>
      <c r="K69" s="34">
        <v>0</v>
      </c>
      <c r="L69">
        <f>+Tabla3239[[#This Row],[BALANCE INICIAL]]+Tabla3239[[#This Row],[ENTRADAS]]-Tabla3239[[#This Row],[SALIDAS]]</f>
        <v>2</v>
      </c>
      <c r="M69" s="2">
        <v>100</v>
      </c>
      <c r="N69" s="2">
        <f>+Tabla3239[[#This Row],[BALANCE INICIAL]]*Tabla3239[[#This Row],[PRECIO]]</f>
        <v>200</v>
      </c>
      <c r="O69" s="2">
        <f>+Tabla3239[[#This Row],[ENTRADAS]]*Tabla3239[[#This Row],[PRECIO]]</f>
        <v>0</v>
      </c>
      <c r="P69" s="2">
        <f>+Tabla3239[[#This Row],[SALIDAS]]*Tabla3239[[#This Row],[PRECIO]]</f>
        <v>0</v>
      </c>
      <c r="Q69" s="2">
        <f>+Tabla3239[[#This Row],[BALANCE INICIAL2]]+Tabla3239[[#This Row],[ENTRADAS3]]-Tabla3239[[#This Row],[SALIDAS4]]</f>
        <v>200</v>
      </c>
    </row>
    <row r="70" spans="1:17" x14ac:dyDescent="0.25">
      <c r="A70" s="9" t="s">
        <v>59</v>
      </c>
      <c r="B70" s="17" t="s">
        <v>880</v>
      </c>
      <c r="C70" s="50" t="s">
        <v>107</v>
      </c>
      <c r="D70" t="s">
        <v>647</v>
      </c>
      <c r="F70" s="55" t="s">
        <v>1345</v>
      </c>
      <c r="G70" s="55"/>
      <c r="H70" s="9" t="s">
        <v>820</v>
      </c>
      <c r="I70">
        <v>7</v>
      </c>
      <c r="J70">
        <v>0</v>
      </c>
      <c r="K70" s="34">
        <v>0</v>
      </c>
      <c r="L70">
        <f>+Tabla3239[[#This Row],[BALANCE INICIAL]]+Tabla3239[[#This Row],[ENTRADAS]]-Tabla3239[[#This Row],[SALIDAS]]</f>
        <v>7</v>
      </c>
      <c r="M70" s="2">
        <v>130</v>
      </c>
      <c r="N70" s="2">
        <f>+Tabla3239[[#This Row],[BALANCE INICIAL]]*Tabla3239[[#This Row],[PRECIO]]</f>
        <v>910</v>
      </c>
      <c r="O70" s="2">
        <f>+Tabla3239[[#This Row],[ENTRADAS]]*Tabla3239[[#This Row],[PRECIO]]</f>
        <v>0</v>
      </c>
      <c r="P70" s="2">
        <f>+Tabla3239[[#This Row],[SALIDAS]]*Tabla3239[[#This Row],[PRECIO]]</f>
        <v>0</v>
      </c>
      <c r="Q70" s="2">
        <f>+Tabla3239[[#This Row],[BALANCE INICIAL2]]+Tabla3239[[#This Row],[ENTRADAS3]]-Tabla3239[[#This Row],[SALIDAS4]]</f>
        <v>910</v>
      </c>
    </row>
    <row r="71" spans="1:17" x14ac:dyDescent="0.25">
      <c r="A71" s="9" t="s">
        <v>59</v>
      </c>
      <c r="B71" s="17" t="s">
        <v>880</v>
      </c>
      <c r="C71" s="50" t="s">
        <v>107</v>
      </c>
      <c r="D71" t="s">
        <v>649</v>
      </c>
      <c r="F71" s="55" t="s">
        <v>1345</v>
      </c>
      <c r="G71" s="55"/>
      <c r="H71" s="9" t="s">
        <v>820</v>
      </c>
      <c r="I71">
        <v>19</v>
      </c>
      <c r="J71">
        <v>0</v>
      </c>
      <c r="K71" s="34">
        <v>0</v>
      </c>
      <c r="L71">
        <f>+Tabla3239[[#This Row],[BALANCE INICIAL]]+Tabla3239[[#This Row],[ENTRADAS]]-Tabla3239[[#This Row],[SALIDAS]]</f>
        <v>19</v>
      </c>
      <c r="M71" s="2">
        <v>98</v>
      </c>
      <c r="N71" s="2">
        <f>+Tabla3239[[#This Row],[BALANCE INICIAL]]*Tabla3239[[#This Row],[PRECIO]]</f>
        <v>1862</v>
      </c>
      <c r="O71" s="2">
        <f>+Tabla3239[[#This Row],[ENTRADAS]]*Tabla3239[[#This Row],[PRECIO]]</f>
        <v>0</v>
      </c>
      <c r="P71" s="2">
        <f>+Tabla3239[[#This Row],[SALIDAS]]*Tabla3239[[#This Row],[PRECIO]]</f>
        <v>0</v>
      </c>
      <c r="Q71" s="2">
        <f>+Tabla3239[[#This Row],[BALANCE INICIAL2]]+Tabla3239[[#This Row],[ENTRADAS3]]-Tabla3239[[#This Row],[SALIDAS4]]</f>
        <v>1862</v>
      </c>
    </row>
    <row r="72" spans="1:17" x14ac:dyDescent="0.25">
      <c r="A72" s="9" t="s">
        <v>59</v>
      </c>
      <c r="B72" s="17" t="s">
        <v>880</v>
      </c>
      <c r="C72" s="50" t="s">
        <v>107</v>
      </c>
      <c r="D72" t="s">
        <v>651</v>
      </c>
      <c r="F72" s="55" t="s">
        <v>1345</v>
      </c>
      <c r="G72" s="55"/>
      <c r="H72" s="9" t="s">
        <v>834</v>
      </c>
      <c r="I72">
        <v>5</v>
      </c>
      <c r="J72">
        <v>0</v>
      </c>
      <c r="K72" s="34">
        <v>0</v>
      </c>
      <c r="L72">
        <f>+Tabla3239[[#This Row],[BALANCE INICIAL]]+Tabla3239[[#This Row],[ENTRADAS]]-Tabla3239[[#This Row],[SALIDAS]]</f>
        <v>5</v>
      </c>
      <c r="M72" s="2">
        <v>130</v>
      </c>
      <c r="N72" s="2">
        <f>+Tabla3239[[#This Row],[BALANCE INICIAL]]*Tabla3239[[#This Row],[PRECIO]]</f>
        <v>650</v>
      </c>
      <c r="O72" s="2">
        <f>+Tabla3239[[#This Row],[ENTRADAS]]*Tabla3239[[#This Row],[PRECIO]]</f>
        <v>0</v>
      </c>
      <c r="P72" s="2">
        <f>+Tabla3239[[#This Row],[SALIDAS]]*Tabla3239[[#This Row],[PRECIO]]</f>
        <v>0</v>
      </c>
      <c r="Q72" s="2">
        <f>+Tabla3239[[#This Row],[BALANCE INICIAL2]]+Tabla3239[[#This Row],[ENTRADAS3]]-Tabla3239[[#This Row],[SALIDAS4]]</f>
        <v>650</v>
      </c>
    </row>
    <row r="73" spans="1:17" x14ac:dyDescent="0.25">
      <c r="A73" s="9" t="s">
        <v>30</v>
      </c>
      <c r="B73" s="17" t="s">
        <v>876</v>
      </c>
      <c r="C73" s="50" t="s">
        <v>73</v>
      </c>
      <c r="D73" t="s">
        <v>1312</v>
      </c>
      <c r="F73" s="55" t="s">
        <v>1345</v>
      </c>
      <c r="G73" s="55"/>
      <c r="H73" s="9" t="s">
        <v>820</v>
      </c>
      <c r="I73">
        <v>2500</v>
      </c>
      <c r="J73">
        <v>0</v>
      </c>
      <c r="K73" s="34">
        <v>0</v>
      </c>
      <c r="L73">
        <f>+Tabla3239[[#This Row],[BALANCE INICIAL]]+Tabla3239[[#This Row],[ENTRADAS]]-Tabla3239[[#This Row],[SALIDAS]]</f>
        <v>2500</v>
      </c>
      <c r="M73" s="2">
        <v>186</v>
      </c>
      <c r="N73" s="2">
        <f>+Tabla3239[[#This Row],[BALANCE INICIAL]]*Tabla3239[[#This Row],[PRECIO]]</f>
        <v>465000</v>
      </c>
      <c r="O73" s="2">
        <f>+Tabla3239[[#This Row],[ENTRADAS]]*Tabla3239[[#This Row],[PRECIO]]</f>
        <v>0</v>
      </c>
      <c r="P73" s="2">
        <f>+Tabla3239[[#This Row],[SALIDAS]]*Tabla3239[[#This Row],[PRECIO]]</f>
        <v>0</v>
      </c>
      <c r="Q73" s="2">
        <f>+Tabla3239[[#This Row],[BALANCE INICIAL2]]+Tabla3239[[#This Row],[ENTRADAS3]]-Tabla3239[[#This Row],[SALIDAS4]]</f>
        <v>465000</v>
      </c>
    </row>
    <row r="74" spans="1:17" x14ac:dyDescent="0.25">
      <c r="A74" s="9" t="s">
        <v>24</v>
      </c>
      <c r="B74" s="17" t="s">
        <v>875</v>
      </c>
      <c r="C74" s="50" t="s">
        <v>64</v>
      </c>
      <c r="D74" t="s">
        <v>1313</v>
      </c>
      <c r="F74" s="55" t="s">
        <v>1345</v>
      </c>
      <c r="G74" s="55"/>
      <c r="H74" s="9" t="s">
        <v>820</v>
      </c>
      <c r="I74">
        <v>0</v>
      </c>
      <c r="J74">
        <v>0</v>
      </c>
      <c r="K74" s="34">
        <v>0</v>
      </c>
      <c r="L74">
        <f>+Tabla3239[[#This Row],[BALANCE INICIAL]]+Tabla3239[[#This Row],[ENTRADAS]]-Tabla3239[[#This Row],[SALIDAS]]</f>
        <v>0</v>
      </c>
      <c r="M74" s="2">
        <v>10138</v>
      </c>
      <c r="N74" s="2">
        <f>+Tabla3239[[#This Row],[BALANCE INICIAL]]*Tabla3239[[#This Row],[PRECIO]]</f>
        <v>0</v>
      </c>
      <c r="O74" s="2">
        <f>+Tabla3239[[#This Row],[ENTRADAS]]*Tabla3239[[#This Row],[PRECIO]]</f>
        <v>0</v>
      </c>
      <c r="P74" s="2">
        <f>+Tabla3239[[#This Row],[SALIDAS]]*Tabla3239[[#This Row],[PRECIO]]</f>
        <v>0</v>
      </c>
      <c r="Q74" s="2">
        <f>+Tabla3239[[#This Row],[BALANCE INICIAL2]]+Tabla3239[[#This Row],[ENTRADAS3]]-Tabla3239[[#This Row],[SALIDAS4]]</f>
        <v>0</v>
      </c>
    </row>
    <row r="75" spans="1:17" x14ac:dyDescent="0.25">
      <c r="A75" s="9" t="s">
        <v>24</v>
      </c>
      <c r="B75" s="17" t="s">
        <v>875</v>
      </c>
      <c r="C75" s="50" t="s">
        <v>64</v>
      </c>
      <c r="D75" t="s">
        <v>1314</v>
      </c>
      <c r="F75" s="55" t="s">
        <v>1345</v>
      </c>
      <c r="G75" s="55"/>
      <c r="H75" s="9" t="s">
        <v>820</v>
      </c>
      <c r="I75">
        <v>12</v>
      </c>
      <c r="J75">
        <v>0</v>
      </c>
      <c r="K75" s="34">
        <v>0</v>
      </c>
      <c r="L75">
        <f>+Tabla3239[[#This Row],[BALANCE INICIAL]]+Tabla3239[[#This Row],[ENTRADAS]]-Tabla3239[[#This Row],[SALIDAS]]</f>
        <v>12</v>
      </c>
      <c r="M75" s="2">
        <v>6860</v>
      </c>
      <c r="N75" s="2">
        <f>+Tabla3239[[#This Row],[BALANCE INICIAL]]*Tabla3239[[#This Row],[PRECIO]]</f>
        <v>82320</v>
      </c>
      <c r="O75" s="2">
        <f>+Tabla3239[[#This Row],[ENTRADAS]]*Tabla3239[[#This Row],[PRECIO]]</f>
        <v>0</v>
      </c>
      <c r="P75" s="2">
        <f>+Tabla3239[[#This Row],[SALIDAS]]*Tabla3239[[#This Row],[PRECIO]]</f>
        <v>0</v>
      </c>
      <c r="Q75" s="2">
        <f>+Tabla3239[[#This Row],[BALANCE INICIAL2]]+Tabla3239[[#This Row],[ENTRADAS3]]-Tabla3239[[#This Row],[SALIDAS4]]</f>
        <v>82320</v>
      </c>
    </row>
    <row r="76" spans="1:17" x14ac:dyDescent="0.25">
      <c r="A76" s="9" t="s">
        <v>60</v>
      </c>
      <c r="B76" s="17" t="s">
        <v>885</v>
      </c>
      <c r="C76" s="50" t="s">
        <v>108</v>
      </c>
      <c r="D76" t="s">
        <v>652</v>
      </c>
      <c r="F76" s="55" t="s">
        <v>1345</v>
      </c>
      <c r="G76" s="55"/>
      <c r="H76" s="9" t="s">
        <v>820</v>
      </c>
      <c r="I76">
        <v>1</v>
      </c>
      <c r="J76">
        <v>0</v>
      </c>
      <c r="K76" s="34">
        <v>0</v>
      </c>
      <c r="L76">
        <f>+Tabla3239[[#This Row],[BALANCE INICIAL]]+Tabla3239[[#This Row],[ENTRADAS]]-Tabla3239[[#This Row],[SALIDAS]]</f>
        <v>1</v>
      </c>
      <c r="M76" s="2">
        <v>18500</v>
      </c>
      <c r="N76" s="2">
        <f>+Tabla3239[[#This Row],[BALANCE INICIAL]]*Tabla3239[[#This Row],[PRECIO]]</f>
        <v>18500</v>
      </c>
      <c r="O76" s="2">
        <f>+Tabla3239[[#This Row],[ENTRADAS]]*Tabla3239[[#This Row],[PRECIO]]</f>
        <v>0</v>
      </c>
      <c r="P76" s="2">
        <f>+Tabla3239[[#This Row],[SALIDAS]]*Tabla3239[[#This Row],[PRECIO]]</f>
        <v>0</v>
      </c>
      <c r="Q76" s="2">
        <f>+Tabla3239[[#This Row],[BALANCE INICIAL2]]+Tabla3239[[#This Row],[ENTRADAS3]]-Tabla3239[[#This Row],[SALIDAS4]]</f>
        <v>18500</v>
      </c>
    </row>
    <row r="77" spans="1:17" x14ac:dyDescent="0.25">
      <c r="A77" s="9" t="s">
        <v>59</v>
      </c>
      <c r="B77" s="47" t="s">
        <v>880</v>
      </c>
      <c r="C77" s="50" t="s">
        <v>107</v>
      </c>
      <c r="D77" t="s">
        <v>712</v>
      </c>
      <c r="F77" s="55" t="s">
        <v>1345</v>
      </c>
      <c r="G77" s="55"/>
      <c r="H77" s="9" t="s">
        <v>873</v>
      </c>
      <c r="I77">
        <v>1</v>
      </c>
      <c r="J77">
        <v>0</v>
      </c>
      <c r="K77" s="34">
        <v>0</v>
      </c>
      <c r="L77">
        <f>+Tabla3239[[#This Row],[BALANCE INICIAL]]+Tabla3239[[#This Row],[ENTRADAS]]-Tabla3239[[#This Row],[SALIDAS]]</f>
        <v>1</v>
      </c>
      <c r="M77" s="2">
        <v>2337.02</v>
      </c>
      <c r="N77" s="2">
        <f>+Tabla3239[[#This Row],[BALANCE INICIAL]]*Tabla3239[[#This Row],[PRECIO]]</f>
        <v>2337.02</v>
      </c>
      <c r="O77" s="2">
        <f>+Tabla3239[[#This Row],[ENTRADAS]]*Tabla3239[[#This Row],[PRECIO]]</f>
        <v>0</v>
      </c>
      <c r="P77" s="2">
        <f>+Tabla3239[[#This Row],[SALIDAS]]*Tabla3239[[#This Row],[PRECIO]]</f>
        <v>0</v>
      </c>
      <c r="Q77" s="2">
        <f>+Tabla3239[[#This Row],[BALANCE INICIAL2]]+Tabla3239[[#This Row],[ENTRADAS3]]-Tabla3239[[#This Row],[SALIDAS4]]</f>
        <v>2337.02</v>
      </c>
    </row>
    <row r="78" spans="1:17" ht="15.75" x14ac:dyDescent="0.25">
      <c r="A78" s="9" t="s">
        <v>1424</v>
      </c>
      <c r="B78" s="47" t="s">
        <v>1425</v>
      </c>
      <c r="C78" s="50" t="s">
        <v>1426</v>
      </c>
      <c r="D78" t="s">
        <v>1395</v>
      </c>
      <c r="F78" s="55" t="s">
        <v>1345</v>
      </c>
      <c r="G78" s="55"/>
      <c r="H78" s="9" t="s">
        <v>820</v>
      </c>
      <c r="I78">
        <v>37</v>
      </c>
      <c r="J78">
        <v>0</v>
      </c>
      <c r="K78" s="34">
        <v>0</v>
      </c>
      <c r="L78">
        <f>+Tabla3239[[#This Row],[BALANCE INICIAL]]+Tabla3239[[#This Row],[ENTRADAS]]-Tabla3239[[#This Row],[SALIDAS]]</f>
        <v>37</v>
      </c>
      <c r="M78" s="2">
        <v>130</v>
      </c>
      <c r="N78" s="2">
        <f>+Tabla3239[[#This Row],[BALANCE INICIAL]]*Tabla3239[[#This Row],[PRECIO]]</f>
        <v>4810</v>
      </c>
      <c r="O78" s="2">
        <f>+Tabla3239[[#This Row],[ENTRADAS]]*Tabla3239[[#This Row],[PRECIO]]</f>
        <v>0</v>
      </c>
      <c r="P78" s="2">
        <f>+Tabla3239[[#This Row],[SALIDAS]]*Tabla3239[[#This Row],[PRECIO]]</f>
        <v>0</v>
      </c>
      <c r="Q78" s="2">
        <f>+Tabla3239[[#This Row],[BALANCE INICIAL2]]+Tabla3239[[#This Row],[ENTRADAS3]]-Tabla3239[[#This Row],[SALIDAS4]]</f>
        <v>4810</v>
      </c>
    </row>
    <row r="79" spans="1:17" x14ac:dyDescent="0.25">
      <c r="A79" s="9" t="s">
        <v>30</v>
      </c>
      <c r="B79" s="47" t="s">
        <v>876</v>
      </c>
      <c r="C79" s="50" t="s">
        <v>73</v>
      </c>
      <c r="D79" t="s">
        <v>157</v>
      </c>
      <c r="F79" s="55" t="s">
        <v>1345</v>
      </c>
      <c r="G79" s="55"/>
      <c r="H79" s="9" t="s">
        <v>820</v>
      </c>
      <c r="I79">
        <v>15</v>
      </c>
      <c r="J79">
        <v>0</v>
      </c>
      <c r="K79" s="34">
        <v>0</v>
      </c>
      <c r="L79">
        <f>+Tabla3239[[#This Row],[BALANCE INICIAL]]+Tabla3239[[#This Row],[ENTRADAS]]-Tabla3239[[#This Row],[SALIDAS]]</f>
        <v>15</v>
      </c>
      <c r="M79" s="2">
        <v>53</v>
      </c>
      <c r="N79" s="2">
        <f>+Tabla3239[[#This Row],[BALANCE INICIAL]]*Tabla3239[[#This Row],[PRECIO]]</f>
        <v>795</v>
      </c>
      <c r="O79" s="2">
        <f>+Tabla3239[[#This Row],[ENTRADAS]]*Tabla3239[[#This Row],[PRECIO]]</f>
        <v>0</v>
      </c>
      <c r="P79" s="2">
        <f>+Tabla3239[[#This Row],[SALIDAS]]*Tabla3239[[#This Row],[PRECIO]]</f>
        <v>0</v>
      </c>
      <c r="Q79" s="2">
        <f>+Tabla3239[[#This Row],[BALANCE INICIAL2]]+Tabla3239[[#This Row],[ENTRADAS3]]-Tabla3239[[#This Row],[SALIDAS4]]</f>
        <v>795</v>
      </c>
    </row>
    <row r="80" spans="1:17" x14ac:dyDescent="0.25">
      <c r="A80" s="9" t="s">
        <v>26</v>
      </c>
      <c r="B80" s="47" t="s">
        <v>887</v>
      </c>
      <c r="C80" s="50" t="s">
        <v>70</v>
      </c>
      <c r="D80" t="s">
        <v>1315</v>
      </c>
      <c r="F80" s="55" t="s">
        <v>1345</v>
      </c>
      <c r="G80" s="55"/>
      <c r="H80" s="9" t="s">
        <v>820</v>
      </c>
      <c r="I80">
        <v>1</v>
      </c>
      <c r="J80">
        <v>0</v>
      </c>
      <c r="K80" s="34">
        <v>0</v>
      </c>
      <c r="L80">
        <f>+Tabla3239[[#This Row],[BALANCE INICIAL]]+Tabla3239[[#This Row],[ENTRADAS]]-Tabla3239[[#This Row],[SALIDAS]]</f>
        <v>1</v>
      </c>
      <c r="M80" s="2">
        <v>2200</v>
      </c>
      <c r="N80" s="2">
        <f>+Tabla3239[[#This Row],[BALANCE INICIAL]]*Tabla3239[[#This Row],[PRECIO]]</f>
        <v>2200</v>
      </c>
      <c r="O80" s="2">
        <f>+Tabla3239[[#This Row],[ENTRADAS]]*Tabla3239[[#This Row],[PRECIO]]</f>
        <v>0</v>
      </c>
      <c r="P80" s="2">
        <f>+Tabla3239[[#This Row],[SALIDAS]]*Tabla3239[[#This Row],[PRECIO]]</f>
        <v>0</v>
      </c>
      <c r="Q80" s="2">
        <f>+Tabla3239[[#This Row],[BALANCE INICIAL2]]+Tabla3239[[#This Row],[ENTRADAS3]]-Tabla3239[[#This Row],[SALIDAS4]]</f>
        <v>2200</v>
      </c>
    </row>
    <row r="81" spans="1:17" x14ac:dyDescent="0.25">
      <c r="A81" s="9" t="s">
        <v>26</v>
      </c>
      <c r="B81" s="47" t="s">
        <v>887</v>
      </c>
      <c r="C81" s="50" t="s">
        <v>70</v>
      </c>
      <c r="D81" t="s">
        <v>1062</v>
      </c>
      <c r="E81" t="s">
        <v>1060</v>
      </c>
      <c r="F81" s="55" t="s">
        <v>1345</v>
      </c>
      <c r="G81" s="55"/>
      <c r="H81" s="9" t="s">
        <v>839</v>
      </c>
      <c r="I81">
        <v>0</v>
      </c>
      <c r="J81">
        <v>0</v>
      </c>
      <c r="K81" s="34">
        <v>0</v>
      </c>
      <c r="L81">
        <f>+Tabla3239[[#This Row],[BALANCE INICIAL]]+Tabla3239[[#This Row],[ENTRADAS]]-Tabla3239[[#This Row],[SALIDAS]]</f>
        <v>0</v>
      </c>
      <c r="M81" s="2">
        <v>3200</v>
      </c>
      <c r="N81" s="2">
        <f>+Tabla3239[[#This Row],[BALANCE INICIAL]]*Tabla3239[[#This Row],[PRECIO]]</f>
        <v>0</v>
      </c>
      <c r="O81" s="2">
        <f>+Tabla3239[[#This Row],[ENTRADAS]]*Tabla3239[[#This Row],[PRECIO]]</f>
        <v>0</v>
      </c>
      <c r="P81" s="2">
        <f>+Tabla3239[[#This Row],[SALIDAS]]*Tabla3239[[#This Row],[PRECIO]]</f>
        <v>0</v>
      </c>
      <c r="Q81" s="2">
        <f>+Tabla3239[[#This Row],[BALANCE INICIAL2]]+Tabla3239[[#This Row],[ENTRADAS3]]-Tabla3239[[#This Row],[SALIDAS4]]</f>
        <v>0</v>
      </c>
    </row>
    <row r="82" spans="1:17" x14ac:dyDescent="0.25">
      <c r="A82" s="39" t="s">
        <v>28</v>
      </c>
      <c r="B82" s="40" t="s">
        <v>884</v>
      </c>
      <c r="C82" s="52" t="s">
        <v>74</v>
      </c>
      <c r="D82" t="s">
        <v>1132</v>
      </c>
      <c r="F82" s="55" t="s">
        <v>1345</v>
      </c>
      <c r="G82" s="55"/>
      <c r="H82" s="9" t="s">
        <v>820</v>
      </c>
      <c r="I82">
        <v>0</v>
      </c>
      <c r="J82">
        <v>0</v>
      </c>
      <c r="K82" s="34">
        <v>0</v>
      </c>
      <c r="L82">
        <f>+Tabla3239[[#This Row],[BALANCE INICIAL]]+Tabla3239[[#This Row],[ENTRADAS]]-Tabla3239[[#This Row],[SALIDAS]]</f>
        <v>0</v>
      </c>
      <c r="M82" s="2">
        <v>40</v>
      </c>
      <c r="N82" s="2">
        <f>+Tabla3239[[#This Row],[BALANCE INICIAL]]*Tabla3239[[#This Row],[PRECIO]]</f>
        <v>0</v>
      </c>
      <c r="O82" s="2">
        <f>+Tabla3239[[#This Row],[ENTRADAS]]*Tabla3239[[#This Row],[PRECIO]]</f>
        <v>0</v>
      </c>
      <c r="P82" s="2">
        <f>+Tabla3239[[#This Row],[SALIDAS]]*Tabla3239[[#This Row],[PRECIO]]</f>
        <v>0</v>
      </c>
      <c r="Q82" s="2">
        <f>+Tabla3239[[#This Row],[BALANCE INICIAL2]]+Tabla3239[[#This Row],[ENTRADAS3]]-Tabla3239[[#This Row],[SALIDAS4]]</f>
        <v>0</v>
      </c>
    </row>
    <row r="83" spans="1:17" ht="15" customHeight="1" x14ac:dyDescent="0.25">
      <c r="A83" s="39" t="s">
        <v>28</v>
      </c>
      <c r="B83" s="40" t="s">
        <v>884</v>
      </c>
      <c r="C83" s="52" t="s">
        <v>74</v>
      </c>
      <c r="D83" t="s">
        <v>1311</v>
      </c>
      <c r="F83" s="55" t="s">
        <v>1345</v>
      </c>
      <c r="G83" s="55"/>
      <c r="H83" s="9" t="s">
        <v>839</v>
      </c>
      <c r="I83">
        <v>1</v>
      </c>
      <c r="J83">
        <v>0</v>
      </c>
      <c r="K83" s="34">
        <v>0</v>
      </c>
      <c r="L83">
        <f>+Tabla3239[[#This Row],[BALANCE INICIAL]]+Tabla3239[[#This Row],[ENTRADAS]]-Tabla3239[[#This Row],[SALIDAS]]</f>
        <v>1</v>
      </c>
      <c r="M83" s="2">
        <v>53</v>
      </c>
      <c r="N83" s="2">
        <f>+Tabla3239[[#This Row],[BALANCE INICIAL]]*Tabla3239[[#This Row],[PRECIO]]</f>
        <v>53</v>
      </c>
      <c r="O83" s="2">
        <f>+Tabla3239[[#This Row],[ENTRADAS]]*Tabla3239[[#This Row],[PRECIO]]</f>
        <v>0</v>
      </c>
      <c r="P83" s="2">
        <f>+Tabla3239[[#This Row],[SALIDAS]]*Tabla3239[[#This Row],[PRECIO]]</f>
        <v>0</v>
      </c>
      <c r="Q83" s="2">
        <f>+Tabla3239[[#This Row],[BALANCE INICIAL2]]+Tabla3239[[#This Row],[ENTRADAS3]]-Tabla3239[[#This Row],[SALIDAS4]]</f>
        <v>53</v>
      </c>
    </row>
    <row r="84" spans="1:17" ht="15.75" customHeight="1" x14ac:dyDescent="0.25">
      <c r="A84" s="13" t="s">
        <v>34</v>
      </c>
      <c r="B84" s="17" t="s">
        <v>877</v>
      </c>
      <c r="C84" s="49" t="s">
        <v>80</v>
      </c>
      <c r="D84" t="s">
        <v>1024</v>
      </c>
      <c r="E84" t="s">
        <v>1020</v>
      </c>
      <c r="F84" s="55" t="s">
        <v>1345</v>
      </c>
      <c r="G84" s="55"/>
      <c r="H84" s="9" t="s">
        <v>834</v>
      </c>
      <c r="I84">
        <v>66</v>
      </c>
      <c r="J84">
        <v>0</v>
      </c>
      <c r="K84" s="34">
        <v>2</v>
      </c>
      <c r="L84">
        <f>+Tabla3239[[#This Row],[BALANCE INICIAL]]+Tabla3239[[#This Row],[ENTRADAS]]-Tabla3239[[#This Row],[SALIDAS]]</f>
        <v>64</v>
      </c>
      <c r="M84" s="2">
        <v>69.599999999999994</v>
      </c>
      <c r="N84" s="2">
        <f>+Tabla3239[[#This Row],[BALANCE INICIAL]]*Tabla3239[[#This Row],[PRECIO]]</f>
        <v>4593.5999999999995</v>
      </c>
      <c r="O84" s="2">
        <f>+Tabla3239[[#This Row],[ENTRADAS]]*Tabla3239[[#This Row],[PRECIO]]</f>
        <v>0</v>
      </c>
      <c r="P84" s="2">
        <f>+Tabla3239[[#This Row],[SALIDAS]]*Tabla3239[[#This Row],[PRECIO]]</f>
        <v>139.19999999999999</v>
      </c>
      <c r="Q84" s="2">
        <f>+Tabla3239[[#This Row],[BALANCE INICIAL2]]+Tabla3239[[#This Row],[ENTRADAS3]]-Tabla3239[[#This Row],[SALIDAS4]]</f>
        <v>4454.3999999999996</v>
      </c>
    </row>
    <row r="85" spans="1:17" ht="16.5" customHeight="1" x14ac:dyDescent="0.25">
      <c r="A85" s="13" t="s">
        <v>34</v>
      </c>
      <c r="B85" s="17" t="s">
        <v>877</v>
      </c>
      <c r="C85" s="49" t="s">
        <v>80</v>
      </c>
      <c r="D85" t="s">
        <v>1023</v>
      </c>
      <c r="E85" t="s">
        <v>1021</v>
      </c>
      <c r="F85" s="55" t="s">
        <v>1345</v>
      </c>
      <c r="G85" s="55"/>
      <c r="H85" s="9" t="s">
        <v>834</v>
      </c>
      <c r="I85">
        <v>58</v>
      </c>
      <c r="J85">
        <v>0</v>
      </c>
      <c r="K85" s="34">
        <v>15</v>
      </c>
      <c r="L85">
        <f>+Tabla3239[[#This Row],[BALANCE INICIAL]]+Tabla3239[[#This Row],[ENTRADAS]]-Tabla3239[[#This Row],[SALIDAS]]</f>
        <v>43</v>
      </c>
      <c r="M85" s="2">
        <v>485</v>
      </c>
      <c r="N85" s="2">
        <f>+Tabla3239[[#This Row],[BALANCE INICIAL]]*Tabla3239[[#This Row],[PRECIO]]</f>
        <v>28130</v>
      </c>
      <c r="O85" s="2">
        <f>+Tabla3239[[#This Row],[ENTRADAS]]*Tabla3239[[#This Row],[PRECIO]]</f>
        <v>0</v>
      </c>
      <c r="P85" s="2">
        <f>+Tabla3239[[#This Row],[SALIDAS]]*Tabla3239[[#This Row],[PRECIO]]</f>
        <v>7275</v>
      </c>
      <c r="Q85" s="2">
        <f>+Tabla3239[[#This Row],[BALANCE INICIAL2]]+Tabla3239[[#This Row],[ENTRADAS3]]-Tabla3239[[#This Row],[SALIDAS4]]</f>
        <v>20855</v>
      </c>
    </row>
    <row r="86" spans="1:17" x14ac:dyDescent="0.25">
      <c r="A86" s="9" t="s">
        <v>55</v>
      </c>
      <c r="B86" s="17" t="s">
        <v>905</v>
      </c>
      <c r="C86" s="50" t="s">
        <v>103</v>
      </c>
      <c r="D86" t="s">
        <v>154</v>
      </c>
      <c r="F86" s="55" t="s">
        <v>1345</v>
      </c>
      <c r="G86" s="55"/>
      <c r="H86" s="9" t="s">
        <v>820</v>
      </c>
      <c r="I86">
        <v>0</v>
      </c>
      <c r="J86">
        <v>0</v>
      </c>
      <c r="K86" s="34">
        <v>0</v>
      </c>
      <c r="L86">
        <f>+Tabla3239[[#This Row],[BALANCE INICIAL]]+Tabla3239[[#This Row],[ENTRADAS]]-Tabla3239[[#This Row],[SALIDAS]]</f>
        <v>0</v>
      </c>
      <c r="M86" s="2">
        <v>125</v>
      </c>
      <c r="N86" s="2">
        <f>+Tabla3239[[#This Row],[BALANCE INICIAL]]*Tabla3239[[#This Row],[PRECIO]]</f>
        <v>0</v>
      </c>
      <c r="O86" s="2">
        <f>+Tabla3239[[#This Row],[ENTRADAS]]*Tabla3239[[#This Row],[PRECIO]]</f>
        <v>0</v>
      </c>
      <c r="P86" s="2">
        <f>+Tabla3239[[#This Row],[SALIDAS]]*Tabla3239[[#This Row],[PRECIO]]</f>
        <v>0</v>
      </c>
      <c r="Q86" s="2">
        <f>+Tabla3239[[#This Row],[BALANCE INICIAL2]]+Tabla3239[[#This Row],[ENTRADAS3]]-Tabla3239[[#This Row],[SALIDAS4]]</f>
        <v>0</v>
      </c>
    </row>
    <row r="87" spans="1:17" x14ac:dyDescent="0.25">
      <c r="A87" s="9" t="s">
        <v>24</v>
      </c>
      <c r="B87" s="17" t="s">
        <v>875</v>
      </c>
      <c r="C87" s="50" t="s">
        <v>64</v>
      </c>
      <c r="D87" t="s">
        <v>1335</v>
      </c>
      <c r="F87" s="55" t="s">
        <v>1345</v>
      </c>
      <c r="G87" s="55"/>
      <c r="H87" s="9" t="s">
        <v>820</v>
      </c>
      <c r="I87">
        <v>50</v>
      </c>
      <c r="J87">
        <v>0</v>
      </c>
      <c r="K87" s="34">
        <v>0</v>
      </c>
      <c r="L87">
        <f>+Tabla3239[[#This Row],[BALANCE INICIAL]]+Tabla3239[[#This Row],[ENTRADAS]]-Tabla3239[[#This Row],[SALIDAS]]</f>
        <v>50</v>
      </c>
      <c r="M87" s="2">
        <v>240</v>
      </c>
      <c r="N87" s="2">
        <f>+Tabla3239[[#This Row],[BALANCE INICIAL]]*Tabla3239[[#This Row],[PRECIO]]</f>
        <v>12000</v>
      </c>
      <c r="O87" s="2">
        <f>+Tabla3239[[#This Row],[ENTRADAS]]*Tabla3239[[#This Row],[PRECIO]]</f>
        <v>0</v>
      </c>
      <c r="P87" s="2">
        <f>+Tabla3239[[#This Row],[SALIDAS]]*Tabla3239[[#This Row],[PRECIO]]</f>
        <v>0</v>
      </c>
      <c r="Q87" s="2">
        <f>+Tabla3239[[#This Row],[BALANCE INICIAL2]]+Tabla3239[[#This Row],[ENTRADAS3]]-Tabla3239[[#This Row],[SALIDAS4]]</f>
        <v>12000</v>
      </c>
    </row>
    <row r="88" spans="1:17" x14ac:dyDescent="0.25">
      <c r="A88" s="9" t="s">
        <v>24</v>
      </c>
      <c r="B88" s="17" t="s">
        <v>875</v>
      </c>
      <c r="C88" s="50" t="s">
        <v>64</v>
      </c>
      <c r="D88" t="s">
        <v>1336</v>
      </c>
      <c r="F88" s="55" t="s">
        <v>1345</v>
      </c>
      <c r="G88" s="55"/>
      <c r="H88" s="9" t="s">
        <v>820</v>
      </c>
      <c r="I88">
        <v>1</v>
      </c>
      <c r="J88">
        <v>0</v>
      </c>
      <c r="K88" s="34">
        <v>0</v>
      </c>
      <c r="L88">
        <f>+Tabla3239[[#This Row],[BALANCE INICIAL]]+Tabla3239[[#This Row],[ENTRADAS]]-Tabla3239[[#This Row],[SALIDAS]]</f>
        <v>1</v>
      </c>
      <c r="M88" s="2">
        <v>450</v>
      </c>
      <c r="N88" s="2">
        <f>+Tabla3239[[#This Row],[BALANCE INICIAL]]*Tabla3239[[#This Row],[PRECIO]]</f>
        <v>450</v>
      </c>
      <c r="O88" s="2">
        <f>+Tabla3239[[#This Row],[ENTRADAS]]*Tabla3239[[#This Row],[PRECIO]]</f>
        <v>0</v>
      </c>
      <c r="P88" s="2">
        <f>+Tabla3239[[#This Row],[SALIDAS]]*Tabla3239[[#This Row],[PRECIO]]</f>
        <v>0</v>
      </c>
      <c r="Q88" s="2">
        <f>+Tabla3239[[#This Row],[BALANCE INICIAL2]]+Tabla3239[[#This Row],[ENTRADAS3]]-Tabla3239[[#This Row],[SALIDAS4]]</f>
        <v>450</v>
      </c>
    </row>
    <row r="89" spans="1:17" x14ac:dyDescent="0.25">
      <c r="A89" s="9" t="s">
        <v>24</v>
      </c>
      <c r="B89" s="17" t="s">
        <v>875</v>
      </c>
      <c r="C89" s="50" t="s">
        <v>64</v>
      </c>
      <c r="D89" t="s">
        <v>1336</v>
      </c>
      <c r="F89" s="55" t="s">
        <v>1345</v>
      </c>
      <c r="G89" s="55"/>
      <c r="H89" s="9" t="s">
        <v>820</v>
      </c>
      <c r="I89">
        <v>15</v>
      </c>
      <c r="J89">
        <v>0</v>
      </c>
      <c r="K89" s="34">
        <v>0</v>
      </c>
      <c r="L89">
        <f>+Tabla3239[[#This Row],[BALANCE INICIAL]]+Tabla3239[[#This Row],[ENTRADAS]]-Tabla3239[[#This Row],[SALIDAS]]</f>
        <v>15</v>
      </c>
      <c r="M89" s="2">
        <v>158.5</v>
      </c>
      <c r="N89" s="2">
        <f>+Tabla3239[[#This Row],[BALANCE INICIAL]]*Tabla3239[[#This Row],[PRECIO]]</f>
        <v>2377.5</v>
      </c>
      <c r="O89" s="2">
        <f>+Tabla3239[[#This Row],[ENTRADAS]]*Tabla3239[[#This Row],[PRECIO]]</f>
        <v>0</v>
      </c>
      <c r="P89" s="2">
        <f>+Tabla3239[[#This Row],[SALIDAS]]*Tabla3239[[#This Row],[PRECIO]]</f>
        <v>0</v>
      </c>
      <c r="Q89" s="2">
        <f>+Tabla3239[[#This Row],[BALANCE INICIAL2]]+Tabla3239[[#This Row],[ENTRADAS3]]-Tabla3239[[#This Row],[SALIDAS4]]</f>
        <v>2377.5</v>
      </c>
    </row>
    <row r="90" spans="1:17" ht="15.75" customHeight="1" x14ac:dyDescent="0.25">
      <c r="A90" s="9" t="s">
        <v>24</v>
      </c>
      <c r="B90" s="17" t="s">
        <v>875</v>
      </c>
      <c r="C90" s="50" t="s">
        <v>64</v>
      </c>
      <c r="D90" t="s">
        <v>1337</v>
      </c>
      <c r="F90" s="55" t="s">
        <v>1345</v>
      </c>
      <c r="G90" s="55"/>
      <c r="H90" s="9" t="s">
        <v>820</v>
      </c>
      <c r="I90">
        <v>12</v>
      </c>
      <c r="J90">
        <v>0</v>
      </c>
      <c r="K90" s="34">
        <v>0</v>
      </c>
      <c r="L90">
        <f>+Tabla3239[[#This Row],[BALANCE INICIAL]]+Tabla3239[[#This Row],[ENTRADAS]]-Tabla3239[[#This Row],[SALIDAS]]</f>
        <v>12</v>
      </c>
      <c r="M90" s="2">
        <v>238</v>
      </c>
      <c r="N90" s="2">
        <f>+Tabla3239[[#This Row],[BALANCE INICIAL]]*Tabla3239[[#This Row],[PRECIO]]</f>
        <v>2856</v>
      </c>
      <c r="O90" s="2">
        <f>+Tabla3239[[#This Row],[ENTRADAS]]*Tabla3239[[#This Row],[PRECIO]]</f>
        <v>0</v>
      </c>
      <c r="P90" s="2">
        <f>+Tabla3239[[#This Row],[SALIDAS]]*Tabla3239[[#This Row],[PRECIO]]</f>
        <v>0</v>
      </c>
      <c r="Q90" s="2">
        <f>+Tabla3239[[#This Row],[BALANCE INICIAL2]]+Tabla3239[[#This Row],[ENTRADAS3]]-Tabla3239[[#This Row],[SALIDAS4]]</f>
        <v>2856</v>
      </c>
    </row>
    <row r="91" spans="1:17" x14ac:dyDescent="0.25">
      <c r="A91" s="9" t="s">
        <v>24</v>
      </c>
      <c r="B91" s="17" t="s">
        <v>875</v>
      </c>
      <c r="C91" s="50" t="s">
        <v>64</v>
      </c>
      <c r="D91" t="s">
        <v>1338</v>
      </c>
      <c r="E91" t="s">
        <v>993</v>
      </c>
      <c r="F91" s="55" t="s">
        <v>1345</v>
      </c>
      <c r="G91" s="55"/>
      <c r="H91" s="9" t="s">
        <v>820</v>
      </c>
      <c r="I91">
        <v>12</v>
      </c>
      <c r="J91">
        <v>0</v>
      </c>
      <c r="K91" s="34">
        <v>0</v>
      </c>
      <c r="L91">
        <f>+Tabla3239[[#This Row],[BALANCE INICIAL]]+Tabla3239[[#This Row],[ENTRADAS]]-Tabla3239[[#This Row],[SALIDAS]]</f>
        <v>12</v>
      </c>
      <c r="M91" s="2">
        <v>1494.07</v>
      </c>
      <c r="N91" s="2">
        <f>+Tabla3239[[#This Row],[BALANCE INICIAL]]*Tabla3239[[#This Row],[PRECIO]]</f>
        <v>17928.84</v>
      </c>
      <c r="O91" s="2">
        <f>+Tabla3239[[#This Row],[ENTRADAS]]*Tabla3239[[#This Row],[PRECIO]]</f>
        <v>0</v>
      </c>
      <c r="P91" s="2">
        <f>+Tabla3239[[#This Row],[SALIDAS]]*Tabla3239[[#This Row],[PRECIO]]</f>
        <v>0</v>
      </c>
      <c r="Q91" s="2">
        <f>+Tabla3239[[#This Row],[BALANCE INICIAL2]]+Tabla3239[[#This Row],[ENTRADAS3]]-Tabla3239[[#This Row],[SALIDAS4]]</f>
        <v>17928.84</v>
      </c>
    </row>
    <row r="92" spans="1:17" x14ac:dyDescent="0.25">
      <c r="A92" s="9" t="s">
        <v>1159</v>
      </c>
      <c r="B92" s="17" t="s">
        <v>1160</v>
      </c>
      <c r="C92" s="50" t="s">
        <v>1161</v>
      </c>
      <c r="D92" t="s">
        <v>1309</v>
      </c>
      <c r="F92" s="55" t="s">
        <v>1345</v>
      </c>
      <c r="G92" s="55"/>
      <c r="H92" s="9" t="s">
        <v>820</v>
      </c>
      <c r="I92">
        <v>14</v>
      </c>
      <c r="J92">
        <v>0</v>
      </c>
      <c r="K92" s="34">
        <v>0</v>
      </c>
      <c r="L92">
        <f>+Tabla3239[[#This Row],[BALANCE INICIAL]]+Tabla3239[[#This Row],[ENTRADAS]]-Tabla3239[[#This Row],[SALIDAS]]</f>
        <v>14</v>
      </c>
      <c r="M92" s="2">
        <v>93.29</v>
      </c>
      <c r="N92" s="2">
        <f>+Tabla3239[[#This Row],[BALANCE INICIAL]]*Tabla3239[[#This Row],[PRECIO]]</f>
        <v>1306.0600000000002</v>
      </c>
      <c r="O92" s="2">
        <f>+Tabla3239[[#This Row],[ENTRADAS]]*Tabla3239[[#This Row],[PRECIO]]</f>
        <v>0</v>
      </c>
      <c r="P92" s="2">
        <f>+Tabla3239[[#This Row],[SALIDAS]]*Tabla3239[[#This Row],[PRECIO]]</f>
        <v>0</v>
      </c>
      <c r="Q92" s="2">
        <f>+Tabla3239[[#This Row],[BALANCE INICIAL2]]+Tabla3239[[#This Row],[ENTRADAS3]]-Tabla3239[[#This Row],[SALIDAS4]]</f>
        <v>1306.0600000000002</v>
      </c>
    </row>
    <row r="93" spans="1:17" x14ac:dyDescent="0.25">
      <c r="A93" s="39" t="s">
        <v>28</v>
      </c>
      <c r="B93" s="40" t="s">
        <v>884</v>
      </c>
      <c r="C93" s="52" t="s">
        <v>74</v>
      </c>
      <c r="D93" t="s">
        <v>1310</v>
      </c>
      <c r="F93" s="55" t="s">
        <v>1345</v>
      </c>
      <c r="G93" s="55"/>
      <c r="H93" s="9" t="s">
        <v>820</v>
      </c>
      <c r="I93">
        <v>5</v>
      </c>
      <c r="J93">
        <v>0</v>
      </c>
      <c r="K93" s="34">
        <v>0</v>
      </c>
      <c r="L93">
        <f>+Tabla3239[[#This Row],[BALANCE INICIAL]]+Tabla3239[[#This Row],[ENTRADAS]]-Tabla3239[[#This Row],[SALIDAS]]</f>
        <v>5</v>
      </c>
      <c r="M93" s="2">
        <v>355.93</v>
      </c>
      <c r="N93" s="2">
        <f>+Tabla3239[[#This Row],[BALANCE INICIAL]]*Tabla3239[[#This Row],[PRECIO]]</f>
        <v>1779.65</v>
      </c>
      <c r="O93" s="2">
        <f>+Tabla3239[[#This Row],[ENTRADAS]]*Tabla3239[[#This Row],[PRECIO]]</f>
        <v>0</v>
      </c>
      <c r="P93" s="2">
        <f>+Tabla3239[[#This Row],[SALIDAS]]*Tabla3239[[#This Row],[PRECIO]]</f>
        <v>0</v>
      </c>
      <c r="Q93" s="2">
        <f>+Tabla3239[[#This Row],[BALANCE INICIAL2]]+Tabla3239[[#This Row],[ENTRADAS3]]-Tabla3239[[#This Row],[SALIDAS4]]</f>
        <v>1779.65</v>
      </c>
    </row>
    <row r="94" spans="1:17" x14ac:dyDescent="0.25">
      <c r="A94" s="9" t="s">
        <v>62</v>
      </c>
      <c r="B94" s="17" t="s">
        <v>891</v>
      </c>
      <c r="C94" s="50" t="s">
        <v>100</v>
      </c>
      <c r="D94" t="s">
        <v>153</v>
      </c>
      <c r="F94" s="55" t="s">
        <v>1345</v>
      </c>
      <c r="G94" s="55"/>
      <c r="H94" s="9" t="s">
        <v>820</v>
      </c>
      <c r="I94">
        <v>0</v>
      </c>
      <c r="J94">
        <v>0</v>
      </c>
      <c r="K94" s="34">
        <v>0</v>
      </c>
      <c r="L94">
        <f>+Tabla3239[[#This Row],[BALANCE INICIAL]]+Tabla3239[[#This Row],[ENTRADAS]]-Tabla3239[[#This Row],[SALIDAS]]</f>
        <v>0</v>
      </c>
      <c r="M94" s="2">
        <v>400</v>
      </c>
      <c r="N94" s="2">
        <f>+Tabla3239[[#This Row],[BALANCE INICIAL]]*Tabla3239[[#This Row],[PRECIO]]</f>
        <v>0</v>
      </c>
      <c r="O94" s="2">
        <f>+Tabla3239[[#This Row],[ENTRADAS]]*Tabla3239[[#This Row],[PRECIO]]</f>
        <v>0</v>
      </c>
      <c r="P94" s="2">
        <f>+Tabla3239[[#This Row],[SALIDAS]]*Tabla3239[[#This Row],[PRECIO]]</f>
        <v>0</v>
      </c>
      <c r="Q94" s="2">
        <f>+Tabla3239[[#This Row],[BALANCE INICIAL2]]+Tabla3239[[#This Row],[ENTRADAS3]]-Tabla3239[[#This Row],[SALIDAS4]]</f>
        <v>0</v>
      </c>
    </row>
    <row r="95" spans="1:17" x14ac:dyDescent="0.25">
      <c r="A95" s="9" t="s">
        <v>26</v>
      </c>
      <c r="B95" s="47" t="s">
        <v>887</v>
      </c>
      <c r="C95" s="50" t="s">
        <v>70</v>
      </c>
      <c r="D95" t="s">
        <v>1220</v>
      </c>
      <c r="F95" s="55" t="s">
        <v>1345</v>
      </c>
      <c r="G95" s="55"/>
      <c r="H95" s="9" t="s">
        <v>834</v>
      </c>
      <c r="I95">
        <v>0</v>
      </c>
      <c r="J95">
        <v>0</v>
      </c>
      <c r="K95" s="34">
        <v>0</v>
      </c>
      <c r="L95">
        <f>+Tabla3239[[#This Row],[BALANCE INICIAL]]+Tabla3239[[#This Row],[ENTRADAS]]-Tabla3239[[#This Row],[SALIDAS]]</f>
        <v>0</v>
      </c>
      <c r="M95" s="2">
        <v>400</v>
      </c>
      <c r="N95" s="2">
        <f>+Tabla3239[[#This Row],[BALANCE INICIAL]]*Tabla3239[[#This Row],[PRECIO]]</f>
        <v>0</v>
      </c>
      <c r="O95" s="2">
        <f>+Tabla3239[[#This Row],[ENTRADAS]]*Tabla3239[[#This Row],[PRECIO]]</f>
        <v>0</v>
      </c>
      <c r="P95" s="2">
        <f>+Tabla3239[[#This Row],[SALIDAS]]*Tabla3239[[#This Row],[PRECIO]]</f>
        <v>0</v>
      </c>
      <c r="Q95" s="2">
        <f>+Tabla3239[[#This Row],[BALANCE INICIAL2]]+Tabla3239[[#This Row],[ENTRADAS3]]-Tabla3239[[#This Row],[SALIDAS4]]</f>
        <v>0</v>
      </c>
    </row>
    <row r="96" spans="1:17" x14ac:dyDescent="0.25">
      <c r="A96" s="9" t="s">
        <v>59</v>
      </c>
      <c r="B96" s="17" t="s">
        <v>880</v>
      </c>
      <c r="C96" s="50" t="s">
        <v>107</v>
      </c>
      <c r="D96" t="s">
        <v>653</v>
      </c>
      <c r="F96" s="55" t="s">
        <v>1345</v>
      </c>
      <c r="G96" s="55"/>
      <c r="H96" s="9" t="s">
        <v>820</v>
      </c>
      <c r="I96">
        <v>71</v>
      </c>
      <c r="J96">
        <v>0</v>
      </c>
      <c r="K96" s="34">
        <v>0</v>
      </c>
      <c r="L96">
        <f>+Tabla3239[[#This Row],[BALANCE INICIAL]]+Tabla3239[[#This Row],[ENTRADAS]]-Tabla3239[[#This Row],[SALIDAS]]</f>
        <v>71</v>
      </c>
      <c r="M96" s="2">
        <v>160</v>
      </c>
      <c r="N96" s="2">
        <f>+Tabla3239[[#This Row],[BALANCE INICIAL]]*Tabla3239[[#This Row],[PRECIO]]</f>
        <v>11360</v>
      </c>
      <c r="O96" s="2">
        <f>+Tabla3239[[#This Row],[ENTRADAS]]*Tabla3239[[#This Row],[PRECIO]]</f>
        <v>0</v>
      </c>
      <c r="P96" s="2">
        <f>+Tabla3239[[#This Row],[SALIDAS]]*Tabla3239[[#This Row],[PRECIO]]</f>
        <v>0</v>
      </c>
      <c r="Q96" s="2">
        <f>+Tabla3239[[#This Row],[BALANCE INICIAL2]]+Tabla3239[[#This Row],[ENTRADAS3]]-Tabla3239[[#This Row],[SALIDAS4]]</f>
        <v>11360</v>
      </c>
    </row>
    <row r="97" spans="1:17" x14ac:dyDescent="0.25">
      <c r="A97" s="9" t="s">
        <v>59</v>
      </c>
      <c r="B97" s="17" t="s">
        <v>880</v>
      </c>
      <c r="C97" s="50" t="s">
        <v>107</v>
      </c>
      <c r="D97" t="s">
        <v>654</v>
      </c>
      <c r="F97" s="55" t="s">
        <v>1345</v>
      </c>
      <c r="G97" s="55"/>
      <c r="H97" s="9" t="s">
        <v>820</v>
      </c>
      <c r="I97">
        <v>66</v>
      </c>
      <c r="J97">
        <v>0</v>
      </c>
      <c r="K97" s="34">
        <v>12</v>
      </c>
      <c r="L97">
        <f>+Tabla3239[[#This Row],[BALANCE INICIAL]]+Tabla3239[[#This Row],[ENTRADAS]]-Tabla3239[[#This Row],[SALIDAS]]</f>
        <v>54</v>
      </c>
      <c r="M97" s="2">
        <v>180</v>
      </c>
      <c r="N97" s="2">
        <f>+Tabla3239[[#This Row],[BALANCE INICIAL]]*Tabla3239[[#This Row],[PRECIO]]</f>
        <v>11880</v>
      </c>
      <c r="O97" s="2">
        <f>+Tabla3239[[#This Row],[ENTRADAS]]*Tabla3239[[#This Row],[PRECIO]]</f>
        <v>0</v>
      </c>
      <c r="P97" s="2">
        <f>+Tabla3239[[#This Row],[SALIDAS]]*Tabla3239[[#This Row],[PRECIO]]</f>
        <v>2160</v>
      </c>
      <c r="Q97" s="2">
        <f>+Tabla3239[[#This Row],[BALANCE INICIAL2]]+Tabla3239[[#This Row],[ENTRADAS3]]-Tabla3239[[#This Row],[SALIDAS4]]</f>
        <v>9720</v>
      </c>
    </row>
    <row r="98" spans="1:17" x14ac:dyDescent="0.25">
      <c r="A98" s="9" t="s">
        <v>59</v>
      </c>
      <c r="B98" s="17" t="s">
        <v>880</v>
      </c>
      <c r="C98" s="50" t="s">
        <v>107</v>
      </c>
      <c r="D98" t="s">
        <v>655</v>
      </c>
      <c r="F98" s="55" t="s">
        <v>1345</v>
      </c>
      <c r="G98" s="55"/>
      <c r="H98" s="9" t="s">
        <v>820</v>
      </c>
      <c r="I98">
        <v>165</v>
      </c>
      <c r="J98">
        <v>0</v>
      </c>
      <c r="K98" s="34">
        <v>0</v>
      </c>
      <c r="L98">
        <f>+Tabla3239[[#This Row],[BALANCE INICIAL]]+Tabla3239[[#This Row],[ENTRADAS]]-Tabla3239[[#This Row],[SALIDAS]]</f>
        <v>165</v>
      </c>
      <c r="M98" s="2">
        <v>110</v>
      </c>
      <c r="N98" s="2">
        <f>+Tabla3239[[#This Row],[BALANCE INICIAL]]*Tabla3239[[#This Row],[PRECIO]]</f>
        <v>18150</v>
      </c>
      <c r="O98" s="2">
        <f>+Tabla3239[[#This Row],[ENTRADAS]]*Tabla3239[[#This Row],[PRECIO]]</f>
        <v>0</v>
      </c>
      <c r="P98" s="2">
        <f>+Tabla3239[[#This Row],[SALIDAS]]*Tabla3239[[#This Row],[PRECIO]]</f>
        <v>0</v>
      </c>
      <c r="Q98" s="2">
        <f>+Tabla3239[[#This Row],[BALANCE INICIAL2]]+Tabla3239[[#This Row],[ENTRADAS3]]-Tabla3239[[#This Row],[SALIDAS4]]</f>
        <v>18150</v>
      </c>
    </row>
    <row r="99" spans="1:17" x14ac:dyDescent="0.25">
      <c r="A99" s="9" t="s">
        <v>24</v>
      </c>
      <c r="B99" s="17" t="s">
        <v>875</v>
      </c>
      <c r="C99" s="50" t="s">
        <v>64</v>
      </c>
      <c r="D99" t="s">
        <v>1302</v>
      </c>
      <c r="F99" s="55" t="s">
        <v>1345</v>
      </c>
      <c r="G99" s="55"/>
      <c r="H99" s="9" t="s">
        <v>820</v>
      </c>
      <c r="I99">
        <v>4</v>
      </c>
      <c r="J99">
        <v>0</v>
      </c>
      <c r="K99" s="34">
        <v>0</v>
      </c>
      <c r="L99">
        <f>+Tabla3239[[#This Row],[BALANCE INICIAL]]+Tabla3239[[#This Row],[ENTRADAS]]-Tabla3239[[#This Row],[SALIDAS]]</f>
        <v>4</v>
      </c>
      <c r="M99" s="2">
        <v>849</v>
      </c>
      <c r="N99" s="2">
        <f>+Tabla3239[[#This Row],[BALANCE INICIAL]]*Tabla3239[[#This Row],[PRECIO]]</f>
        <v>3396</v>
      </c>
      <c r="O99" s="2">
        <f>+Tabla3239[[#This Row],[ENTRADAS]]*Tabla3239[[#This Row],[PRECIO]]</f>
        <v>0</v>
      </c>
      <c r="P99" s="2">
        <f>+Tabla3239[[#This Row],[SALIDAS]]*Tabla3239[[#This Row],[PRECIO]]</f>
        <v>0</v>
      </c>
      <c r="Q99" s="2">
        <f>+Tabla3239[[#This Row],[BALANCE INICIAL2]]+Tabla3239[[#This Row],[ENTRADAS3]]-Tabla3239[[#This Row],[SALIDAS4]]</f>
        <v>3396</v>
      </c>
    </row>
    <row r="100" spans="1:17" x14ac:dyDescent="0.25">
      <c r="A100" s="9" t="s">
        <v>24</v>
      </c>
      <c r="B100" s="17" t="s">
        <v>875</v>
      </c>
      <c r="C100" s="50" t="s">
        <v>64</v>
      </c>
      <c r="D100" t="s">
        <v>1303</v>
      </c>
      <c r="F100" s="55" t="s">
        <v>1345</v>
      </c>
      <c r="G100" s="55"/>
      <c r="H100" s="9" t="s">
        <v>820</v>
      </c>
      <c r="I100">
        <v>8</v>
      </c>
      <c r="J100">
        <v>0</v>
      </c>
      <c r="K100" s="34">
        <v>0</v>
      </c>
      <c r="L100">
        <f>+Tabla3239[[#This Row],[BALANCE INICIAL]]+Tabla3239[[#This Row],[ENTRADAS]]-Tabla3239[[#This Row],[SALIDAS]]</f>
        <v>8</v>
      </c>
      <c r="M100" s="2">
        <v>344</v>
      </c>
      <c r="N100" s="2">
        <f>+Tabla3239[[#This Row],[BALANCE INICIAL]]*Tabla3239[[#This Row],[PRECIO]]</f>
        <v>2752</v>
      </c>
      <c r="O100" s="2">
        <f>+Tabla3239[[#This Row],[ENTRADAS]]*Tabla3239[[#This Row],[PRECIO]]</f>
        <v>0</v>
      </c>
      <c r="P100" s="2">
        <f>+Tabla3239[[#This Row],[SALIDAS]]*Tabla3239[[#This Row],[PRECIO]]</f>
        <v>0</v>
      </c>
      <c r="Q100" s="2">
        <f>+Tabla3239[[#This Row],[BALANCE INICIAL2]]+Tabla3239[[#This Row],[ENTRADAS3]]-Tabla3239[[#This Row],[SALIDAS4]]</f>
        <v>2752</v>
      </c>
    </row>
    <row r="101" spans="1:17" x14ac:dyDescent="0.25">
      <c r="A101" s="9" t="s">
        <v>24</v>
      </c>
      <c r="B101" s="17" t="s">
        <v>875</v>
      </c>
      <c r="C101" s="50" t="s">
        <v>64</v>
      </c>
      <c r="D101" t="s">
        <v>1304</v>
      </c>
      <c r="F101" s="55" t="s">
        <v>1345</v>
      </c>
      <c r="G101" s="55"/>
      <c r="H101" s="9" t="s">
        <v>820</v>
      </c>
      <c r="I101">
        <v>4</v>
      </c>
      <c r="J101">
        <v>0</v>
      </c>
      <c r="K101" s="34">
        <v>0</v>
      </c>
      <c r="L101">
        <f>+Tabla3239[[#This Row],[BALANCE INICIAL]]+Tabla3239[[#This Row],[ENTRADAS]]-Tabla3239[[#This Row],[SALIDAS]]</f>
        <v>4</v>
      </c>
      <c r="M101" s="2">
        <v>6840</v>
      </c>
      <c r="N101" s="2">
        <f>+Tabla3239[[#This Row],[BALANCE INICIAL]]*Tabla3239[[#This Row],[PRECIO]]</f>
        <v>27360</v>
      </c>
      <c r="O101" s="2">
        <f>+Tabla3239[[#This Row],[ENTRADAS]]*Tabla3239[[#This Row],[PRECIO]]</f>
        <v>0</v>
      </c>
      <c r="P101" s="2">
        <f>+Tabla3239[[#This Row],[SALIDAS]]*Tabla3239[[#This Row],[PRECIO]]</f>
        <v>0</v>
      </c>
      <c r="Q101" s="2">
        <f>+Tabla3239[[#This Row],[BALANCE INICIAL2]]+Tabla3239[[#This Row],[ENTRADAS3]]-Tabla3239[[#This Row],[SALIDAS4]]</f>
        <v>27360</v>
      </c>
    </row>
    <row r="102" spans="1:17" x14ac:dyDescent="0.25">
      <c r="A102" s="9" t="s">
        <v>24</v>
      </c>
      <c r="B102" s="17" t="s">
        <v>875</v>
      </c>
      <c r="C102" s="50" t="s">
        <v>64</v>
      </c>
      <c r="D102" t="s">
        <v>1305</v>
      </c>
      <c r="F102" s="55" t="s">
        <v>1345</v>
      </c>
      <c r="G102" s="55"/>
      <c r="H102" s="9" t="s">
        <v>820</v>
      </c>
      <c r="I102">
        <v>4</v>
      </c>
      <c r="J102">
        <v>0</v>
      </c>
      <c r="K102" s="34">
        <v>0</v>
      </c>
      <c r="L102">
        <f>+Tabla3239[[#This Row],[BALANCE INICIAL]]+Tabla3239[[#This Row],[ENTRADAS]]-Tabla3239[[#This Row],[SALIDAS]]</f>
        <v>4</v>
      </c>
      <c r="M102" s="2">
        <v>3525</v>
      </c>
      <c r="N102" s="2">
        <f>+Tabla3239[[#This Row],[BALANCE INICIAL]]*Tabla3239[[#This Row],[PRECIO]]</f>
        <v>14100</v>
      </c>
      <c r="O102" s="2">
        <f>+Tabla3239[[#This Row],[ENTRADAS]]*Tabla3239[[#This Row],[PRECIO]]</f>
        <v>0</v>
      </c>
      <c r="P102" s="2">
        <f>+Tabla3239[[#This Row],[SALIDAS]]*Tabla3239[[#This Row],[PRECIO]]</f>
        <v>0</v>
      </c>
      <c r="Q102" s="2">
        <f>+Tabla3239[[#This Row],[BALANCE INICIAL2]]+Tabla3239[[#This Row],[ENTRADAS3]]-Tabla3239[[#This Row],[SALIDAS4]]</f>
        <v>14100</v>
      </c>
    </row>
    <row r="103" spans="1:17" x14ac:dyDescent="0.25">
      <c r="A103" s="9" t="s">
        <v>24</v>
      </c>
      <c r="B103" s="17" t="s">
        <v>875</v>
      </c>
      <c r="C103" s="50" t="s">
        <v>64</v>
      </c>
      <c r="D103" t="s">
        <v>1306</v>
      </c>
      <c r="F103" s="55" t="s">
        <v>1345</v>
      </c>
      <c r="G103" s="55"/>
      <c r="H103" s="9" t="s">
        <v>820</v>
      </c>
      <c r="I103">
        <v>5</v>
      </c>
      <c r="J103">
        <v>0</v>
      </c>
      <c r="K103" s="34">
        <v>0</v>
      </c>
      <c r="L103">
        <f>+Tabla3239[[#This Row],[BALANCE INICIAL]]+Tabla3239[[#This Row],[ENTRADAS]]-Tabla3239[[#This Row],[SALIDAS]]</f>
        <v>5</v>
      </c>
      <c r="M103" s="2">
        <v>1295</v>
      </c>
      <c r="N103" s="2">
        <f>+Tabla3239[[#This Row],[BALANCE INICIAL]]*Tabla3239[[#This Row],[PRECIO]]</f>
        <v>6475</v>
      </c>
      <c r="O103" s="2">
        <f>+Tabla3239[[#This Row],[ENTRADAS]]*Tabla3239[[#This Row],[PRECIO]]</f>
        <v>0</v>
      </c>
      <c r="P103" s="2">
        <f>+Tabla3239[[#This Row],[SALIDAS]]*Tabla3239[[#This Row],[PRECIO]]</f>
        <v>0</v>
      </c>
      <c r="Q103" s="2">
        <f>+Tabla3239[[#This Row],[BALANCE INICIAL2]]+Tabla3239[[#This Row],[ENTRADAS3]]-Tabla3239[[#This Row],[SALIDAS4]]</f>
        <v>6475</v>
      </c>
    </row>
    <row r="104" spans="1:17" x14ac:dyDescent="0.25">
      <c r="A104" s="9" t="s">
        <v>24</v>
      </c>
      <c r="B104" s="17" t="s">
        <v>875</v>
      </c>
      <c r="C104" s="50" t="s">
        <v>64</v>
      </c>
      <c r="D104" t="s">
        <v>1307</v>
      </c>
      <c r="F104" s="55" t="s">
        <v>1345</v>
      </c>
      <c r="G104" s="55"/>
      <c r="H104" s="9" t="s">
        <v>820</v>
      </c>
      <c r="I104">
        <v>5</v>
      </c>
      <c r="J104">
        <v>0</v>
      </c>
      <c r="K104" s="34">
        <v>0</v>
      </c>
      <c r="L104">
        <f>+Tabla3239[[#This Row],[BALANCE INICIAL]]+Tabla3239[[#This Row],[ENTRADAS]]-Tabla3239[[#This Row],[SALIDAS]]</f>
        <v>5</v>
      </c>
      <c r="M104" s="2">
        <v>120</v>
      </c>
      <c r="N104" s="2">
        <f>+Tabla3239[[#This Row],[BALANCE INICIAL]]*Tabla3239[[#This Row],[PRECIO]]</f>
        <v>600</v>
      </c>
      <c r="O104" s="2">
        <f>+Tabla3239[[#This Row],[ENTRADAS]]*Tabla3239[[#This Row],[PRECIO]]</f>
        <v>0</v>
      </c>
      <c r="P104" s="2">
        <f>+Tabla3239[[#This Row],[SALIDAS]]*Tabla3239[[#This Row],[PRECIO]]</f>
        <v>0</v>
      </c>
      <c r="Q104" s="2">
        <f>+Tabla3239[[#This Row],[BALANCE INICIAL2]]+Tabla3239[[#This Row],[ENTRADAS3]]-Tabla3239[[#This Row],[SALIDAS4]]</f>
        <v>600</v>
      </c>
    </row>
    <row r="105" spans="1:17" x14ac:dyDescent="0.25">
      <c r="A105" s="9" t="s">
        <v>31</v>
      </c>
      <c r="B105" s="47" t="s">
        <v>897</v>
      </c>
      <c r="C105" s="50" t="s">
        <v>69</v>
      </c>
      <c r="D105" t="s">
        <v>160</v>
      </c>
      <c r="E105" t="s">
        <v>1020</v>
      </c>
      <c r="F105" s="55" t="s">
        <v>1345</v>
      </c>
      <c r="G105" s="55"/>
      <c r="H105" s="9" t="s">
        <v>820</v>
      </c>
      <c r="I105">
        <v>125</v>
      </c>
      <c r="J105">
        <v>0</v>
      </c>
      <c r="K105" s="34">
        <v>0</v>
      </c>
      <c r="L105">
        <f>+Tabla3239[[#This Row],[BALANCE INICIAL]]+Tabla3239[[#This Row],[ENTRADAS]]-Tabla3239[[#This Row],[SALIDAS]]</f>
        <v>125</v>
      </c>
      <c r="M105" s="2">
        <v>15</v>
      </c>
      <c r="N105" s="2">
        <f>+Tabla3239[[#This Row],[BALANCE INICIAL]]*Tabla3239[[#This Row],[PRECIO]]</f>
        <v>1875</v>
      </c>
      <c r="O105" s="2">
        <f>+Tabla3239[[#This Row],[ENTRADAS]]*Tabla3239[[#This Row],[PRECIO]]</f>
        <v>0</v>
      </c>
      <c r="P105" s="2">
        <f>+Tabla3239[[#This Row],[SALIDAS]]*Tabla3239[[#This Row],[PRECIO]]</f>
        <v>0</v>
      </c>
      <c r="Q105" s="2">
        <f>+Tabla3239[[#This Row],[BALANCE INICIAL2]]+Tabla3239[[#This Row],[ENTRADAS3]]-Tabla3239[[#This Row],[SALIDAS4]]</f>
        <v>1875</v>
      </c>
    </row>
    <row r="106" spans="1:17" x14ac:dyDescent="0.25">
      <c r="A106" s="9" t="s">
        <v>31</v>
      </c>
      <c r="B106" s="47" t="s">
        <v>897</v>
      </c>
      <c r="C106" s="50" t="s">
        <v>69</v>
      </c>
      <c r="D106" t="s">
        <v>160</v>
      </c>
      <c r="F106" s="55" t="s">
        <v>1345</v>
      </c>
      <c r="G106" s="55"/>
      <c r="H106" s="9" t="s">
        <v>820</v>
      </c>
      <c r="I106">
        <v>125</v>
      </c>
      <c r="J106">
        <v>0</v>
      </c>
      <c r="K106" s="34">
        <v>0</v>
      </c>
      <c r="L106">
        <f>+Tabla3239[[#This Row],[BALANCE INICIAL]]+Tabla3239[[#This Row],[ENTRADAS]]-Tabla3239[[#This Row],[SALIDAS]]</f>
        <v>125</v>
      </c>
      <c r="M106" s="2">
        <v>10</v>
      </c>
      <c r="N106" s="2">
        <f>+Tabla3239[[#This Row],[BALANCE INICIAL]]*Tabla3239[[#This Row],[PRECIO]]</f>
        <v>1250</v>
      </c>
      <c r="O106" s="2">
        <f>+Tabla3239[[#This Row],[ENTRADAS]]*Tabla3239[[#This Row],[PRECIO]]</f>
        <v>0</v>
      </c>
      <c r="P106" s="2">
        <f>+Tabla3239[[#This Row],[SALIDAS]]*Tabla3239[[#This Row],[PRECIO]]</f>
        <v>0</v>
      </c>
      <c r="Q106" s="2">
        <f>+Tabla3239[[#This Row],[BALANCE INICIAL2]]+Tabla3239[[#This Row],[ENTRADAS3]]-Tabla3239[[#This Row],[SALIDAS4]]</f>
        <v>1250</v>
      </c>
    </row>
    <row r="107" spans="1:17" x14ac:dyDescent="0.25">
      <c r="A107" s="9" t="s">
        <v>31</v>
      </c>
      <c r="B107" s="47" t="s">
        <v>897</v>
      </c>
      <c r="C107" s="50" t="s">
        <v>69</v>
      </c>
      <c r="D107" t="s">
        <v>1308</v>
      </c>
      <c r="F107" s="55" t="s">
        <v>1345</v>
      </c>
      <c r="G107" s="55"/>
      <c r="H107" s="9" t="s">
        <v>820</v>
      </c>
      <c r="I107">
        <v>145</v>
      </c>
      <c r="J107">
        <v>0</v>
      </c>
      <c r="K107" s="34">
        <v>24</v>
      </c>
      <c r="L107">
        <f>+Tabla3239[[#This Row],[BALANCE INICIAL]]+Tabla3239[[#This Row],[ENTRADAS]]-Tabla3239[[#This Row],[SALIDAS]]</f>
        <v>121</v>
      </c>
      <c r="M107" s="2">
        <v>13.18</v>
      </c>
      <c r="N107" s="2">
        <f>+Tabla3239[[#This Row],[BALANCE INICIAL]]*Tabla3239[[#This Row],[PRECIO]]</f>
        <v>1911.1</v>
      </c>
      <c r="O107" s="2">
        <f>+Tabla3239[[#This Row],[ENTRADAS]]*Tabla3239[[#This Row],[PRECIO]]</f>
        <v>0</v>
      </c>
      <c r="P107" s="2">
        <f>+Tabla3239[[#This Row],[SALIDAS]]*Tabla3239[[#This Row],[PRECIO]]</f>
        <v>316.32</v>
      </c>
      <c r="Q107" s="2">
        <f>+Tabla3239[[#This Row],[BALANCE INICIAL2]]+Tabla3239[[#This Row],[ENTRADAS3]]-Tabla3239[[#This Row],[SALIDAS4]]</f>
        <v>1594.78</v>
      </c>
    </row>
    <row r="108" spans="1:17" x14ac:dyDescent="0.25">
      <c r="A108" s="9" t="s">
        <v>29</v>
      </c>
      <c r="B108" s="47" t="s">
        <v>878</v>
      </c>
      <c r="C108" s="50" t="s">
        <v>102</v>
      </c>
      <c r="D108" t="s">
        <v>542</v>
      </c>
      <c r="F108" s="55" t="s">
        <v>1345</v>
      </c>
      <c r="G108" s="55"/>
      <c r="H108" s="9" t="s">
        <v>820</v>
      </c>
      <c r="I108">
        <v>1</v>
      </c>
      <c r="J108">
        <v>0</v>
      </c>
      <c r="K108" s="34">
        <v>0</v>
      </c>
      <c r="L108">
        <f>+Tabla3239[[#This Row],[BALANCE INICIAL]]+Tabla3239[[#This Row],[ENTRADAS]]-Tabla3239[[#This Row],[SALIDAS]]</f>
        <v>1</v>
      </c>
      <c r="M108" s="2">
        <v>3200</v>
      </c>
      <c r="N108" s="2">
        <f>+Tabla3239[[#This Row],[BALANCE INICIAL]]*Tabla3239[[#This Row],[PRECIO]]</f>
        <v>3200</v>
      </c>
      <c r="O108" s="2">
        <f>+Tabla3239[[#This Row],[ENTRADAS]]*Tabla3239[[#This Row],[PRECIO]]</f>
        <v>0</v>
      </c>
      <c r="P108" s="2">
        <f>+Tabla3239[[#This Row],[SALIDAS]]*Tabla3239[[#This Row],[PRECIO]]</f>
        <v>0</v>
      </c>
      <c r="Q108" s="2">
        <f>+Tabla3239[[#This Row],[BALANCE INICIAL2]]+Tabla3239[[#This Row],[ENTRADAS3]]-Tabla3239[[#This Row],[SALIDAS4]]</f>
        <v>3200</v>
      </c>
    </row>
    <row r="109" spans="1:17" x14ac:dyDescent="0.25">
      <c r="A109" s="9" t="s">
        <v>31</v>
      </c>
      <c r="B109" s="47" t="s">
        <v>897</v>
      </c>
      <c r="C109" s="50" t="s">
        <v>69</v>
      </c>
      <c r="D109" t="s">
        <v>1339</v>
      </c>
      <c r="F109" s="55" t="s">
        <v>1345</v>
      </c>
      <c r="G109" s="55"/>
      <c r="H109" s="9" t="s">
        <v>820</v>
      </c>
      <c r="I109">
        <v>96</v>
      </c>
      <c r="J109">
        <v>0</v>
      </c>
      <c r="K109" s="34">
        <v>20</v>
      </c>
      <c r="L109">
        <f>+Tabla3239[[#This Row],[BALANCE INICIAL]]+Tabla3239[[#This Row],[ENTRADAS]]-Tabla3239[[#This Row],[SALIDAS]]</f>
        <v>76</v>
      </c>
      <c r="M109" s="2">
        <v>17.62</v>
      </c>
      <c r="N109" s="2">
        <f>+Tabla3239[[#This Row],[BALANCE INICIAL]]*Tabla3239[[#This Row],[PRECIO]]</f>
        <v>1691.52</v>
      </c>
      <c r="O109" s="2">
        <f>+Tabla3239[[#This Row],[ENTRADAS]]*Tabla3239[[#This Row],[PRECIO]]</f>
        <v>0</v>
      </c>
      <c r="P109" s="2">
        <f>+Tabla3239[[#This Row],[SALIDAS]]*Tabla3239[[#This Row],[PRECIO]]</f>
        <v>352.40000000000003</v>
      </c>
      <c r="Q109" s="2">
        <f>+Tabla3239[[#This Row],[BALANCE INICIAL2]]+Tabla3239[[#This Row],[ENTRADAS3]]-Tabla3239[[#This Row],[SALIDAS4]]</f>
        <v>1339.12</v>
      </c>
    </row>
    <row r="110" spans="1:17" x14ac:dyDescent="0.25">
      <c r="A110" s="9" t="s">
        <v>1141</v>
      </c>
      <c r="B110" s="17" t="s">
        <v>1142</v>
      </c>
      <c r="C110" s="50" t="s">
        <v>1143</v>
      </c>
      <c r="D110" t="s">
        <v>1401</v>
      </c>
      <c r="F110" s="55" t="s">
        <v>1345</v>
      </c>
      <c r="G110" s="55"/>
      <c r="H110" s="9" t="s">
        <v>820</v>
      </c>
      <c r="I110">
        <v>6</v>
      </c>
      <c r="J110">
        <v>0</v>
      </c>
      <c r="K110" s="34">
        <v>6</v>
      </c>
      <c r="L110">
        <f>+Tabla3239[[#This Row],[BALANCE INICIAL]]+Tabla3239[[#This Row],[ENTRADAS]]-Tabla3239[[#This Row],[SALIDAS]]</f>
        <v>0</v>
      </c>
      <c r="M110" s="2">
        <v>137.30000000000001</v>
      </c>
      <c r="N110" s="2">
        <f>+Tabla3239[[#This Row],[BALANCE INICIAL]]*Tabla3239[[#This Row],[PRECIO]]</f>
        <v>823.80000000000007</v>
      </c>
      <c r="O110" s="2">
        <f>+Tabla3239[[#This Row],[ENTRADAS]]*Tabla3239[[#This Row],[PRECIO]]</f>
        <v>0</v>
      </c>
      <c r="P110" s="2">
        <f>+Tabla3239[[#This Row],[SALIDAS]]*Tabla3239[[#This Row],[PRECIO]]</f>
        <v>823.80000000000007</v>
      </c>
      <c r="Q110" s="2">
        <f>+Tabla3239[[#This Row],[BALANCE INICIAL2]]+Tabla3239[[#This Row],[ENTRADAS3]]-Tabla3239[[#This Row],[SALIDAS4]]</f>
        <v>0</v>
      </c>
    </row>
    <row r="111" spans="1:17" x14ac:dyDescent="0.25">
      <c r="A111" s="9" t="s">
        <v>1141</v>
      </c>
      <c r="B111" s="17" t="s">
        <v>1142</v>
      </c>
      <c r="C111" s="50" t="s">
        <v>1143</v>
      </c>
      <c r="D111" t="s">
        <v>656</v>
      </c>
      <c r="F111" s="55" t="s">
        <v>1345</v>
      </c>
      <c r="G111" s="55"/>
      <c r="H111" s="9" t="s">
        <v>820</v>
      </c>
      <c r="I111">
        <v>1</v>
      </c>
      <c r="J111">
        <v>0</v>
      </c>
      <c r="K111" s="34">
        <v>0</v>
      </c>
      <c r="L111">
        <f>+Tabla3239[[#This Row],[BALANCE INICIAL]]+Tabla3239[[#This Row],[ENTRADAS]]-Tabla3239[[#This Row],[SALIDAS]]</f>
        <v>1</v>
      </c>
      <c r="M111" s="2">
        <v>122.63</v>
      </c>
      <c r="N111" s="2">
        <f>+Tabla3239[[#This Row],[BALANCE INICIAL]]*Tabla3239[[#This Row],[PRECIO]]</f>
        <v>122.63</v>
      </c>
      <c r="O111" s="2">
        <f>+Tabla3239[[#This Row],[ENTRADAS]]*Tabla3239[[#This Row],[PRECIO]]</f>
        <v>0</v>
      </c>
      <c r="P111" s="2">
        <f>+Tabla3239[[#This Row],[SALIDAS]]*Tabla3239[[#This Row],[PRECIO]]</f>
        <v>0</v>
      </c>
      <c r="Q111" s="2">
        <f>+Tabla3239[[#This Row],[BALANCE INICIAL2]]+Tabla3239[[#This Row],[ENTRADAS3]]-Tabla3239[[#This Row],[SALIDAS4]]</f>
        <v>122.63</v>
      </c>
    </row>
    <row r="112" spans="1:17" x14ac:dyDescent="0.25">
      <c r="A112" s="9" t="s">
        <v>1141</v>
      </c>
      <c r="B112" s="17" t="s">
        <v>1142</v>
      </c>
      <c r="C112" s="50" t="s">
        <v>1143</v>
      </c>
      <c r="D112" t="s">
        <v>1299</v>
      </c>
      <c r="F112" s="55" t="s">
        <v>1345</v>
      </c>
      <c r="G112" s="55"/>
      <c r="H112" s="9" t="s">
        <v>820</v>
      </c>
      <c r="I112">
        <v>0</v>
      </c>
      <c r="J112">
        <v>0</v>
      </c>
      <c r="K112" s="34">
        <v>0</v>
      </c>
      <c r="L112">
        <f>+Tabla3239[[#This Row],[BALANCE INICIAL]]+Tabla3239[[#This Row],[ENTRADAS]]-Tabla3239[[#This Row],[SALIDAS]]</f>
        <v>0</v>
      </c>
      <c r="M112" s="2">
        <v>48.81</v>
      </c>
      <c r="N112" s="2">
        <f>+Tabla3239[[#This Row],[BALANCE INICIAL]]*Tabla3239[[#This Row],[PRECIO]]</f>
        <v>0</v>
      </c>
      <c r="O112" s="2">
        <f>+Tabla3239[[#This Row],[ENTRADAS]]*Tabla3239[[#This Row],[PRECIO]]</f>
        <v>0</v>
      </c>
      <c r="P112" s="2">
        <f>+Tabla3239[[#This Row],[SALIDAS]]*Tabla3239[[#This Row],[PRECIO]]</f>
        <v>0</v>
      </c>
      <c r="Q112" s="2">
        <f>+Tabla3239[[#This Row],[BALANCE INICIAL2]]+Tabla3239[[#This Row],[ENTRADAS3]]-Tabla3239[[#This Row],[SALIDAS4]]</f>
        <v>0</v>
      </c>
    </row>
    <row r="113" spans="1:17" x14ac:dyDescent="0.25">
      <c r="A113" s="9" t="s">
        <v>26</v>
      </c>
      <c r="B113" s="47" t="s">
        <v>887</v>
      </c>
      <c r="C113" s="50" t="s">
        <v>70</v>
      </c>
      <c r="D113" t="s">
        <v>1043</v>
      </c>
      <c r="E113" t="s">
        <v>1048</v>
      </c>
      <c r="F113" s="55" t="s">
        <v>1345</v>
      </c>
      <c r="G113" s="55"/>
      <c r="H113" s="9" t="s">
        <v>820</v>
      </c>
      <c r="I113">
        <v>16</v>
      </c>
      <c r="J113">
        <v>0</v>
      </c>
      <c r="K113" s="34">
        <v>0</v>
      </c>
      <c r="L113">
        <f>+Tabla3239[[#This Row],[BALANCE INICIAL]]+Tabla3239[[#This Row],[ENTRADAS]]-Tabla3239[[#This Row],[SALIDAS]]</f>
        <v>16</v>
      </c>
      <c r="M113" s="2">
        <v>1700</v>
      </c>
      <c r="N113" s="2">
        <f>+Tabla3239[[#This Row],[BALANCE INICIAL]]*Tabla3239[[#This Row],[PRECIO]]</f>
        <v>27200</v>
      </c>
      <c r="O113" s="2">
        <f>+Tabla3239[[#This Row],[ENTRADAS]]*Tabla3239[[#This Row],[PRECIO]]</f>
        <v>0</v>
      </c>
      <c r="P113" s="2">
        <f>+Tabla3239[[#This Row],[SALIDAS]]*Tabla3239[[#This Row],[PRECIO]]</f>
        <v>0</v>
      </c>
      <c r="Q113" s="2">
        <f>+Tabla3239[[#This Row],[BALANCE INICIAL2]]+Tabla3239[[#This Row],[ENTRADAS3]]-Tabla3239[[#This Row],[SALIDAS4]]</f>
        <v>27200</v>
      </c>
    </row>
    <row r="114" spans="1:17" x14ac:dyDescent="0.25">
      <c r="A114" s="9" t="s">
        <v>24</v>
      </c>
      <c r="B114" s="17" t="s">
        <v>875</v>
      </c>
      <c r="C114" s="50" t="s">
        <v>64</v>
      </c>
      <c r="D114" t="s">
        <v>1478</v>
      </c>
      <c r="F114" s="55" t="s">
        <v>1345</v>
      </c>
      <c r="G114" s="55"/>
      <c r="H114" s="9" t="s">
        <v>839</v>
      </c>
      <c r="I114">
        <v>3</v>
      </c>
      <c r="J114">
        <v>0</v>
      </c>
      <c r="K114" s="34">
        <v>0</v>
      </c>
      <c r="L114">
        <f>+Tabla3239[[#This Row],[BALANCE INICIAL]]+Tabla3239[[#This Row],[ENTRADAS]]-Tabla3239[[#This Row],[SALIDAS]]</f>
        <v>3</v>
      </c>
      <c r="M114" s="2">
        <v>2605</v>
      </c>
      <c r="N114" s="2">
        <f>+Tabla3239[[#This Row],[BALANCE INICIAL]]*Tabla3239[[#This Row],[PRECIO]]</f>
        <v>7815</v>
      </c>
      <c r="O114" s="2">
        <f>+Tabla3239[[#This Row],[ENTRADAS]]*Tabla3239[[#This Row],[PRECIO]]</f>
        <v>0</v>
      </c>
      <c r="P114" s="2">
        <f>+Tabla3239[[#This Row],[SALIDAS]]*Tabla3239[[#This Row],[PRECIO]]</f>
        <v>0</v>
      </c>
      <c r="Q114" s="2">
        <f>+Tabla3239[[#This Row],[BALANCE INICIAL2]]+Tabla3239[[#This Row],[ENTRADAS3]]-Tabla3239[[#This Row],[SALIDAS4]]</f>
        <v>7815</v>
      </c>
    </row>
    <row r="115" spans="1:17" x14ac:dyDescent="0.25">
      <c r="A115" s="9" t="s">
        <v>29</v>
      </c>
      <c r="B115" s="47" t="s">
        <v>878</v>
      </c>
      <c r="C115" s="50" t="s">
        <v>102</v>
      </c>
      <c r="D115" t="s">
        <v>1300</v>
      </c>
      <c r="F115" s="55" t="s">
        <v>1345</v>
      </c>
      <c r="G115" s="55"/>
      <c r="H115" s="9" t="s">
        <v>827</v>
      </c>
      <c r="I115">
        <v>330</v>
      </c>
      <c r="J115">
        <v>0</v>
      </c>
      <c r="K115" s="34">
        <v>55</v>
      </c>
      <c r="L115">
        <f>+Tabla3239[[#This Row],[BALANCE INICIAL]]+Tabla3239[[#This Row],[ENTRADAS]]-Tabla3239[[#This Row],[SALIDAS]]</f>
        <v>275</v>
      </c>
      <c r="M115" s="2">
        <v>250</v>
      </c>
      <c r="N115" s="2">
        <f>+Tabla3239[[#This Row],[BALANCE INICIAL]]*Tabla3239[[#This Row],[PRECIO]]</f>
        <v>82500</v>
      </c>
      <c r="O115" s="2">
        <f>+Tabla3239[[#This Row],[ENTRADAS]]*Tabla3239[[#This Row],[PRECIO]]</f>
        <v>0</v>
      </c>
      <c r="P115" s="2">
        <f>+Tabla3239[[#This Row],[SALIDAS]]*Tabla3239[[#This Row],[PRECIO]]</f>
        <v>13750</v>
      </c>
      <c r="Q115" s="2">
        <f>+Tabla3239[[#This Row],[BALANCE INICIAL2]]+Tabla3239[[#This Row],[ENTRADAS3]]-Tabla3239[[#This Row],[SALIDAS4]]</f>
        <v>68750</v>
      </c>
    </row>
    <row r="116" spans="1:17" ht="15" customHeight="1" x14ac:dyDescent="0.25">
      <c r="A116" s="9" t="s">
        <v>1159</v>
      </c>
      <c r="B116" s="17" t="s">
        <v>1160</v>
      </c>
      <c r="C116" s="50" t="s">
        <v>1161</v>
      </c>
      <c r="D116" t="s">
        <v>1447</v>
      </c>
      <c r="F116" s="55" t="s">
        <v>1345</v>
      </c>
      <c r="G116" s="55"/>
      <c r="H116" s="9" t="s">
        <v>820</v>
      </c>
      <c r="I116">
        <v>25</v>
      </c>
      <c r="J116">
        <v>0</v>
      </c>
      <c r="K116" s="34">
        <v>0</v>
      </c>
      <c r="L116">
        <f>+Tabla3239[[#This Row],[BALANCE INICIAL]]+Tabla3239[[#This Row],[ENTRADAS]]-Tabla3239[[#This Row],[SALIDAS]]</f>
        <v>25</v>
      </c>
      <c r="M116" s="2">
        <v>35</v>
      </c>
      <c r="N116" s="2">
        <f>+Tabla3239[[#This Row],[BALANCE INICIAL]]*Tabla3239[[#This Row],[PRECIO]]</f>
        <v>875</v>
      </c>
      <c r="O116" s="2">
        <f>+Tabla3239[[#This Row],[ENTRADAS]]*Tabla3239[[#This Row],[PRECIO]]</f>
        <v>0</v>
      </c>
      <c r="P116" s="2">
        <f>+Tabla3239[[#This Row],[SALIDAS]]*Tabla3239[[#This Row],[PRECIO]]</f>
        <v>0</v>
      </c>
      <c r="Q116" s="2">
        <f>+Tabla3239[[#This Row],[BALANCE INICIAL2]]+Tabla3239[[#This Row],[ENTRADAS3]]-Tabla3239[[#This Row],[SALIDAS4]]</f>
        <v>875</v>
      </c>
    </row>
    <row r="117" spans="1:17" x14ac:dyDescent="0.25">
      <c r="A117" s="9" t="s">
        <v>34</v>
      </c>
      <c r="B117" s="17" t="s">
        <v>877</v>
      </c>
      <c r="C117" s="50" t="s">
        <v>80</v>
      </c>
      <c r="D117" t="s">
        <v>1448</v>
      </c>
      <c r="F117" s="55" t="s">
        <v>1345</v>
      </c>
      <c r="G117" s="55"/>
      <c r="H117" s="9" t="s">
        <v>820</v>
      </c>
      <c r="I117">
        <v>20</v>
      </c>
      <c r="J117">
        <v>0</v>
      </c>
      <c r="K117" s="34">
        <v>0</v>
      </c>
      <c r="L117">
        <f>+Tabla3239[[#This Row],[BALANCE INICIAL]]+Tabla3239[[#This Row],[ENTRADAS]]-Tabla3239[[#This Row],[SALIDAS]]</f>
        <v>20</v>
      </c>
      <c r="M117" s="2">
        <v>23</v>
      </c>
      <c r="N117" s="2">
        <f>+Tabla3239[[#This Row],[BALANCE INICIAL]]*Tabla3239[[#This Row],[PRECIO]]</f>
        <v>460</v>
      </c>
      <c r="O117" s="2">
        <f>+Tabla3239[[#This Row],[ENTRADAS]]*Tabla3239[[#This Row],[PRECIO]]</f>
        <v>0</v>
      </c>
      <c r="P117" s="2">
        <f>+Tabla3239[[#This Row],[SALIDAS]]*Tabla3239[[#This Row],[PRECIO]]</f>
        <v>0</v>
      </c>
      <c r="Q117" s="2">
        <f>+Tabla3239[[#This Row],[BALANCE INICIAL2]]+Tabla3239[[#This Row],[ENTRADAS3]]-Tabla3239[[#This Row],[SALIDAS4]]</f>
        <v>460</v>
      </c>
    </row>
    <row r="118" spans="1:17" ht="12.75" customHeight="1" x14ac:dyDescent="0.25">
      <c r="A118" s="9" t="s">
        <v>26</v>
      </c>
      <c r="B118" s="47" t="s">
        <v>887</v>
      </c>
      <c r="C118" s="50" t="s">
        <v>70</v>
      </c>
      <c r="D118" t="s">
        <v>1061</v>
      </c>
      <c r="E118" t="s">
        <v>1060</v>
      </c>
      <c r="F118" s="55" t="s">
        <v>1345</v>
      </c>
      <c r="G118" s="55"/>
      <c r="H118" s="9" t="s">
        <v>820</v>
      </c>
      <c r="I118">
        <v>0</v>
      </c>
      <c r="J118">
        <v>0</v>
      </c>
      <c r="K118" s="34">
        <v>0</v>
      </c>
      <c r="L118">
        <f>+Tabla3239[[#This Row],[BALANCE INICIAL]]+Tabla3239[[#This Row],[ENTRADAS]]-Tabla3239[[#This Row],[SALIDAS]]</f>
        <v>0</v>
      </c>
      <c r="M118" s="2">
        <v>250</v>
      </c>
      <c r="N118" s="2">
        <f>+Tabla3239[[#This Row],[BALANCE INICIAL]]*Tabla3239[[#This Row],[PRECIO]]</f>
        <v>0</v>
      </c>
      <c r="O118" s="2">
        <f>+Tabla3239[[#This Row],[ENTRADAS]]*Tabla3239[[#This Row],[PRECIO]]</f>
        <v>0</v>
      </c>
      <c r="P118" s="2">
        <f>+Tabla3239[[#This Row],[SALIDAS]]*Tabla3239[[#This Row],[PRECIO]]</f>
        <v>0</v>
      </c>
      <c r="Q118" s="2">
        <f>+Tabla3239[[#This Row],[BALANCE INICIAL2]]+Tabla3239[[#This Row],[ENTRADAS3]]-Tabla3239[[#This Row],[SALIDAS4]]</f>
        <v>0</v>
      </c>
    </row>
    <row r="119" spans="1:17" x14ac:dyDescent="0.25">
      <c r="A119" s="9" t="s">
        <v>29</v>
      </c>
      <c r="B119" s="47" t="s">
        <v>878</v>
      </c>
      <c r="C119" s="50" t="s">
        <v>102</v>
      </c>
      <c r="D119" t="s">
        <v>543</v>
      </c>
      <c r="F119" s="55" t="s">
        <v>1345</v>
      </c>
      <c r="G119" s="55"/>
      <c r="H119" s="9" t="s">
        <v>865</v>
      </c>
      <c r="I119">
        <v>2</v>
      </c>
      <c r="J119">
        <v>0</v>
      </c>
      <c r="K119" s="34">
        <v>0</v>
      </c>
      <c r="L119">
        <f>+Tabla3239[[#This Row],[BALANCE INICIAL]]+Tabla3239[[#This Row],[ENTRADAS]]-Tabla3239[[#This Row],[SALIDAS]]</f>
        <v>2</v>
      </c>
      <c r="M119" s="2">
        <v>84.95</v>
      </c>
      <c r="N119" s="2">
        <f>+Tabla3239[[#This Row],[BALANCE INICIAL]]*Tabla3239[[#This Row],[PRECIO]]</f>
        <v>169.9</v>
      </c>
      <c r="O119" s="2">
        <f>+Tabla3239[[#This Row],[ENTRADAS]]*Tabla3239[[#This Row],[PRECIO]]</f>
        <v>0</v>
      </c>
      <c r="P119" s="2">
        <f>+Tabla3239[[#This Row],[SALIDAS]]*Tabla3239[[#This Row],[PRECIO]]</f>
        <v>0</v>
      </c>
      <c r="Q119" s="2">
        <f>+Tabla3239[[#This Row],[BALANCE INICIAL2]]+Tabla3239[[#This Row],[ENTRADAS3]]-Tabla3239[[#This Row],[SALIDAS4]]</f>
        <v>169.9</v>
      </c>
    </row>
    <row r="120" spans="1:17" ht="16.5" customHeight="1" x14ac:dyDescent="0.25">
      <c r="A120" s="39" t="s">
        <v>28</v>
      </c>
      <c r="B120" s="40" t="s">
        <v>884</v>
      </c>
      <c r="C120" s="52" t="s">
        <v>74</v>
      </c>
      <c r="D120" t="s">
        <v>1301</v>
      </c>
      <c r="F120" s="55" t="s">
        <v>1345</v>
      </c>
      <c r="G120" s="55"/>
      <c r="H120" s="9" t="s">
        <v>820</v>
      </c>
      <c r="I120">
        <v>1</v>
      </c>
      <c r="J120">
        <v>0</v>
      </c>
      <c r="K120" s="34">
        <v>0</v>
      </c>
      <c r="L120">
        <f>+Tabla3239[[#This Row],[BALANCE INICIAL]]+Tabla3239[[#This Row],[ENTRADAS]]-Tabla3239[[#This Row],[SALIDAS]]</f>
        <v>1</v>
      </c>
      <c r="M120" s="2">
        <v>438.4</v>
      </c>
      <c r="N120" s="2">
        <f>+Tabla3239[[#This Row],[BALANCE INICIAL]]*Tabla3239[[#This Row],[PRECIO]]</f>
        <v>438.4</v>
      </c>
      <c r="O120" s="2">
        <f>+Tabla3239[[#This Row],[ENTRADAS]]*Tabla3239[[#This Row],[PRECIO]]</f>
        <v>0</v>
      </c>
      <c r="P120" s="2">
        <f>+Tabla3239[[#This Row],[SALIDAS]]*Tabla3239[[#This Row],[PRECIO]]</f>
        <v>0</v>
      </c>
      <c r="Q120" s="2">
        <f>+Tabla3239[[#This Row],[BALANCE INICIAL2]]+Tabla3239[[#This Row],[ENTRADAS3]]-Tabla3239[[#This Row],[SALIDAS4]]</f>
        <v>438.4</v>
      </c>
    </row>
    <row r="121" spans="1:17" x14ac:dyDescent="0.25">
      <c r="A121" s="35" t="s">
        <v>34</v>
      </c>
      <c r="B121" s="17" t="s">
        <v>877</v>
      </c>
      <c r="C121" s="49" t="s">
        <v>80</v>
      </c>
      <c r="D121" t="s">
        <v>544</v>
      </c>
      <c r="F121" s="55" t="s">
        <v>1345</v>
      </c>
      <c r="G121" s="55"/>
      <c r="H121" s="9" t="s">
        <v>834</v>
      </c>
      <c r="I121">
        <v>1</v>
      </c>
      <c r="J121">
        <v>0</v>
      </c>
      <c r="K121" s="34">
        <v>0</v>
      </c>
      <c r="L121">
        <f>+Tabla3239[[#This Row],[BALANCE INICIAL]]+Tabla3239[[#This Row],[ENTRADAS]]-Tabla3239[[#This Row],[SALIDAS]]</f>
        <v>1</v>
      </c>
      <c r="M121" s="2">
        <v>225</v>
      </c>
      <c r="N121" s="2">
        <f>+Tabla3239[[#This Row],[BALANCE INICIAL]]*Tabla3239[[#This Row],[PRECIO]]</f>
        <v>225</v>
      </c>
      <c r="O121" s="2">
        <f>+Tabla3239[[#This Row],[ENTRADAS]]*Tabla3239[[#This Row],[PRECIO]]</f>
        <v>0</v>
      </c>
      <c r="P121" s="2">
        <f>+Tabla3239[[#This Row],[SALIDAS]]*Tabla3239[[#This Row],[PRECIO]]</f>
        <v>0</v>
      </c>
      <c r="Q121" s="2">
        <f>+Tabla3239[[#This Row],[BALANCE INICIAL2]]+Tabla3239[[#This Row],[ENTRADAS3]]-Tabla3239[[#This Row],[SALIDAS4]]</f>
        <v>225</v>
      </c>
    </row>
    <row r="122" spans="1:17" x14ac:dyDescent="0.25">
      <c r="A122" s="9" t="s">
        <v>59</v>
      </c>
      <c r="B122" s="17" t="s">
        <v>880</v>
      </c>
      <c r="C122" s="50" t="s">
        <v>107</v>
      </c>
      <c r="D122" t="s">
        <v>657</v>
      </c>
      <c r="F122" s="55" t="s">
        <v>1345</v>
      </c>
      <c r="G122" s="55"/>
      <c r="H122" s="9" t="s">
        <v>820</v>
      </c>
      <c r="I122">
        <v>10</v>
      </c>
      <c r="J122">
        <v>0</v>
      </c>
      <c r="K122" s="34">
        <v>0</v>
      </c>
      <c r="L122">
        <f>+Tabla3239[[#This Row],[BALANCE INICIAL]]+Tabla3239[[#This Row],[ENTRADAS]]-Tabla3239[[#This Row],[SALIDAS]]</f>
        <v>10</v>
      </c>
      <c r="M122" s="2">
        <v>600</v>
      </c>
      <c r="N122" s="2">
        <f>+Tabla3239[[#This Row],[BALANCE INICIAL]]*Tabla3239[[#This Row],[PRECIO]]</f>
        <v>6000</v>
      </c>
      <c r="O122" s="2">
        <f>+Tabla3239[[#This Row],[ENTRADAS]]*Tabla3239[[#This Row],[PRECIO]]</f>
        <v>0</v>
      </c>
      <c r="P122" s="2">
        <f>+Tabla3239[[#This Row],[SALIDAS]]*Tabla3239[[#This Row],[PRECIO]]</f>
        <v>0</v>
      </c>
      <c r="Q122" s="2">
        <f>+Tabla3239[[#This Row],[BALANCE INICIAL2]]+Tabla3239[[#This Row],[ENTRADAS3]]-Tabla3239[[#This Row],[SALIDAS4]]</f>
        <v>6000</v>
      </c>
    </row>
    <row r="123" spans="1:17" x14ac:dyDescent="0.25">
      <c r="A123" s="9" t="s">
        <v>59</v>
      </c>
      <c r="B123" s="17" t="s">
        <v>880</v>
      </c>
      <c r="C123" s="50" t="s">
        <v>107</v>
      </c>
      <c r="D123" t="s">
        <v>658</v>
      </c>
      <c r="F123" s="55" t="s">
        <v>1345</v>
      </c>
      <c r="G123" s="55"/>
      <c r="H123" s="9" t="s">
        <v>820</v>
      </c>
      <c r="I123">
        <v>6</v>
      </c>
      <c r="J123">
        <v>0</v>
      </c>
      <c r="K123" s="34">
        <v>0</v>
      </c>
      <c r="L123">
        <f>+Tabla3239[[#This Row],[BALANCE INICIAL]]+Tabla3239[[#This Row],[ENTRADAS]]-Tabla3239[[#This Row],[SALIDAS]]</f>
        <v>6</v>
      </c>
      <c r="M123" s="2">
        <v>750</v>
      </c>
      <c r="N123" s="2">
        <f>+Tabla3239[[#This Row],[BALANCE INICIAL]]*Tabla3239[[#This Row],[PRECIO]]</f>
        <v>4500</v>
      </c>
      <c r="O123" s="2">
        <f>+Tabla3239[[#This Row],[ENTRADAS]]*Tabla3239[[#This Row],[PRECIO]]</f>
        <v>0</v>
      </c>
      <c r="P123" s="2">
        <f>+Tabla3239[[#This Row],[SALIDAS]]*Tabla3239[[#This Row],[PRECIO]]</f>
        <v>0</v>
      </c>
      <c r="Q123" s="2">
        <f>+Tabla3239[[#This Row],[BALANCE INICIAL2]]+Tabla3239[[#This Row],[ENTRADAS3]]-Tabla3239[[#This Row],[SALIDAS4]]</f>
        <v>4500</v>
      </c>
    </row>
    <row r="124" spans="1:17" x14ac:dyDescent="0.25">
      <c r="A124" s="9" t="s">
        <v>59</v>
      </c>
      <c r="B124" s="17" t="s">
        <v>880</v>
      </c>
      <c r="C124" s="50" t="s">
        <v>107</v>
      </c>
      <c r="D124" t="s">
        <v>659</v>
      </c>
      <c r="F124" s="55" t="s">
        <v>1345</v>
      </c>
      <c r="G124" s="55"/>
      <c r="H124" s="9" t="s">
        <v>820</v>
      </c>
      <c r="I124">
        <v>1</v>
      </c>
      <c r="J124">
        <v>0</v>
      </c>
      <c r="K124" s="34">
        <v>0</v>
      </c>
      <c r="L124">
        <f>+Tabla3239[[#This Row],[BALANCE INICIAL]]+Tabla3239[[#This Row],[ENTRADAS]]-Tabla3239[[#This Row],[SALIDAS]]</f>
        <v>1</v>
      </c>
      <c r="M124" s="2">
        <v>400</v>
      </c>
      <c r="N124" s="2">
        <f>+Tabla3239[[#This Row],[BALANCE INICIAL]]*Tabla3239[[#This Row],[PRECIO]]</f>
        <v>400</v>
      </c>
      <c r="O124" s="2">
        <f>+Tabla3239[[#This Row],[ENTRADAS]]*Tabla3239[[#This Row],[PRECIO]]</f>
        <v>0</v>
      </c>
      <c r="P124" s="2">
        <f>+Tabla3239[[#This Row],[SALIDAS]]*Tabla3239[[#This Row],[PRECIO]]</f>
        <v>0</v>
      </c>
      <c r="Q124" s="2">
        <f>+Tabla3239[[#This Row],[BALANCE INICIAL2]]+Tabla3239[[#This Row],[ENTRADAS3]]-Tabla3239[[#This Row],[SALIDAS4]]</f>
        <v>400</v>
      </c>
    </row>
    <row r="125" spans="1:17" ht="15" customHeight="1" x14ac:dyDescent="0.25">
      <c r="A125" s="9" t="s">
        <v>1130</v>
      </c>
      <c r="B125" s="17" t="s">
        <v>894</v>
      </c>
      <c r="C125" s="50" t="s">
        <v>1131</v>
      </c>
      <c r="D125" t="s">
        <v>1377</v>
      </c>
      <c r="F125" s="55" t="s">
        <v>1345</v>
      </c>
      <c r="G125" s="55"/>
      <c r="H125" s="9" t="s">
        <v>820</v>
      </c>
      <c r="I125">
        <v>0</v>
      </c>
      <c r="J125">
        <v>0</v>
      </c>
      <c r="K125" s="34">
        <v>0</v>
      </c>
      <c r="L125">
        <f>+Tabla3239[[#This Row],[BALANCE INICIAL]]+Tabla3239[[#This Row],[ENTRADAS]]-Tabla3239[[#This Row],[SALIDAS]]</f>
        <v>0</v>
      </c>
      <c r="M125" s="2">
        <v>1200</v>
      </c>
      <c r="N125" s="2">
        <f>+Tabla3239[[#This Row],[BALANCE INICIAL]]*Tabla3239[[#This Row],[PRECIO]]</f>
        <v>0</v>
      </c>
      <c r="O125" s="2">
        <f>+Tabla3239[[#This Row],[ENTRADAS]]*Tabla3239[[#This Row],[PRECIO]]</f>
        <v>0</v>
      </c>
      <c r="P125" s="2">
        <f>+Tabla3239[[#This Row],[SALIDAS]]*Tabla3239[[#This Row],[PRECIO]]</f>
        <v>0</v>
      </c>
      <c r="Q125" s="2">
        <f>+Tabla3239[[#This Row],[BALANCE INICIAL2]]+Tabla3239[[#This Row],[ENTRADAS3]]-Tabla3239[[#This Row],[SALIDAS4]]</f>
        <v>0</v>
      </c>
    </row>
    <row r="126" spans="1:17" x14ac:dyDescent="0.25">
      <c r="A126" s="9" t="s">
        <v>1159</v>
      </c>
      <c r="B126" s="17" t="s">
        <v>1160</v>
      </c>
      <c r="C126" s="50" t="s">
        <v>1161</v>
      </c>
      <c r="D126" t="s">
        <v>1431</v>
      </c>
      <c r="F126" s="55" t="s">
        <v>1345</v>
      </c>
      <c r="G126" s="55"/>
      <c r="H126" s="9" t="s">
        <v>820</v>
      </c>
      <c r="I126">
        <v>50</v>
      </c>
      <c r="J126">
        <v>0</v>
      </c>
      <c r="K126" s="34">
        <v>3</v>
      </c>
      <c r="L126">
        <f>+Tabla3239[[#This Row],[BALANCE INICIAL]]+Tabla3239[[#This Row],[ENTRADAS]]-Tabla3239[[#This Row],[SALIDAS]]</f>
        <v>47</v>
      </c>
      <c r="M126" s="2">
        <v>108</v>
      </c>
      <c r="N126" s="2">
        <f>+Tabla3239[[#This Row],[BALANCE INICIAL]]*Tabla3239[[#This Row],[PRECIO]]</f>
        <v>5400</v>
      </c>
      <c r="O126" s="2">
        <f>+Tabla3239[[#This Row],[ENTRADAS]]*Tabla3239[[#This Row],[PRECIO]]</f>
        <v>0</v>
      </c>
      <c r="P126" s="2">
        <f>+Tabla3239[[#This Row],[SALIDAS]]*Tabla3239[[#This Row],[PRECIO]]</f>
        <v>324</v>
      </c>
      <c r="Q126" s="2">
        <f>+Tabla3239[[#This Row],[BALANCE INICIAL2]]+Tabla3239[[#This Row],[ENTRADAS3]]-Tabla3239[[#This Row],[SALIDAS4]]</f>
        <v>5076</v>
      </c>
    </row>
    <row r="127" spans="1:17" x14ac:dyDescent="0.25">
      <c r="A127" s="9" t="s">
        <v>1159</v>
      </c>
      <c r="B127" s="17" t="s">
        <v>1160</v>
      </c>
      <c r="C127" s="50" t="s">
        <v>1161</v>
      </c>
      <c r="D127" t="s">
        <v>1432</v>
      </c>
      <c r="F127" s="55" t="s">
        <v>1345</v>
      </c>
      <c r="G127" s="55"/>
      <c r="H127" s="9" t="s">
        <v>820</v>
      </c>
      <c r="I127">
        <v>24</v>
      </c>
      <c r="J127">
        <v>0</v>
      </c>
      <c r="K127" s="34">
        <v>0</v>
      </c>
      <c r="L127">
        <f>+Tabla3239[[#This Row],[BALANCE INICIAL]]+Tabla3239[[#This Row],[ENTRADAS]]-Tabla3239[[#This Row],[SALIDAS]]</f>
        <v>24</v>
      </c>
      <c r="M127" s="2">
        <v>275</v>
      </c>
      <c r="N127" s="2">
        <f>+Tabla3239[[#This Row],[BALANCE INICIAL]]*Tabla3239[[#This Row],[PRECIO]]</f>
        <v>6600</v>
      </c>
      <c r="O127" s="2">
        <f>+Tabla3239[[#This Row],[ENTRADAS]]*Tabla3239[[#This Row],[PRECIO]]</f>
        <v>0</v>
      </c>
      <c r="P127" s="2">
        <f>+Tabla3239[[#This Row],[SALIDAS]]*Tabla3239[[#This Row],[PRECIO]]</f>
        <v>0</v>
      </c>
      <c r="Q127" s="2">
        <f>+Tabla3239[[#This Row],[BALANCE INICIAL2]]+Tabla3239[[#This Row],[ENTRADAS3]]-Tabla3239[[#This Row],[SALIDAS4]]</f>
        <v>6600</v>
      </c>
    </row>
    <row r="128" spans="1:17" ht="15.75" x14ac:dyDescent="0.25">
      <c r="A128" s="9" t="s">
        <v>34</v>
      </c>
      <c r="B128" s="17" t="s">
        <v>877</v>
      </c>
      <c r="C128" s="50" t="s">
        <v>80</v>
      </c>
      <c r="D128" t="s">
        <v>1430</v>
      </c>
      <c r="F128" s="55" t="s">
        <v>1345</v>
      </c>
      <c r="G128" s="55"/>
      <c r="H128" s="9" t="s">
        <v>820</v>
      </c>
      <c r="I128">
        <v>9</v>
      </c>
      <c r="J128">
        <v>0</v>
      </c>
      <c r="K128" s="34">
        <v>0</v>
      </c>
      <c r="L128">
        <f>+Tabla3239[[#This Row],[BALANCE INICIAL]]+Tabla3239[[#This Row],[ENTRADAS]]-Tabla3239[[#This Row],[SALIDAS]]</f>
        <v>9</v>
      </c>
      <c r="M128" s="2">
        <v>109</v>
      </c>
      <c r="N128" s="2">
        <f>+Tabla3239[[#This Row],[BALANCE INICIAL]]*Tabla3239[[#This Row],[PRECIO]]</f>
        <v>981</v>
      </c>
      <c r="O128" s="2">
        <f>+Tabla3239[[#This Row],[ENTRADAS]]*Tabla3239[[#This Row],[PRECIO]]</f>
        <v>0</v>
      </c>
      <c r="P128" s="2">
        <f>+Tabla3239[[#This Row],[SALIDAS]]*Tabla3239[[#This Row],[PRECIO]]</f>
        <v>0</v>
      </c>
      <c r="Q128" s="2">
        <f>+Tabla3239[[#This Row],[BALANCE INICIAL2]]+Tabla3239[[#This Row],[ENTRADAS3]]-Tabla3239[[#This Row],[SALIDAS4]]</f>
        <v>981</v>
      </c>
    </row>
    <row r="129" spans="1:17" x14ac:dyDescent="0.25">
      <c r="A129" s="9" t="s">
        <v>29</v>
      </c>
      <c r="B129" s="47" t="s">
        <v>878</v>
      </c>
      <c r="C129" s="50" t="s">
        <v>102</v>
      </c>
      <c r="D129" t="s">
        <v>545</v>
      </c>
      <c r="F129" s="55" t="s">
        <v>1345</v>
      </c>
      <c r="G129" s="55"/>
      <c r="H129" s="9" t="s">
        <v>865</v>
      </c>
      <c r="I129">
        <v>1</v>
      </c>
      <c r="J129">
        <v>0</v>
      </c>
      <c r="K129" s="34">
        <v>0</v>
      </c>
      <c r="L129">
        <f>+Tabla3239[[#This Row],[BALANCE INICIAL]]+Tabla3239[[#This Row],[ENTRADAS]]-Tabla3239[[#This Row],[SALIDAS]]</f>
        <v>1</v>
      </c>
      <c r="M129" s="2">
        <v>295</v>
      </c>
      <c r="N129" s="2">
        <f>+Tabla3239[[#This Row],[BALANCE INICIAL]]*Tabla3239[[#This Row],[PRECIO]]</f>
        <v>295</v>
      </c>
      <c r="O129" s="2">
        <f>+Tabla3239[[#This Row],[ENTRADAS]]*Tabla3239[[#This Row],[PRECIO]]</f>
        <v>0</v>
      </c>
      <c r="P129" s="2">
        <f>+Tabla3239[[#This Row],[SALIDAS]]*Tabla3239[[#This Row],[PRECIO]]</f>
        <v>0</v>
      </c>
      <c r="Q129" s="2">
        <f>+Tabla3239[[#This Row],[BALANCE INICIAL2]]+Tabla3239[[#This Row],[ENTRADAS3]]-Tabla3239[[#This Row],[SALIDAS4]]</f>
        <v>295</v>
      </c>
    </row>
    <row r="130" spans="1:17" x14ac:dyDescent="0.25">
      <c r="A130" s="9" t="s">
        <v>29</v>
      </c>
      <c r="B130" s="47" t="s">
        <v>878</v>
      </c>
      <c r="C130" s="50" t="s">
        <v>102</v>
      </c>
      <c r="D130" t="s">
        <v>546</v>
      </c>
      <c r="F130" s="55" t="s">
        <v>1345</v>
      </c>
      <c r="G130" s="55"/>
      <c r="H130" s="9" t="s">
        <v>866</v>
      </c>
      <c r="I130">
        <v>17.529999999999998</v>
      </c>
      <c r="J130">
        <v>0</v>
      </c>
      <c r="K130" s="34">
        <v>0</v>
      </c>
      <c r="L130">
        <f>+Tabla3239[[#This Row],[BALANCE INICIAL]]+Tabla3239[[#This Row],[ENTRADAS]]-Tabla3239[[#This Row],[SALIDAS]]</f>
        <v>17.529999999999998</v>
      </c>
      <c r="M130" s="2">
        <v>198</v>
      </c>
      <c r="N130" s="2">
        <f>+Tabla3239[[#This Row],[BALANCE INICIAL]]*Tabla3239[[#This Row],[PRECIO]]</f>
        <v>3470.9399999999996</v>
      </c>
      <c r="O130" s="2">
        <f>+Tabla3239[[#This Row],[ENTRADAS]]*Tabla3239[[#This Row],[PRECIO]]</f>
        <v>0</v>
      </c>
      <c r="P130" s="2">
        <f>+Tabla3239[[#This Row],[SALIDAS]]*Tabla3239[[#This Row],[PRECIO]]</f>
        <v>0</v>
      </c>
      <c r="Q130" s="2">
        <f>+Tabla3239[[#This Row],[BALANCE INICIAL2]]+Tabla3239[[#This Row],[ENTRADAS3]]-Tabla3239[[#This Row],[SALIDAS4]]</f>
        <v>3470.9399999999996</v>
      </c>
    </row>
    <row r="131" spans="1:17" x14ac:dyDescent="0.25">
      <c r="A131" s="9" t="s">
        <v>29</v>
      </c>
      <c r="B131" s="47" t="s">
        <v>878</v>
      </c>
      <c r="C131" s="50" t="s">
        <v>102</v>
      </c>
      <c r="D131" t="s">
        <v>547</v>
      </c>
      <c r="F131" s="55" t="s">
        <v>1345</v>
      </c>
      <c r="G131" s="55"/>
      <c r="H131" s="9" t="s">
        <v>866</v>
      </c>
      <c r="I131">
        <v>7</v>
      </c>
      <c r="J131">
        <v>0</v>
      </c>
      <c r="K131" s="34">
        <v>0</v>
      </c>
      <c r="L131">
        <f>+Tabla3239[[#This Row],[BALANCE INICIAL]]+Tabla3239[[#This Row],[ENTRADAS]]-Tabla3239[[#This Row],[SALIDAS]]</f>
        <v>7</v>
      </c>
      <c r="M131" s="2">
        <v>450</v>
      </c>
      <c r="N131" s="2">
        <f>+Tabla3239[[#This Row],[BALANCE INICIAL]]*Tabla3239[[#This Row],[PRECIO]]</f>
        <v>3150</v>
      </c>
      <c r="O131" s="2">
        <f>+Tabla3239[[#This Row],[ENTRADAS]]*Tabla3239[[#This Row],[PRECIO]]</f>
        <v>0</v>
      </c>
      <c r="P131" s="2">
        <f>+Tabla3239[[#This Row],[SALIDAS]]*Tabla3239[[#This Row],[PRECIO]]</f>
        <v>0</v>
      </c>
      <c r="Q131" s="2">
        <f>+Tabla3239[[#This Row],[BALANCE INICIAL2]]+Tabla3239[[#This Row],[ENTRADAS3]]-Tabla3239[[#This Row],[SALIDAS4]]</f>
        <v>3150</v>
      </c>
    </row>
    <row r="132" spans="1:17" x14ac:dyDescent="0.25">
      <c r="A132" s="13" t="s">
        <v>33</v>
      </c>
      <c r="B132" s="17" t="s">
        <v>879</v>
      </c>
      <c r="C132" s="50" t="s">
        <v>106</v>
      </c>
      <c r="D132" t="s">
        <v>173</v>
      </c>
      <c r="F132" s="55" t="s">
        <v>1345</v>
      </c>
      <c r="G132" s="55"/>
      <c r="H132" s="9" t="s">
        <v>825</v>
      </c>
      <c r="I132">
        <v>2</v>
      </c>
      <c r="J132">
        <v>0</v>
      </c>
      <c r="K132" s="34">
        <v>0</v>
      </c>
      <c r="L132">
        <f>+Tabla3239[[#This Row],[BALANCE INICIAL]]+Tabla3239[[#This Row],[ENTRADAS]]-Tabla3239[[#This Row],[SALIDAS]]</f>
        <v>2</v>
      </c>
      <c r="M132" s="2">
        <v>199</v>
      </c>
      <c r="N132" s="2">
        <f>+Tabla3239[[#This Row],[BALANCE INICIAL]]*Tabla3239[[#This Row],[PRECIO]]</f>
        <v>398</v>
      </c>
      <c r="O132" s="2">
        <f>+Tabla3239[[#This Row],[ENTRADAS]]*Tabla3239[[#This Row],[PRECIO]]</f>
        <v>0</v>
      </c>
      <c r="P132" s="2">
        <f>+Tabla3239[[#This Row],[SALIDAS]]*Tabla3239[[#This Row],[PRECIO]]</f>
        <v>0</v>
      </c>
      <c r="Q132" s="2">
        <f>+Tabla3239[[#This Row],[BALANCE INICIAL2]]+Tabla3239[[#This Row],[ENTRADAS3]]-Tabla3239[[#This Row],[SALIDAS4]]</f>
        <v>398</v>
      </c>
    </row>
    <row r="133" spans="1:17" x14ac:dyDescent="0.25">
      <c r="A133" s="9" t="s">
        <v>59</v>
      </c>
      <c r="B133" s="17" t="s">
        <v>880</v>
      </c>
      <c r="C133" s="50" t="s">
        <v>107</v>
      </c>
      <c r="D133" t="s">
        <v>660</v>
      </c>
      <c r="F133" s="55" t="s">
        <v>1345</v>
      </c>
      <c r="G133" s="55"/>
      <c r="H133" s="9" t="s">
        <v>834</v>
      </c>
      <c r="I133">
        <v>7</v>
      </c>
      <c r="J133">
        <v>0</v>
      </c>
      <c r="K133" s="34">
        <v>0</v>
      </c>
      <c r="L133">
        <f>+Tabla3239[[#This Row],[BALANCE INICIAL]]+Tabla3239[[#This Row],[ENTRADAS]]-Tabla3239[[#This Row],[SALIDAS]]</f>
        <v>7</v>
      </c>
      <c r="M133" s="2">
        <v>365</v>
      </c>
      <c r="N133" s="2">
        <f>+Tabla3239[[#This Row],[BALANCE INICIAL]]*Tabla3239[[#This Row],[PRECIO]]</f>
        <v>2555</v>
      </c>
      <c r="O133" s="2">
        <f>+Tabla3239[[#This Row],[ENTRADAS]]*Tabla3239[[#This Row],[PRECIO]]</f>
        <v>0</v>
      </c>
      <c r="P133" s="2">
        <f>+Tabla3239[[#This Row],[SALIDAS]]*Tabla3239[[#This Row],[PRECIO]]</f>
        <v>0</v>
      </c>
      <c r="Q133" s="2">
        <f>+Tabla3239[[#This Row],[BALANCE INICIAL2]]+Tabla3239[[#This Row],[ENTRADAS3]]-Tabla3239[[#This Row],[SALIDAS4]]</f>
        <v>2555</v>
      </c>
    </row>
    <row r="134" spans="1:17" x14ac:dyDescent="0.25">
      <c r="A134" s="9" t="s">
        <v>59</v>
      </c>
      <c r="B134" s="17" t="s">
        <v>880</v>
      </c>
      <c r="C134" s="50" t="s">
        <v>107</v>
      </c>
      <c r="D134" t="s">
        <v>662</v>
      </c>
      <c r="F134" s="55" t="s">
        <v>1345</v>
      </c>
      <c r="G134" s="55"/>
      <c r="H134" s="9" t="s">
        <v>834</v>
      </c>
      <c r="I134">
        <v>1</v>
      </c>
      <c r="J134">
        <v>0</v>
      </c>
      <c r="K134" s="34">
        <v>0</v>
      </c>
      <c r="L134">
        <f>+Tabla3239[[#This Row],[BALANCE INICIAL]]+Tabla3239[[#This Row],[ENTRADAS]]-Tabla3239[[#This Row],[SALIDAS]]</f>
        <v>1</v>
      </c>
      <c r="M134" s="2">
        <v>400</v>
      </c>
      <c r="N134" s="2">
        <f>+Tabla3239[[#This Row],[BALANCE INICIAL]]*Tabla3239[[#This Row],[PRECIO]]</f>
        <v>400</v>
      </c>
      <c r="O134" s="2">
        <f>+Tabla3239[[#This Row],[ENTRADAS]]*Tabla3239[[#This Row],[PRECIO]]</f>
        <v>0</v>
      </c>
      <c r="P134" s="2">
        <f>+Tabla3239[[#This Row],[SALIDAS]]*Tabla3239[[#This Row],[PRECIO]]</f>
        <v>0</v>
      </c>
      <c r="Q134" s="2">
        <f>+Tabla3239[[#This Row],[BALANCE INICIAL2]]+Tabla3239[[#This Row],[ENTRADAS3]]-Tabla3239[[#This Row],[SALIDAS4]]</f>
        <v>400</v>
      </c>
    </row>
    <row r="135" spans="1:17" x14ac:dyDescent="0.25">
      <c r="A135" s="9" t="s">
        <v>59</v>
      </c>
      <c r="B135" s="17" t="s">
        <v>880</v>
      </c>
      <c r="C135" s="50" t="s">
        <v>107</v>
      </c>
      <c r="D135" t="s">
        <v>663</v>
      </c>
      <c r="F135" s="55" t="s">
        <v>1345</v>
      </c>
      <c r="G135" s="55"/>
      <c r="H135" s="9" t="s">
        <v>834</v>
      </c>
      <c r="I135">
        <v>15</v>
      </c>
      <c r="J135">
        <v>0</v>
      </c>
      <c r="K135" s="34">
        <v>0</v>
      </c>
      <c r="L135">
        <f>+Tabla3239[[#This Row],[BALANCE INICIAL]]+Tabla3239[[#This Row],[ENTRADAS]]-Tabla3239[[#This Row],[SALIDAS]]</f>
        <v>15</v>
      </c>
      <c r="M135" s="2">
        <v>365</v>
      </c>
      <c r="N135" s="2">
        <f>+Tabla3239[[#This Row],[BALANCE INICIAL]]*Tabla3239[[#This Row],[PRECIO]]</f>
        <v>5475</v>
      </c>
      <c r="O135" s="2">
        <f>+Tabla3239[[#This Row],[ENTRADAS]]*Tabla3239[[#This Row],[PRECIO]]</f>
        <v>0</v>
      </c>
      <c r="P135" s="2">
        <f>+Tabla3239[[#This Row],[SALIDAS]]*Tabla3239[[#This Row],[PRECIO]]</f>
        <v>0</v>
      </c>
      <c r="Q135" s="2">
        <f>+Tabla3239[[#This Row],[BALANCE INICIAL2]]+Tabla3239[[#This Row],[ENTRADAS3]]-Tabla3239[[#This Row],[SALIDAS4]]</f>
        <v>5475</v>
      </c>
    </row>
    <row r="136" spans="1:17" x14ac:dyDescent="0.25">
      <c r="A136" s="9" t="s">
        <v>59</v>
      </c>
      <c r="B136" s="17" t="s">
        <v>880</v>
      </c>
      <c r="C136" s="50" t="s">
        <v>107</v>
      </c>
      <c r="D136" t="s">
        <v>664</v>
      </c>
      <c r="F136" s="55" t="s">
        <v>1345</v>
      </c>
      <c r="G136" s="55"/>
      <c r="H136" s="9" t="s">
        <v>834</v>
      </c>
      <c r="I136">
        <v>13</v>
      </c>
      <c r="J136">
        <v>0</v>
      </c>
      <c r="K136" s="34">
        <v>0</v>
      </c>
      <c r="L136">
        <f>+Tabla3239[[#This Row],[BALANCE INICIAL]]+Tabla3239[[#This Row],[ENTRADAS]]-Tabla3239[[#This Row],[SALIDAS]]</f>
        <v>13</v>
      </c>
      <c r="M136" s="2">
        <v>450</v>
      </c>
      <c r="N136" s="2">
        <f>+Tabla3239[[#This Row],[BALANCE INICIAL]]*Tabla3239[[#This Row],[PRECIO]]</f>
        <v>5850</v>
      </c>
      <c r="O136" s="2">
        <f>+Tabla3239[[#This Row],[ENTRADAS]]*Tabla3239[[#This Row],[PRECIO]]</f>
        <v>0</v>
      </c>
      <c r="P136" s="2">
        <f>+Tabla3239[[#This Row],[SALIDAS]]*Tabla3239[[#This Row],[PRECIO]]</f>
        <v>0</v>
      </c>
      <c r="Q136" s="2">
        <f>+Tabla3239[[#This Row],[BALANCE INICIAL2]]+Tabla3239[[#This Row],[ENTRADAS3]]-Tabla3239[[#This Row],[SALIDAS4]]</f>
        <v>5850</v>
      </c>
    </row>
    <row r="137" spans="1:17" x14ac:dyDescent="0.25">
      <c r="A137" s="9" t="s">
        <v>59</v>
      </c>
      <c r="B137" s="17" t="s">
        <v>880</v>
      </c>
      <c r="C137" s="50" t="s">
        <v>107</v>
      </c>
      <c r="D137" t="s">
        <v>665</v>
      </c>
      <c r="F137" s="55" t="s">
        <v>1345</v>
      </c>
      <c r="G137" s="55"/>
      <c r="H137" s="9" t="s">
        <v>834</v>
      </c>
      <c r="I137">
        <v>14</v>
      </c>
      <c r="J137">
        <v>0</v>
      </c>
      <c r="K137" s="34">
        <v>0</v>
      </c>
      <c r="L137">
        <f>+Tabla3239[[#This Row],[BALANCE INICIAL]]+Tabla3239[[#This Row],[ENTRADAS]]-Tabla3239[[#This Row],[SALIDAS]]</f>
        <v>14</v>
      </c>
      <c r="M137" s="2">
        <v>365</v>
      </c>
      <c r="N137" s="2">
        <f>+Tabla3239[[#This Row],[BALANCE INICIAL]]*Tabla3239[[#This Row],[PRECIO]]</f>
        <v>5110</v>
      </c>
      <c r="O137" s="2">
        <f>+Tabla3239[[#This Row],[ENTRADAS]]*Tabla3239[[#This Row],[PRECIO]]</f>
        <v>0</v>
      </c>
      <c r="P137" s="2">
        <f>+Tabla3239[[#This Row],[SALIDAS]]*Tabla3239[[#This Row],[PRECIO]]</f>
        <v>0</v>
      </c>
      <c r="Q137" s="2">
        <f>+Tabla3239[[#This Row],[BALANCE INICIAL2]]+Tabla3239[[#This Row],[ENTRADAS3]]-Tabla3239[[#This Row],[SALIDAS4]]</f>
        <v>5110</v>
      </c>
    </row>
    <row r="138" spans="1:17" x14ac:dyDescent="0.25">
      <c r="A138" s="9" t="s">
        <v>59</v>
      </c>
      <c r="B138" s="17" t="s">
        <v>880</v>
      </c>
      <c r="C138" s="50" t="s">
        <v>107</v>
      </c>
      <c r="D138" t="s">
        <v>667</v>
      </c>
      <c r="F138" s="55" t="s">
        <v>1345</v>
      </c>
      <c r="G138" s="55"/>
      <c r="H138" s="9" t="s">
        <v>834</v>
      </c>
      <c r="I138">
        <v>13</v>
      </c>
      <c r="J138">
        <v>0</v>
      </c>
      <c r="K138" s="34">
        <v>0</v>
      </c>
      <c r="L138">
        <f>+Tabla3239[[#This Row],[BALANCE INICIAL]]+Tabla3239[[#This Row],[ENTRADAS]]-Tabla3239[[#This Row],[SALIDAS]]</f>
        <v>13</v>
      </c>
      <c r="M138" s="2">
        <v>365</v>
      </c>
      <c r="N138" s="2">
        <f>+Tabla3239[[#This Row],[BALANCE INICIAL]]*Tabla3239[[#This Row],[PRECIO]]</f>
        <v>4745</v>
      </c>
      <c r="O138" s="2">
        <f>+Tabla3239[[#This Row],[ENTRADAS]]*Tabla3239[[#This Row],[PRECIO]]</f>
        <v>0</v>
      </c>
      <c r="P138" s="2">
        <f>+Tabla3239[[#This Row],[SALIDAS]]*Tabla3239[[#This Row],[PRECIO]]</f>
        <v>0</v>
      </c>
      <c r="Q138" s="2">
        <f>+Tabla3239[[#This Row],[BALANCE INICIAL2]]+Tabla3239[[#This Row],[ENTRADAS3]]-Tabla3239[[#This Row],[SALIDAS4]]</f>
        <v>4745</v>
      </c>
    </row>
    <row r="139" spans="1:17" x14ac:dyDescent="0.25">
      <c r="A139" s="9" t="s">
        <v>29</v>
      </c>
      <c r="B139" s="47" t="s">
        <v>878</v>
      </c>
      <c r="C139" s="50" t="s">
        <v>102</v>
      </c>
      <c r="D139" t="s">
        <v>548</v>
      </c>
      <c r="F139" s="55" t="s">
        <v>1345</v>
      </c>
      <c r="G139" s="55"/>
      <c r="H139" s="9" t="s">
        <v>865</v>
      </c>
      <c r="I139">
        <v>10</v>
      </c>
      <c r="J139">
        <v>0</v>
      </c>
      <c r="K139" s="34">
        <v>0</v>
      </c>
      <c r="L139">
        <f>+Tabla3239[[#This Row],[BALANCE INICIAL]]+Tabla3239[[#This Row],[ENTRADAS]]-Tabla3239[[#This Row],[SALIDAS]]</f>
        <v>10</v>
      </c>
      <c r="M139" s="2">
        <v>476</v>
      </c>
      <c r="N139" s="2">
        <f>+Tabla3239[[#This Row],[BALANCE INICIAL]]*Tabla3239[[#This Row],[PRECIO]]</f>
        <v>4760</v>
      </c>
      <c r="O139" s="2">
        <f>+Tabla3239[[#This Row],[ENTRADAS]]*Tabla3239[[#This Row],[PRECIO]]</f>
        <v>0</v>
      </c>
      <c r="P139" s="2">
        <f>+Tabla3239[[#This Row],[SALIDAS]]*Tabla3239[[#This Row],[PRECIO]]</f>
        <v>0</v>
      </c>
      <c r="Q139" s="2">
        <f>+Tabla3239[[#This Row],[BALANCE INICIAL2]]+Tabla3239[[#This Row],[ENTRADAS3]]-Tabla3239[[#This Row],[SALIDAS4]]</f>
        <v>4760</v>
      </c>
    </row>
    <row r="140" spans="1:17" x14ac:dyDescent="0.25">
      <c r="A140" s="39" t="s">
        <v>28</v>
      </c>
      <c r="B140" s="40" t="s">
        <v>884</v>
      </c>
      <c r="C140" s="52" t="s">
        <v>74</v>
      </c>
      <c r="D140" t="s">
        <v>1398</v>
      </c>
      <c r="F140" s="55" t="s">
        <v>1345</v>
      </c>
      <c r="G140" s="55"/>
      <c r="H140" s="9" t="s">
        <v>820</v>
      </c>
      <c r="I140">
        <v>1</v>
      </c>
      <c r="J140">
        <v>0</v>
      </c>
      <c r="K140" s="34">
        <v>0</v>
      </c>
      <c r="L140">
        <f>+Tabla3239[[#This Row],[BALANCE INICIAL]]+Tabla3239[[#This Row],[ENTRADAS]]-Tabla3239[[#This Row],[SALIDAS]]</f>
        <v>1</v>
      </c>
      <c r="M140" s="2">
        <v>97.46</v>
      </c>
      <c r="N140" s="2">
        <f>+Tabla3239[[#This Row],[BALANCE INICIAL]]*Tabla3239[[#This Row],[PRECIO]]</f>
        <v>97.46</v>
      </c>
      <c r="O140" s="2">
        <f>+Tabla3239[[#This Row],[ENTRADAS]]*Tabla3239[[#This Row],[PRECIO]]</f>
        <v>0</v>
      </c>
      <c r="P140" s="2">
        <f>+Tabla3239[[#This Row],[SALIDAS]]*Tabla3239[[#This Row],[PRECIO]]</f>
        <v>0</v>
      </c>
      <c r="Q140" s="2">
        <f>+Tabla3239[[#This Row],[BALANCE INICIAL2]]+Tabla3239[[#This Row],[ENTRADAS3]]-Tabla3239[[#This Row],[SALIDAS4]]</f>
        <v>97.46</v>
      </c>
    </row>
    <row r="141" spans="1:17" x14ac:dyDescent="0.25">
      <c r="A141" s="39" t="s">
        <v>28</v>
      </c>
      <c r="B141" s="40" t="s">
        <v>884</v>
      </c>
      <c r="C141" s="52" t="s">
        <v>74</v>
      </c>
      <c r="D141" t="s">
        <v>1296</v>
      </c>
      <c r="F141" s="55" t="s">
        <v>1345</v>
      </c>
      <c r="G141" s="55"/>
      <c r="H141" s="9" t="s">
        <v>820</v>
      </c>
      <c r="I141">
        <v>6</v>
      </c>
      <c r="J141">
        <v>0</v>
      </c>
      <c r="K141" s="34">
        <v>0</v>
      </c>
      <c r="L141">
        <f>+Tabla3239[[#This Row],[BALANCE INICIAL]]+Tabla3239[[#This Row],[ENTRADAS]]-Tabla3239[[#This Row],[SALIDAS]]</f>
        <v>6</v>
      </c>
      <c r="M141" s="2">
        <v>130</v>
      </c>
      <c r="N141" s="2">
        <f>+Tabla3239[[#This Row],[BALANCE INICIAL]]*Tabla3239[[#This Row],[PRECIO]]</f>
        <v>780</v>
      </c>
      <c r="O141" s="2">
        <f>+Tabla3239[[#This Row],[ENTRADAS]]*Tabla3239[[#This Row],[PRECIO]]</f>
        <v>0</v>
      </c>
      <c r="P141" s="2">
        <f>+Tabla3239[[#This Row],[SALIDAS]]*Tabla3239[[#This Row],[PRECIO]]</f>
        <v>0</v>
      </c>
      <c r="Q141" s="2">
        <f>+Tabla3239[[#This Row],[BALANCE INICIAL2]]+Tabla3239[[#This Row],[ENTRADAS3]]-Tabla3239[[#This Row],[SALIDAS4]]</f>
        <v>780</v>
      </c>
    </row>
    <row r="142" spans="1:17" x14ac:dyDescent="0.25">
      <c r="A142" s="39" t="s">
        <v>28</v>
      </c>
      <c r="B142" s="40" t="s">
        <v>884</v>
      </c>
      <c r="C142" s="52" t="s">
        <v>74</v>
      </c>
      <c r="D142" t="s">
        <v>1297</v>
      </c>
      <c r="F142" s="55" t="s">
        <v>1345</v>
      </c>
      <c r="G142" s="55"/>
      <c r="H142" s="9" t="s">
        <v>820</v>
      </c>
      <c r="I142">
        <v>11</v>
      </c>
      <c r="J142">
        <v>0</v>
      </c>
      <c r="K142" s="34">
        <v>0</v>
      </c>
      <c r="L142">
        <f>+Tabla3239[[#This Row],[BALANCE INICIAL]]+Tabla3239[[#This Row],[ENTRADAS]]-Tabla3239[[#This Row],[SALIDAS]]</f>
        <v>11</v>
      </c>
      <c r="M142" s="2">
        <v>184</v>
      </c>
      <c r="N142" s="2">
        <f>+Tabla3239[[#This Row],[BALANCE INICIAL]]*Tabla3239[[#This Row],[PRECIO]]</f>
        <v>2024</v>
      </c>
      <c r="O142" s="2">
        <f>+Tabla3239[[#This Row],[ENTRADAS]]*Tabla3239[[#This Row],[PRECIO]]</f>
        <v>0</v>
      </c>
      <c r="P142" s="2">
        <f>+Tabla3239[[#This Row],[SALIDAS]]*Tabla3239[[#This Row],[PRECIO]]</f>
        <v>0</v>
      </c>
      <c r="Q142" s="2">
        <f>+Tabla3239[[#This Row],[BALANCE INICIAL2]]+Tabla3239[[#This Row],[ENTRADAS3]]-Tabla3239[[#This Row],[SALIDAS4]]</f>
        <v>2024</v>
      </c>
    </row>
    <row r="143" spans="1:17" x14ac:dyDescent="0.25">
      <c r="A143" s="39" t="s">
        <v>28</v>
      </c>
      <c r="B143" s="40" t="s">
        <v>884</v>
      </c>
      <c r="C143" s="52" t="s">
        <v>74</v>
      </c>
      <c r="D143" t="s">
        <v>1298</v>
      </c>
      <c r="F143" s="55" t="s">
        <v>1345</v>
      </c>
      <c r="G143" s="55"/>
      <c r="H143" s="9" t="s">
        <v>820</v>
      </c>
      <c r="I143">
        <v>14</v>
      </c>
      <c r="J143">
        <v>0</v>
      </c>
      <c r="K143" s="34">
        <v>0</v>
      </c>
      <c r="L143">
        <f>+Tabla3239[[#This Row],[BALANCE INICIAL]]+Tabla3239[[#This Row],[ENTRADAS]]-Tabla3239[[#This Row],[SALIDAS]]</f>
        <v>14</v>
      </c>
      <c r="M143" s="2">
        <v>199.16</v>
      </c>
      <c r="N143" s="2">
        <f>+Tabla3239[[#This Row],[BALANCE INICIAL]]*Tabla3239[[#This Row],[PRECIO]]</f>
        <v>2788.24</v>
      </c>
      <c r="O143" s="2">
        <f>+Tabla3239[[#This Row],[ENTRADAS]]*Tabla3239[[#This Row],[PRECIO]]</f>
        <v>0</v>
      </c>
      <c r="P143" s="2">
        <f>+Tabla3239[[#This Row],[SALIDAS]]*Tabla3239[[#This Row],[PRECIO]]</f>
        <v>0</v>
      </c>
      <c r="Q143" s="2">
        <f>+Tabla3239[[#This Row],[BALANCE INICIAL2]]+Tabla3239[[#This Row],[ENTRADAS3]]-Tabla3239[[#This Row],[SALIDAS4]]</f>
        <v>2788.24</v>
      </c>
    </row>
    <row r="144" spans="1:17" x14ac:dyDescent="0.25">
      <c r="A144" s="39" t="s">
        <v>28</v>
      </c>
      <c r="B144" s="40" t="s">
        <v>884</v>
      </c>
      <c r="C144" s="52" t="s">
        <v>74</v>
      </c>
      <c r="D144" t="s">
        <v>1397</v>
      </c>
      <c r="F144" s="55" t="s">
        <v>1345</v>
      </c>
      <c r="G144" s="55"/>
      <c r="H144" s="9" t="s">
        <v>820</v>
      </c>
      <c r="I144">
        <v>1</v>
      </c>
      <c r="J144">
        <v>0</v>
      </c>
      <c r="K144" s="34">
        <v>1</v>
      </c>
      <c r="L144">
        <f>+Tabla3239[[#This Row],[BALANCE INICIAL]]+Tabla3239[[#This Row],[ENTRADAS]]-Tabla3239[[#This Row],[SALIDAS]]</f>
        <v>0</v>
      </c>
      <c r="M144" s="2">
        <v>391.36</v>
      </c>
      <c r="N144" s="2">
        <f>+Tabla3239[[#This Row],[BALANCE INICIAL]]*Tabla3239[[#This Row],[PRECIO]]</f>
        <v>391.36</v>
      </c>
      <c r="O144" s="2">
        <f>+Tabla3239[[#This Row],[ENTRADAS]]*Tabla3239[[#This Row],[PRECIO]]</f>
        <v>0</v>
      </c>
      <c r="P144" s="2">
        <f>+Tabla3239[[#This Row],[SALIDAS]]*Tabla3239[[#This Row],[PRECIO]]</f>
        <v>391.36</v>
      </c>
      <c r="Q144" s="2">
        <f>+Tabla3239[[#This Row],[BALANCE INICIAL2]]+Tabla3239[[#This Row],[ENTRADAS3]]-Tabla3239[[#This Row],[SALIDAS4]]</f>
        <v>0</v>
      </c>
    </row>
    <row r="145" spans="1:17" x14ac:dyDescent="0.25">
      <c r="A145" s="39" t="s">
        <v>28</v>
      </c>
      <c r="B145" s="40" t="s">
        <v>884</v>
      </c>
      <c r="C145" s="52" t="s">
        <v>74</v>
      </c>
      <c r="D145" t="s">
        <v>1294</v>
      </c>
      <c r="F145" s="55" t="s">
        <v>1345</v>
      </c>
      <c r="G145" s="55"/>
      <c r="H145" s="9" t="s">
        <v>820</v>
      </c>
      <c r="I145">
        <v>70</v>
      </c>
      <c r="J145">
        <v>0</v>
      </c>
      <c r="K145" s="34">
        <v>0</v>
      </c>
      <c r="L145">
        <f>+Tabla3239[[#This Row],[BALANCE INICIAL]]+Tabla3239[[#This Row],[ENTRADAS]]-Tabla3239[[#This Row],[SALIDAS]]</f>
        <v>70</v>
      </c>
      <c r="M145" s="2">
        <v>4.5</v>
      </c>
      <c r="N145" s="2">
        <f>+Tabla3239[[#This Row],[BALANCE INICIAL]]*Tabla3239[[#This Row],[PRECIO]]</f>
        <v>315</v>
      </c>
      <c r="O145" s="2">
        <f>+Tabla3239[[#This Row],[ENTRADAS]]*Tabla3239[[#This Row],[PRECIO]]</f>
        <v>0</v>
      </c>
      <c r="P145" s="2">
        <f>+Tabla3239[[#This Row],[SALIDAS]]*Tabla3239[[#This Row],[PRECIO]]</f>
        <v>0</v>
      </c>
      <c r="Q145" s="2">
        <f>+Tabla3239[[#This Row],[BALANCE INICIAL2]]+Tabla3239[[#This Row],[ENTRADAS3]]-Tabla3239[[#This Row],[SALIDAS4]]</f>
        <v>315</v>
      </c>
    </row>
    <row r="146" spans="1:17" x14ac:dyDescent="0.25">
      <c r="A146" s="9" t="s">
        <v>36</v>
      </c>
      <c r="B146" s="47" t="s">
        <v>895</v>
      </c>
      <c r="C146" s="50" t="s">
        <v>82</v>
      </c>
      <c r="D146" t="s">
        <v>1295</v>
      </c>
      <c r="F146" s="55" t="s">
        <v>1345</v>
      </c>
      <c r="G146" s="55"/>
      <c r="H146" s="9" t="s">
        <v>820</v>
      </c>
      <c r="I146">
        <v>1</v>
      </c>
      <c r="J146">
        <v>0</v>
      </c>
      <c r="K146" s="34">
        <v>0</v>
      </c>
      <c r="L146">
        <f>+Tabla3239[[#This Row],[BALANCE INICIAL]]+Tabla3239[[#This Row],[ENTRADAS]]-Tabla3239[[#This Row],[SALIDAS]]</f>
        <v>1</v>
      </c>
      <c r="M146" s="2">
        <v>1900</v>
      </c>
      <c r="N146" s="2">
        <f>+Tabla3239[[#This Row],[BALANCE INICIAL]]*Tabla3239[[#This Row],[PRECIO]]</f>
        <v>1900</v>
      </c>
      <c r="O146" s="2">
        <f>+Tabla3239[[#This Row],[ENTRADAS]]*Tabla3239[[#This Row],[PRECIO]]</f>
        <v>0</v>
      </c>
      <c r="P146" s="2">
        <f>+Tabla3239[[#This Row],[SALIDAS]]*Tabla3239[[#This Row],[PRECIO]]</f>
        <v>0</v>
      </c>
      <c r="Q146" s="2">
        <f>+Tabla3239[[#This Row],[BALANCE INICIAL2]]+Tabla3239[[#This Row],[ENTRADAS3]]-Tabla3239[[#This Row],[SALIDAS4]]</f>
        <v>1900</v>
      </c>
    </row>
    <row r="147" spans="1:17" x14ac:dyDescent="0.25">
      <c r="A147" s="9" t="s">
        <v>1141</v>
      </c>
      <c r="B147" s="17" t="s">
        <v>1142</v>
      </c>
      <c r="C147" s="50" t="s">
        <v>1143</v>
      </c>
      <c r="D147" t="s">
        <v>1368</v>
      </c>
      <c r="F147" s="55" t="s">
        <v>1345</v>
      </c>
      <c r="G147" s="55"/>
      <c r="H147" s="9" t="s">
        <v>820</v>
      </c>
      <c r="I147">
        <v>18</v>
      </c>
      <c r="J147">
        <v>0</v>
      </c>
      <c r="K147" s="34">
        <v>0</v>
      </c>
      <c r="L147">
        <f>+Tabla3239[[#This Row],[BALANCE INICIAL]]+Tabla3239[[#This Row],[ENTRADAS]]-Tabla3239[[#This Row],[SALIDAS]]</f>
        <v>18</v>
      </c>
      <c r="M147" s="2">
        <v>50</v>
      </c>
      <c r="N147" s="2">
        <f>+Tabla3239[[#This Row],[BALANCE INICIAL]]*Tabla3239[[#This Row],[PRECIO]]</f>
        <v>900</v>
      </c>
      <c r="O147" s="2">
        <f>+Tabla3239[[#This Row],[ENTRADAS]]*Tabla3239[[#This Row],[PRECIO]]</f>
        <v>0</v>
      </c>
      <c r="P147" s="2">
        <f>+Tabla3239[[#This Row],[SALIDAS]]*Tabla3239[[#This Row],[PRECIO]]</f>
        <v>0</v>
      </c>
      <c r="Q147" s="2">
        <f>+Tabla3239[[#This Row],[BALANCE INICIAL2]]+Tabla3239[[#This Row],[ENTRADAS3]]-Tabla3239[[#This Row],[SALIDAS4]]</f>
        <v>900</v>
      </c>
    </row>
    <row r="148" spans="1:17" x14ac:dyDescent="0.25">
      <c r="A148" s="9" t="s">
        <v>59</v>
      </c>
      <c r="B148" s="17" t="s">
        <v>880</v>
      </c>
      <c r="C148" s="50" t="s">
        <v>107</v>
      </c>
      <c r="D148" t="s">
        <v>668</v>
      </c>
      <c r="F148" s="55" t="s">
        <v>1345</v>
      </c>
      <c r="G148" s="55"/>
      <c r="H148" s="9" t="s">
        <v>820</v>
      </c>
      <c r="I148">
        <v>1</v>
      </c>
      <c r="J148">
        <v>0</v>
      </c>
      <c r="K148" s="34">
        <v>0</v>
      </c>
      <c r="L148">
        <f>+Tabla3239[[#This Row],[BALANCE INICIAL]]+Tabla3239[[#This Row],[ENTRADAS]]-Tabla3239[[#This Row],[SALIDAS]]</f>
        <v>1</v>
      </c>
      <c r="M148" s="2">
        <v>545</v>
      </c>
      <c r="N148" s="2">
        <f>+Tabla3239[[#This Row],[BALANCE INICIAL]]*Tabla3239[[#This Row],[PRECIO]]</f>
        <v>545</v>
      </c>
      <c r="O148" s="2">
        <f>+Tabla3239[[#This Row],[ENTRADAS]]*Tabla3239[[#This Row],[PRECIO]]</f>
        <v>0</v>
      </c>
      <c r="P148" s="2">
        <f>+Tabla3239[[#This Row],[SALIDAS]]*Tabla3239[[#This Row],[PRECIO]]</f>
        <v>0</v>
      </c>
      <c r="Q148" s="2">
        <f>+Tabla3239[[#This Row],[BALANCE INICIAL2]]+Tabla3239[[#This Row],[ENTRADAS3]]-Tabla3239[[#This Row],[SALIDAS4]]</f>
        <v>545</v>
      </c>
    </row>
    <row r="149" spans="1:17" x14ac:dyDescent="0.25">
      <c r="A149" s="35" t="s">
        <v>27</v>
      </c>
      <c r="B149" s="17" t="s">
        <v>889</v>
      </c>
      <c r="C149" s="51" t="s">
        <v>1139</v>
      </c>
      <c r="D149" t="s">
        <v>1293</v>
      </c>
      <c r="F149" s="55" t="s">
        <v>1345</v>
      </c>
      <c r="G149" s="55"/>
      <c r="H149" s="9" t="s">
        <v>820</v>
      </c>
      <c r="I149">
        <v>150</v>
      </c>
      <c r="J149">
        <v>0</v>
      </c>
      <c r="K149" s="34">
        <v>0</v>
      </c>
      <c r="L149">
        <f>+Tabla3239[[#This Row],[BALANCE INICIAL]]+Tabla3239[[#This Row],[ENTRADAS]]-Tabla3239[[#This Row],[SALIDAS]]</f>
        <v>150</v>
      </c>
      <c r="M149" s="2">
        <v>65.8</v>
      </c>
      <c r="N149" s="2">
        <f>+Tabla3239[[#This Row],[BALANCE INICIAL]]*Tabla3239[[#This Row],[PRECIO]]</f>
        <v>9870</v>
      </c>
      <c r="O149" s="2">
        <f>+Tabla3239[[#This Row],[ENTRADAS]]*Tabla3239[[#This Row],[PRECIO]]</f>
        <v>0</v>
      </c>
      <c r="P149" s="2">
        <f>+Tabla3239[[#This Row],[SALIDAS]]*Tabla3239[[#This Row],[PRECIO]]</f>
        <v>0</v>
      </c>
      <c r="Q149" s="2">
        <f>+Tabla3239[[#This Row],[BALANCE INICIAL2]]+Tabla3239[[#This Row],[ENTRADAS3]]-Tabla3239[[#This Row],[SALIDAS4]]</f>
        <v>9870</v>
      </c>
    </row>
    <row r="150" spans="1:17" x14ac:dyDescent="0.25">
      <c r="A150" s="9" t="s">
        <v>1130</v>
      </c>
      <c r="B150" s="17" t="s">
        <v>894</v>
      </c>
      <c r="C150" s="50" t="s">
        <v>1131</v>
      </c>
      <c r="D150" t="s">
        <v>1144</v>
      </c>
      <c r="F150" s="55" t="s">
        <v>1345</v>
      </c>
      <c r="G150" s="55"/>
      <c r="H150" s="9" t="s">
        <v>820</v>
      </c>
      <c r="I150">
        <v>0</v>
      </c>
      <c r="J150">
        <v>0</v>
      </c>
      <c r="K150" s="34">
        <v>0</v>
      </c>
      <c r="L150">
        <f>+Tabla3239[[#This Row],[BALANCE INICIAL]]+Tabla3239[[#This Row],[ENTRADAS]]-Tabla3239[[#This Row],[SALIDAS]]</f>
        <v>0</v>
      </c>
      <c r="M150" s="2">
        <v>1300</v>
      </c>
      <c r="N150" s="2">
        <f>+Tabla3239[[#This Row],[BALANCE INICIAL]]*Tabla3239[[#This Row],[PRECIO]]</f>
        <v>0</v>
      </c>
      <c r="O150" s="2">
        <f>+Tabla3239[[#This Row],[ENTRADAS]]*Tabla3239[[#This Row],[PRECIO]]</f>
        <v>0</v>
      </c>
      <c r="P150" s="2">
        <f>+Tabla3239[[#This Row],[SALIDAS]]*Tabla3239[[#This Row],[PRECIO]]</f>
        <v>0</v>
      </c>
      <c r="Q150" s="2">
        <f>+Tabla3239[[#This Row],[BALANCE INICIAL2]]+Tabla3239[[#This Row],[ENTRADAS3]]-Tabla3239[[#This Row],[SALIDAS4]]</f>
        <v>0</v>
      </c>
    </row>
    <row r="151" spans="1:17" x14ac:dyDescent="0.25">
      <c r="A151" s="9" t="s">
        <v>32</v>
      </c>
      <c r="B151" s="47" t="s">
        <v>888</v>
      </c>
      <c r="C151" s="50" t="s">
        <v>76</v>
      </c>
      <c r="D151" t="s">
        <v>1414</v>
      </c>
      <c r="F151" s="55" t="s">
        <v>1345</v>
      </c>
      <c r="G151" s="55"/>
      <c r="H151" s="9" t="s">
        <v>820</v>
      </c>
      <c r="I151">
        <v>2</v>
      </c>
      <c r="J151">
        <v>0</v>
      </c>
      <c r="K151" s="34">
        <v>0</v>
      </c>
      <c r="L151">
        <f>+Tabla3239[[#This Row],[BALANCE INICIAL]]+Tabla3239[[#This Row],[ENTRADAS]]-Tabla3239[[#This Row],[SALIDAS]]</f>
        <v>2</v>
      </c>
      <c r="M151" s="2">
        <v>185</v>
      </c>
      <c r="N151" s="2">
        <f>+Tabla3239[[#This Row],[BALANCE INICIAL]]*Tabla3239[[#This Row],[PRECIO]]</f>
        <v>370</v>
      </c>
      <c r="O151" s="2">
        <f>+Tabla3239[[#This Row],[ENTRADAS]]*Tabla3239[[#This Row],[PRECIO]]</f>
        <v>0</v>
      </c>
      <c r="P151" s="2">
        <f>+Tabla3239[[#This Row],[SALIDAS]]*Tabla3239[[#This Row],[PRECIO]]</f>
        <v>0</v>
      </c>
      <c r="Q151" s="2">
        <f>+Tabla3239[[#This Row],[BALANCE INICIAL2]]+Tabla3239[[#This Row],[ENTRADAS3]]-Tabla3239[[#This Row],[SALIDAS4]]</f>
        <v>370</v>
      </c>
    </row>
    <row r="152" spans="1:17" x14ac:dyDescent="0.25">
      <c r="A152" s="9" t="s">
        <v>29</v>
      </c>
      <c r="B152" s="47" t="s">
        <v>878</v>
      </c>
      <c r="C152" s="50" t="s">
        <v>102</v>
      </c>
      <c r="D152" t="s">
        <v>605</v>
      </c>
      <c r="F152" s="55" t="s">
        <v>1345</v>
      </c>
      <c r="G152" s="55"/>
      <c r="H152" s="9" t="s">
        <v>834</v>
      </c>
      <c r="I152">
        <v>7</v>
      </c>
      <c r="J152">
        <v>0</v>
      </c>
      <c r="K152" s="34">
        <v>0</v>
      </c>
      <c r="L152">
        <f>+Tabla3239[[#This Row],[BALANCE INICIAL]]+Tabla3239[[#This Row],[ENTRADAS]]-Tabla3239[[#This Row],[SALIDAS]]</f>
        <v>7</v>
      </c>
      <c r="M152" s="2">
        <v>47.46</v>
      </c>
      <c r="N152" s="2">
        <f>+Tabla3239[[#This Row],[BALANCE INICIAL]]*Tabla3239[[#This Row],[PRECIO]]</f>
        <v>332.22</v>
      </c>
      <c r="O152" s="2">
        <f>+Tabla3239[[#This Row],[ENTRADAS]]*Tabla3239[[#This Row],[PRECIO]]</f>
        <v>0</v>
      </c>
      <c r="P152" s="2">
        <f>+Tabla3239[[#This Row],[SALIDAS]]*Tabla3239[[#This Row],[PRECIO]]</f>
        <v>0</v>
      </c>
      <c r="Q152" s="2">
        <f>+Tabla3239[[#This Row],[BALANCE INICIAL2]]+Tabla3239[[#This Row],[ENTRADAS3]]-Tabla3239[[#This Row],[SALIDAS4]]</f>
        <v>332.22</v>
      </c>
    </row>
    <row r="153" spans="1:17" x14ac:dyDescent="0.25">
      <c r="A153" s="39" t="s">
        <v>28</v>
      </c>
      <c r="B153" s="40" t="s">
        <v>884</v>
      </c>
      <c r="C153" s="52" t="s">
        <v>74</v>
      </c>
      <c r="D153" t="s">
        <v>184</v>
      </c>
      <c r="F153" s="55" t="s">
        <v>1345</v>
      </c>
      <c r="G153" s="55"/>
      <c r="H153" s="9" t="s">
        <v>839</v>
      </c>
      <c r="I153">
        <v>1</v>
      </c>
      <c r="J153">
        <v>0</v>
      </c>
      <c r="K153" s="34">
        <v>0</v>
      </c>
      <c r="L153">
        <f>+Tabla3239[[#This Row],[BALANCE INICIAL]]+Tabla3239[[#This Row],[ENTRADAS]]-Tabla3239[[#This Row],[SALIDAS]]</f>
        <v>1</v>
      </c>
      <c r="M153" s="2">
        <v>21</v>
      </c>
      <c r="N153" s="2">
        <f>+Tabla3239[[#This Row],[BALANCE INICIAL]]*Tabla3239[[#This Row],[PRECIO]]</f>
        <v>21</v>
      </c>
      <c r="O153" s="2">
        <f>+Tabla3239[[#This Row],[ENTRADAS]]*Tabla3239[[#This Row],[PRECIO]]</f>
        <v>0</v>
      </c>
      <c r="P153" s="2">
        <f>+Tabla3239[[#This Row],[SALIDAS]]*Tabla3239[[#This Row],[PRECIO]]</f>
        <v>0</v>
      </c>
      <c r="Q153" s="2">
        <f>+Tabla3239[[#This Row],[BALANCE INICIAL2]]+Tabla3239[[#This Row],[ENTRADAS3]]-Tabla3239[[#This Row],[SALIDAS4]]</f>
        <v>21</v>
      </c>
    </row>
    <row r="154" spans="1:17" ht="13.5" customHeight="1" x14ac:dyDescent="0.25">
      <c r="A154" s="9" t="s">
        <v>29</v>
      </c>
      <c r="B154" s="47" t="s">
        <v>878</v>
      </c>
      <c r="C154" s="50" t="s">
        <v>102</v>
      </c>
      <c r="D154" t="s">
        <v>550</v>
      </c>
      <c r="F154" s="55" t="s">
        <v>1345</v>
      </c>
      <c r="G154" s="55"/>
      <c r="H154" s="9" t="s">
        <v>865</v>
      </c>
      <c r="I154">
        <v>1</v>
      </c>
      <c r="J154">
        <v>0</v>
      </c>
      <c r="K154" s="34">
        <v>0</v>
      </c>
      <c r="L154">
        <f>+Tabla3239[[#This Row],[BALANCE INICIAL]]+Tabla3239[[#This Row],[ENTRADAS]]-Tabla3239[[#This Row],[SALIDAS]]</f>
        <v>1</v>
      </c>
      <c r="M154" s="2">
        <v>1487</v>
      </c>
      <c r="N154" s="2">
        <f>+Tabla3239[[#This Row],[BALANCE INICIAL]]*Tabla3239[[#This Row],[PRECIO]]</f>
        <v>1487</v>
      </c>
      <c r="O154" s="2">
        <f>+Tabla3239[[#This Row],[ENTRADAS]]*Tabla3239[[#This Row],[PRECIO]]</f>
        <v>0</v>
      </c>
      <c r="P154" s="2">
        <f>+Tabla3239[[#This Row],[SALIDAS]]*Tabla3239[[#This Row],[PRECIO]]</f>
        <v>0</v>
      </c>
      <c r="Q154" s="2">
        <f>+Tabla3239[[#This Row],[BALANCE INICIAL2]]+Tabla3239[[#This Row],[ENTRADAS3]]-Tabla3239[[#This Row],[SALIDAS4]]</f>
        <v>1487</v>
      </c>
    </row>
    <row r="155" spans="1:17" x14ac:dyDescent="0.25">
      <c r="A155" s="39" t="s">
        <v>28</v>
      </c>
      <c r="B155" s="40" t="s">
        <v>884</v>
      </c>
      <c r="C155" s="52" t="s">
        <v>74</v>
      </c>
      <c r="D155" t="s">
        <v>1288</v>
      </c>
      <c r="F155" s="55" t="s">
        <v>1345</v>
      </c>
      <c r="G155" s="55"/>
      <c r="H155" s="9" t="s">
        <v>820</v>
      </c>
      <c r="I155">
        <v>3</v>
      </c>
      <c r="J155">
        <v>0</v>
      </c>
      <c r="K155" s="34">
        <v>0</v>
      </c>
      <c r="L155">
        <f>+Tabla3239[[#This Row],[BALANCE INICIAL]]+Tabla3239[[#This Row],[ENTRADAS]]-Tabla3239[[#This Row],[SALIDAS]]</f>
        <v>3</v>
      </c>
      <c r="M155" s="2">
        <v>86.78</v>
      </c>
      <c r="N155" s="2">
        <f>+Tabla3239[[#This Row],[BALANCE INICIAL]]*Tabla3239[[#This Row],[PRECIO]]</f>
        <v>260.34000000000003</v>
      </c>
      <c r="O155" s="2">
        <f>+Tabla3239[[#This Row],[ENTRADAS]]*Tabla3239[[#This Row],[PRECIO]]</f>
        <v>0</v>
      </c>
      <c r="P155" s="2">
        <f>+Tabla3239[[#This Row],[SALIDAS]]*Tabla3239[[#This Row],[PRECIO]]</f>
        <v>0</v>
      </c>
      <c r="Q155" s="2">
        <f>+Tabla3239[[#This Row],[BALANCE INICIAL2]]+Tabla3239[[#This Row],[ENTRADAS3]]-Tabla3239[[#This Row],[SALIDAS4]]</f>
        <v>260.34000000000003</v>
      </c>
    </row>
    <row r="156" spans="1:17" x14ac:dyDescent="0.25">
      <c r="A156" s="39" t="s">
        <v>28</v>
      </c>
      <c r="B156" s="40" t="s">
        <v>884</v>
      </c>
      <c r="C156" s="52" t="s">
        <v>74</v>
      </c>
      <c r="D156" t="s">
        <v>1446</v>
      </c>
      <c r="F156" s="55" t="s">
        <v>1345</v>
      </c>
      <c r="G156" s="55"/>
      <c r="H156" s="9" t="s">
        <v>820</v>
      </c>
      <c r="I156">
        <v>5</v>
      </c>
      <c r="J156">
        <v>0</v>
      </c>
      <c r="K156" s="34">
        <v>0</v>
      </c>
      <c r="L156">
        <f>+Tabla3239[[#This Row],[BALANCE INICIAL]]+Tabla3239[[#This Row],[ENTRADAS]]-Tabla3239[[#This Row],[SALIDAS]]</f>
        <v>5</v>
      </c>
      <c r="M156" s="2">
        <v>38.35</v>
      </c>
      <c r="N156" s="2">
        <f>+Tabla3239[[#This Row],[BALANCE INICIAL]]*Tabla3239[[#This Row],[PRECIO]]</f>
        <v>191.75</v>
      </c>
      <c r="O156" s="2">
        <f>+Tabla3239[[#This Row],[ENTRADAS]]*Tabla3239[[#This Row],[PRECIO]]</f>
        <v>0</v>
      </c>
      <c r="P156" s="2">
        <f>+Tabla3239[[#This Row],[SALIDAS]]*Tabla3239[[#This Row],[PRECIO]]</f>
        <v>0</v>
      </c>
      <c r="Q156" s="2">
        <f>+Tabla3239[[#This Row],[BALANCE INICIAL2]]+Tabla3239[[#This Row],[ENTRADAS3]]-Tabla3239[[#This Row],[SALIDAS4]]</f>
        <v>191.75</v>
      </c>
    </row>
    <row r="157" spans="1:17" x14ac:dyDescent="0.25">
      <c r="A157" s="39" t="s">
        <v>28</v>
      </c>
      <c r="B157" s="40" t="s">
        <v>884</v>
      </c>
      <c r="C157" s="52" t="s">
        <v>74</v>
      </c>
      <c r="D157" t="s">
        <v>1289</v>
      </c>
      <c r="E157" t="s">
        <v>1349</v>
      </c>
      <c r="F157" s="55" t="s">
        <v>1345</v>
      </c>
      <c r="G157" s="55"/>
      <c r="H157" s="9" t="s">
        <v>820</v>
      </c>
      <c r="I157">
        <v>60</v>
      </c>
      <c r="J157">
        <v>0</v>
      </c>
      <c r="K157" s="34">
        <v>8</v>
      </c>
      <c r="L157">
        <f>+Tabla3239[[#This Row],[BALANCE INICIAL]]+Tabla3239[[#This Row],[ENTRADAS]]-Tabla3239[[#This Row],[SALIDAS]]</f>
        <v>52</v>
      </c>
      <c r="M157" s="2">
        <v>12</v>
      </c>
      <c r="N157" s="2">
        <f>+Tabla3239[[#This Row],[BALANCE INICIAL]]*Tabla3239[[#This Row],[PRECIO]]</f>
        <v>720</v>
      </c>
      <c r="O157" s="2">
        <f>+Tabla3239[[#This Row],[ENTRADAS]]*Tabla3239[[#This Row],[PRECIO]]</f>
        <v>0</v>
      </c>
      <c r="P157" s="2">
        <f>+Tabla3239[[#This Row],[SALIDAS]]*Tabla3239[[#This Row],[PRECIO]]</f>
        <v>96</v>
      </c>
      <c r="Q157" s="2">
        <f>+Tabla3239[[#This Row],[BALANCE INICIAL2]]+Tabla3239[[#This Row],[ENTRADAS3]]-Tabla3239[[#This Row],[SALIDAS4]]</f>
        <v>624</v>
      </c>
    </row>
    <row r="158" spans="1:17" x14ac:dyDescent="0.25">
      <c r="A158" s="13" t="s">
        <v>34</v>
      </c>
      <c r="B158" s="17" t="s">
        <v>877</v>
      </c>
      <c r="C158" s="49" t="s">
        <v>80</v>
      </c>
      <c r="D158" t="s">
        <v>1034</v>
      </c>
      <c r="E158" t="s">
        <v>998</v>
      </c>
      <c r="F158" s="55" t="s">
        <v>1345</v>
      </c>
      <c r="G158" s="55"/>
      <c r="H158" s="9" t="s">
        <v>820</v>
      </c>
      <c r="I158">
        <v>0</v>
      </c>
      <c r="J158">
        <v>0</v>
      </c>
      <c r="K158" s="34">
        <v>0</v>
      </c>
      <c r="L158">
        <f>+Tabla3239[[#This Row],[BALANCE INICIAL]]+Tabla3239[[#This Row],[ENTRADAS]]-Tabla3239[[#This Row],[SALIDAS]]</f>
        <v>0</v>
      </c>
      <c r="M158" s="2">
        <v>290</v>
      </c>
      <c r="N158" s="2">
        <f>+Tabla3239[[#This Row],[BALANCE INICIAL]]*Tabla3239[[#This Row],[PRECIO]]</f>
        <v>0</v>
      </c>
      <c r="O158" s="2">
        <f>+Tabla3239[[#This Row],[ENTRADAS]]*Tabla3239[[#This Row],[PRECIO]]</f>
        <v>0</v>
      </c>
      <c r="P158" s="2">
        <f>+Tabla3239[[#This Row],[SALIDAS]]*Tabla3239[[#This Row],[PRECIO]]</f>
        <v>0</v>
      </c>
      <c r="Q158" s="2">
        <f>+Tabla3239[[#This Row],[BALANCE INICIAL2]]+Tabla3239[[#This Row],[ENTRADAS3]]-Tabla3239[[#This Row],[SALIDAS4]]</f>
        <v>0</v>
      </c>
    </row>
    <row r="159" spans="1:17" x14ac:dyDescent="0.25">
      <c r="A159" s="39" t="s">
        <v>28</v>
      </c>
      <c r="B159" s="40" t="s">
        <v>884</v>
      </c>
      <c r="C159" s="52" t="s">
        <v>74</v>
      </c>
      <c r="D159" t="s">
        <v>1290</v>
      </c>
      <c r="F159" s="55" t="s">
        <v>1345</v>
      </c>
      <c r="G159" s="55"/>
      <c r="H159" s="9" t="s">
        <v>820</v>
      </c>
      <c r="I159">
        <v>51</v>
      </c>
      <c r="J159">
        <v>0</v>
      </c>
      <c r="K159" s="34">
        <v>0</v>
      </c>
      <c r="L159">
        <f>+Tabla3239[[#This Row],[BALANCE INICIAL]]+Tabla3239[[#This Row],[ENTRADAS]]-Tabla3239[[#This Row],[SALIDAS]]</f>
        <v>51</v>
      </c>
      <c r="M159" s="2">
        <v>48.73</v>
      </c>
      <c r="N159" s="2">
        <f>+Tabla3239[[#This Row],[BALANCE INICIAL]]*Tabla3239[[#This Row],[PRECIO]]</f>
        <v>2485.23</v>
      </c>
      <c r="O159" s="2">
        <f>+Tabla3239[[#This Row],[ENTRADAS]]*Tabla3239[[#This Row],[PRECIO]]</f>
        <v>0</v>
      </c>
      <c r="P159" s="2">
        <f>+Tabla3239[[#This Row],[SALIDAS]]*Tabla3239[[#This Row],[PRECIO]]</f>
        <v>0</v>
      </c>
      <c r="Q159" s="2">
        <f>+Tabla3239[[#This Row],[BALANCE INICIAL2]]+Tabla3239[[#This Row],[ENTRADAS3]]-Tabla3239[[#This Row],[SALIDAS4]]</f>
        <v>2485.23</v>
      </c>
    </row>
    <row r="160" spans="1:17" x14ac:dyDescent="0.25">
      <c r="A160" s="39" t="s">
        <v>28</v>
      </c>
      <c r="B160" s="40" t="s">
        <v>884</v>
      </c>
      <c r="C160" s="52" t="s">
        <v>74</v>
      </c>
      <c r="D160" t="s">
        <v>1291</v>
      </c>
      <c r="F160" s="55" t="s">
        <v>1345</v>
      </c>
      <c r="G160" s="55"/>
      <c r="H160" s="9" t="s">
        <v>820</v>
      </c>
      <c r="I160">
        <v>8</v>
      </c>
      <c r="J160">
        <v>0</v>
      </c>
      <c r="K160" s="34">
        <v>0</v>
      </c>
      <c r="L160">
        <f>+Tabla3239[[#This Row],[BALANCE INICIAL]]+Tabla3239[[#This Row],[ENTRADAS]]-Tabla3239[[#This Row],[SALIDAS]]</f>
        <v>8</v>
      </c>
      <c r="M160" s="2">
        <v>100</v>
      </c>
      <c r="N160" s="2">
        <f>+Tabla3239[[#This Row],[BALANCE INICIAL]]*Tabla3239[[#This Row],[PRECIO]]</f>
        <v>800</v>
      </c>
      <c r="O160" s="2">
        <f>+Tabla3239[[#This Row],[ENTRADAS]]*Tabla3239[[#This Row],[PRECIO]]</f>
        <v>0</v>
      </c>
      <c r="P160" s="2">
        <f>+Tabla3239[[#This Row],[SALIDAS]]*Tabla3239[[#This Row],[PRECIO]]</f>
        <v>0</v>
      </c>
      <c r="Q160" s="2">
        <f>+Tabla3239[[#This Row],[BALANCE INICIAL2]]+Tabla3239[[#This Row],[ENTRADAS3]]-Tabla3239[[#This Row],[SALIDAS4]]</f>
        <v>800</v>
      </c>
    </row>
    <row r="161" spans="1:17" x14ac:dyDescent="0.25">
      <c r="A161" s="39" t="s">
        <v>28</v>
      </c>
      <c r="B161" s="40" t="s">
        <v>884</v>
      </c>
      <c r="C161" s="52" t="s">
        <v>74</v>
      </c>
      <c r="D161" t="s">
        <v>1292</v>
      </c>
      <c r="F161" s="55" t="s">
        <v>1345</v>
      </c>
      <c r="G161" s="55"/>
      <c r="H161" s="9" t="s">
        <v>839</v>
      </c>
      <c r="I161">
        <v>0</v>
      </c>
      <c r="J161">
        <v>0</v>
      </c>
      <c r="K161" s="34">
        <v>0</v>
      </c>
      <c r="L161">
        <f>+Tabla3239[[#This Row],[BALANCE INICIAL]]+Tabla3239[[#This Row],[ENTRADAS]]-Tabla3239[[#This Row],[SALIDAS]]</f>
        <v>0</v>
      </c>
      <c r="M161" s="2">
        <v>50</v>
      </c>
      <c r="N161" s="2">
        <f>+Tabla3239[[#This Row],[BALANCE INICIAL]]*Tabla3239[[#This Row],[PRECIO]]</f>
        <v>0</v>
      </c>
      <c r="O161" s="2">
        <f>+Tabla3239[[#This Row],[ENTRADAS]]*Tabla3239[[#This Row],[PRECIO]]</f>
        <v>0</v>
      </c>
      <c r="P161" s="2">
        <f>+Tabla3239[[#This Row],[SALIDAS]]*Tabla3239[[#This Row],[PRECIO]]</f>
        <v>0</v>
      </c>
      <c r="Q161" s="2">
        <f>+Tabla3239[[#This Row],[BALANCE INICIAL2]]+Tabla3239[[#This Row],[ENTRADAS3]]-Tabla3239[[#This Row],[SALIDAS4]]</f>
        <v>0</v>
      </c>
    </row>
    <row r="162" spans="1:17" x14ac:dyDescent="0.25">
      <c r="A162" s="39" t="s">
        <v>28</v>
      </c>
      <c r="B162" s="40" t="s">
        <v>884</v>
      </c>
      <c r="C162" s="52" t="s">
        <v>74</v>
      </c>
      <c r="D162" t="s">
        <v>1089</v>
      </c>
      <c r="F162" s="55" t="s">
        <v>1345</v>
      </c>
      <c r="G162" s="55"/>
      <c r="H162" s="9" t="s">
        <v>839</v>
      </c>
      <c r="I162">
        <v>38</v>
      </c>
      <c r="J162">
        <v>0</v>
      </c>
      <c r="K162" s="34">
        <v>0</v>
      </c>
      <c r="L162">
        <f>+Tabla3239[[#This Row],[BALANCE INICIAL]]+Tabla3239[[#This Row],[ENTRADAS]]-Tabla3239[[#This Row],[SALIDAS]]</f>
        <v>38</v>
      </c>
      <c r="M162" s="2">
        <v>25</v>
      </c>
      <c r="N162" s="2">
        <f>+Tabla3239[[#This Row],[BALANCE INICIAL]]*Tabla3239[[#This Row],[PRECIO]]</f>
        <v>950</v>
      </c>
      <c r="O162" s="2">
        <f>+Tabla3239[[#This Row],[ENTRADAS]]*Tabla3239[[#This Row],[PRECIO]]</f>
        <v>0</v>
      </c>
      <c r="P162" s="2">
        <f>+Tabla3239[[#This Row],[SALIDAS]]*Tabla3239[[#This Row],[PRECIO]]</f>
        <v>0</v>
      </c>
      <c r="Q162" s="2">
        <f>+Tabla3239[[#This Row],[BALANCE INICIAL2]]+Tabla3239[[#This Row],[ENTRADAS3]]-Tabla3239[[#This Row],[SALIDAS4]]</f>
        <v>950</v>
      </c>
    </row>
    <row r="163" spans="1:17" x14ac:dyDescent="0.25">
      <c r="A163" s="39" t="s">
        <v>28</v>
      </c>
      <c r="B163" s="40" t="s">
        <v>884</v>
      </c>
      <c r="C163" s="52" t="s">
        <v>74</v>
      </c>
      <c r="D163" t="s">
        <v>1390</v>
      </c>
      <c r="F163" s="55" t="s">
        <v>1345</v>
      </c>
      <c r="G163" s="55"/>
      <c r="H163" s="9" t="s">
        <v>839</v>
      </c>
      <c r="I163">
        <v>12</v>
      </c>
      <c r="J163">
        <v>0</v>
      </c>
      <c r="K163" s="34">
        <v>0</v>
      </c>
      <c r="L163">
        <f>+Tabla3239[[#This Row],[BALANCE INICIAL]]+Tabla3239[[#This Row],[ENTRADAS]]-Tabla3239[[#This Row],[SALIDAS]]</f>
        <v>12</v>
      </c>
      <c r="M163" s="2">
        <v>30</v>
      </c>
      <c r="N163" s="2">
        <f>+Tabla3239[[#This Row],[BALANCE INICIAL]]*Tabla3239[[#This Row],[PRECIO]]</f>
        <v>360</v>
      </c>
      <c r="O163" s="2">
        <f>+Tabla3239[[#This Row],[ENTRADAS]]*Tabla3239[[#This Row],[PRECIO]]</f>
        <v>0</v>
      </c>
      <c r="P163" s="2">
        <f>+Tabla3239[[#This Row],[SALIDAS]]*Tabla3239[[#This Row],[PRECIO]]</f>
        <v>0</v>
      </c>
      <c r="Q163" s="2">
        <f>+Tabla3239[[#This Row],[BALANCE INICIAL2]]+Tabla3239[[#This Row],[ENTRADAS3]]-Tabla3239[[#This Row],[SALIDAS4]]</f>
        <v>360</v>
      </c>
    </row>
    <row r="164" spans="1:17" x14ac:dyDescent="0.25">
      <c r="A164" s="39" t="s">
        <v>28</v>
      </c>
      <c r="B164" s="40" t="s">
        <v>884</v>
      </c>
      <c r="C164" s="52" t="s">
        <v>74</v>
      </c>
      <c r="D164" t="s">
        <v>1091</v>
      </c>
      <c r="F164" s="55" t="s">
        <v>1345</v>
      </c>
      <c r="G164" s="55"/>
      <c r="H164" s="9" t="s">
        <v>839</v>
      </c>
      <c r="I164">
        <v>11</v>
      </c>
      <c r="J164">
        <v>0</v>
      </c>
      <c r="K164" s="34">
        <v>0</v>
      </c>
      <c r="L164">
        <f>+Tabla3239[[#This Row],[BALANCE INICIAL]]+Tabla3239[[#This Row],[ENTRADAS]]-Tabla3239[[#This Row],[SALIDAS]]</f>
        <v>11</v>
      </c>
      <c r="M164" s="2">
        <v>36.5</v>
      </c>
      <c r="N164" s="2">
        <f>+Tabla3239[[#This Row],[BALANCE INICIAL]]*Tabla3239[[#This Row],[PRECIO]]</f>
        <v>401.5</v>
      </c>
      <c r="O164" s="2">
        <f>+Tabla3239[[#This Row],[ENTRADAS]]*Tabla3239[[#This Row],[PRECIO]]</f>
        <v>0</v>
      </c>
      <c r="P164" s="2">
        <f>+Tabla3239[[#This Row],[SALIDAS]]*Tabla3239[[#This Row],[PRECIO]]</f>
        <v>0</v>
      </c>
      <c r="Q164" s="2">
        <f>+Tabla3239[[#This Row],[BALANCE INICIAL2]]+Tabla3239[[#This Row],[ENTRADAS3]]-Tabla3239[[#This Row],[SALIDAS4]]</f>
        <v>401.5</v>
      </c>
    </row>
    <row r="165" spans="1:17" x14ac:dyDescent="0.25">
      <c r="A165" s="39" t="s">
        <v>28</v>
      </c>
      <c r="B165" s="40" t="s">
        <v>884</v>
      </c>
      <c r="C165" s="52" t="s">
        <v>74</v>
      </c>
      <c r="D165" t="s">
        <v>1088</v>
      </c>
      <c r="F165" s="55" t="s">
        <v>1345</v>
      </c>
      <c r="G165" s="55"/>
      <c r="H165" s="9" t="s">
        <v>839</v>
      </c>
      <c r="I165">
        <v>6</v>
      </c>
      <c r="J165">
        <v>0</v>
      </c>
      <c r="K165" s="34">
        <v>0</v>
      </c>
      <c r="L165">
        <f>+Tabla3239[[#This Row],[BALANCE INICIAL]]+Tabla3239[[#This Row],[ENTRADAS]]-Tabla3239[[#This Row],[SALIDAS]]</f>
        <v>6</v>
      </c>
      <c r="M165" s="2">
        <v>49</v>
      </c>
      <c r="N165" s="2">
        <f>+Tabla3239[[#This Row],[BALANCE INICIAL]]*Tabla3239[[#This Row],[PRECIO]]</f>
        <v>294</v>
      </c>
      <c r="O165" s="2">
        <f>+Tabla3239[[#This Row],[ENTRADAS]]*Tabla3239[[#This Row],[PRECIO]]</f>
        <v>0</v>
      </c>
      <c r="P165" s="2">
        <f>+Tabla3239[[#This Row],[SALIDAS]]*Tabla3239[[#This Row],[PRECIO]]</f>
        <v>0</v>
      </c>
      <c r="Q165" s="2">
        <f>+Tabla3239[[#This Row],[BALANCE INICIAL2]]+Tabla3239[[#This Row],[ENTRADAS3]]-Tabla3239[[#This Row],[SALIDAS4]]</f>
        <v>294</v>
      </c>
    </row>
    <row r="166" spans="1:17" x14ac:dyDescent="0.25">
      <c r="A166" s="39" t="s">
        <v>28</v>
      </c>
      <c r="B166" s="40" t="s">
        <v>884</v>
      </c>
      <c r="C166" s="52" t="s">
        <v>74</v>
      </c>
      <c r="D166" t="s">
        <v>1087</v>
      </c>
      <c r="F166" s="55" t="s">
        <v>1345</v>
      </c>
      <c r="G166" s="55"/>
      <c r="H166" s="9" t="s">
        <v>839</v>
      </c>
      <c r="I166">
        <v>26</v>
      </c>
      <c r="J166">
        <v>0</v>
      </c>
      <c r="K166" s="34">
        <v>0</v>
      </c>
      <c r="L166">
        <f>+Tabla3239[[#This Row],[BALANCE INICIAL]]+Tabla3239[[#This Row],[ENTRADAS]]-Tabla3239[[#This Row],[SALIDAS]]</f>
        <v>26</v>
      </c>
      <c r="M166" s="2">
        <v>123.73</v>
      </c>
      <c r="N166" s="2">
        <f>+Tabla3239[[#This Row],[BALANCE INICIAL]]*Tabla3239[[#This Row],[PRECIO]]</f>
        <v>3216.98</v>
      </c>
      <c r="O166" s="2">
        <f>+Tabla3239[[#This Row],[ENTRADAS]]*Tabla3239[[#This Row],[PRECIO]]</f>
        <v>0</v>
      </c>
      <c r="P166" s="2">
        <f>+Tabla3239[[#This Row],[SALIDAS]]*Tabla3239[[#This Row],[PRECIO]]</f>
        <v>0</v>
      </c>
      <c r="Q166" s="2">
        <f>+Tabla3239[[#This Row],[BALANCE INICIAL2]]+Tabla3239[[#This Row],[ENTRADAS3]]-Tabla3239[[#This Row],[SALIDAS4]]</f>
        <v>3216.98</v>
      </c>
    </row>
    <row r="167" spans="1:17" x14ac:dyDescent="0.25">
      <c r="A167" s="39" t="s">
        <v>28</v>
      </c>
      <c r="B167" s="40" t="s">
        <v>884</v>
      </c>
      <c r="C167" s="52" t="s">
        <v>74</v>
      </c>
      <c r="D167" t="s">
        <v>1090</v>
      </c>
      <c r="F167" s="55" t="s">
        <v>1345</v>
      </c>
      <c r="G167" s="55"/>
      <c r="H167" s="9" t="s">
        <v>839</v>
      </c>
      <c r="I167">
        <v>3</v>
      </c>
      <c r="J167">
        <v>0</v>
      </c>
      <c r="K167" s="34">
        <v>3</v>
      </c>
      <c r="L167">
        <f>+Tabla3239[[#This Row],[BALANCE INICIAL]]+Tabla3239[[#This Row],[ENTRADAS]]-Tabla3239[[#This Row],[SALIDAS]]</f>
        <v>0</v>
      </c>
      <c r="M167" s="2">
        <v>8.4700000000000006</v>
      </c>
      <c r="N167" s="2">
        <f>+Tabla3239[[#This Row],[BALANCE INICIAL]]*Tabla3239[[#This Row],[PRECIO]]</f>
        <v>25.410000000000004</v>
      </c>
      <c r="O167" s="2">
        <f>+Tabla3239[[#This Row],[ENTRADAS]]*Tabla3239[[#This Row],[PRECIO]]</f>
        <v>0</v>
      </c>
      <c r="P167" s="2">
        <f>+Tabla3239[[#This Row],[SALIDAS]]*Tabla3239[[#This Row],[PRECIO]]</f>
        <v>25.410000000000004</v>
      </c>
      <c r="Q167" s="2">
        <f>+Tabla3239[[#This Row],[BALANCE INICIAL2]]+Tabla3239[[#This Row],[ENTRADAS3]]-Tabla3239[[#This Row],[SALIDAS4]]</f>
        <v>0</v>
      </c>
    </row>
    <row r="168" spans="1:17" x14ac:dyDescent="0.25">
      <c r="A168" s="39" t="s">
        <v>28</v>
      </c>
      <c r="B168" s="40" t="s">
        <v>884</v>
      </c>
      <c r="C168" s="52" t="s">
        <v>74</v>
      </c>
      <c r="D168" t="s">
        <v>1419</v>
      </c>
      <c r="F168" s="55" t="s">
        <v>1345</v>
      </c>
      <c r="G168" s="55"/>
      <c r="H168" s="9" t="s">
        <v>820</v>
      </c>
      <c r="I168">
        <v>32</v>
      </c>
      <c r="J168">
        <v>0</v>
      </c>
      <c r="K168" s="34">
        <v>2</v>
      </c>
      <c r="L168">
        <f>+Tabla3239[[#This Row],[BALANCE INICIAL]]+Tabla3239[[#This Row],[ENTRADAS]]-Tabla3239[[#This Row],[SALIDAS]]</f>
        <v>30</v>
      </c>
      <c r="M168" s="2">
        <v>65.260000000000005</v>
      </c>
      <c r="N168" s="2">
        <f>+Tabla3239[[#This Row],[BALANCE INICIAL]]*Tabla3239[[#This Row],[PRECIO]]</f>
        <v>2088.3200000000002</v>
      </c>
      <c r="O168" s="2">
        <f>+Tabla3239[[#This Row],[ENTRADAS]]*Tabla3239[[#This Row],[PRECIO]]</f>
        <v>0</v>
      </c>
      <c r="P168" s="2">
        <f>+Tabla3239[[#This Row],[SALIDAS]]*Tabla3239[[#This Row],[PRECIO]]</f>
        <v>130.52000000000001</v>
      </c>
      <c r="Q168" s="2">
        <f>+Tabla3239[[#This Row],[BALANCE INICIAL2]]+Tabla3239[[#This Row],[ENTRADAS3]]-Tabla3239[[#This Row],[SALIDAS4]]</f>
        <v>1957.8000000000002</v>
      </c>
    </row>
    <row r="169" spans="1:17" x14ac:dyDescent="0.25">
      <c r="A169" s="9" t="s">
        <v>33</v>
      </c>
      <c r="B169" s="47" t="s">
        <v>879</v>
      </c>
      <c r="C169" s="50" t="s">
        <v>106</v>
      </c>
      <c r="D169" t="s">
        <v>1367</v>
      </c>
      <c r="F169" s="55" t="s">
        <v>1345</v>
      </c>
      <c r="G169" s="55"/>
      <c r="H169" s="9" t="s">
        <v>825</v>
      </c>
      <c r="I169">
        <v>38</v>
      </c>
      <c r="J169">
        <v>0</v>
      </c>
      <c r="K169" s="34">
        <v>29</v>
      </c>
      <c r="L169">
        <f>+Tabla3239[[#This Row],[BALANCE INICIAL]]+Tabla3239[[#This Row],[ENTRADAS]]-Tabla3239[[#This Row],[SALIDAS]]</f>
        <v>9</v>
      </c>
      <c r="M169" s="2">
        <v>52</v>
      </c>
      <c r="N169" s="2">
        <f>+Tabla3239[[#This Row],[BALANCE INICIAL]]*Tabla3239[[#This Row],[PRECIO]]</f>
        <v>1976</v>
      </c>
      <c r="O169" s="2">
        <f>+Tabla3239[[#This Row],[ENTRADAS]]*Tabla3239[[#This Row],[PRECIO]]</f>
        <v>0</v>
      </c>
      <c r="P169" s="2">
        <f>+Tabla3239[[#This Row],[SALIDAS]]*Tabla3239[[#This Row],[PRECIO]]</f>
        <v>1508</v>
      </c>
      <c r="Q169" s="2">
        <f>+Tabla3239[[#This Row],[BALANCE INICIAL2]]+Tabla3239[[#This Row],[ENTRADAS3]]-Tabla3239[[#This Row],[SALIDAS4]]</f>
        <v>468</v>
      </c>
    </row>
    <row r="170" spans="1:17" x14ac:dyDescent="0.25">
      <c r="A170" s="9" t="s">
        <v>34</v>
      </c>
      <c r="B170" s="17" t="s">
        <v>877</v>
      </c>
      <c r="C170" s="50" t="s">
        <v>80</v>
      </c>
      <c r="D170" t="s">
        <v>1092</v>
      </c>
      <c r="F170" s="55" t="s">
        <v>1345</v>
      </c>
      <c r="G170" s="55"/>
      <c r="H170" s="9" t="s">
        <v>820</v>
      </c>
      <c r="I170">
        <v>19</v>
      </c>
      <c r="J170">
        <v>0</v>
      </c>
      <c r="K170" s="34">
        <v>0</v>
      </c>
      <c r="L170">
        <f>+Tabla3239[[#This Row],[BALANCE INICIAL]]+Tabla3239[[#This Row],[ENTRADAS]]-Tabla3239[[#This Row],[SALIDAS]]</f>
        <v>19</v>
      </c>
      <c r="M170" s="2">
        <v>14.1</v>
      </c>
      <c r="N170" s="2">
        <f>+Tabla3239[[#This Row],[BALANCE INICIAL]]*Tabla3239[[#This Row],[PRECIO]]</f>
        <v>267.89999999999998</v>
      </c>
      <c r="O170" s="2">
        <f>+Tabla3239[[#This Row],[ENTRADAS]]*Tabla3239[[#This Row],[PRECIO]]</f>
        <v>0</v>
      </c>
      <c r="P170" s="2">
        <f>+Tabla3239[[#This Row],[SALIDAS]]*Tabla3239[[#This Row],[PRECIO]]</f>
        <v>0</v>
      </c>
      <c r="Q170" s="2">
        <f>+Tabla3239[[#This Row],[BALANCE INICIAL2]]+Tabla3239[[#This Row],[ENTRADAS3]]-Tabla3239[[#This Row],[SALIDAS4]]</f>
        <v>267.89999999999998</v>
      </c>
    </row>
    <row r="171" spans="1:17" ht="15.75" x14ac:dyDescent="0.25">
      <c r="A171" s="9" t="s">
        <v>34</v>
      </c>
      <c r="B171" s="47" t="s">
        <v>877</v>
      </c>
      <c r="C171" s="50" t="s">
        <v>80</v>
      </c>
      <c r="D171" t="s">
        <v>1479</v>
      </c>
      <c r="F171" s="55" t="s">
        <v>1345</v>
      </c>
      <c r="G171" s="55"/>
      <c r="H171" s="9" t="s">
        <v>820</v>
      </c>
      <c r="I171">
        <v>22</v>
      </c>
      <c r="J171">
        <v>0</v>
      </c>
      <c r="K171" s="34">
        <v>0</v>
      </c>
      <c r="L171">
        <f>+Tabla3239[[#This Row],[BALANCE INICIAL]]+Tabla3239[[#This Row],[ENTRADAS]]-Tabla3239[[#This Row],[SALIDAS]]</f>
        <v>22</v>
      </c>
      <c r="M171" s="2">
        <v>132.41999999999999</v>
      </c>
      <c r="N171" s="2">
        <f>+Tabla3239[[#This Row],[BALANCE INICIAL]]*Tabla3239[[#This Row],[PRECIO]]</f>
        <v>2913.24</v>
      </c>
      <c r="O171" s="2">
        <f>+Tabla3239[[#This Row],[ENTRADAS]]*Tabla3239[[#This Row],[PRECIO]]</f>
        <v>0</v>
      </c>
      <c r="P171" s="2">
        <f>+Tabla3239[[#This Row],[SALIDAS]]*Tabla3239[[#This Row],[PRECIO]]</f>
        <v>0</v>
      </c>
      <c r="Q171" s="2">
        <f>+Tabla3239[[#This Row],[BALANCE INICIAL2]]+Tabla3239[[#This Row],[ENTRADAS3]]-Tabla3239[[#This Row],[SALIDAS4]]</f>
        <v>2913.24</v>
      </c>
    </row>
    <row r="172" spans="1:17" x14ac:dyDescent="0.25">
      <c r="A172" s="9" t="s">
        <v>34</v>
      </c>
      <c r="B172" s="47" t="s">
        <v>877</v>
      </c>
      <c r="C172" s="50" t="s">
        <v>80</v>
      </c>
      <c r="D172" t="s">
        <v>1445</v>
      </c>
      <c r="F172" s="55" t="s">
        <v>1345</v>
      </c>
      <c r="G172" s="55"/>
      <c r="H172" s="9" t="s">
        <v>820</v>
      </c>
      <c r="I172">
        <v>30</v>
      </c>
      <c r="J172">
        <v>0</v>
      </c>
      <c r="K172" s="34">
        <v>0</v>
      </c>
      <c r="L172">
        <f>+Tabla3239[[#This Row],[BALANCE INICIAL]]+Tabla3239[[#This Row],[ENTRADAS]]-Tabla3239[[#This Row],[SALIDAS]]</f>
        <v>30</v>
      </c>
      <c r="M172" s="2">
        <v>215.04</v>
      </c>
      <c r="N172" s="2">
        <f>+Tabla3239[[#This Row],[BALANCE INICIAL]]*Tabla3239[[#This Row],[PRECIO]]</f>
        <v>6451.2</v>
      </c>
      <c r="O172" s="2">
        <f>+Tabla3239[[#This Row],[ENTRADAS]]*Tabla3239[[#This Row],[PRECIO]]</f>
        <v>0</v>
      </c>
      <c r="P172" s="2">
        <f>+Tabla3239[[#This Row],[SALIDAS]]*Tabla3239[[#This Row],[PRECIO]]</f>
        <v>0</v>
      </c>
      <c r="Q172" s="2">
        <f>+Tabla3239[[#This Row],[BALANCE INICIAL2]]+Tabla3239[[#This Row],[ENTRADAS3]]-Tabla3239[[#This Row],[SALIDAS4]]</f>
        <v>6451.2</v>
      </c>
    </row>
    <row r="173" spans="1:17" x14ac:dyDescent="0.25">
      <c r="A173" s="9" t="s">
        <v>34</v>
      </c>
      <c r="B173" s="17" t="s">
        <v>877</v>
      </c>
      <c r="C173" s="50" t="s">
        <v>80</v>
      </c>
      <c r="D173" t="s">
        <v>453</v>
      </c>
      <c r="F173" s="55" t="s">
        <v>1345</v>
      </c>
      <c r="G173" s="55"/>
      <c r="H173" s="9" t="s">
        <v>820</v>
      </c>
      <c r="I173">
        <v>15</v>
      </c>
      <c r="J173">
        <v>0</v>
      </c>
      <c r="K173" s="34">
        <v>0</v>
      </c>
      <c r="L173">
        <f>+Tabla3239[[#This Row],[BALANCE INICIAL]]+Tabla3239[[#This Row],[ENTRADAS]]-Tabla3239[[#This Row],[SALIDAS]]</f>
        <v>15</v>
      </c>
      <c r="M173" s="2">
        <v>15</v>
      </c>
      <c r="N173" s="2">
        <f>+Tabla3239[[#This Row],[BALANCE INICIAL]]*Tabla3239[[#This Row],[PRECIO]]</f>
        <v>225</v>
      </c>
      <c r="O173" s="2">
        <f>+Tabla3239[[#This Row],[ENTRADAS]]*Tabla3239[[#This Row],[PRECIO]]</f>
        <v>0</v>
      </c>
      <c r="P173" s="2">
        <f>+Tabla3239[[#This Row],[SALIDAS]]*Tabla3239[[#This Row],[PRECIO]]</f>
        <v>0</v>
      </c>
      <c r="Q173" s="2">
        <f>+Tabla3239[[#This Row],[BALANCE INICIAL2]]+Tabla3239[[#This Row],[ENTRADAS3]]-Tabla3239[[#This Row],[SALIDAS4]]</f>
        <v>225</v>
      </c>
    </row>
    <row r="174" spans="1:17" x14ac:dyDescent="0.25">
      <c r="A174" s="9" t="s">
        <v>59</v>
      </c>
      <c r="B174" s="17" t="s">
        <v>880</v>
      </c>
      <c r="C174" s="50" t="s">
        <v>107</v>
      </c>
      <c r="D174" t="s">
        <v>669</v>
      </c>
      <c r="F174" s="55" t="s">
        <v>1345</v>
      </c>
      <c r="G174" s="55"/>
      <c r="H174" s="9" t="s">
        <v>820</v>
      </c>
      <c r="I174">
        <v>1</v>
      </c>
      <c r="J174">
        <v>0</v>
      </c>
      <c r="K174" s="34">
        <v>0</v>
      </c>
      <c r="L174">
        <f>+Tabla3239[[#This Row],[BALANCE INICIAL]]+Tabla3239[[#This Row],[ENTRADAS]]-Tabla3239[[#This Row],[SALIDAS]]</f>
        <v>1</v>
      </c>
      <c r="M174" s="2">
        <v>450</v>
      </c>
      <c r="N174" s="2">
        <f>+Tabla3239[[#This Row],[BALANCE INICIAL]]*Tabla3239[[#This Row],[PRECIO]]</f>
        <v>450</v>
      </c>
      <c r="O174" s="2">
        <f>+Tabla3239[[#This Row],[ENTRADAS]]*Tabla3239[[#This Row],[PRECIO]]</f>
        <v>0</v>
      </c>
      <c r="P174" s="2">
        <f>+Tabla3239[[#This Row],[SALIDAS]]*Tabla3239[[#This Row],[PRECIO]]</f>
        <v>0</v>
      </c>
      <c r="Q174" s="2">
        <f>+Tabla3239[[#This Row],[BALANCE INICIAL2]]+Tabla3239[[#This Row],[ENTRADAS3]]-Tabla3239[[#This Row],[SALIDAS4]]</f>
        <v>450</v>
      </c>
    </row>
    <row r="175" spans="1:17" x14ac:dyDescent="0.25">
      <c r="A175" s="9" t="s">
        <v>59</v>
      </c>
      <c r="B175" s="17" t="s">
        <v>880</v>
      </c>
      <c r="C175" s="50" t="s">
        <v>107</v>
      </c>
      <c r="D175" t="s">
        <v>670</v>
      </c>
      <c r="F175" s="55" t="s">
        <v>1345</v>
      </c>
      <c r="G175" s="55"/>
      <c r="H175" s="9" t="s">
        <v>820</v>
      </c>
      <c r="I175">
        <v>1</v>
      </c>
      <c r="J175">
        <v>0</v>
      </c>
      <c r="K175" s="34">
        <v>0</v>
      </c>
      <c r="L175">
        <f>+Tabla3239[[#This Row],[BALANCE INICIAL]]+Tabla3239[[#This Row],[ENTRADAS]]-Tabla3239[[#This Row],[SALIDAS]]</f>
        <v>1</v>
      </c>
      <c r="M175" s="2">
        <v>550</v>
      </c>
      <c r="N175" s="2">
        <f>+Tabla3239[[#This Row],[BALANCE INICIAL]]*Tabla3239[[#This Row],[PRECIO]]</f>
        <v>550</v>
      </c>
      <c r="O175" s="2">
        <f>+Tabla3239[[#This Row],[ENTRADAS]]*Tabla3239[[#This Row],[PRECIO]]</f>
        <v>0</v>
      </c>
      <c r="P175" s="2">
        <f>+Tabla3239[[#This Row],[SALIDAS]]*Tabla3239[[#This Row],[PRECIO]]</f>
        <v>0</v>
      </c>
      <c r="Q175" s="2">
        <f>+Tabla3239[[#This Row],[BALANCE INICIAL2]]+Tabla3239[[#This Row],[ENTRADAS3]]-Tabla3239[[#This Row],[SALIDAS4]]</f>
        <v>550</v>
      </c>
    </row>
    <row r="176" spans="1:17" x14ac:dyDescent="0.25">
      <c r="A176" s="9" t="s">
        <v>59</v>
      </c>
      <c r="B176" s="17" t="s">
        <v>880</v>
      </c>
      <c r="C176" s="50" t="s">
        <v>107</v>
      </c>
      <c r="D176" t="s">
        <v>671</v>
      </c>
      <c r="F176" s="55" t="s">
        <v>1345</v>
      </c>
      <c r="G176" s="55"/>
      <c r="H176" s="9" t="s">
        <v>820</v>
      </c>
      <c r="I176">
        <v>7</v>
      </c>
      <c r="J176">
        <v>0</v>
      </c>
      <c r="K176" s="34">
        <v>0</v>
      </c>
      <c r="L176">
        <f>+Tabla3239[[#This Row],[BALANCE INICIAL]]+Tabla3239[[#This Row],[ENTRADAS]]-Tabla3239[[#This Row],[SALIDAS]]</f>
        <v>7</v>
      </c>
      <c r="M176" s="2">
        <v>250</v>
      </c>
      <c r="N176" s="2">
        <f>+Tabla3239[[#This Row],[BALANCE INICIAL]]*Tabla3239[[#This Row],[PRECIO]]</f>
        <v>1750</v>
      </c>
      <c r="O176" s="2">
        <f>+Tabla3239[[#This Row],[ENTRADAS]]*Tabla3239[[#This Row],[PRECIO]]</f>
        <v>0</v>
      </c>
      <c r="P176" s="2">
        <f>+Tabla3239[[#This Row],[SALIDAS]]*Tabla3239[[#This Row],[PRECIO]]</f>
        <v>0</v>
      </c>
      <c r="Q176" s="2">
        <f>+Tabla3239[[#This Row],[BALANCE INICIAL2]]+Tabla3239[[#This Row],[ENTRADAS3]]-Tabla3239[[#This Row],[SALIDAS4]]</f>
        <v>1750</v>
      </c>
    </row>
    <row r="177" spans="1:17" x14ac:dyDescent="0.25">
      <c r="A177" s="9" t="s">
        <v>59</v>
      </c>
      <c r="B177" s="17" t="s">
        <v>880</v>
      </c>
      <c r="C177" s="50" t="s">
        <v>107</v>
      </c>
      <c r="D177" t="s">
        <v>672</v>
      </c>
      <c r="F177" s="55" t="s">
        <v>1345</v>
      </c>
      <c r="G177" s="55"/>
      <c r="H177" s="9" t="s">
        <v>820</v>
      </c>
      <c r="I177">
        <v>5</v>
      </c>
      <c r="J177">
        <v>0</v>
      </c>
      <c r="K177" s="34">
        <v>0</v>
      </c>
      <c r="L177">
        <f>+Tabla3239[[#This Row],[BALANCE INICIAL]]+Tabla3239[[#This Row],[ENTRADAS]]-Tabla3239[[#This Row],[SALIDAS]]</f>
        <v>5</v>
      </c>
      <c r="M177" s="2">
        <v>499</v>
      </c>
      <c r="N177" s="2">
        <f>+Tabla3239[[#This Row],[BALANCE INICIAL]]*Tabla3239[[#This Row],[PRECIO]]</f>
        <v>2495</v>
      </c>
      <c r="O177" s="2">
        <f>+Tabla3239[[#This Row],[ENTRADAS]]*Tabla3239[[#This Row],[PRECIO]]</f>
        <v>0</v>
      </c>
      <c r="P177" s="2">
        <f>+Tabla3239[[#This Row],[SALIDAS]]*Tabla3239[[#This Row],[PRECIO]]</f>
        <v>0</v>
      </c>
      <c r="Q177" s="2">
        <f>+Tabla3239[[#This Row],[BALANCE INICIAL2]]+Tabla3239[[#This Row],[ENTRADAS3]]-Tabla3239[[#This Row],[SALIDAS4]]</f>
        <v>2495</v>
      </c>
    </row>
    <row r="178" spans="1:17" x14ac:dyDescent="0.25">
      <c r="A178" s="9" t="s">
        <v>29</v>
      </c>
      <c r="B178" s="47" t="s">
        <v>878</v>
      </c>
      <c r="C178" s="50" t="s">
        <v>102</v>
      </c>
      <c r="D178" t="s">
        <v>551</v>
      </c>
      <c r="F178" s="55" t="s">
        <v>1345</v>
      </c>
      <c r="G178" s="55"/>
      <c r="H178" s="9" t="s">
        <v>865</v>
      </c>
      <c r="I178">
        <v>3</v>
      </c>
      <c r="J178">
        <v>0</v>
      </c>
      <c r="K178" s="34">
        <v>0</v>
      </c>
      <c r="L178">
        <f>+Tabla3239[[#This Row],[BALANCE INICIAL]]+Tabla3239[[#This Row],[ENTRADAS]]-Tabla3239[[#This Row],[SALIDAS]]</f>
        <v>3</v>
      </c>
      <c r="M178" s="2">
        <v>650</v>
      </c>
      <c r="N178" s="2">
        <f>+Tabla3239[[#This Row],[BALANCE INICIAL]]*Tabla3239[[#This Row],[PRECIO]]</f>
        <v>1950</v>
      </c>
      <c r="O178" s="2">
        <f>+Tabla3239[[#This Row],[ENTRADAS]]*Tabla3239[[#This Row],[PRECIO]]</f>
        <v>0</v>
      </c>
      <c r="P178" s="2">
        <f>+Tabla3239[[#This Row],[SALIDAS]]*Tabla3239[[#This Row],[PRECIO]]</f>
        <v>0</v>
      </c>
      <c r="Q178" s="2">
        <f>+Tabla3239[[#This Row],[BALANCE INICIAL2]]+Tabla3239[[#This Row],[ENTRADAS3]]-Tabla3239[[#This Row],[SALIDAS4]]</f>
        <v>1950</v>
      </c>
    </row>
    <row r="179" spans="1:17" x14ac:dyDescent="0.25">
      <c r="A179" s="9" t="s">
        <v>29</v>
      </c>
      <c r="B179" s="47" t="s">
        <v>878</v>
      </c>
      <c r="C179" s="50" t="s">
        <v>102</v>
      </c>
      <c r="D179" t="s">
        <v>552</v>
      </c>
      <c r="F179" s="55" t="s">
        <v>1345</v>
      </c>
      <c r="G179" s="55"/>
      <c r="H179" s="9" t="s">
        <v>865</v>
      </c>
      <c r="I179">
        <v>1</v>
      </c>
      <c r="J179">
        <v>0</v>
      </c>
      <c r="K179" s="34">
        <v>0</v>
      </c>
      <c r="L179">
        <f>+Tabla3239[[#This Row],[BALANCE INICIAL]]+Tabla3239[[#This Row],[ENTRADAS]]-Tabla3239[[#This Row],[SALIDAS]]</f>
        <v>1</v>
      </c>
      <c r="M179" s="2">
        <v>650</v>
      </c>
      <c r="N179" s="2">
        <f>+Tabla3239[[#This Row],[BALANCE INICIAL]]*Tabla3239[[#This Row],[PRECIO]]</f>
        <v>650</v>
      </c>
      <c r="O179" s="2">
        <f>+Tabla3239[[#This Row],[ENTRADAS]]*Tabla3239[[#This Row],[PRECIO]]</f>
        <v>0</v>
      </c>
      <c r="P179" s="2">
        <f>+Tabla3239[[#This Row],[SALIDAS]]*Tabla3239[[#This Row],[PRECIO]]</f>
        <v>0</v>
      </c>
      <c r="Q179" s="2">
        <f>+Tabla3239[[#This Row],[BALANCE INICIAL2]]+Tabla3239[[#This Row],[ENTRADAS3]]-Tabla3239[[#This Row],[SALIDAS4]]</f>
        <v>650</v>
      </c>
    </row>
    <row r="180" spans="1:17" x14ac:dyDescent="0.25">
      <c r="A180" s="9" t="s">
        <v>29</v>
      </c>
      <c r="B180" s="47" t="s">
        <v>878</v>
      </c>
      <c r="C180" s="50" t="s">
        <v>102</v>
      </c>
      <c r="D180" t="s">
        <v>553</v>
      </c>
      <c r="F180" s="55" t="s">
        <v>1345</v>
      </c>
      <c r="G180" s="55"/>
      <c r="H180" s="9" t="s">
        <v>865</v>
      </c>
      <c r="I180">
        <v>3</v>
      </c>
      <c r="J180">
        <v>0</v>
      </c>
      <c r="K180" s="34">
        <v>0</v>
      </c>
      <c r="L180">
        <f>+Tabla3239[[#This Row],[BALANCE INICIAL]]+Tabla3239[[#This Row],[ENTRADAS]]-Tabla3239[[#This Row],[SALIDAS]]</f>
        <v>3</v>
      </c>
      <c r="M180" s="2">
        <v>650</v>
      </c>
      <c r="N180" s="2">
        <f>+Tabla3239[[#This Row],[BALANCE INICIAL]]*Tabla3239[[#This Row],[PRECIO]]</f>
        <v>1950</v>
      </c>
      <c r="O180" s="2">
        <f>+Tabla3239[[#This Row],[ENTRADAS]]*Tabla3239[[#This Row],[PRECIO]]</f>
        <v>0</v>
      </c>
      <c r="P180" s="2">
        <f>+Tabla3239[[#This Row],[SALIDAS]]*Tabla3239[[#This Row],[PRECIO]]</f>
        <v>0</v>
      </c>
      <c r="Q180" s="2">
        <f>+Tabla3239[[#This Row],[BALANCE INICIAL2]]+Tabla3239[[#This Row],[ENTRADAS3]]-Tabla3239[[#This Row],[SALIDAS4]]</f>
        <v>1950</v>
      </c>
    </row>
    <row r="181" spans="1:17" x14ac:dyDescent="0.25">
      <c r="A181" s="9" t="s">
        <v>42</v>
      </c>
      <c r="B181" s="48">
        <v>1206010001</v>
      </c>
      <c r="C181" s="50" t="s">
        <v>88</v>
      </c>
      <c r="D181" t="s">
        <v>378</v>
      </c>
      <c r="F181" s="55" t="s">
        <v>1345</v>
      </c>
      <c r="G181" s="55"/>
      <c r="H181" s="9" t="s">
        <v>820</v>
      </c>
      <c r="I181">
        <v>1</v>
      </c>
      <c r="J181">
        <v>0</v>
      </c>
      <c r="K181" s="34">
        <v>0</v>
      </c>
      <c r="L181">
        <f>+Tabla3239[[#This Row],[BALANCE INICIAL]]+Tabla3239[[#This Row],[ENTRADAS]]-Tabla3239[[#This Row],[SALIDAS]]</f>
        <v>1</v>
      </c>
      <c r="M181" s="2">
        <v>26500</v>
      </c>
      <c r="N181" s="2">
        <f>+Tabla3239[[#This Row],[BALANCE INICIAL]]*Tabla3239[[#This Row],[PRECIO]]</f>
        <v>26500</v>
      </c>
      <c r="O181" s="2">
        <f>+Tabla3239[[#This Row],[ENTRADAS]]*Tabla3239[[#This Row],[PRECIO]]</f>
        <v>0</v>
      </c>
      <c r="P181" s="2">
        <f>+Tabla3239[[#This Row],[SALIDAS]]*Tabla3239[[#This Row],[PRECIO]]</f>
        <v>0</v>
      </c>
      <c r="Q181" s="2">
        <f>+Tabla3239[[#This Row],[BALANCE INICIAL2]]+Tabla3239[[#This Row],[ENTRADAS3]]-Tabla3239[[#This Row],[SALIDAS4]]</f>
        <v>26500</v>
      </c>
    </row>
    <row r="182" spans="1:17" x14ac:dyDescent="0.25">
      <c r="A182" s="9" t="s">
        <v>42</v>
      </c>
      <c r="B182" s="48">
        <v>1206010001</v>
      </c>
      <c r="C182" s="50" t="s">
        <v>88</v>
      </c>
      <c r="D182" t="s">
        <v>377</v>
      </c>
      <c r="F182" s="55" t="s">
        <v>1345</v>
      </c>
      <c r="G182" s="55"/>
      <c r="H182" s="9" t="s">
        <v>820</v>
      </c>
      <c r="I182">
        <v>2</v>
      </c>
      <c r="J182">
        <v>0</v>
      </c>
      <c r="K182" s="34">
        <v>0</v>
      </c>
      <c r="L182">
        <f>+Tabla3239[[#This Row],[BALANCE INICIAL]]+Tabla3239[[#This Row],[ENTRADAS]]-Tabla3239[[#This Row],[SALIDAS]]</f>
        <v>2</v>
      </c>
      <c r="M182" s="2">
        <v>8500</v>
      </c>
      <c r="N182" s="2">
        <f>+Tabla3239[[#This Row],[BALANCE INICIAL]]*Tabla3239[[#This Row],[PRECIO]]</f>
        <v>17000</v>
      </c>
      <c r="O182" s="2">
        <f>+Tabla3239[[#This Row],[ENTRADAS]]*Tabla3239[[#This Row],[PRECIO]]</f>
        <v>0</v>
      </c>
      <c r="P182" s="2">
        <f>+Tabla3239[[#This Row],[SALIDAS]]*Tabla3239[[#This Row],[PRECIO]]</f>
        <v>0</v>
      </c>
      <c r="Q182" s="2">
        <f>+Tabla3239[[#This Row],[BALANCE INICIAL2]]+Tabla3239[[#This Row],[ENTRADAS3]]-Tabla3239[[#This Row],[SALIDAS4]]</f>
        <v>17000</v>
      </c>
    </row>
    <row r="183" spans="1:17" ht="15.75" x14ac:dyDescent="0.25">
      <c r="A183" s="9" t="s">
        <v>34</v>
      </c>
      <c r="B183" s="17" t="s">
        <v>877</v>
      </c>
      <c r="C183" s="50" t="s">
        <v>80</v>
      </c>
      <c r="D183" t="s">
        <v>1437</v>
      </c>
      <c r="F183" s="55" t="s">
        <v>1345</v>
      </c>
      <c r="G183" s="55"/>
      <c r="H183" s="9" t="s">
        <v>820</v>
      </c>
      <c r="I183">
        <v>4</v>
      </c>
      <c r="J183">
        <v>0</v>
      </c>
      <c r="K183" s="34">
        <v>0</v>
      </c>
      <c r="L183">
        <f>+Tabla3239[[#This Row],[BALANCE INICIAL]]+Tabla3239[[#This Row],[ENTRADAS]]-Tabla3239[[#This Row],[SALIDAS]]</f>
        <v>4</v>
      </c>
      <c r="M183" s="2">
        <v>126</v>
      </c>
      <c r="N183" s="2">
        <f>+Tabla3239[[#This Row],[BALANCE INICIAL]]*Tabla3239[[#This Row],[PRECIO]]</f>
        <v>504</v>
      </c>
      <c r="O183" s="2">
        <f>+Tabla3239[[#This Row],[ENTRADAS]]*Tabla3239[[#This Row],[PRECIO]]</f>
        <v>0</v>
      </c>
      <c r="P183" s="2">
        <f>+Tabla3239[[#This Row],[SALIDAS]]*Tabla3239[[#This Row],[PRECIO]]</f>
        <v>0</v>
      </c>
      <c r="Q183" s="2">
        <f>+Tabla3239[[#This Row],[BALANCE INICIAL2]]+Tabla3239[[#This Row],[ENTRADAS3]]-Tabla3239[[#This Row],[SALIDAS4]]</f>
        <v>504</v>
      </c>
    </row>
    <row r="184" spans="1:17" ht="15.75" x14ac:dyDescent="0.25">
      <c r="A184" s="9" t="s">
        <v>34</v>
      </c>
      <c r="B184" s="17" t="s">
        <v>877</v>
      </c>
      <c r="C184" s="50" t="s">
        <v>80</v>
      </c>
      <c r="D184" t="s">
        <v>1438</v>
      </c>
      <c r="F184" s="55" t="s">
        <v>1345</v>
      </c>
      <c r="G184" s="55"/>
      <c r="H184" s="9" t="s">
        <v>820</v>
      </c>
      <c r="I184">
        <v>50</v>
      </c>
      <c r="J184">
        <v>0</v>
      </c>
      <c r="K184" s="34">
        <v>0</v>
      </c>
      <c r="L184">
        <f>+Tabla3239[[#This Row],[BALANCE INICIAL]]+Tabla3239[[#This Row],[ENTRADAS]]-Tabla3239[[#This Row],[SALIDAS]]</f>
        <v>50</v>
      </c>
      <c r="M184" s="2">
        <v>6.2</v>
      </c>
      <c r="N184" s="2">
        <f>+Tabla3239[[#This Row],[BALANCE INICIAL]]*Tabla3239[[#This Row],[PRECIO]]</f>
        <v>310</v>
      </c>
      <c r="O184" s="2">
        <f>+Tabla3239[[#This Row],[ENTRADAS]]*Tabla3239[[#This Row],[PRECIO]]</f>
        <v>0</v>
      </c>
      <c r="P184" s="2">
        <f>+Tabla3239[[#This Row],[SALIDAS]]*Tabla3239[[#This Row],[PRECIO]]</f>
        <v>0</v>
      </c>
      <c r="Q184" s="2">
        <f>+Tabla3239[[#This Row],[BALANCE INICIAL2]]+Tabla3239[[#This Row],[ENTRADAS3]]-Tabla3239[[#This Row],[SALIDAS4]]</f>
        <v>310</v>
      </c>
    </row>
    <row r="185" spans="1:17" x14ac:dyDescent="0.25">
      <c r="A185" s="9" t="s">
        <v>24</v>
      </c>
      <c r="B185" s="17" t="s">
        <v>875</v>
      </c>
      <c r="C185" s="50" t="s">
        <v>64</v>
      </c>
      <c r="D185" t="s">
        <v>1287</v>
      </c>
      <c r="F185" s="55" t="s">
        <v>1345</v>
      </c>
      <c r="G185" s="55"/>
      <c r="H185" s="9" t="s">
        <v>820</v>
      </c>
      <c r="I185">
        <v>10</v>
      </c>
      <c r="J185">
        <v>0</v>
      </c>
      <c r="K185" s="34">
        <v>0</v>
      </c>
      <c r="L185">
        <f>+Tabla3239[[#This Row],[BALANCE INICIAL]]+Tabla3239[[#This Row],[ENTRADAS]]-Tabla3239[[#This Row],[SALIDAS]]</f>
        <v>10</v>
      </c>
      <c r="M185" s="2">
        <v>35</v>
      </c>
      <c r="N185" s="2">
        <f>+Tabla3239[[#This Row],[BALANCE INICIAL]]*Tabla3239[[#This Row],[PRECIO]]</f>
        <v>350</v>
      </c>
      <c r="O185" s="2">
        <f>+Tabla3239[[#This Row],[ENTRADAS]]*Tabla3239[[#This Row],[PRECIO]]</f>
        <v>0</v>
      </c>
      <c r="P185" s="2">
        <f>+Tabla3239[[#This Row],[SALIDAS]]*Tabla3239[[#This Row],[PRECIO]]</f>
        <v>0</v>
      </c>
      <c r="Q185" s="2">
        <f>+Tabla3239[[#This Row],[BALANCE INICIAL2]]+Tabla3239[[#This Row],[ENTRADAS3]]-Tabla3239[[#This Row],[SALIDAS4]]</f>
        <v>350</v>
      </c>
    </row>
    <row r="186" spans="1:17" ht="15.75" x14ac:dyDescent="0.25">
      <c r="A186" s="9" t="s">
        <v>24</v>
      </c>
      <c r="B186" s="17" t="s">
        <v>875</v>
      </c>
      <c r="C186" s="50" t="s">
        <v>64</v>
      </c>
      <c r="D186" t="s">
        <v>1436</v>
      </c>
      <c r="F186" s="55" t="s">
        <v>1345</v>
      </c>
      <c r="G186" s="55"/>
      <c r="H186" s="9" t="s">
        <v>820</v>
      </c>
      <c r="I186">
        <v>4</v>
      </c>
      <c r="J186">
        <v>0</v>
      </c>
      <c r="K186" s="34">
        <v>0</v>
      </c>
      <c r="L186">
        <f>+Tabla3239[[#This Row],[BALANCE INICIAL]]+Tabla3239[[#This Row],[ENTRADAS]]-Tabla3239[[#This Row],[SALIDAS]]</f>
        <v>4</v>
      </c>
      <c r="M186" s="2">
        <v>18.7</v>
      </c>
      <c r="N186" s="2">
        <f>+Tabla3239[[#This Row],[BALANCE INICIAL]]*Tabla3239[[#This Row],[PRECIO]]</f>
        <v>74.8</v>
      </c>
      <c r="O186" s="2">
        <f>+Tabla3239[[#This Row],[ENTRADAS]]*Tabla3239[[#This Row],[PRECIO]]</f>
        <v>0</v>
      </c>
      <c r="P186" s="2">
        <f>+Tabla3239[[#This Row],[SALIDAS]]*Tabla3239[[#This Row],[PRECIO]]</f>
        <v>0</v>
      </c>
      <c r="Q186" s="2">
        <f>+Tabla3239[[#This Row],[BALANCE INICIAL2]]+Tabla3239[[#This Row],[ENTRADAS3]]-Tabla3239[[#This Row],[SALIDAS4]]</f>
        <v>74.8</v>
      </c>
    </row>
    <row r="187" spans="1:17" x14ac:dyDescent="0.25">
      <c r="A187" s="39" t="s">
        <v>1381</v>
      </c>
      <c r="B187" s="40" t="s">
        <v>1382</v>
      </c>
      <c r="C187" s="52" t="s">
        <v>1383</v>
      </c>
      <c r="D187" t="s">
        <v>1467</v>
      </c>
      <c r="F187" s="55" t="s">
        <v>1345</v>
      </c>
      <c r="G187" s="55"/>
      <c r="H187" s="9" t="s">
        <v>820</v>
      </c>
      <c r="I187">
        <v>200</v>
      </c>
      <c r="J187">
        <v>0</v>
      </c>
      <c r="K187" s="34">
        <v>0</v>
      </c>
      <c r="L187">
        <f>+Tabla3239[[#This Row],[BALANCE INICIAL]]+Tabla3239[[#This Row],[ENTRADAS]]-Tabla3239[[#This Row],[SALIDAS]]</f>
        <v>200</v>
      </c>
      <c r="M187" s="2">
        <v>5.28</v>
      </c>
      <c r="N187" s="2">
        <f>+Tabla3239[[#This Row],[BALANCE INICIAL]]*Tabla3239[[#This Row],[PRECIO]]</f>
        <v>1056</v>
      </c>
      <c r="O187" s="2">
        <f>+Tabla3239[[#This Row],[ENTRADAS]]*Tabla3239[[#This Row],[PRECIO]]</f>
        <v>0</v>
      </c>
      <c r="P187" s="2">
        <f>+Tabla3239[[#This Row],[SALIDAS]]*Tabla3239[[#This Row],[PRECIO]]</f>
        <v>0</v>
      </c>
      <c r="Q187" s="2">
        <f>+Tabla3239[[#This Row],[BALANCE INICIAL2]]+Tabla3239[[#This Row],[ENTRADAS3]]-Tabla3239[[#This Row],[SALIDAS4]]</f>
        <v>1056</v>
      </c>
    </row>
    <row r="188" spans="1:17" x14ac:dyDescent="0.25">
      <c r="A188" s="9" t="s">
        <v>24</v>
      </c>
      <c r="B188" s="17" t="s">
        <v>875</v>
      </c>
      <c r="C188" s="50" t="s">
        <v>64</v>
      </c>
      <c r="D188" t="s">
        <v>1286</v>
      </c>
      <c r="F188" s="55" t="s">
        <v>1345</v>
      </c>
      <c r="G188" s="55"/>
      <c r="H188" s="9" t="s">
        <v>820</v>
      </c>
      <c r="I188">
        <v>10</v>
      </c>
      <c r="J188">
        <v>0</v>
      </c>
      <c r="K188" s="34">
        <v>0</v>
      </c>
      <c r="L188">
        <f>+Tabla3239[[#This Row],[BALANCE INICIAL]]+Tabla3239[[#This Row],[ENTRADAS]]-Tabla3239[[#This Row],[SALIDAS]]</f>
        <v>10</v>
      </c>
      <c r="M188" s="2">
        <v>132.41999999999999</v>
      </c>
      <c r="N188" s="2">
        <f>+Tabla3239[[#This Row],[BALANCE INICIAL]]*Tabla3239[[#This Row],[PRECIO]]</f>
        <v>1324.1999999999998</v>
      </c>
      <c r="O188" s="2">
        <f>+Tabla3239[[#This Row],[ENTRADAS]]*Tabla3239[[#This Row],[PRECIO]]</f>
        <v>0</v>
      </c>
      <c r="P188" s="2">
        <f>+Tabla3239[[#This Row],[SALIDAS]]*Tabla3239[[#This Row],[PRECIO]]</f>
        <v>0</v>
      </c>
      <c r="Q188" s="2">
        <f>+Tabla3239[[#This Row],[BALANCE INICIAL2]]+Tabla3239[[#This Row],[ENTRADAS3]]-Tabla3239[[#This Row],[SALIDAS4]]</f>
        <v>1324.1999999999998</v>
      </c>
    </row>
    <row r="189" spans="1:17" x14ac:dyDescent="0.25">
      <c r="A189" s="9" t="s">
        <v>24</v>
      </c>
      <c r="B189" s="17" t="s">
        <v>875</v>
      </c>
      <c r="C189" s="50" t="s">
        <v>64</v>
      </c>
      <c r="D189" t="s">
        <v>1031</v>
      </c>
      <c r="E189" t="s">
        <v>1029</v>
      </c>
      <c r="F189" s="55" t="s">
        <v>1345</v>
      </c>
      <c r="G189" s="55"/>
      <c r="H189" s="9" t="s">
        <v>820</v>
      </c>
      <c r="I189">
        <v>0</v>
      </c>
      <c r="J189">
        <v>0</v>
      </c>
      <c r="K189" s="34">
        <v>0</v>
      </c>
      <c r="L189">
        <f>+Tabla3239[[#This Row],[BALANCE INICIAL]]+Tabla3239[[#This Row],[ENTRADAS]]-Tabla3239[[#This Row],[SALIDAS]]</f>
        <v>0</v>
      </c>
      <c r="M189" s="2">
        <v>330</v>
      </c>
      <c r="N189" s="2">
        <f>+Tabla3239[[#This Row],[BALANCE INICIAL]]*Tabla3239[[#This Row],[PRECIO]]</f>
        <v>0</v>
      </c>
      <c r="O189" s="2">
        <f>+Tabla3239[[#This Row],[ENTRADAS]]*Tabla3239[[#This Row],[PRECIO]]</f>
        <v>0</v>
      </c>
      <c r="P189" s="2">
        <f>+Tabla3239[[#This Row],[SALIDAS]]*Tabla3239[[#This Row],[PRECIO]]</f>
        <v>0</v>
      </c>
      <c r="Q189" s="2">
        <f>+Tabla3239[[#This Row],[BALANCE INICIAL2]]+Tabla3239[[#This Row],[ENTRADAS3]]-Tabla3239[[#This Row],[SALIDAS4]]</f>
        <v>0</v>
      </c>
    </row>
    <row r="190" spans="1:17" x14ac:dyDescent="0.25">
      <c r="A190" s="9" t="s">
        <v>24</v>
      </c>
      <c r="B190" s="17" t="s">
        <v>875</v>
      </c>
      <c r="C190" s="50" t="s">
        <v>64</v>
      </c>
      <c r="D190" t="s">
        <v>1030</v>
      </c>
      <c r="E190" t="s">
        <v>1029</v>
      </c>
      <c r="F190" s="55" t="s">
        <v>1345</v>
      </c>
      <c r="G190" s="55"/>
      <c r="H190" s="9" t="s">
        <v>820</v>
      </c>
      <c r="I190">
        <v>4</v>
      </c>
      <c r="J190">
        <v>0</v>
      </c>
      <c r="K190" s="34">
        <v>0</v>
      </c>
      <c r="L190">
        <f>+Tabla3239[[#This Row],[BALANCE INICIAL]]+Tabla3239[[#This Row],[ENTRADAS]]-Tabla3239[[#This Row],[SALIDAS]]</f>
        <v>4</v>
      </c>
      <c r="M190" s="2">
        <v>244</v>
      </c>
      <c r="N190" s="2">
        <f>+Tabla3239[[#This Row],[BALANCE INICIAL]]*Tabla3239[[#This Row],[PRECIO]]</f>
        <v>976</v>
      </c>
      <c r="O190" s="2">
        <f>+Tabla3239[[#This Row],[ENTRADAS]]*Tabla3239[[#This Row],[PRECIO]]</f>
        <v>0</v>
      </c>
      <c r="P190" s="2">
        <f>+Tabla3239[[#This Row],[SALIDAS]]*Tabla3239[[#This Row],[PRECIO]]</f>
        <v>0</v>
      </c>
      <c r="Q190" s="2">
        <f>+Tabla3239[[#This Row],[BALANCE INICIAL2]]+Tabla3239[[#This Row],[ENTRADAS3]]-Tabla3239[[#This Row],[SALIDAS4]]</f>
        <v>976</v>
      </c>
    </row>
    <row r="191" spans="1:17" x14ac:dyDescent="0.25">
      <c r="A191" s="9" t="s">
        <v>24</v>
      </c>
      <c r="B191" s="17" t="s">
        <v>875</v>
      </c>
      <c r="C191" s="50" t="s">
        <v>64</v>
      </c>
      <c r="D191" t="s">
        <v>458</v>
      </c>
      <c r="F191" s="55" t="s">
        <v>1345</v>
      </c>
      <c r="G191" s="55"/>
      <c r="H191" s="9" t="s">
        <v>820</v>
      </c>
      <c r="I191">
        <v>20</v>
      </c>
      <c r="J191">
        <v>0</v>
      </c>
      <c r="K191" s="34">
        <v>0</v>
      </c>
      <c r="L191">
        <f>+Tabla3239[[#This Row],[BALANCE INICIAL]]+Tabla3239[[#This Row],[ENTRADAS]]-Tabla3239[[#This Row],[SALIDAS]]</f>
        <v>20</v>
      </c>
      <c r="M191" s="2">
        <v>428</v>
      </c>
      <c r="N191" s="2">
        <f>+Tabla3239[[#This Row],[BALANCE INICIAL]]*Tabla3239[[#This Row],[PRECIO]]</f>
        <v>8560</v>
      </c>
      <c r="O191" s="2">
        <f>+Tabla3239[[#This Row],[ENTRADAS]]*Tabla3239[[#This Row],[PRECIO]]</f>
        <v>0</v>
      </c>
      <c r="P191" s="2">
        <f>+Tabla3239[[#This Row],[SALIDAS]]*Tabla3239[[#This Row],[PRECIO]]</f>
        <v>0</v>
      </c>
      <c r="Q191" s="2">
        <f>+Tabla3239[[#This Row],[BALANCE INICIAL2]]+Tabla3239[[#This Row],[ENTRADAS3]]-Tabla3239[[#This Row],[SALIDAS4]]</f>
        <v>8560</v>
      </c>
    </row>
    <row r="192" spans="1:17" ht="16.5" customHeight="1" x14ac:dyDescent="0.25">
      <c r="A192" s="9" t="s">
        <v>24</v>
      </c>
      <c r="B192" s="17" t="s">
        <v>875</v>
      </c>
      <c r="C192" s="50" t="s">
        <v>64</v>
      </c>
      <c r="D192" t="s">
        <v>1282</v>
      </c>
      <c r="F192" s="55" t="s">
        <v>1345</v>
      </c>
      <c r="G192" s="55"/>
      <c r="H192" s="9" t="s">
        <v>820</v>
      </c>
      <c r="I192">
        <v>10</v>
      </c>
      <c r="J192">
        <v>0</v>
      </c>
      <c r="K192" s="34">
        <v>0</v>
      </c>
      <c r="L192">
        <f>+Tabla3239[[#This Row],[BALANCE INICIAL]]+Tabla3239[[#This Row],[ENTRADAS]]-Tabla3239[[#This Row],[SALIDAS]]</f>
        <v>10</v>
      </c>
      <c r="M192" s="2">
        <v>105.93</v>
      </c>
      <c r="N192" s="2">
        <f>+Tabla3239[[#This Row],[BALANCE INICIAL]]*Tabla3239[[#This Row],[PRECIO]]</f>
        <v>1059.3000000000002</v>
      </c>
      <c r="O192" s="2">
        <f>+Tabla3239[[#This Row],[ENTRADAS]]*Tabla3239[[#This Row],[PRECIO]]</f>
        <v>0</v>
      </c>
      <c r="P192" s="2">
        <f>+Tabla3239[[#This Row],[SALIDAS]]*Tabla3239[[#This Row],[PRECIO]]</f>
        <v>0</v>
      </c>
      <c r="Q192" s="2">
        <f>+Tabla3239[[#This Row],[BALANCE INICIAL2]]+Tabla3239[[#This Row],[ENTRADAS3]]-Tabla3239[[#This Row],[SALIDAS4]]</f>
        <v>1059.3000000000002</v>
      </c>
    </row>
    <row r="193" spans="1:17" ht="16.5" customHeight="1" x14ac:dyDescent="0.25">
      <c r="A193" s="9" t="s">
        <v>26</v>
      </c>
      <c r="B193" s="47" t="s">
        <v>887</v>
      </c>
      <c r="C193" s="50" t="s">
        <v>70</v>
      </c>
      <c r="D193" t="s">
        <v>1283</v>
      </c>
      <c r="F193" s="55" t="s">
        <v>1345</v>
      </c>
      <c r="G193" s="55"/>
      <c r="H193" s="9" t="s">
        <v>820</v>
      </c>
      <c r="I193">
        <v>2</v>
      </c>
      <c r="J193">
        <v>0</v>
      </c>
      <c r="K193" s="34">
        <v>0</v>
      </c>
      <c r="L193">
        <f>+Tabla3239[[#This Row],[BALANCE INICIAL]]+Tabla3239[[#This Row],[ENTRADAS]]-Tabla3239[[#This Row],[SALIDAS]]</f>
        <v>2</v>
      </c>
      <c r="M193" s="2">
        <v>6000</v>
      </c>
      <c r="N193" s="2">
        <f>+Tabla3239[[#This Row],[BALANCE INICIAL]]*Tabla3239[[#This Row],[PRECIO]]</f>
        <v>12000</v>
      </c>
      <c r="O193" s="2">
        <f>+Tabla3239[[#This Row],[ENTRADAS]]*Tabla3239[[#This Row],[PRECIO]]</f>
        <v>0</v>
      </c>
      <c r="P193" s="2">
        <f>+Tabla3239[[#This Row],[SALIDAS]]*Tabla3239[[#This Row],[PRECIO]]</f>
        <v>0</v>
      </c>
      <c r="Q193" s="2">
        <f>+Tabla3239[[#This Row],[BALANCE INICIAL2]]+Tabla3239[[#This Row],[ENTRADAS3]]-Tabla3239[[#This Row],[SALIDAS4]]</f>
        <v>12000</v>
      </c>
    </row>
    <row r="194" spans="1:17" x14ac:dyDescent="0.25">
      <c r="A194" s="9" t="s">
        <v>55</v>
      </c>
      <c r="B194" s="17" t="s">
        <v>905</v>
      </c>
      <c r="C194" s="50" t="s">
        <v>103</v>
      </c>
      <c r="D194" t="s">
        <v>1140</v>
      </c>
      <c r="F194" s="55" t="s">
        <v>1345</v>
      </c>
      <c r="G194" s="55"/>
      <c r="H194" s="9" t="s">
        <v>820</v>
      </c>
      <c r="I194">
        <v>0</v>
      </c>
      <c r="J194">
        <v>0</v>
      </c>
      <c r="K194" s="34">
        <v>0</v>
      </c>
      <c r="L194">
        <f>+Tabla3239[[#This Row],[BALANCE INICIAL]]+Tabla3239[[#This Row],[ENTRADAS]]-Tabla3239[[#This Row],[SALIDAS]]</f>
        <v>0</v>
      </c>
      <c r="M194" s="2">
        <v>140</v>
      </c>
      <c r="N194" s="2">
        <f>+Tabla3239[[#This Row],[BALANCE INICIAL]]*Tabla3239[[#This Row],[PRECIO]]</f>
        <v>0</v>
      </c>
      <c r="O194" s="2">
        <f>+Tabla3239[[#This Row],[ENTRADAS]]*Tabla3239[[#This Row],[PRECIO]]</f>
        <v>0</v>
      </c>
      <c r="P194" s="2">
        <f>+Tabla3239[[#This Row],[SALIDAS]]*Tabla3239[[#This Row],[PRECIO]]</f>
        <v>0</v>
      </c>
      <c r="Q194" s="2">
        <f>+Tabla3239[[#This Row],[BALANCE INICIAL2]]+Tabla3239[[#This Row],[ENTRADAS3]]-Tabla3239[[#This Row],[SALIDAS4]]</f>
        <v>0</v>
      </c>
    </row>
    <row r="195" spans="1:17" x14ac:dyDescent="0.25">
      <c r="A195" s="9" t="s">
        <v>55</v>
      </c>
      <c r="B195" s="17" t="s">
        <v>905</v>
      </c>
      <c r="C195" s="50" t="s">
        <v>103</v>
      </c>
      <c r="D195" t="s">
        <v>142</v>
      </c>
      <c r="F195" s="55" t="s">
        <v>1345</v>
      </c>
      <c r="G195" s="55"/>
      <c r="H195" s="9" t="s">
        <v>820</v>
      </c>
      <c r="I195">
        <v>0</v>
      </c>
      <c r="J195">
        <v>0</v>
      </c>
      <c r="K195" s="34">
        <v>0</v>
      </c>
      <c r="L195">
        <f>+Tabla3239[[#This Row],[BALANCE INICIAL]]+Tabla3239[[#This Row],[ENTRADAS]]-Tabla3239[[#This Row],[SALIDAS]]</f>
        <v>0</v>
      </c>
      <c r="M195" s="2">
        <v>140</v>
      </c>
      <c r="N195" s="2">
        <f>+Tabla3239[[#This Row],[BALANCE INICIAL]]*Tabla3239[[#This Row],[PRECIO]]</f>
        <v>0</v>
      </c>
      <c r="O195" s="2">
        <f>+Tabla3239[[#This Row],[ENTRADAS]]*Tabla3239[[#This Row],[PRECIO]]</f>
        <v>0</v>
      </c>
      <c r="P195" s="2">
        <f>+Tabla3239[[#This Row],[SALIDAS]]*Tabla3239[[#This Row],[PRECIO]]</f>
        <v>0</v>
      </c>
      <c r="Q195" s="2">
        <f>+Tabla3239[[#This Row],[BALANCE INICIAL2]]+Tabla3239[[#This Row],[ENTRADAS3]]-Tabla3239[[#This Row],[SALIDAS4]]</f>
        <v>0</v>
      </c>
    </row>
    <row r="196" spans="1:17" x14ac:dyDescent="0.25">
      <c r="A196" s="9" t="s">
        <v>24</v>
      </c>
      <c r="B196" s="17" t="s">
        <v>875</v>
      </c>
      <c r="C196" s="50" t="s">
        <v>64</v>
      </c>
      <c r="D196" t="s">
        <v>1284</v>
      </c>
      <c r="F196" s="55" t="s">
        <v>1345</v>
      </c>
      <c r="G196" s="55"/>
      <c r="H196" s="9" t="s">
        <v>820</v>
      </c>
      <c r="I196">
        <v>4</v>
      </c>
      <c r="J196">
        <v>0</v>
      </c>
      <c r="K196" s="34">
        <v>2</v>
      </c>
      <c r="L196">
        <f>+Tabla3239[[#This Row],[BALANCE INICIAL]]+Tabla3239[[#This Row],[ENTRADAS]]-Tabla3239[[#This Row],[SALIDAS]]</f>
        <v>2</v>
      </c>
      <c r="M196" s="2">
        <v>1000</v>
      </c>
      <c r="N196" s="2">
        <f>+Tabla3239[[#This Row],[BALANCE INICIAL]]*Tabla3239[[#This Row],[PRECIO]]</f>
        <v>4000</v>
      </c>
      <c r="O196" s="2">
        <f>+Tabla3239[[#This Row],[ENTRADAS]]*Tabla3239[[#This Row],[PRECIO]]</f>
        <v>0</v>
      </c>
      <c r="P196" s="2">
        <f>+Tabla3239[[#This Row],[SALIDAS]]*Tabla3239[[#This Row],[PRECIO]]</f>
        <v>2000</v>
      </c>
      <c r="Q196" s="2">
        <f>+Tabla3239[[#This Row],[BALANCE INICIAL2]]+Tabla3239[[#This Row],[ENTRADAS3]]-Tabla3239[[#This Row],[SALIDAS4]]</f>
        <v>2000</v>
      </c>
    </row>
    <row r="197" spans="1:17" ht="13.5" customHeight="1" x14ac:dyDescent="0.25">
      <c r="A197" s="13" t="s">
        <v>33</v>
      </c>
      <c r="B197" s="17" t="s">
        <v>879</v>
      </c>
      <c r="C197" s="50" t="s">
        <v>106</v>
      </c>
      <c r="D197" t="s">
        <v>1285</v>
      </c>
      <c r="F197" s="55" t="s">
        <v>1345</v>
      </c>
      <c r="G197" s="55"/>
      <c r="H197" s="9" t="s">
        <v>825</v>
      </c>
      <c r="I197">
        <v>15</v>
      </c>
      <c r="J197">
        <v>0</v>
      </c>
      <c r="K197" s="34">
        <v>0</v>
      </c>
      <c r="L197">
        <f>+Tabla3239[[#This Row],[BALANCE INICIAL]]+Tabla3239[[#This Row],[ENTRADAS]]-Tabla3239[[#This Row],[SALIDAS]]</f>
        <v>15</v>
      </c>
      <c r="M197" s="2">
        <v>1600</v>
      </c>
      <c r="N197" s="2">
        <f>+Tabla3239[[#This Row],[BALANCE INICIAL]]*Tabla3239[[#This Row],[PRECIO]]</f>
        <v>24000</v>
      </c>
      <c r="O197" s="2">
        <f>+Tabla3239[[#This Row],[ENTRADAS]]*Tabla3239[[#This Row],[PRECIO]]</f>
        <v>0</v>
      </c>
      <c r="P197" s="2">
        <f>+Tabla3239[[#This Row],[SALIDAS]]*Tabla3239[[#This Row],[PRECIO]]</f>
        <v>0</v>
      </c>
      <c r="Q197" s="2">
        <f>+Tabla3239[[#This Row],[BALANCE INICIAL2]]+Tabla3239[[#This Row],[ENTRADAS3]]-Tabla3239[[#This Row],[SALIDAS4]]</f>
        <v>24000</v>
      </c>
    </row>
    <row r="198" spans="1:17" ht="15" customHeight="1" x14ac:dyDescent="0.25">
      <c r="A198" s="9" t="s">
        <v>62</v>
      </c>
      <c r="B198" s="17" t="s">
        <v>891</v>
      </c>
      <c r="C198" s="50" t="s">
        <v>100</v>
      </c>
      <c r="D198" t="s">
        <v>673</v>
      </c>
      <c r="F198" s="55" t="s">
        <v>1345</v>
      </c>
      <c r="G198" s="55"/>
      <c r="H198" s="9" t="s">
        <v>820</v>
      </c>
      <c r="I198">
        <v>0</v>
      </c>
      <c r="J198">
        <v>0</v>
      </c>
      <c r="K198" s="34">
        <v>0</v>
      </c>
      <c r="L198">
        <f>+Tabla3239[[#This Row],[BALANCE INICIAL]]+Tabla3239[[#This Row],[ENTRADAS]]-Tabla3239[[#This Row],[SALIDAS]]</f>
        <v>0</v>
      </c>
      <c r="M198" s="2">
        <v>250</v>
      </c>
      <c r="N198" s="2">
        <f>+Tabla3239[[#This Row],[BALANCE INICIAL]]*Tabla3239[[#This Row],[PRECIO]]</f>
        <v>0</v>
      </c>
      <c r="O198" s="2">
        <f>+Tabla3239[[#This Row],[ENTRADAS]]*Tabla3239[[#This Row],[PRECIO]]</f>
        <v>0</v>
      </c>
      <c r="P198" s="2">
        <f>+Tabla3239[[#This Row],[SALIDAS]]*Tabla3239[[#This Row],[PRECIO]]</f>
        <v>0</v>
      </c>
      <c r="Q198" s="2">
        <f>+Tabla3239[[#This Row],[BALANCE INICIAL2]]+Tabla3239[[#This Row],[ENTRADAS3]]-Tabla3239[[#This Row],[SALIDAS4]]</f>
        <v>0</v>
      </c>
    </row>
    <row r="199" spans="1:17" x14ac:dyDescent="0.25">
      <c r="A199" s="9" t="s">
        <v>62</v>
      </c>
      <c r="B199" s="17" t="s">
        <v>891</v>
      </c>
      <c r="C199" s="50" t="s">
        <v>100</v>
      </c>
      <c r="D199" t="s">
        <v>674</v>
      </c>
      <c r="F199" s="55" t="s">
        <v>1345</v>
      </c>
      <c r="G199" s="55"/>
      <c r="H199" s="9" t="s">
        <v>820</v>
      </c>
      <c r="I199">
        <v>13</v>
      </c>
      <c r="J199">
        <v>0</v>
      </c>
      <c r="K199" s="34">
        <v>0</v>
      </c>
      <c r="L199">
        <f>+Tabla3239[[#This Row],[BALANCE INICIAL]]+Tabla3239[[#This Row],[ENTRADAS]]-Tabla3239[[#This Row],[SALIDAS]]</f>
        <v>13</v>
      </c>
      <c r="M199" s="2">
        <v>350</v>
      </c>
      <c r="N199" s="2">
        <f>+Tabla3239[[#This Row],[BALANCE INICIAL]]*Tabla3239[[#This Row],[PRECIO]]</f>
        <v>4550</v>
      </c>
      <c r="O199" s="2">
        <f>+Tabla3239[[#This Row],[ENTRADAS]]*Tabla3239[[#This Row],[PRECIO]]</f>
        <v>0</v>
      </c>
      <c r="P199" s="2">
        <f>+Tabla3239[[#This Row],[SALIDAS]]*Tabla3239[[#This Row],[PRECIO]]</f>
        <v>0</v>
      </c>
      <c r="Q199" s="2">
        <f>+Tabla3239[[#This Row],[BALANCE INICIAL2]]+Tabla3239[[#This Row],[ENTRADAS3]]-Tabla3239[[#This Row],[SALIDAS4]]</f>
        <v>4550</v>
      </c>
    </row>
    <row r="200" spans="1:17" x14ac:dyDescent="0.25">
      <c r="A200" s="9" t="s">
        <v>62</v>
      </c>
      <c r="B200" s="17" t="s">
        <v>891</v>
      </c>
      <c r="C200" s="50" t="s">
        <v>100</v>
      </c>
      <c r="D200" t="s">
        <v>675</v>
      </c>
      <c r="F200" s="55" t="s">
        <v>1345</v>
      </c>
      <c r="G200" s="55"/>
      <c r="H200" s="9" t="s">
        <v>820</v>
      </c>
      <c r="I200">
        <v>3</v>
      </c>
      <c r="J200">
        <v>0</v>
      </c>
      <c r="K200" s="34">
        <v>0</v>
      </c>
      <c r="L200">
        <f>+Tabla3239[[#This Row],[BALANCE INICIAL]]+Tabla3239[[#This Row],[ENTRADAS]]-Tabla3239[[#This Row],[SALIDAS]]</f>
        <v>3</v>
      </c>
      <c r="M200" s="2">
        <v>265</v>
      </c>
      <c r="N200" s="2">
        <f>+Tabla3239[[#This Row],[BALANCE INICIAL]]*Tabla3239[[#This Row],[PRECIO]]</f>
        <v>795</v>
      </c>
      <c r="O200" s="2">
        <f>+Tabla3239[[#This Row],[ENTRADAS]]*Tabla3239[[#This Row],[PRECIO]]</f>
        <v>0</v>
      </c>
      <c r="P200" s="2">
        <f>+Tabla3239[[#This Row],[SALIDAS]]*Tabla3239[[#This Row],[PRECIO]]</f>
        <v>0</v>
      </c>
      <c r="Q200" s="2">
        <f>+Tabla3239[[#This Row],[BALANCE INICIAL2]]+Tabla3239[[#This Row],[ENTRADAS3]]-Tabla3239[[#This Row],[SALIDAS4]]</f>
        <v>795</v>
      </c>
    </row>
    <row r="201" spans="1:17" x14ac:dyDescent="0.25">
      <c r="A201" s="9" t="s">
        <v>62</v>
      </c>
      <c r="B201" s="17" t="s">
        <v>891</v>
      </c>
      <c r="C201" s="50" t="s">
        <v>100</v>
      </c>
      <c r="D201" t="s">
        <v>676</v>
      </c>
      <c r="F201" s="55" t="s">
        <v>1345</v>
      </c>
      <c r="G201" s="55"/>
      <c r="H201" s="9" t="s">
        <v>820</v>
      </c>
      <c r="I201">
        <v>23</v>
      </c>
      <c r="J201">
        <v>0</v>
      </c>
      <c r="K201" s="34">
        <v>0</v>
      </c>
      <c r="L201">
        <f>+Tabla3239[[#This Row],[BALANCE INICIAL]]+Tabla3239[[#This Row],[ENTRADAS]]-Tabla3239[[#This Row],[SALIDAS]]</f>
        <v>23</v>
      </c>
      <c r="M201" s="2">
        <v>165</v>
      </c>
      <c r="N201" s="2">
        <f>+Tabla3239[[#This Row],[BALANCE INICIAL]]*Tabla3239[[#This Row],[PRECIO]]</f>
        <v>3795</v>
      </c>
      <c r="O201" s="2">
        <f>+Tabla3239[[#This Row],[ENTRADAS]]*Tabla3239[[#This Row],[PRECIO]]</f>
        <v>0</v>
      </c>
      <c r="P201" s="2">
        <f>+Tabla3239[[#This Row],[SALIDAS]]*Tabla3239[[#This Row],[PRECIO]]</f>
        <v>0</v>
      </c>
      <c r="Q201" s="2">
        <f>+Tabla3239[[#This Row],[BALANCE INICIAL2]]+Tabla3239[[#This Row],[ENTRADAS3]]-Tabla3239[[#This Row],[SALIDAS4]]</f>
        <v>3795</v>
      </c>
    </row>
    <row r="202" spans="1:17" x14ac:dyDescent="0.25">
      <c r="A202" s="9" t="s">
        <v>62</v>
      </c>
      <c r="B202" s="17" t="s">
        <v>891</v>
      </c>
      <c r="C202" s="50" t="s">
        <v>100</v>
      </c>
      <c r="D202" t="s">
        <v>1444</v>
      </c>
      <c r="F202" s="55" t="s">
        <v>1345</v>
      </c>
      <c r="G202" s="55"/>
      <c r="H202" s="9" t="s">
        <v>820</v>
      </c>
      <c r="I202">
        <v>0</v>
      </c>
      <c r="J202">
        <v>0</v>
      </c>
      <c r="K202" s="34">
        <v>0</v>
      </c>
      <c r="L202">
        <f>+Tabla3239[[#This Row],[BALANCE INICIAL]]+Tabla3239[[#This Row],[ENTRADAS]]-Tabla3239[[#This Row],[SALIDAS]]</f>
        <v>0</v>
      </c>
      <c r="M202" s="2">
        <v>190</v>
      </c>
      <c r="N202" s="2">
        <f>+Tabla3239[[#This Row],[BALANCE INICIAL]]*Tabla3239[[#This Row],[PRECIO]]</f>
        <v>0</v>
      </c>
      <c r="O202" s="2">
        <f>+Tabla3239[[#This Row],[ENTRADAS]]*Tabla3239[[#This Row],[PRECIO]]</f>
        <v>0</v>
      </c>
      <c r="P202" s="2">
        <f>+Tabla3239[[#This Row],[SALIDAS]]*Tabla3239[[#This Row],[PRECIO]]</f>
        <v>0</v>
      </c>
      <c r="Q202" s="2">
        <f>+Tabla3239[[#This Row],[BALANCE INICIAL2]]+Tabla3239[[#This Row],[ENTRADAS3]]-Tabla3239[[#This Row],[SALIDAS4]]</f>
        <v>0</v>
      </c>
    </row>
    <row r="203" spans="1:17" x14ac:dyDescent="0.25">
      <c r="A203" s="9" t="s">
        <v>62</v>
      </c>
      <c r="B203" s="17" t="s">
        <v>891</v>
      </c>
      <c r="C203" s="50" t="s">
        <v>100</v>
      </c>
      <c r="D203" t="s">
        <v>678</v>
      </c>
      <c r="F203" s="55" t="s">
        <v>1345</v>
      </c>
      <c r="G203" s="55"/>
      <c r="H203" s="9" t="s">
        <v>820</v>
      </c>
      <c r="I203">
        <v>12</v>
      </c>
      <c r="J203">
        <v>0</v>
      </c>
      <c r="K203" s="34">
        <v>0</v>
      </c>
      <c r="L203">
        <f>+Tabla3239[[#This Row],[BALANCE INICIAL]]+Tabla3239[[#This Row],[ENTRADAS]]-Tabla3239[[#This Row],[SALIDAS]]</f>
        <v>12</v>
      </c>
      <c r="M203" s="2">
        <v>200</v>
      </c>
      <c r="N203" s="2">
        <f>+Tabla3239[[#This Row],[BALANCE INICIAL]]*Tabla3239[[#This Row],[PRECIO]]</f>
        <v>2400</v>
      </c>
      <c r="O203" s="2">
        <f>+Tabla3239[[#This Row],[ENTRADAS]]*Tabla3239[[#This Row],[PRECIO]]</f>
        <v>0</v>
      </c>
      <c r="P203" s="2">
        <f>+Tabla3239[[#This Row],[SALIDAS]]*Tabla3239[[#This Row],[PRECIO]]</f>
        <v>0</v>
      </c>
      <c r="Q203" s="2">
        <f>+Tabla3239[[#This Row],[BALANCE INICIAL2]]+Tabla3239[[#This Row],[ENTRADAS3]]-Tabla3239[[#This Row],[SALIDAS4]]</f>
        <v>2400</v>
      </c>
    </row>
    <row r="204" spans="1:17" x14ac:dyDescent="0.25">
      <c r="A204" s="13" t="s">
        <v>55</v>
      </c>
      <c r="B204" s="17" t="s">
        <v>905</v>
      </c>
      <c r="C204" s="49" t="s">
        <v>103</v>
      </c>
      <c r="D204" t="s">
        <v>1068</v>
      </c>
      <c r="E204" t="s">
        <v>1060</v>
      </c>
      <c r="F204" s="55" t="s">
        <v>1345</v>
      </c>
      <c r="G204" s="55"/>
      <c r="H204" s="9" t="s">
        <v>829</v>
      </c>
      <c r="I204">
        <v>0</v>
      </c>
      <c r="J204">
        <v>0</v>
      </c>
      <c r="K204" s="34">
        <v>0</v>
      </c>
      <c r="L204">
        <f>+Tabla3239[[#This Row],[BALANCE INICIAL]]+Tabla3239[[#This Row],[ENTRADAS]]-Tabla3239[[#This Row],[SALIDAS]]</f>
        <v>0</v>
      </c>
      <c r="M204" s="2">
        <v>225</v>
      </c>
      <c r="N204" s="2">
        <f>+Tabla3239[[#This Row],[BALANCE INICIAL]]*Tabla3239[[#This Row],[PRECIO]]</f>
        <v>0</v>
      </c>
      <c r="O204" s="2">
        <f>+Tabla3239[[#This Row],[ENTRADAS]]*Tabla3239[[#This Row],[PRECIO]]</f>
        <v>0</v>
      </c>
      <c r="P204" s="2">
        <f>+Tabla3239[[#This Row],[SALIDAS]]*Tabla3239[[#This Row],[PRECIO]]</f>
        <v>0</v>
      </c>
      <c r="Q204" s="2">
        <f>+Tabla3239[[#This Row],[BALANCE INICIAL2]]+Tabla3239[[#This Row],[ENTRADAS3]]-Tabla3239[[#This Row],[SALIDAS4]]</f>
        <v>0</v>
      </c>
    </row>
    <row r="205" spans="1:17" x14ac:dyDescent="0.25">
      <c r="A205" s="9" t="s">
        <v>34</v>
      </c>
      <c r="B205" s="17" t="s">
        <v>877</v>
      </c>
      <c r="C205" s="50" t="s">
        <v>80</v>
      </c>
      <c r="D205" t="s">
        <v>446</v>
      </c>
      <c r="F205" s="55" t="s">
        <v>1345</v>
      </c>
      <c r="G205" s="55"/>
      <c r="H205" s="9" t="s">
        <v>820</v>
      </c>
      <c r="I205">
        <v>7</v>
      </c>
      <c r="J205">
        <v>0</v>
      </c>
      <c r="K205" s="34">
        <v>0</v>
      </c>
      <c r="L205">
        <f>+Tabla3239[[#This Row],[BALANCE INICIAL]]+Tabla3239[[#This Row],[ENTRADAS]]-Tabla3239[[#This Row],[SALIDAS]]</f>
        <v>7</v>
      </c>
      <c r="M205" s="2">
        <v>190</v>
      </c>
      <c r="N205" s="2">
        <f>+Tabla3239[[#This Row],[BALANCE INICIAL]]*Tabla3239[[#This Row],[PRECIO]]</f>
        <v>1330</v>
      </c>
      <c r="O205" s="2">
        <f>+Tabla3239[[#This Row],[ENTRADAS]]*Tabla3239[[#This Row],[PRECIO]]</f>
        <v>0</v>
      </c>
      <c r="P205" s="2">
        <f>+Tabla3239[[#This Row],[SALIDAS]]*Tabla3239[[#This Row],[PRECIO]]</f>
        <v>0</v>
      </c>
      <c r="Q205" s="2">
        <f>+Tabla3239[[#This Row],[BALANCE INICIAL2]]+Tabla3239[[#This Row],[ENTRADAS3]]-Tabla3239[[#This Row],[SALIDAS4]]</f>
        <v>1330</v>
      </c>
    </row>
    <row r="206" spans="1:17" x14ac:dyDescent="0.25">
      <c r="A206" s="39" t="s">
        <v>28</v>
      </c>
      <c r="B206" s="40" t="s">
        <v>884</v>
      </c>
      <c r="C206" s="52" t="s">
        <v>74</v>
      </c>
      <c r="D206" t="s">
        <v>1035</v>
      </c>
      <c r="F206" s="55" t="s">
        <v>1345</v>
      </c>
      <c r="G206" s="55"/>
      <c r="H206" s="9" t="s">
        <v>820</v>
      </c>
      <c r="I206">
        <v>35</v>
      </c>
      <c r="J206">
        <v>0</v>
      </c>
      <c r="K206" s="34">
        <v>1</v>
      </c>
      <c r="L206">
        <f>+Tabla3239[[#This Row],[BALANCE INICIAL]]+Tabla3239[[#This Row],[ENTRADAS]]-Tabla3239[[#This Row],[SALIDAS]]</f>
        <v>34</v>
      </c>
      <c r="M206" s="2">
        <v>17.11</v>
      </c>
      <c r="N206" s="2">
        <f>+Tabla3239[[#This Row],[BALANCE INICIAL]]*Tabla3239[[#This Row],[PRECIO]]</f>
        <v>598.85</v>
      </c>
      <c r="O206" s="2">
        <f>+Tabla3239[[#This Row],[ENTRADAS]]*Tabla3239[[#This Row],[PRECIO]]</f>
        <v>0</v>
      </c>
      <c r="P206" s="2">
        <f>+Tabla3239[[#This Row],[SALIDAS]]*Tabla3239[[#This Row],[PRECIO]]</f>
        <v>17.11</v>
      </c>
      <c r="Q206" s="2">
        <f>+Tabla3239[[#This Row],[BALANCE INICIAL2]]+Tabla3239[[#This Row],[ENTRADAS3]]-Tabla3239[[#This Row],[SALIDAS4]]</f>
        <v>581.74</v>
      </c>
    </row>
    <row r="207" spans="1:17" x14ac:dyDescent="0.25">
      <c r="A207" s="13" t="s">
        <v>1141</v>
      </c>
      <c r="B207" s="17" t="s">
        <v>1142</v>
      </c>
      <c r="C207" s="49" t="s">
        <v>1143</v>
      </c>
      <c r="D207" t="s">
        <v>1071</v>
      </c>
      <c r="E207" t="s">
        <v>1060</v>
      </c>
      <c r="F207" s="55" t="s">
        <v>1345</v>
      </c>
      <c r="G207" s="55"/>
      <c r="H207" s="9" t="s">
        <v>820</v>
      </c>
      <c r="I207">
        <v>0</v>
      </c>
      <c r="J207">
        <v>0</v>
      </c>
      <c r="K207" s="34">
        <v>0</v>
      </c>
      <c r="L207">
        <f>+Tabla3239[[#This Row],[BALANCE INICIAL]]+Tabla3239[[#This Row],[ENTRADAS]]-Tabla3239[[#This Row],[SALIDAS]]</f>
        <v>0</v>
      </c>
      <c r="M207" s="2">
        <v>300</v>
      </c>
      <c r="N207" s="2">
        <f>+Tabla3239[[#This Row],[BALANCE INICIAL]]*Tabla3239[[#This Row],[PRECIO]]</f>
        <v>0</v>
      </c>
      <c r="O207" s="2">
        <f>+Tabla3239[[#This Row],[ENTRADAS]]*Tabla3239[[#This Row],[PRECIO]]</f>
        <v>0</v>
      </c>
      <c r="P207" s="2">
        <f>+Tabla3239[[#This Row],[SALIDAS]]*Tabla3239[[#This Row],[PRECIO]]</f>
        <v>0</v>
      </c>
      <c r="Q207" s="2">
        <f>+Tabla3239[[#This Row],[BALANCE INICIAL2]]+Tabla3239[[#This Row],[ENTRADAS3]]-Tabla3239[[#This Row],[SALIDAS4]]</f>
        <v>0</v>
      </c>
    </row>
    <row r="208" spans="1:17" x14ac:dyDescent="0.25">
      <c r="A208" s="9" t="s">
        <v>59</v>
      </c>
      <c r="B208" s="17" t="s">
        <v>880</v>
      </c>
      <c r="C208" s="50" t="s">
        <v>107</v>
      </c>
      <c r="D208" t="s">
        <v>679</v>
      </c>
      <c r="F208" s="55" t="s">
        <v>1345</v>
      </c>
      <c r="G208" s="55"/>
      <c r="H208" s="9" t="s">
        <v>820</v>
      </c>
      <c r="I208">
        <v>6</v>
      </c>
      <c r="J208">
        <v>0</v>
      </c>
      <c r="K208" s="34">
        <v>0</v>
      </c>
      <c r="L208">
        <f>+Tabla3239[[#This Row],[BALANCE INICIAL]]+Tabla3239[[#This Row],[ENTRADAS]]-Tabla3239[[#This Row],[SALIDAS]]</f>
        <v>6</v>
      </c>
      <c r="M208" s="2">
        <v>500</v>
      </c>
      <c r="N208" s="2">
        <f>+Tabla3239[[#This Row],[BALANCE INICIAL]]*Tabla3239[[#This Row],[PRECIO]]</f>
        <v>3000</v>
      </c>
      <c r="O208" s="2">
        <f>+Tabla3239[[#This Row],[ENTRADAS]]*Tabla3239[[#This Row],[PRECIO]]</f>
        <v>0</v>
      </c>
      <c r="P208" s="2">
        <f>+Tabla3239[[#This Row],[SALIDAS]]*Tabla3239[[#This Row],[PRECIO]]</f>
        <v>0</v>
      </c>
      <c r="Q208" s="2">
        <f>+Tabla3239[[#This Row],[BALANCE INICIAL2]]+Tabla3239[[#This Row],[ENTRADAS3]]-Tabla3239[[#This Row],[SALIDAS4]]</f>
        <v>3000</v>
      </c>
    </row>
    <row r="209" spans="1:17" x14ac:dyDescent="0.25">
      <c r="A209" s="9" t="s">
        <v>1159</v>
      </c>
      <c r="B209" s="17" t="s">
        <v>1160</v>
      </c>
      <c r="C209" s="50" t="s">
        <v>1161</v>
      </c>
      <c r="D209" t="s">
        <v>1415</v>
      </c>
      <c r="F209" s="55" t="s">
        <v>1345</v>
      </c>
      <c r="G209" s="55"/>
      <c r="H209" s="9" t="s">
        <v>820</v>
      </c>
      <c r="I209">
        <v>13</v>
      </c>
      <c r="J209">
        <v>0</v>
      </c>
      <c r="K209" s="34">
        <v>0</v>
      </c>
      <c r="L209">
        <f>+Tabla3239[[#This Row],[BALANCE INICIAL]]+Tabla3239[[#This Row],[ENTRADAS]]-Tabla3239[[#This Row],[SALIDAS]]</f>
        <v>13</v>
      </c>
      <c r="M209" s="2">
        <v>5.42</v>
      </c>
      <c r="N209" s="2">
        <f>+Tabla3239[[#This Row],[BALANCE INICIAL]]*Tabla3239[[#This Row],[PRECIO]]</f>
        <v>70.459999999999994</v>
      </c>
      <c r="O209" s="2">
        <f>+Tabla3239[[#This Row],[ENTRADAS]]*Tabla3239[[#This Row],[PRECIO]]</f>
        <v>0</v>
      </c>
      <c r="P209" s="2">
        <f>+Tabla3239[[#This Row],[SALIDAS]]*Tabla3239[[#This Row],[PRECIO]]</f>
        <v>0</v>
      </c>
      <c r="Q209" s="2">
        <f>+Tabla3239[[#This Row],[BALANCE INICIAL2]]+Tabla3239[[#This Row],[ENTRADAS3]]-Tabla3239[[#This Row],[SALIDAS4]]</f>
        <v>70.459999999999994</v>
      </c>
    </row>
    <row r="210" spans="1:17" x14ac:dyDescent="0.25">
      <c r="A210" s="9" t="s">
        <v>34</v>
      </c>
      <c r="B210" s="17" t="s">
        <v>877</v>
      </c>
      <c r="C210" s="50" t="s">
        <v>80</v>
      </c>
      <c r="D210" t="s">
        <v>463</v>
      </c>
      <c r="F210" s="55" t="s">
        <v>1345</v>
      </c>
      <c r="G210" s="55"/>
      <c r="H210" s="9" t="s">
        <v>820</v>
      </c>
      <c r="I210">
        <v>10</v>
      </c>
      <c r="J210">
        <v>0</v>
      </c>
      <c r="K210" s="34">
        <v>0</v>
      </c>
      <c r="L210">
        <f>+Tabla3239[[#This Row],[BALANCE INICIAL]]+Tabla3239[[#This Row],[ENTRADAS]]-Tabla3239[[#This Row],[SALIDAS]]</f>
        <v>10</v>
      </c>
      <c r="M210" s="2">
        <v>416</v>
      </c>
      <c r="N210" s="2">
        <f>+Tabla3239[[#This Row],[BALANCE INICIAL]]*Tabla3239[[#This Row],[PRECIO]]</f>
        <v>4160</v>
      </c>
      <c r="O210" s="2">
        <f>+Tabla3239[[#This Row],[ENTRADAS]]*Tabla3239[[#This Row],[PRECIO]]</f>
        <v>0</v>
      </c>
      <c r="P210" s="2">
        <f>+Tabla3239[[#This Row],[SALIDAS]]*Tabla3239[[#This Row],[PRECIO]]</f>
        <v>0</v>
      </c>
      <c r="Q210" s="2">
        <f>+Tabla3239[[#This Row],[BALANCE INICIAL2]]+Tabla3239[[#This Row],[ENTRADAS3]]-Tabla3239[[#This Row],[SALIDAS4]]</f>
        <v>4160</v>
      </c>
    </row>
    <row r="211" spans="1:17" x14ac:dyDescent="0.25">
      <c r="A211" s="9" t="s">
        <v>34</v>
      </c>
      <c r="B211" s="47" t="s">
        <v>877</v>
      </c>
      <c r="C211" s="50" t="s">
        <v>80</v>
      </c>
      <c r="D211" t="s">
        <v>987</v>
      </c>
      <c r="F211" s="55" t="s">
        <v>1345</v>
      </c>
      <c r="G211" s="55"/>
      <c r="H211" s="9" t="s">
        <v>820</v>
      </c>
      <c r="I211">
        <v>10</v>
      </c>
      <c r="J211">
        <v>0</v>
      </c>
      <c r="K211" s="34">
        <v>0</v>
      </c>
      <c r="L211">
        <f>+Tabla3239[[#This Row],[BALANCE INICIAL]]+Tabla3239[[#This Row],[ENTRADAS]]-Tabla3239[[#This Row],[SALIDAS]]</f>
        <v>10</v>
      </c>
      <c r="M211" s="2">
        <v>2261.25</v>
      </c>
      <c r="N211" s="2">
        <f>+Tabla3239[[#This Row],[BALANCE INICIAL]]*Tabla3239[[#This Row],[PRECIO]]</f>
        <v>22612.5</v>
      </c>
      <c r="O211" s="2">
        <f>+Tabla3239[[#This Row],[ENTRADAS]]*Tabla3239[[#This Row],[PRECIO]]</f>
        <v>0</v>
      </c>
      <c r="P211" s="2">
        <f>+Tabla3239[[#This Row],[SALIDAS]]*Tabla3239[[#This Row],[PRECIO]]</f>
        <v>0</v>
      </c>
      <c r="Q211" s="2">
        <f>+Tabla3239[[#This Row],[BALANCE INICIAL2]]+Tabla3239[[#This Row],[ENTRADAS3]]-Tabla3239[[#This Row],[SALIDAS4]]</f>
        <v>22612.5</v>
      </c>
    </row>
    <row r="212" spans="1:17" x14ac:dyDescent="0.25">
      <c r="A212" s="9" t="s">
        <v>34</v>
      </c>
      <c r="B212" s="47" t="s">
        <v>877</v>
      </c>
      <c r="C212" s="50" t="s">
        <v>80</v>
      </c>
      <c r="D212" t="s">
        <v>1281</v>
      </c>
      <c r="F212" s="55" t="s">
        <v>1345</v>
      </c>
      <c r="G212" s="55"/>
      <c r="H212" s="9" t="s">
        <v>820</v>
      </c>
      <c r="I212">
        <v>500</v>
      </c>
      <c r="J212">
        <v>0</v>
      </c>
      <c r="K212" s="34">
        <v>0</v>
      </c>
      <c r="L212">
        <f>+Tabla3239[[#This Row],[BALANCE INICIAL]]+Tabla3239[[#This Row],[ENTRADAS]]-Tabla3239[[#This Row],[SALIDAS]]</f>
        <v>500</v>
      </c>
      <c r="M212" s="2">
        <v>12.672000000000001</v>
      </c>
      <c r="N212" s="2">
        <f>+Tabla3239[[#This Row],[BALANCE INICIAL]]*Tabla3239[[#This Row],[PRECIO]]</f>
        <v>6336</v>
      </c>
      <c r="O212" s="2">
        <f>+Tabla3239[[#This Row],[ENTRADAS]]*Tabla3239[[#This Row],[PRECIO]]</f>
        <v>0</v>
      </c>
      <c r="P212" s="2">
        <f>+Tabla3239[[#This Row],[SALIDAS]]*Tabla3239[[#This Row],[PRECIO]]</f>
        <v>0</v>
      </c>
      <c r="Q212" s="2">
        <f>+Tabla3239[[#This Row],[BALANCE INICIAL2]]+Tabla3239[[#This Row],[ENTRADAS3]]-Tabla3239[[#This Row],[SALIDAS4]]</f>
        <v>6336</v>
      </c>
    </row>
    <row r="213" spans="1:17" x14ac:dyDescent="0.25">
      <c r="A213" s="9" t="s">
        <v>34</v>
      </c>
      <c r="B213" s="17" t="s">
        <v>877</v>
      </c>
      <c r="C213" s="50" t="s">
        <v>80</v>
      </c>
      <c r="D213" t="s">
        <v>447</v>
      </c>
      <c r="F213" s="55" t="s">
        <v>1345</v>
      </c>
      <c r="G213" s="55"/>
      <c r="H213" s="9" t="s">
        <v>820</v>
      </c>
      <c r="I213">
        <v>3</v>
      </c>
      <c r="J213">
        <v>0</v>
      </c>
      <c r="K213" s="34">
        <v>0</v>
      </c>
      <c r="L213">
        <f>+Tabla3239[[#This Row],[BALANCE INICIAL]]+Tabla3239[[#This Row],[ENTRADAS]]-Tabla3239[[#This Row],[SALIDAS]]</f>
        <v>3</v>
      </c>
      <c r="M213" s="2">
        <v>1348</v>
      </c>
      <c r="N213" s="2">
        <f>+Tabla3239[[#This Row],[BALANCE INICIAL]]*Tabla3239[[#This Row],[PRECIO]]</f>
        <v>4044</v>
      </c>
      <c r="O213" s="2">
        <f>+Tabla3239[[#This Row],[ENTRADAS]]*Tabla3239[[#This Row],[PRECIO]]</f>
        <v>0</v>
      </c>
      <c r="P213" s="2">
        <f>+Tabla3239[[#This Row],[SALIDAS]]*Tabla3239[[#This Row],[PRECIO]]</f>
        <v>0</v>
      </c>
      <c r="Q213" s="2">
        <f>+Tabla3239[[#This Row],[BALANCE INICIAL2]]+Tabla3239[[#This Row],[ENTRADAS3]]-Tabla3239[[#This Row],[SALIDAS4]]</f>
        <v>4044</v>
      </c>
    </row>
    <row r="214" spans="1:17" x14ac:dyDescent="0.25">
      <c r="A214" s="9" t="s">
        <v>34</v>
      </c>
      <c r="B214" s="17" t="s">
        <v>877</v>
      </c>
      <c r="C214" s="50" t="s">
        <v>80</v>
      </c>
      <c r="D214" t="s">
        <v>448</v>
      </c>
      <c r="F214" s="55" t="s">
        <v>1345</v>
      </c>
      <c r="G214" s="55"/>
      <c r="H214" s="9" t="s">
        <v>820</v>
      </c>
      <c r="I214">
        <v>9</v>
      </c>
      <c r="J214">
        <v>0</v>
      </c>
      <c r="K214" s="34">
        <v>0</v>
      </c>
      <c r="L214">
        <f>+Tabla3239[[#This Row],[BALANCE INICIAL]]+Tabla3239[[#This Row],[ENTRADAS]]-Tabla3239[[#This Row],[SALIDAS]]</f>
        <v>9</v>
      </c>
      <c r="M214" s="2">
        <v>3655</v>
      </c>
      <c r="N214" s="2">
        <f>+Tabla3239[[#This Row],[BALANCE INICIAL]]*Tabla3239[[#This Row],[PRECIO]]</f>
        <v>32895</v>
      </c>
      <c r="O214" s="2">
        <f>+Tabla3239[[#This Row],[ENTRADAS]]*Tabla3239[[#This Row],[PRECIO]]</f>
        <v>0</v>
      </c>
      <c r="P214" s="2">
        <f>+Tabla3239[[#This Row],[SALIDAS]]*Tabla3239[[#This Row],[PRECIO]]</f>
        <v>0</v>
      </c>
      <c r="Q214" s="2">
        <f>+Tabla3239[[#This Row],[BALANCE INICIAL2]]+Tabla3239[[#This Row],[ENTRADAS3]]-Tabla3239[[#This Row],[SALIDAS4]]</f>
        <v>32895</v>
      </c>
    </row>
    <row r="215" spans="1:17" x14ac:dyDescent="0.25">
      <c r="A215" s="9" t="s">
        <v>59</v>
      </c>
      <c r="B215" s="17" t="s">
        <v>880</v>
      </c>
      <c r="C215" s="50" t="s">
        <v>107</v>
      </c>
      <c r="D215" t="s">
        <v>680</v>
      </c>
      <c r="F215" s="55" t="s">
        <v>1345</v>
      </c>
      <c r="G215" s="55"/>
      <c r="H215" s="9" t="s">
        <v>820</v>
      </c>
      <c r="I215">
        <v>2</v>
      </c>
      <c r="J215">
        <v>0</v>
      </c>
      <c r="K215" s="34">
        <v>0</v>
      </c>
      <c r="L215">
        <f>+Tabla3239[[#This Row],[BALANCE INICIAL]]+Tabla3239[[#This Row],[ENTRADAS]]-Tabla3239[[#This Row],[SALIDAS]]</f>
        <v>2</v>
      </c>
      <c r="M215" s="2">
        <v>265</v>
      </c>
      <c r="N215" s="2">
        <f>+Tabla3239[[#This Row],[BALANCE INICIAL]]*Tabla3239[[#This Row],[PRECIO]]</f>
        <v>530</v>
      </c>
      <c r="O215" s="2">
        <f>+Tabla3239[[#This Row],[ENTRADAS]]*Tabla3239[[#This Row],[PRECIO]]</f>
        <v>0</v>
      </c>
      <c r="P215" s="2">
        <f>+Tabla3239[[#This Row],[SALIDAS]]*Tabla3239[[#This Row],[PRECIO]]</f>
        <v>0</v>
      </c>
      <c r="Q215" s="2">
        <f>+Tabla3239[[#This Row],[BALANCE INICIAL2]]+Tabla3239[[#This Row],[ENTRADAS3]]-Tabla3239[[#This Row],[SALIDAS4]]</f>
        <v>530</v>
      </c>
    </row>
    <row r="216" spans="1:17" x14ac:dyDescent="0.25">
      <c r="A216" s="9" t="s">
        <v>59</v>
      </c>
      <c r="B216" s="17" t="s">
        <v>880</v>
      </c>
      <c r="C216" s="50" t="s">
        <v>107</v>
      </c>
      <c r="D216" t="s">
        <v>681</v>
      </c>
      <c r="F216" s="55" t="s">
        <v>1345</v>
      </c>
      <c r="G216" s="55"/>
      <c r="H216" s="9" t="s">
        <v>820</v>
      </c>
      <c r="I216">
        <v>5</v>
      </c>
      <c r="J216">
        <v>0</v>
      </c>
      <c r="K216" s="34">
        <v>0</v>
      </c>
      <c r="L216">
        <f>+Tabla3239[[#This Row],[BALANCE INICIAL]]+Tabla3239[[#This Row],[ENTRADAS]]-Tabla3239[[#This Row],[SALIDAS]]</f>
        <v>5</v>
      </c>
      <c r="M216" s="2">
        <v>390</v>
      </c>
      <c r="N216" s="2">
        <f>+Tabla3239[[#This Row],[BALANCE INICIAL]]*Tabla3239[[#This Row],[PRECIO]]</f>
        <v>1950</v>
      </c>
      <c r="O216" s="2">
        <f>+Tabla3239[[#This Row],[ENTRADAS]]*Tabla3239[[#This Row],[PRECIO]]</f>
        <v>0</v>
      </c>
      <c r="P216" s="2">
        <f>+Tabla3239[[#This Row],[SALIDAS]]*Tabla3239[[#This Row],[PRECIO]]</f>
        <v>0</v>
      </c>
      <c r="Q216" s="2">
        <f>+Tabla3239[[#This Row],[BALANCE INICIAL2]]+Tabla3239[[#This Row],[ENTRADAS3]]-Tabla3239[[#This Row],[SALIDAS4]]</f>
        <v>1950</v>
      </c>
    </row>
    <row r="217" spans="1:17" x14ac:dyDescent="0.25">
      <c r="A217" s="9" t="s">
        <v>59</v>
      </c>
      <c r="B217" s="17" t="s">
        <v>880</v>
      </c>
      <c r="C217" s="50" t="s">
        <v>107</v>
      </c>
      <c r="D217" t="s">
        <v>682</v>
      </c>
      <c r="F217" s="55" t="s">
        <v>1345</v>
      </c>
      <c r="G217" s="55"/>
      <c r="H217" s="9" t="s">
        <v>820</v>
      </c>
      <c r="I217">
        <v>1</v>
      </c>
      <c r="J217">
        <v>0</v>
      </c>
      <c r="K217" s="34">
        <v>0</v>
      </c>
      <c r="L217">
        <f>+Tabla3239[[#This Row],[BALANCE INICIAL]]+Tabla3239[[#This Row],[ENTRADAS]]-Tabla3239[[#This Row],[SALIDAS]]</f>
        <v>1</v>
      </c>
      <c r="M217" s="2">
        <v>333.98</v>
      </c>
      <c r="N217" s="2">
        <f>+Tabla3239[[#This Row],[BALANCE INICIAL]]*Tabla3239[[#This Row],[PRECIO]]</f>
        <v>333.98</v>
      </c>
      <c r="O217" s="2">
        <f>+Tabla3239[[#This Row],[ENTRADAS]]*Tabla3239[[#This Row],[PRECIO]]</f>
        <v>0</v>
      </c>
      <c r="P217" s="2">
        <f>+Tabla3239[[#This Row],[SALIDAS]]*Tabla3239[[#This Row],[PRECIO]]</f>
        <v>0</v>
      </c>
      <c r="Q217" s="2">
        <f>+Tabla3239[[#This Row],[BALANCE INICIAL2]]+Tabla3239[[#This Row],[ENTRADAS3]]-Tabla3239[[#This Row],[SALIDAS4]]</f>
        <v>333.98</v>
      </c>
    </row>
    <row r="218" spans="1:17" x14ac:dyDescent="0.25">
      <c r="A218" s="9" t="s">
        <v>59</v>
      </c>
      <c r="B218" s="17" t="s">
        <v>880</v>
      </c>
      <c r="C218" s="50" t="s">
        <v>107</v>
      </c>
      <c r="D218" t="s">
        <v>683</v>
      </c>
      <c r="F218" s="55" t="s">
        <v>1345</v>
      </c>
      <c r="G218" s="55"/>
      <c r="H218" s="9" t="s">
        <v>820</v>
      </c>
      <c r="I218">
        <v>9</v>
      </c>
      <c r="J218">
        <v>0</v>
      </c>
      <c r="K218" s="34">
        <v>0</v>
      </c>
      <c r="L218">
        <f>+Tabla3239[[#This Row],[BALANCE INICIAL]]+Tabla3239[[#This Row],[ENTRADAS]]-Tabla3239[[#This Row],[SALIDAS]]</f>
        <v>9</v>
      </c>
      <c r="M218" s="2">
        <v>295</v>
      </c>
      <c r="N218" s="2">
        <f>+Tabla3239[[#This Row],[BALANCE INICIAL]]*Tabla3239[[#This Row],[PRECIO]]</f>
        <v>2655</v>
      </c>
      <c r="O218" s="2">
        <f>+Tabla3239[[#This Row],[ENTRADAS]]*Tabla3239[[#This Row],[PRECIO]]</f>
        <v>0</v>
      </c>
      <c r="P218" s="2">
        <f>+Tabla3239[[#This Row],[SALIDAS]]*Tabla3239[[#This Row],[PRECIO]]</f>
        <v>0</v>
      </c>
      <c r="Q218" s="2">
        <f>+Tabla3239[[#This Row],[BALANCE INICIAL2]]+Tabla3239[[#This Row],[ENTRADAS3]]-Tabla3239[[#This Row],[SALIDAS4]]</f>
        <v>2655</v>
      </c>
    </row>
    <row r="219" spans="1:17" x14ac:dyDescent="0.25">
      <c r="A219" s="9" t="s">
        <v>59</v>
      </c>
      <c r="B219" s="17" t="s">
        <v>880</v>
      </c>
      <c r="C219" s="50" t="s">
        <v>107</v>
      </c>
      <c r="D219" t="s">
        <v>684</v>
      </c>
      <c r="F219" s="55" t="s">
        <v>1345</v>
      </c>
      <c r="G219" s="55"/>
      <c r="H219" s="9" t="s">
        <v>820</v>
      </c>
      <c r="I219">
        <v>11</v>
      </c>
      <c r="J219">
        <v>0</v>
      </c>
      <c r="K219" s="34">
        <v>0</v>
      </c>
      <c r="L219">
        <f>+Tabla3239[[#This Row],[BALANCE INICIAL]]+Tabla3239[[#This Row],[ENTRADAS]]-Tabla3239[[#This Row],[SALIDAS]]</f>
        <v>11</v>
      </c>
      <c r="M219" s="2">
        <v>750.5</v>
      </c>
      <c r="N219" s="2">
        <f>+Tabla3239[[#This Row],[BALANCE INICIAL]]*Tabla3239[[#This Row],[PRECIO]]</f>
        <v>8255.5</v>
      </c>
      <c r="O219" s="2">
        <f>+Tabla3239[[#This Row],[ENTRADAS]]*Tabla3239[[#This Row],[PRECIO]]</f>
        <v>0</v>
      </c>
      <c r="P219" s="2">
        <f>+Tabla3239[[#This Row],[SALIDAS]]*Tabla3239[[#This Row],[PRECIO]]</f>
        <v>0</v>
      </c>
      <c r="Q219" s="2">
        <f>+Tabla3239[[#This Row],[BALANCE INICIAL2]]+Tabla3239[[#This Row],[ENTRADAS3]]-Tabla3239[[#This Row],[SALIDAS4]]</f>
        <v>8255.5</v>
      </c>
    </row>
    <row r="220" spans="1:17" x14ac:dyDescent="0.25">
      <c r="A220" s="9" t="s">
        <v>59</v>
      </c>
      <c r="B220" s="17" t="s">
        <v>880</v>
      </c>
      <c r="C220" s="50" t="s">
        <v>107</v>
      </c>
      <c r="D220" t="s">
        <v>685</v>
      </c>
      <c r="F220" s="55" t="s">
        <v>1345</v>
      </c>
      <c r="G220" s="55"/>
      <c r="H220" s="9" t="s">
        <v>820</v>
      </c>
      <c r="I220">
        <v>907</v>
      </c>
      <c r="J220">
        <v>0</v>
      </c>
      <c r="K220" s="34">
        <v>0</v>
      </c>
      <c r="L220">
        <f>+Tabla3239[[#This Row],[BALANCE INICIAL]]+Tabla3239[[#This Row],[ENTRADAS]]-Tabla3239[[#This Row],[SALIDAS]]</f>
        <v>907</v>
      </c>
      <c r="M220" s="2">
        <v>50</v>
      </c>
      <c r="N220" s="2">
        <f>+Tabla3239[[#This Row],[BALANCE INICIAL]]*Tabla3239[[#This Row],[PRECIO]]</f>
        <v>45350</v>
      </c>
      <c r="O220" s="2">
        <f>+Tabla3239[[#This Row],[ENTRADAS]]*Tabla3239[[#This Row],[PRECIO]]</f>
        <v>0</v>
      </c>
      <c r="P220" s="2">
        <f>+Tabla3239[[#This Row],[SALIDAS]]*Tabla3239[[#This Row],[PRECIO]]</f>
        <v>0</v>
      </c>
      <c r="Q220" s="2">
        <f>+Tabla3239[[#This Row],[BALANCE INICIAL2]]+Tabla3239[[#This Row],[ENTRADAS3]]-Tabla3239[[#This Row],[SALIDAS4]]</f>
        <v>45350</v>
      </c>
    </row>
    <row r="221" spans="1:17" x14ac:dyDescent="0.25">
      <c r="A221" s="9" t="s">
        <v>59</v>
      </c>
      <c r="B221" s="17" t="s">
        <v>880</v>
      </c>
      <c r="C221" s="50" t="s">
        <v>107</v>
      </c>
      <c r="D221" t="s">
        <v>686</v>
      </c>
      <c r="F221" s="55" t="s">
        <v>1345</v>
      </c>
      <c r="G221" s="55"/>
      <c r="H221" s="9" t="s">
        <v>820</v>
      </c>
      <c r="I221">
        <v>31</v>
      </c>
      <c r="J221">
        <v>0</v>
      </c>
      <c r="K221" s="34">
        <v>0</v>
      </c>
      <c r="L221">
        <f>+Tabla3239[[#This Row],[BALANCE INICIAL]]+Tabla3239[[#This Row],[ENTRADAS]]-Tabla3239[[#This Row],[SALIDAS]]</f>
        <v>31</v>
      </c>
      <c r="M221" s="2">
        <v>600</v>
      </c>
      <c r="N221" s="2">
        <f>+Tabla3239[[#This Row],[BALANCE INICIAL]]*Tabla3239[[#This Row],[PRECIO]]</f>
        <v>18600</v>
      </c>
      <c r="O221" s="2">
        <f>+Tabla3239[[#This Row],[ENTRADAS]]*Tabla3239[[#This Row],[PRECIO]]</f>
        <v>0</v>
      </c>
      <c r="P221" s="2">
        <f>+Tabla3239[[#This Row],[SALIDAS]]*Tabla3239[[#This Row],[PRECIO]]</f>
        <v>0</v>
      </c>
      <c r="Q221" s="2">
        <f>+Tabla3239[[#This Row],[BALANCE INICIAL2]]+Tabla3239[[#This Row],[ENTRADAS3]]-Tabla3239[[#This Row],[SALIDAS4]]</f>
        <v>18600</v>
      </c>
    </row>
    <row r="222" spans="1:17" ht="15" customHeight="1" x14ac:dyDescent="0.25">
      <c r="A222" s="9" t="s">
        <v>59</v>
      </c>
      <c r="B222" s="17" t="s">
        <v>880</v>
      </c>
      <c r="C222" s="50" t="s">
        <v>107</v>
      </c>
      <c r="D222" t="s">
        <v>687</v>
      </c>
      <c r="F222" s="55" t="s">
        <v>1345</v>
      </c>
      <c r="G222" s="55"/>
      <c r="H222" s="9" t="s">
        <v>820</v>
      </c>
      <c r="I222">
        <v>9</v>
      </c>
      <c r="J222">
        <v>0</v>
      </c>
      <c r="K222" s="34">
        <v>0</v>
      </c>
      <c r="L222">
        <f>+Tabla3239[[#This Row],[BALANCE INICIAL]]+Tabla3239[[#This Row],[ENTRADAS]]-Tabla3239[[#This Row],[SALIDAS]]</f>
        <v>9</v>
      </c>
      <c r="M222" s="2">
        <v>949.99</v>
      </c>
      <c r="N222" s="2">
        <f>+Tabla3239[[#This Row],[BALANCE INICIAL]]*Tabla3239[[#This Row],[PRECIO]]</f>
        <v>8549.91</v>
      </c>
      <c r="O222" s="2">
        <f>+Tabla3239[[#This Row],[ENTRADAS]]*Tabla3239[[#This Row],[PRECIO]]</f>
        <v>0</v>
      </c>
      <c r="P222" s="2">
        <f>+Tabla3239[[#This Row],[SALIDAS]]*Tabla3239[[#This Row],[PRECIO]]</f>
        <v>0</v>
      </c>
      <c r="Q222" s="2">
        <f>+Tabla3239[[#This Row],[BALANCE INICIAL2]]+Tabla3239[[#This Row],[ENTRADAS3]]-Tabla3239[[#This Row],[SALIDAS4]]</f>
        <v>8549.91</v>
      </c>
    </row>
    <row r="223" spans="1:17" ht="15" customHeight="1" x14ac:dyDescent="0.25">
      <c r="A223" s="9" t="s">
        <v>59</v>
      </c>
      <c r="B223" s="17" t="s">
        <v>880</v>
      </c>
      <c r="C223" s="50" t="s">
        <v>107</v>
      </c>
      <c r="D223" t="s">
        <v>688</v>
      </c>
      <c r="F223" s="55" t="s">
        <v>1345</v>
      </c>
      <c r="G223" s="55"/>
      <c r="H223" s="9" t="s">
        <v>820</v>
      </c>
      <c r="I223">
        <v>59</v>
      </c>
      <c r="J223">
        <v>0</v>
      </c>
      <c r="K223" s="34">
        <v>0</v>
      </c>
      <c r="L223">
        <f>+Tabla3239[[#This Row],[BALANCE INICIAL]]+Tabla3239[[#This Row],[ENTRADAS]]-Tabla3239[[#This Row],[SALIDAS]]</f>
        <v>59</v>
      </c>
      <c r="M223" s="2">
        <v>850</v>
      </c>
      <c r="N223" s="2">
        <f>+Tabla3239[[#This Row],[BALANCE INICIAL]]*Tabla3239[[#This Row],[PRECIO]]</f>
        <v>50150</v>
      </c>
      <c r="O223" s="2">
        <f>+Tabla3239[[#This Row],[ENTRADAS]]*Tabla3239[[#This Row],[PRECIO]]</f>
        <v>0</v>
      </c>
      <c r="P223" s="2">
        <f>+Tabla3239[[#This Row],[SALIDAS]]*Tabla3239[[#This Row],[PRECIO]]</f>
        <v>0</v>
      </c>
      <c r="Q223" s="2">
        <f>+Tabla3239[[#This Row],[BALANCE INICIAL2]]+Tabla3239[[#This Row],[ENTRADAS3]]-Tabla3239[[#This Row],[SALIDAS4]]</f>
        <v>50150</v>
      </c>
    </row>
    <row r="224" spans="1:17" ht="15" customHeight="1" x14ac:dyDescent="0.25">
      <c r="A224" s="9" t="s">
        <v>59</v>
      </c>
      <c r="B224" s="47" t="s">
        <v>880</v>
      </c>
      <c r="C224" s="50" t="s">
        <v>107</v>
      </c>
      <c r="D224" t="s">
        <v>760</v>
      </c>
      <c r="F224" s="55" t="s">
        <v>1345</v>
      </c>
      <c r="G224" s="55"/>
      <c r="H224" s="9" t="s">
        <v>820</v>
      </c>
      <c r="I224">
        <v>13</v>
      </c>
      <c r="J224">
        <v>0</v>
      </c>
      <c r="K224" s="34">
        <v>0</v>
      </c>
      <c r="L224">
        <f>+Tabla3239[[#This Row],[BALANCE INICIAL]]+Tabla3239[[#This Row],[ENTRADAS]]-Tabla3239[[#This Row],[SALIDAS]]</f>
        <v>13</v>
      </c>
      <c r="M224" s="2">
        <v>190</v>
      </c>
      <c r="N224" s="2">
        <f>+Tabla3239[[#This Row],[BALANCE INICIAL]]*Tabla3239[[#This Row],[PRECIO]]</f>
        <v>2470</v>
      </c>
      <c r="O224" s="2">
        <f>+Tabla3239[[#This Row],[ENTRADAS]]*Tabla3239[[#This Row],[PRECIO]]</f>
        <v>0</v>
      </c>
      <c r="P224" s="2">
        <f>+Tabla3239[[#This Row],[SALIDAS]]*Tabla3239[[#This Row],[PRECIO]]</f>
        <v>0</v>
      </c>
      <c r="Q224" s="2">
        <f>+Tabla3239[[#This Row],[BALANCE INICIAL2]]+Tabla3239[[#This Row],[ENTRADAS3]]-Tabla3239[[#This Row],[SALIDAS4]]</f>
        <v>2470</v>
      </c>
    </row>
    <row r="225" spans="1:17" ht="15" customHeight="1" x14ac:dyDescent="0.25">
      <c r="A225" s="9" t="s">
        <v>59</v>
      </c>
      <c r="B225" s="17" t="s">
        <v>880</v>
      </c>
      <c r="C225" s="50" t="s">
        <v>107</v>
      </c>
      <c r="D225" t="s">
        <v>1406</v>
      </c>
      <c r="F225" s="55" t="s">
        <v>1345</v>
      </c>
      <c r="G225" s="55"/>
      <c r="H225" s="9" t="s">
        <v>820</v>
      </c>
      <c r="I225">
        <v>26</v>
      </c>
      <c r="J225">
        <v>0</v>
      </c>
      <c r="K225" s="34">
        <v>0</v>
      </c>
      <c r="L225">
        <f>+Tabla3239[[#This Row],[BALANCE INICIAL]]+Tabla3239[[#This Row],[ENTRADAS]]-Tabla3239[[#This Row],[SALIDAS]]</f>
        <v>26</v>
      </c>
      <c r="M225" s="2">
        <v>90</v>
      </c>
      <c r="N225" s="2">
        <f>+Tabla3239[[#This Row],[BALANCE INICIAL]]*Tabla3239[[#This Row],[PRECIO]]</f>
        <v>2340</v>
      </c>
      <c r="O225" s="2">
        <f>+Tabla3239[[#This Row],[ENTRADAS]]*Tabla3239[[#This Row],[PRECIO]]</f>
        <v>0</v>
      </c>
      <c r="P225" s="2">
        <f>+Tabla3239[[#This Row],[SALIDAS]]*Tabla3239[[#This Row],[PRECIO]]</f>
        <v>0</v>
      </c>
      <c r="Q225" s="2">
        <f>+Tabla3239[[#This Row],[BALANCE INICIAL2]]+Tabla3239[[#This Row],[ENTRADAS3]]-Tabla3239[[#This Row],[SALIDAS4]]</f>
        <v>2340</v>
      </c>
    </row>
    <row r="226" spans="1:17" x14ac:dyDescent="0.25">
      <c r="A226" s="9" t="s">
        <v>26</v>
      </c>
      <c r="B226" s="47" t="s">
        <v>887</v>
      </c>
      <c r="C226" s="50" t="s">
        <v>70</v>
      </c>
      <c r="D226" t="s">
        <v>1277</v>
      </c>
      <c r="F226" s="55" t="s">
        <v>1345</v>
      </c>
      <c r="G226" s="55"/>
      <c r="H226" s="9" t="s">
        <v>820</v>
      </c>
      <c r="I226">
        <v>1</v>
      </c>
      <c r="J226">
        <v>0</v>
      </c>
      <c r="K226" s="34">
        <v>0</v>
      </c>
      <c r="L226">
        <f>+Tabla3239[[#This Row],[BALANCE INICIAL]]+Tabla3239[[#This Row],[ENTRADAS]]-Tabla3239[[#This Row],[SALIDAS]]</f>
        <v>1</v>
      </c>
      <c r="M226" s="2">
        <v>39000</v>
      </c>
      <c r="N226" s="2">
        <f>+Tabla3239[[#This Row],[BALANCE INICIAL]]*Tabla3239[[#This Row],[PRECIO]]</f>
        <v>39000</v>
      </c>
      <c r="O226" s="2">
        <f>+Tabla3239[[#This Row],[ENTRADAS]]*Tabla3239[[#This Row],[PRECIO]]</f>
        <v>0</v>
      </c>
      <c r="P226" s="2">
        <f>+Tabla3239[[#This Row],[SALIDAS]]*Tabla3239[[#This Row],[PRECIO]]</f>
        <v>0</v>
      </c>
      <c r="Q226" s="2">
        <f>+Tabla3239[[#This Row],[BALANCE INICIAL2]]+Tabla3239[[#This Row],[ENTRADAS3]]-Tabla3239[[#This Row],[SALIDAS4]]</f>
        <v>39000</v>
      </c>
    </row>
    <row r="227" spans="1:17" x14ac:dyDescent="0.25">
      <c r="A227" s="35" t="s">
        <v>27</v>
      </c>
      <c r="B227" s="17" t="s">
        <v>889</v>
      </c>
      <c r="C227" s="51" t="s">
        <v>1139</v>
      </c>
      <c r="D227" t="s">
        <v>1278</v>
      </c>
      <c r="F227" s="55" t="s">
        <v>1345</v>
      </c>
      <c r="G227" s="55"/>
      <c r="H227" s="9" t="s">
        <v>820</v>
      </c>
      <c r="I227">
        <v>800</v>
      </c>
      <c r="J227">
        <v>0</v>
      </c>
      <c r="K227" s="34">
        <v>0</v>
      </c>
      <c r="L227">
        <f>+Tabla3239[[#This Row],[BALANCE INICIAL]]+Tabla3239[[#This Row],[ENTRADAS]]-Tabla3239[[#This Row],[SALIDAS]]</f>
        <v>800</v>
      </c>
      <c r="M227" s="2">
        <v>107.25</v>
      </c>
      <c r="N227" s="2">
        <f>+Tabla3239[[#This Row],[BALANCE INICIAL]]*Tabla3239[[#This Row],[PRECIO]]</f>
        <v>85800</v>
      </c>
      <c r="O227" s="2">
        <f>+Tabla3239[[#This Row],[ENTRADAS]]*Tabla3239[[#This Row],[PRECIO]]</f>
        <v>0</v>
      </c>
      <c r="P227" s="2">
        <f>+Tabla3239[[#This Row],[SALIDAS]]*Tabla3239[[#This Row],[PRECIO]]</f>
        <v>0</v>
      </c>
      <c r="Q227" s="2">
        <f>+Tabla3239[[#This Row],[BALANCE INICIAL2]]+Tabla3239[[#This Row],[ENTRADAS3]]-Tabla3239[[#This Row],[SALIDAS4]]</f>
        <v>85800</v>
      </c>
    </row>
    <row r="228" spans="1:17" x14ac:dyDescent="0.25">
      <c r="A228" s="9" t="s">
        <v>29</v>
      </c>
      <c r="B228" s="47" t="s">
        <v>878</v>
      </c>
      <c r="C228" s="50" t="s">
        <v>102</v>
      </c>
      <c r="D228" t="s">
        <v>1279</v>
      </c>
      <c r="F228" s="55" t="s">
        <v>1345</v>
      </c>
      <c r="G228" s="55"/>
      <c r="H228" s="9" t="s">
        <v>865</v>
      </c>
      <c r="I228">
        <v>2</v>
      </c>
      <c r="J228">
        <v>0</v>
      </c>
      <c r="K228" s="34">
        <v>0</v>
      </c>
      <c r="L228">
        <f>+Tabla3239[[#This Row],[BALANCE INICIAL]]+Tabla3239[[#This Row],[ENTRADAS]]-Tabla3239[[#This Row],[SALIDAS]]</f>
        <v>2</v>
      </c>
      <c r="M228" s="2">
        <v>361.86</v>
      </c>
      <c r="N228" s="2">
        <f>+Tabla3239[[#This Row],[BALANCE INICIAL]]*Tabla3239[[#This Row],[PRECIO]]</f>
        <v>723.72</v>
      </c>
      <c r="O228" s="2">
        <f>+Tabla3239[[#This Row],[ENTRADAS]]*Tabla3239[[#This Row],[PRECIO]]</f>
        <v>0</v>
      </c>
      <c r="P228" s="2">
        <f>+Tabla3239[[#This Row],[SALIDAS]]*Tabla3239[[#This Row],[PRECIO]]</f>
        <v>0</v>
      </c>
      <c r="Q228" s="2">
        <f>+Tabla3239[[#This Row],[BALANCE INICIAL2]]+Tabla3239[[#This Row],[ENTRADAS3]]-Tabla3239[[#This Row],[SALIDAS4]]</f>
        <v>723.72</v>
      </c>
    </row>
    <row r="229" spans="1:17" x14ac:dyDescent="0.25">
      <c r="A229" s="39" t="s">
        <v>27</v>
      </c>
      <c r="B229" s="40" t="s">
        <v>889</v>
      </c>
      <c r="C229" s="52" t="s">
        <v>1139</v>
      </c>
      <c r="D229" t="s">
        <v>1362</v>
      </c>
      <c r="F229" s="55" t="s">
        <v>1345</v>
      </c>
      <c r="G229" s="55"/>
      <c r="H229" s="9" t="s">
        <v>820</v>
      </c>
      <c r="I229">
        <v>500</v>
      </c>
      <c r="J229">
        <v>0</v>
      </c>
      <c r="K229" s="34">
        <v>0</v>
      </c>
      <c r="L229">
        <f>+Tabla3239[[#This Row],[BALANCE INICIAL]]+Tabla3239[[#This Row],[ENTRADAS]]-Tabla3239[[#This Row],[SALIDAS]]</f>
        <v>500</v>
      </c>
      <c r="M229" s="2">
        <v>58</v>
      </c>
      <c r="N229" s="2">
        <f>+Tabla3239[[#This Row],[BALANCE INICIAL]]*Tabla3239[[#This Row],[PRECIO]]</f>
        <v>29000</v>
      </c>
      <c r="O229" s="2">
        <f>+Tabla3239[[#This Row],[ENTRADAS]]*Tabla3239[[#This Row],[PRECIO]]</f>
        <v>0</v>
      </c>
      <c r="P229" s="2">
        <f>+Tabla3239[[#This Row],[SALIDAS]]*Tabla3239[[#This Row],[PRECIO]]</f>
        <v>0</v>
      </c>
      <c r="Q229" s="2">
        <f>+Tabla3239[[#This Row],[BALANCE INICIAL2]]+Tabla3239[[#This Row],[ENTRADAS3]]-Tabla3239[[#This Row],[SALIDAS4]]</f>
        <v>29000</v>
      </c>
    </row>
    <row r="230" spans="1:17" ht="17.25" customHeight="1" x14ac:dyDescent="0.25">
      <c r="A230" s="9" t="s">
        <v>33</v>
      </c>
      <c r="B230" s="47" t="s">
        <v>879</v>
      </c>
      <c r="C230" s="50" t="s">
        <v>106</v>
      </c>
      <c r="D230" t="s">
        <v>1394</v>
      </c>
      <c r="F230" s="55" t="s">
        <v>1345</v>
      </c>
      <c r="G230" s="55"/>
      <c r="H230" s="9" t="s">
        <v>825</v>
      </c>
      <c r="I230">
        <v>67</v>
      </c>
      <c r="J230">
        <v>0</v>
      </c>
      <c r="K230" s="34">
        <v>67</v>
      </c>
      <c r="L230">
        <f>+Tabla3239[[#This Row],[BALANCE INICIAL]]+Tabla3239[[#This Row],[ENTRADAS]]-Tabla3239[[#This Row],[SALIDAS]]</f>
        <v>0</v>
      </c>
      <c r="M230" s="2">
        <v>80</v>
      </c>
      <c r="N230" s="2">
        <f>+Tabla3239[[#This Row],[BALANCE INICIAL]]*Tabla3239[[#This Row],[PRECIO]]</f>
        <v>5360</v>
      </c>
      <c r="O230" s="2">
        <f>+Tabla3239[[#This Row],[ENTRADAS]]*Tabla3239[[#This Row],[PRECIO]]</f>
        <v>0</v>
      </c>
      <c r="P230" s="2">
        <f>+Tabla3239[[#This Row],[SALIDAS]]*Tabla3239[[#This Row],[PRECIO]]</f>
        <v>5360</v>
      </c>
      <c r="Q230" s="2">
        <f>+Tabla3239[[#This Row],[BALANCE INICIAL2]]+Tabla3239[[#This Row],[ENTRADAS3]]-Tabla3239[[#This Row],[SALIDAS4]]</f>
        <v>0</v>
      </c>
    </row>
    <row r="231" spans="1:17" ht="16.5" customHeight="1" x14ac:dyDescent="0.25">
      <c r="A231" s="9" t="s">
        <v>1130</v>
      </c>
      <c r="B231" s="17" t="s">
        <v>894</v>
      </c>
      <c r="C231" s="50" t="s">
        <v>1131</v>
      </c>
      <c r="D231" t="s">
        <v>690</v>
      </c>
      <c r="F231" s="55" t="s">
        <v>1345</v>
      </c>
      <c r="G231" s="55"/>
      <c r="H231" s="9" t="s">
        <v>820</v>
      </c>
      <c r="I231">
        <v>16</v>
      </c>
      <c r="J231">
        <v>0</v>
      </c>
      <c r="K231" s="34">
        <v>0</v>
      </c>
      <c r="L231">
        <f>+Tabla3239[[#This Row],[BALANCE INICIAL]]+Tabla3239[[#This Row],[ENTRADAS]]-Tabla3239[[#This Row],[SALIDAS]]</f>
        <v>16</v>
      </c>
      <c r="M231" s="2">
        <v>400</v>
      </c>
      <c r="N231" s="2">
        <f>+Tabla3239[[#This Row],[BALANCE INICIAL]]*Tabla3239[[#This Row],[PRECIO]]</f>
        <v>6400</v>
      </c>
      <c r="O231" s="2">
        <f>+Tabla3239[[#This Row],[ENTRADAS]]*Tabla3239[[#This Row],[PRECIO]]</f>
        <v>0</v>
      </c>
      <c r="P231" s="2">
        <f>+Tabla3239[[#This Row],[SALIDAS]]*Tabla3239[[#This Row],[PRECIO]]</f>
        <v>0</v>
      </c>
      <c r="Q231" s="2">
        <f>+Tabla3239[[#This Row],[BALANCE INICIAL2]]+Tabla3239[[#This Row],[ENTRADAS3]]-Tabla3239[[#This Row],[SALIDAS4]]</f>
        <v>6400</v>
      </c>
    </row>
    <row r="232" spans="1:17" x14ac:dyDescent="0.25">
      <c r="A232" s="13" t="s">
        <v>1141</v>
      </c>
      <c r="B232" s="17" t="s">
        <v>1142</v>
      </c>
      <c r="C232" s="49" t="s">
        <v>1143</v>
      </c>
      <c r="D232" t="s">
        <v>1072</v>
      </c>
      <c r="E232" t="s">
        <v>1060</v>
      </c>
      <c r="F232" s="55" t="s">
        <v>1345</v>
      </c>
      <c r="G232" s="55"/>
      <c r="H232" s="9" t="s">
        <v>820</v>
      </c>
      <c r="I232">
        <v>0</v>
      </c>
      <c r="J232">
        <v>0</v>
      </c>
      <c r="K232" s="34">
        <v>0</v>
      </c>
      <c r="L232">
        <f>+Tabla3239[[#This Row],[BALANCE INICIAL]]+Tabla3239[[#This Row],[ENTRADAS]]-Tabla3239[[#This Row],[SALIDAS]]</f>
        <v>0</v>
      </c>
      <c r="M232" s="2">
        <v>140</v>
      </c>
      <c r="N232" s="2">
        <f>+Tabla3239[[#This Row],[BALANCE INICIAL]]*Tabla3239[[#This Row],[PRECIO]]</f>
        <v>0</v>
      </c>
      <c r="O232" s="2">
        <f>+Tabla3239[[#This Row],[ENTRADAS]]*Tabla3239[[#This Row],[PRECIO]]</f>
        <v>0</v>
      </c>
      <c r="P232" s="2">
        <f>+Tabla3239[[#This Row],[SALIDAS]]*Tabla3239[[#This Row],[PRECIO]]</f>
        <v>0</v>
      </c>
      <c r="Q232" s="2">
        <f>+Tabla3239[[#This Row],[BALANCE INICIAL2]]+Tabla3239[[#This Row],[ENTRADAS3]]-Tabla3239[[#This Row],[SALIDAS4]]</f>
        <v>0</v>
      </c>
    </row>
    <row r="233" spans="1:17" ht="15" customHeight="1" x14ac:dyDescent="0.25">
      <c r="A233" s="13" t="s">
        <v>33</v>
      </c>
      <c r="B233" s="17" t="s">
        <v>879</v>
      </c>
      <c r="C233" s="50" t="s">
        <v>106</v>
      </c>
      <c r="D233" t="s">
        <v>1070</v>
      </c>
      <c r="E233" t="s">
        <v>1060</v>
      </c>
      <c r="F233" s="55" t="s">
        <v>1345</v>
      </c>
      <c r="G233" s="55"/>
      <c r="H233" s="9" t="s">
        <v>825</v>
      </c>
      <c r="I233">
        <v>0</v>
      </c>
      <c r="J233">
        <v>0</v>
      </c>
      <c r="K233" s="34">
        <v>0</v>
      </c>
      <c r="L233">
        <f>+Tabla3239[[#This Row],[BALANCE INICIAL]]+Tabla3239[[#This Row],[ENTRADAS]]-Tabla3239[[#This Row],[SALIDAS]]</f>
        <v>0</v>
      </c>
      <c r="M233" s="2">
        <v>350</v>
      </c>
      <c r="N233" s="2">
        <f>+Tabla3239[[#This Row],[BALANCE INICIAL]]*Tabla3239[[#This Row],[PRECIO]]</f>
        <v>0</v>
      </c>
      <c r="O233" s="2">
        <f>+Tabla3239[[#This Row],[ENTRADAS]]*Tabla3239[[#This Row],[PRECIO]]</f>
        <v>0</v>
      </c>
      <c r="P233" s="2">
        <f>+Tabla3239[[#This Row],[SALIDAS]]*Tabla3239[[#This Row],[PRECIO]]</f>
        <v>0</v>
      </c>
      <c r="Q233" s="2">
        <f>+Tabla3239[[#This Row],[BALANCE INICIAL2]]+Tabla3239[[#This Row],[ENTRADAS3]]-Tabla3239[[#This Row],[SALIDAS4]]</f>
        <v>0</v>
      </c>
    </row>
    <row r="234" spans="1:17" x14ac:dyDescent="0.25">
      <c r="A234" s="13" t="s">
        <v>33</v>
      </c>
      <c r="B234" s="17" t="s">
        <v>879</v>
      </c>
      <c r="C234" s="50" t="s">
        <v>106</v>
      </c>
      <c r="D234" t="s">
        <v>1280</v>
      </c>
      <c r="F234" s="55" t="s">
        <v>1345</v>
      </c>
      <c r="G234" s="55"/>
      <c r="H234" s="9" t="s">
        <v>825</v>
      </c>
      <c r="I234">
        <v>7</v>
      </c>
      <c r="J234">
        <v>0</v>
      </c>
      <c r="K234" s="34">
        <v>6</v>
      </c>
      <c r="L234">
        <f>+Tabla3239[[#This Row],[BALANCE INICIAL]]+Tabla3239[[#This Row],[ENTRADAS]]-Tabla3239[[#This Row],[SALIDAS]]</f>
        <v>1</v>
      </c>
      <c r="M234" s="2">
        <v>270</v>
      </c>
      <c r="N234" s="2">
        <f>+Tabla3239[[#This Row],[BALANCE INICIAL]]*Tabla3239[[#This Row],[PRECIO]]</f>
        <v>1890</v>
      </c>
      <c r="O234" s="2">
        <f>+Tabla3239[[#This Row],[ENTRADAS]]*Tabla3239[[#This Row],[PRECIO]]</f>
        <v>0</v>
      </c>
      <c r="P234" s="2">
        <f>+Tabla3239[[#This Row],[SALIDAS]]*Tabla3239[[#This Row],[PRECIO]]</f>
        <v>1620</v>
      </c>
      <c r="Q234" s="2">
        <f>+Tabla3239[[#This Row],[BALANCE INICIAL2]]+Tabla3239[[#This Row],[ENTRADAS3]]-Tabla3239[[#This Row],[SALIDAS4]]</f>
        <v>270</v>
      </c>
    </row>
    <row r="235" spans="1:17" x14ac:dyDescent="0.25">
      <c r="A235" s="13" t="s">
        <v>33</v>
      </c>
      <c r="B235" s="17" t="s">
        <v>879</v>
      </c>
      <c r="C235" s="50" t="s">
        <v>106</v>
      </c>
      <c r="D235" t="s">
        <v>691</v>
      </c>
      <c r="F235" s="55" t="s">
        <v>1345</v>
      </c>
      <c r="G235" s="55"/>
      <c r="H235" s="9" t="s">
        <v>825</v>
      </c>
      <c r="I235">
        <v>202</v>
      </c>
      <c r="J235">
        <v>0</v>
      </c>
      <c r="K235" s="34">
        <v>6</v>
      </c>
      <c r="L235">
        <f>+Tabla3239[[#This Row],[BALANCE INICIAL]]+Tabla3239[[#This Row],[ENTRADAS]]-Tabla3239[[#This Row],[SALIDAS]]</f>
        <v>196</v>
      </c>
      <c r="M235" s="2">
        <v>275</v>
      </c>
      <c r="N235" s="2">
        <f>+Tabla3239[[#This Row],[BALANCE INICIAL]]*Tabla3239[[#This Row],[PRECIO]]</f>
        <v>55550</v>
      </c>
      <c r="O235" s="2">
        <f>+Tabla3239[[#This Row],[ENTRADAS]]*Tabla3239[[#This Row],[PRECIO]]</f>
        <v>0</v>
      </c>
      <c r="P235" s="2">
        <f>+Tabla3239[[#This Row],[SALIDAS]]*Tabla3239[[#This Row],[PRECIO]]</f>
        <v>1650</v>
      </c>
      <c r="Q235" s="2">
        <f>+Tabla3239[[#This Row],[BALANCE INICIAL2]]+Tabla3239[[#This Row],[ENTRADAS3]]-Tabla3239[[#This Row],[SALIDAS4]]</f>
        <v>53900</v>
      </c>
    </row>
    <row r="236" spans="1:17" ht="17.25" customHeight="1" x14ac:dyDescent="0.25">
      <c r="A236" s="13" t="s">
        <v>33</v>
      </c>
      <c r="B236" s="17" t="s">
        <v>879</v>
      </c>
      <c r="C236" s="50" t="s">
        <v>106</v>
      </c>
      <c r="D236" t="s">
        <v>692</v>
      </c>
      <c r="F236" s="55" t="s">
        <v>1345</v>
      </c>
      <c r="G236" s="55"/>
      <c r="H236" s="9" t="s">
        <v>820</v>
      </c>
      <c r="I236">
        <v>1</v>
      </c>
      <c r="J236">
        <v>0</v>
      </c>
      <c r="K236" s="34">
        <v>0</v>
      </c>
      <c r="L236">
        <f>+Tabla3239[[#This Row],[BALANCE INICIAL]]+Tabla3239[[#This Row],[ENTRADAS]]-Tabla3239[[#This Row],[SALIDAS]]</f>
        <v>1</v>
      </c>
      <c r="M236" s="2">
        <v>1850</v>
      </c>
      <c r="N236" s="2">
        <f>+Tabla3239[[#This Row],[BALANCE INICIAL]]*Tabla3239[[#This Row],[PRECIO]]</f>
        <v>1850</v>
      </c>
      <c r="O236" s="2">
        <f>+Tabla3239[[#This Row],[ENTRADAS]]*Tabla3239[[#This Row],[PRECIO]]</f>
        <v>0</v>
      </c>
      <c r="P236" s="2">
        <f>+Tabla3239[[#This Row],[SALIDAS]]*Tabla3239[[#This Row],[PRECIO]]</f>
        <v>0</v>
      </c>
      <c r="Q236" s="2">
        <f>+Tabla3239[[#This Row],[BALANCE INICIAL2]]+Tabla3239[[#This Row],[ENTRADAS3]]-Tabla3239[[#This Row],[SALIDAS4]]</f>
        <v>1850</v>
      </c>
    </row>
    <row r="237" spans="1:17" x14ac:dyDescent="0.25">
      <c r="A237" s="13" t="s">
        <v>33</v>
      </c>
      <c r="B237" s="17" t="s">
        <v>879</v>
      </c>
      <c r="C237" s="50" t="s">
        <v>106</v>
      </c>
      <c r="D237" t="s">
        <v>693</v>
      </c>
      <c r="F237" s="55" t="s">
        <v>1345</v>
      </c>
      <c r="G237" s="55"/>
      <c r="H237" s="9" t="s">
        <v>820</v>
      </c>
      <c r="I237">
        <v>8</v>
      </c>
      <c r="J237">
        <v>0</v>
      </c>
      <c r="K237" s="34">
        <v>0</v>
      </c>
      <c r="L237">
        <f>+Tabla3239[[#This Row],[BALANCE INICIAL]]+Tabla3239[[#This Row],[ENTRADAS]]-Tabla3239[[#This Row],[SALIDAS]]</f>
        <v>8</v>
      </c>
      <c r="M237" s="2">
        <v>900</v>
      </c>
      <c r="N237" s="2">
        <f>+Tabla3239[[#This Row],[BALANCE INICIAL]]*Tabla3239[[#This Row],[PRECIO]]</f>
        <v>7200</v>
      </c>
      <c r="O237" s="2">
        <f>+Tabla3239[[#This Row],[ENTRADAS]]*Tabla3239[[#This Row],[PRECIO]]</f>
        <v>0</v>
      </c>
      <c r="P237" s="2">
        <f>+Tabla3239[[#This Row],[SALIDAS]]*Tabla3239[[#This Row],[PRECIO]]</f>
        <v>0</v>
      </c>
      <c r="Q237" s="2">
        <f>+Tabla3239[[#This Row],[BALANCE INICIAL2]]+Tabla3239[[#This Row],[ENTRADAS3]]-Tabla3239[[#This Row],[SALIDAS4]]</f>
        <v>7200</v>
      </c>
    </row>
    <row r="238" spans="1:17" ht="14.25" customHeight="1" x14ac:dyDescent="0.25">
      <c r="A238" s="13" t="s">
        <v>33</v>
      </c>
      <c r="B238" s="17" t="s">
        <v>879</v>
      </c>
      <c r="C238" s="50" t="s">
        <v>106</v>
      </c>
      <c r="D238" t="s">
        <v>1084</v>
      </c>
      <c r="F238" s="55" t="s">
        <v>1345</v>
      </c>
      <c r="G238" s="55"/>
      <c r="H238" s="9" t="s">
        <v>825</v>
      </c>
      <c r="I238">
        <v>76</v>
      </c>
      <c r="J238">
        <v>0</v>
      </c>
      <c r="K238" s="34">
        <v>32</v>
      </c>
      <c r="L238">
        <f>+Tabla3239[[#This Row],[BALANCE INICIAL]]+Tabla3239[[#This Row],[ENTRADAS]]-Tabla3239[[#This Row],[SALIDAS]]</f>
        <v>44</v>
      </c>
      <c r="M238" s="2">
        <v>74</v>
      </c>
      <c r="N238" s="2">
        <f>+Tabla3239[[#This Row],[BALANCE INICIAL]]*Tabla3239[[#This Row],[PRECIO]]</f>
        <v>5624</v>
      </c>
      <c r="O238" s="2">
        <f>+Tabla3239[[#This Row],[ENTRADAS]]*Tabla3239[[#This Row],[PRECIO]]</f>
        <v>0</v>
      </c>
      <c r="P238" s="2">
        <f>+Tabla3239[[#This Row],[SALIDAS]]*Tabla3239[[#This Row],[PRECIO]]</f>
        <v>2368</v>
      </c>
      <c r="Q238" s="2">
        <f>+Tabla3239[[#This Row],[BALANCE INICIAL2]]+Tabla3239[[#This Row],[ENTRADAS3]]-Tabla3239[[#This Row],[SALIDAS4]]</f>
        <v>3256</v>
      </c>
    </row>
    <row r="239" spans="1:17" x14ac:dyDescent="0.25">
      <c r="A239" s="13" t="s">
        <v>33</v>
      </c>
      <c r="B239" s="17" t="s">
        <v>879</v>
      </c>
      <c r="C239" s="50" t="s">
        <v>106</v>
      </c>
      <c r="D239" t="s">
        <v>694</v>
      </c>
      <c r="F239" s="55" t="s">
        <v>1345</v>
      </c>
      <c r="G239" s="55"/>
      <c r="H239" s="9" t="s">
        <v>820</v>
      </c>
      <c r="I239">
        <v>2</v>
      </c>
      <c r="J239">
        <v>0</v>
      </c>
      <c r="K239" s="34">
        <v>0</v>
      </c>
      <c r="L239">
        <f>+Tabla3239[[#This Row],[BALANCE INICIAL]]+Tabla3239[[#This Row],[ENTRADAS]]-Tabla3239[[#This Row],[SALIDAS]]</f>
        <v>2</v>
      </c>
      <c r="M239" s="2">
        <v>290</v>
      </c>
      <c r="N239" s="2">
        <f>+Tabla3239[[#This Row],[BALANCE INICIAL]]*Tabla3239[[#This Row],[PRECIO]]</f>
        <v>580</v>
      </c>
      <c r="O239" s="2">
        <f>+Tabla3239[[#This Row],[ENTRADAS]]*Tabla3239[[#This Row],[PRECIO]]</f>
        <v>0</v>
      </c>
      <c r="P239" s="2">
        <f>+Tabla3239[[#This Row],[SALIDAS]]*Tabla3239[[#This Row],[PRECIO]]</f>
        <v>0</v>
      </c>
      <c r="Q239" s="2">
        <f>+Tabla3239[[#This Row],[BALANCE INICIAL2]]+Tabla3239[[#This Row],[ENTRADAS3]]-Tabla3239[[#This Row],[SALIDAS4]]</f>
        <v>580</v>
      </c>
    </row>
    <row r="240" spans="1:17" x14ac:dyDescent="0.25">
      <c r="A240" s="9" t="s">
        <v>59</v>
      </c>
      <c r="B240" s="17" t="s">
        <v>880</v>
      </c>
      <c r="C240" s="50" t="s">
        <v>107</v>
      </c>
      <c r="D240" t="s">
        <v>696</v>
      </c>
      <c r="F240" s="55" t="s">
        <v>1345</v>
      </c>
      <c r="G240" s="55"/>
      <c r="H240" s="9" t="s">
        <v>820</v>
      </c>
      <c r="I240">
        <v>1</v>
      </c>
      <c r="J240">
        <v>0</v>
      </c>
      <c r="K240" s="34">
        <v>0</v>
      </c>
      <c r="L240">
        <f>+Tabla3239[[#This Row],[BALANCE INICIAL]]+Tabla3239[[#This Row],[ENTRADAS]]-Tabla3239[[#This Row],[SALIDAS]]</f>
        <v>1</v>
      </c>
      <c r="M240" s="2">
        <v>395</v>
      </c>
      <c r="N240" s="2">
        <f>+Tabla3239[[#This Row],[BALANCE INICIAL]]*Tabla3239[[#This Row],[PRECIO]]</f>
        <v>395</v>
      </c>
      <c r="O240" s="2">
        <f>+Tabla3239[[#This Row],[ENTRADAS]]*Tabla3239[[#This Row],[PRECIO]]</f>
        <v>0</v>
      </c>
      <c r="P240" s="2">
        <f>+Tabla3239[[#This Row],[SALIDAS]]*Tabla3239[[#This Row],[PRECIO]]</f>
        <v>0</v>
      </c>
      <c r="Q240" s="2">
        <f>+Tabla3239[[#This Row],[BALANCE INICIAL2]]+Tabla3239[[#This Row],[ENTRADAS3]]-Tabla3239[[#This Row],[SALIDAS4]]</f>
        <v>395</v>
      </c>
    </row>
    <row r="241" spans="1:17" ht="15.75" customHeight="1" x14ac:dyDescent="0.25">
      <c r="A241" s="9" t="s">
        <v>31</v>
      </c>
      <c r="B241" s="47" t="s">
        <v>897</v>
      </c>
      <c r="C241" s="50" t="s">
        <v>69</v>
      </c>
      <c r="D241" t="s">
        <v>1138</v>
      </c>
      <c r="F241" s="55" t="s">
        <v>1345</v>
      </c>
      <c r="G241" s="55"/>
      <c r="H241" s="9" t="s">
        <v>1276</v>
      </c>
      <c r="I241">
        <v>7</v>
      </c>
      <c r="J241">
        <v>0</v>
      </c>
      <c r="K241" s="34">
        <v>2</v>
      </c>
      <c r="L241">
        <f>+Tabla3239[[#This Row],[BALANCE INICIAL]]+Tabla3239[[#This Row],[ENTRADAS]]-Tabla3239[[#This Row],[SALIDAS]]</f>
        <v>5</v>
      </c>
      <c r="M241" s="2">
        <v>810</v>
      </c>
      <c r="N241" s="2">
        <f>+Tabla3239[[#This Row],[BALANCE INICIAL]]*Tabla3239[[#This Row],[PRECIO]]</f>
        <v>5670</v>
      </c>
      <c r="O241" s="2">
        <f>+Tabla3239[[#This Row],[ENTRADAS]]*Tabla3239[[#This Row],[PRECIO]]</f>
        <v>0</v>
      </c>
      <c r="P241" s="2">
        <f>+Tabla3239[[#This Row],[SALIDAS]]*Tabla3239[[#This Row],[PRECIO]]</f>
        <v>1620</v>
      </c>
      <c r="Q241" s="2">
        <f>+Tabla3239[[#This Row],[BALANCE INICIAL2]]+Tabla3239[[#This Row],[ENTRADAS3]]-Tabla3239[[#This Row],[SALIDAS4]]</f>
        <v>4050</v>
      </c>
    </row>
    <row r="242" spans="1:17" x14ac:dyDescent="0.25">
      <c r="A242" s="35" t="s">
        <v>27</v>
      </c>
      <c r="B242" s="17" t="s">
        <v>889</v>
      </c>
      <c r="C242" s="51" t="s">
        <v>1139</v>
      </c>
      <c r="D242" t="s">
        <v>1273</v>
      </c>
      <c r="F242" s="55" t="s">
        <v>1345</v>
      </c>
      <c r="G242" s="55"/>
      <c r="H242" s="9" t="s">
        <v>820</v>
      </c>
      <c r="I242">
        <v>0</v>
      </c>
      <c r="J242">
        <v>0</v>
      </c>
      <c r="K242" s="34">
        <v>0</v>
      </c>
      <c r="L242">
        <f>+Tabla3239[[#This Row],[BALANCE INICIAL]]+Tabla3239[[#This Row],[ENTRADAS]]-Tabla3239[[#This Row],[SALIDAS]]</f>
        <v>0</v>
      </c>
      <c r="M242" s="2">
        <v>5.5</v>
      </c>
      <c r="N242" s="2">
        <f>+Tabla3239[[#This Row],[BALANCE INICIAL]]*Tabla3239[[#This Row],[PRECIO]]</f>
        <v>0</v>
      </c>
      <c r="O242" s="2">
        <f>+Tabla3239[[#This Row],[ENTRADAS]]*Tabla3239[[#This Row],[PRECIO]]</f>
        <v>0</v>
      </c>
      <c r="P242" s="2">
        <f>+Tabla3239[[#This Row],[SALIDAS]]*Tabla3239[[#This Row],[PRECIO]]</f>
        <v>0</v>
      </c>
      <c r="Q242" s="2">
        <f>+Tabla3239[[#This Row],[BALANCE INICIAL2]]+Tabla3239[[#This Row],[ENTRADAS3]]-Tabla3239[[#This Row],[SALIDAS4]]</f>
        <v>0</v>
      </c>
    </row>
    <row r="243" spans="1:17" x14ac:dyDescent="0.25">
      <c r="A243" s="35" t="s">
        <v>27</v>
      </c>
      <c r="B243" s="17" t="s">
        <v>889</v>
      </c>
      <c r="C243" s="51" t="s">
        <v>1139</v>
      </c>
      <c r="D243" t="s">
        <v>1396</v>
      </c>
      <c r="F243" s="55" t="s">
        <v>1345</v>
      </c>
      <c r="G243" s="55"/>
      <c r="H243" s="9" t="s">
        <v>820</v>
      </c>
      <c r="I243">
        <v>1000</v>
      </c>
      <c r="J243">
        <v>0</v>
      </c>
      <c r="K243" s="34">
        <v>0</v>
      </c>
      <c r="L243">
        <f>+Tabla3239[[#This Row],[BALANCE INICIAL]]+Tabla3239[[#This Row],[ENTRADAS]]-Tabla3239[[#This Row],[SALIDAS]]</f>
        <v>1000</v>
      </c>
      <c r="M243" s="2">
        <v>7.28</v>
      </c>
      <c r="N243" s="2">
        <f>+Tabla3239[[#This Row],[BALANCE INICIAL]]*Tabla3239[[#This Row],[PRECIO]]</f>
        <v>7280</v>
      </c>
      <c r="O243" s="2">
        <f>+Tabla3239[[#This Row],[ENTRADAS]]*Tabla3239[[#This Row],[PRECIO]]</f>
        <v>0</v>
      </c>
      <c r="P243" s="2">
        <f>+Tabla3239[[#This Row],[SALIDAS]]*Tabla3239[[#This Row],[PRECIO]]</f>
        <v>0</v>
      </c>
      <c r="Q243" s="2">
        <f>+Tabla3239[[#This Row],[BALANCE INICIAL2]]+Tabla3239[[#This Row],[ENTRADAS3]]-Tabla3239[[#This Row],[SALIDAS4]]</f>
        <v>7280</v>
      </c>
    </row>
    <row r="244" spans="1:17" x14ac:dyDescent="0.25">
      <c r="A244" s="35" t="s">
        <v>27</v>
      </c>
      <c r="B244" s="17" t="s">
        <v>889</v>
      </c>
      <c r="C244" s="51" t="s">
        <v>1139</v>
      </c>
      <c r="D244" t="s">
        <v>1439</v>
      </c>
      <c r="F244" s="55" t="s">
        <v>1345</v>
      </c>
      <c r="G244" s="55"/>
      <c r="H244" s="9" t="s">
        <v>820</v>
      </c>
      <c r="I244">
        <v>0</v>
      </c>
      <c r="J244">
        <v>0</v>
      </c>
      <c r="K244" s="34">
        <v>0</v>
      </c>
      <c r="L244">
        <f>+Tabla3239[[#This Row],[BALANCE INICIAL]]+Tabla3239[[#This Row],[ENTRADAS]]-Tabla3239[[#This Row],[SALIDAS]]</f>
        <v>0</v>
      </c>
      <c r="M244" s="2">
        <v>5.7</v>
      </c>
      <c r="N244" s="2">
        <f>+Tabla3239[[#This Row],[BALANCE INICIAL]]*Tabla3239[[#This Row],[PRECIO]]</f>
        <v>0</v>
      </c>
      <c r="O244" s="2">
        <f>+Tabla3239[[#This Row],[ENTRADAS]]*Tabla3239[[#This Row],[PRECIO]]</f>
        <v>0</v>
      </c>
      <c r="P244" s="2">
        <f>+Tabla3239[[#This Row],[SALIDAS]]*Tabla3239[[#This Row],[PRECIO]]</f>
        <v>0</v>
      </c>
      <c r="Q244" s="2">
        <f>+Tabla3239[[#This Row],[BALANCE INICIAL2]]+Tabla3239[[#This Row],[ENTRADAS3]]-Tabla3239[[#This Row],[SALIDAS4]]</f>
        <v>0</v>
      </c>
    </row>
    <row r="245" spans="1:17" x14ac:dyDescent="0.25">
      <c r="A245" s="35" t="s">
        <v>27</v>
      </c>
      <c r="B245" s="17" t="s">
        <v>889</v>
      </c>
      <c r="C245" s="51" t="s">
        <v>1139</v>
      </c>
      <c r="D245" t="s">
        <v>1450</v>
      </c>
      <c r="F245" s="55" t="s">
        <v>1345</v>
      </c>
      <c r="G245" s="55"/>
      <c r="H245" s="9" t="s">
        <v>820</v>
      </c>
      <c r="I245">
        <v>200</v>
      </c>
      <c r="J245">
        <v>0</v>
      </c>
      <c r="K245" s="34">
        <v>0</v>
      </c>
      <c r="L245">
        <f>+Tabla3239[[#This Row],[BALANCE INICIAL]]+Tabla3239[[#This Row],[ENTRADAS]]-Tabla3239[[#This Row],[SALIDAS]]</f>
        <v>200</v>
      </c>
      <c r="M245" s="2">
        <v>40</v>
      </c>
      <c r="N245" s="2">
        <f>+Tabla3239[[#This Row],[BALANCE INICIAL]]*Tabla3239[[#This Row],[PRECIO]]</f>
        <v>8000</v>
      </c>
      <c r="O245" s="2">
        <f>+Tabla3239[[#This Row],[ENTRADAS]]*Tabla3239[[#This Row],[PRECIO]]</f>
        <v>0</v>
      </c>
      <c r="P245" s="2">
        <f>+Tabla3239[[#This Row],[SALIDAS]]*Tabla3239[[#This Row],[PRECIO]]</f>
        <v>0</v>
      </c>
      <c r="Q245" s="2">
        <f>+Tabla3239[[#This Row],[BALANCE INICIAL2]]+Tabla3239[[#This Row],[ENTRADAS3]]-Tabla3239[[#This Row],[SALIDAS4]]</f>
        <v>8000</v>
      </c>
    </row>
    <row r="246" spans="1:17" ht="15" customHeight="1" x14ac:dyDescent="0.25">
      <c r="A246" s="13" t="s">
        <v>27</v>
      </c>
      <c r="B246" s="53" t="s">
        <v>889</v>
      </c>
      <c r="C246" s="51" t="s">
        <v>1139</v>
      </c>
      <c r="D246" t="s">
        <v>1442</v>
      </c>
      <c r="F246" s="55" t="s">
        <v>1345</v>
      </c>
      <c r="G246" s="55"/>
      <c r="H246" s="9" t="s">
        <v>820</v>
      </c>
      <c r="I246">
        <v>3</v>
      </c>
      <c r="J246">
        <v>0</v>
      </c>
      <c r="K246" s="34">
        <v>0</v>
      </c>
      <c r="L246">
        <f>+Tabla3239[[#This Row],[BALANCE INICIAL]]+Tabla3239[[#This Row],[ENTRADAS]]-Tabla3239[[#This Row],[SALIDAS]]</f>
        <v>3</v>
      </c>
      <c r="M246" s="2">
        <v>87</v>
      </c>
      <c r="N246" s="2">
        <f>+Tabla3239[[#This Row],[BALANCE INICIAL]]*Tabla3239[[#This Row],[PRECIO]]</f>
        <v>261</v>
      </c>
      <c r="O246" s="2">
        <f>+Tabla3239[[#This Row],[ENTRADAS]]*Tabla3239[[#This Row],[PRECIO]]</f>
        <v>0</v>
      </c>
      <c r="P246" s="2">
        <f>+Tabla3239[[#This Row],[SALIDAS]]*Tabla3239[[#This Row],[PRECIO]]</f>
        <v>0</v>
      </c>
      <c r="Q246" s="2">
        <f>+Tabla3239[[#This Row],[BALANCE INICIAL2]]+Tabla3239[[#This Row],[ENTRADAS3]]-Tabla3239[[#This Row],[SALIDAS4]]</f>
        <v>261</v>
      </c>
    </row>
    <row r="247" spans="1:17" ht="12.75" customHeight="1" x14ac:dyDescent="0.25">
      <c r="A247" s="39" t="s">
        <v>28</v>
      </c>
      <c r="B247" s="40" t="s">
        <v>884</v>
      </c>
      <c r="C247" s="52" t="s">
        <v>74</v>
      </c>
      <c r="D247" t="s">
        <v>1274</v>
      </c>
      <c r="F247" s="55" t="s">
        <v>1345</v>
      </c>
      <c r="G247" s="55"/>
      <c r="H247" s="9" t="s">
        <v>820</v>
      </c>
      <c r="I247">
        <v>5</v>
      </c>
      <c r="J247">
        <v>0</v>
      </c>
      <c r="K247" s="34">
        <v>1</v>
      </c>
      <c r="L247">
        <f>+Tabla3239[[#This Row],[BALANCE INICIAL]]+Tabla3239[[#This Row],[ENTRADAS]]-Tabla3239[[#This Row],[SALIDAS]]</f>
        <v>4</v>
      </c>
      <c r="M247" s="2">
        <v>83.19</v>
      </c>
      <c r="N247" s="2">
        <f>+Tabla3239[[#This Row],[BALANCE INICIAL]]*Tabla3239[[#This Row],[PRECIO]]</f>
        <v>415.95</v>
      </c>
      <c r="O247" s="2">
        <f>+Tabla3239[[#This Row],[ENTRADAS]]*Tabla3239[[#This Row],[PRECIO]]</f>
        <v>0</v>
      </c>
      <c r="P247" s="2">
        <f>+Tabla3239[[#This Row],[SALIDAS]]*Tabla3239[[#This Row],[PRECIO]]</f>
        <v>83.19</v>
      </c>
      <c r="Q247" s="2">
        <f>+Tabla3239[[#This Row],[BALANCE INICIAL2]]+Tabla3239[[#This Row],[ENTRADAS3]]-Tabla3239[[#This Row],[SALIDAS4]]</f>
        <v>332.76</v>
      </c>
    </row>
    <row r="248" spans="1:17" ht="15.75" customHeight="1" x14ac:dyDescent="0.25">
      <c r="A248" s="9" t="s">
        <v>34</v>
      </c>
      <c r="B248" s="47" t="s">
        <v>877</v>
      </c>
      <c r="C248" s="50" t="s">
        <v>80</v>
      </c>
      <c r="D248" t="s">
        <v>197</v>
      </c>
      <c r="F248" s="55" t="s">
        <v>1345</v>
      </c>
      <c r="G248" s="55"/>
      <c r="H248" s="9" t="s">
        <v>820</v>
      </c>
      <c r="I248">
        <v>90</v>
      </c>
      <c r="J248">
        <v>0</v>
      </c>
      <c r="K248" s="34">
        <v>7</v>
      </c>
      <c r="L248">
        <f>+Tabla3239[[#This Row],[BALANCE INICIAL]]+Tabla3239[[#This Row],[ENTRADAS]]-Tabla3239[[#This Row],[SALIDAS]]</f>
        <v>83</v>
      </c>
      <c r="M248" s="2">
        <v>170</v>
      </c>
      <c r="N248" s="2">
        <f>+Tabla3239[[#This Row],[BALANCE INICIAL]]*Tabla3239[[#This Row],[PRECIO]]</f>
        <v>15300</v>
      </c>
      <c r="O248" s="2">
        <f>+Tabla3239[[#This Row],[ENTRADAS]]*Tabla3239[[#This Row],[PRECIO]]</f>
        <v>0</v>
      </c>
      <c r="P248" s="2">
        <f>+Tabla3239[[#This Row],[SALIDAS]]*Tabla3239[[#This Row],[PRECIO]]</f>
        <v>1190</v>
      </c>
      <c r="Q248" s="2">
        <f>+Tabla3239[[#This Row],[BALANCE INICIAL2]]+Tabla3239[[#This Row],[ENTRADAS3]]-Tabla3239[[#This Row],[SALIDAS4]]</f>
        <v>14110</v>
      </c>
    </row>
    <row r="249" spans="1:17" ht="13.5" customHeight="1" x14ac:dyDescent="0.25">
      <c r="A249" s="39" t="s">
        <v>28</v>
      </c>
      <c r="B249" s="40" t="s">
        <v>884</v>
      </c>
      <c r="C249" s="52" t="s">
        <v>74</v>
      </c>
      <c r="D249" t="s">
        <v>198</v>
      </c>
      <c r="F249" s="55" t="s">
        <v>1345</v>
      </c>
      <c r="G249" s="55"/>
      <c r="H249" s="9" t="s">
        <v>820</v>
      </c>
      <c r="I249">
        <v>73</v>
      </c>
      <c r="J249">
        <v>0</v>
      </c>
      <c r="K249" s="34">
        <v>0</v>
      </c>
      <c r="L249">
        <f>+Tabla3239[[#This Row],[BALANCE INICIAL]]+Tabla3239[[#This Row],[ENTRADAS]]-Tabla3239[[#This Row],[SALIDAS]]</f>
        <v>73</v>
      </c>
      <c r="M249" s="2">
        <v>189.61</v>
      </c>
      <c r="N249" s="2">
        <f>+Tabla3239[[#This Row],[BALANCE INICIAL]]*Tabla3239[[#This Row],[PRECIO]]</f>
        <v>13841.53</v>
      </c>
      <c r="O249" s="2">
        <f>+Tabla3239[[#This Row],[ENTRADAS]]*Tabla3239[[#This Row],[PRECIO]]</f>
        <v>0</v>
      </c>
      <c r="P249" s="2">
        <f>+Tabla3239[[#This Row],[SALIDAS]]*Tabla3239[[#This Row],[PRECIO]]</f>
        <v>0</v>
      </c>
      <c r="Q249" s="2">
        <f>+Tabla3239[[#This Row],[BALANCE INICIAL2]]+Tabla3239[[#This Row],[ENTRADAS3]]-Tabla3239[[#This Row],[SALIDAS4]]</f>
        <v>13841.53</v>
      </c>
    </row>
    <row r="250" spans="1:17" ht="15.75" customHeight="1" x14ac:dyDescent="0.25">
      <c r="A250" s="9" t="s">
        <v>34</v>
      </c>
      <c r="B250" s="47" t="s">
        <v>877</v>
      </c>
      <c r="C250" s="50" t="s">
        <v>80</v>
      </c>
      <c r="D250" t="s">
        <v>199</v>
      </c>
      <c r="F250" s="55" t="s">
        <v>1345</v>
      </c>
      <c r="G250" s="55"/>
      <c r="H250" s="9" t="s">
        <v>820</v>
      </c>
      <c r="I250">
        <v>0</v>
      </c>
      <c r="J250">
        <v>0</v>
      </c>
      <c r="K250" s="34">
        <v>0</v>
      </c>
      <c r="L250">
        <f>+Tabla3239[[#This Row],[BALANCE INICIAL]]+Tabla3239[[#This Row],[ENTRADAS]]-Tabla3239[[#This Row],[SALIDAS]]</f>
        <v>0</v>
      </c>
      <c r="M250" s="2">
        <v>850</v>
      </c>
      <c r="N250" s="2">
        <f>+Tabla3239[[#This Row],[BALANCE INICIAL]]*Tabla3239[[#This Row],[PRECIO]]</f>
        <v>0</v>
      </c>
      <c r="O250" s="2">
        <f>+Tabla3239[[#This Row],[ENTRADAS]]*Tabla3239[[#This Row],[PRECIO]]</f>
        <v>0</v>
      </c>
      <c r="P250" s="2">
        <f>+Tabla3239[[#This Row],[SALIDAS]]*Tabla3239[[#This Row],[PRECIO]]</f>
        <v>0</v>
      </c>
      <c r="Q250" s="2">
        <f>+Tabla3239[[#This Row],[BALANCE INICIAL2]]+Tabla3239[[#This Row],[ENTRADAS3]]-Tabla3239[[#This Row],[SALIDAS4]]</f>
        <v>0</v>
      </c>
    </row>
    <row r="251" spans="1:17" ht="14.25" customHeight="1" x14ac:dyDescent="0.25">
      <c r="A251" s="39" t="s">
        <v>28</v>
      </c>
      <c r="B251" s="40" t="s">
        <v>884</v>
      </c>
      <c r="C251" s="52" t="s">
        <v>74</v>
      </c>
      <c r="D251" t="s">
        <v>1440</v>
      </c>
      <c r="F251" s="55" t="s">
        <v>1345</v>
      </c>
      <c r="G251" s="55"/>
      <c r="H251" s="9" t="s">
        <v>820</v>
      </c>
      <c r="I251">
        <v>20</v>
      </c>
      <c r="J251">
        <v>0</v>
      </c>
      <c r="K251" s="34">
        <v>7</v>
      </c>
      <c r="L251">
        <f>+Tabla3239[[#This Row],[BALANCE INICIAL]]+Tabla3239[[#This Row],[ENTRADAS]]-Tabla3239[[#This Row],[SALIDAS]]</f>
        <v>13</v>
      </c>
      <c r="M251" s="2">
        <v>76.599999999999994</v>
      </c>
      <c r="N251" s="2">
        <f>+Tabla3239[[#This Row],[BALANCE INICIAL]]*Tabla3239[[#This Row],[PRECIO]]</f>
        <v>1532</v>
      </c>
      <c r="O251" s="2">
        <f>+Tabla3239[[#This Row],[ENTRADAS]]*Tabla3239[[#This Row],[PRECIO]]</f>
        <v>0</v>
      </c>
      <c r="P251" s="2">
        <f>+Tabla3239[[#This Row],[SALIDAS]]*Tabla3239[[#This Row],[PRECIO]]</f>
        <v>536.19999999999993</v>
      </c>
      <c r="Q251" s="2">
        <f>+Tabla3239[[#This Row],[BALANCE INICIAL2]]+Tabla3239[[#This Row],[ENTRADAS3]]-Tabla3239[[#This Row],[SALIDAS4]]</f>
        <v>995.80000000000007</v>
      </c>
    </row>
    <row r="252" spans="1:17" ht="15.75" customHeight="1" x14ac:dyDescent="0.25">
      <c r="A252" s="39" t="s">
        <v>28</v>
      </c>
      <c r="B252" s="40" t="s">
        <v>884</v>
      </c>
      <c r="C252" s="52" t="s">
        <v>74</v>
      </c>
      <c r="D252" t="s">
        <v>1441</v>
      </c>
      <c r="F252" s="55" t="s">
        <v>1345</v>
      </c>
      <c r="G252" s="55"/>
      <c r="H252" s="9" t="s">
        <v>820</v>
      </c>
      <c r="I252">
        <v>13</v>
      </c>
      <c r="J252">
        <v>0</v>
      </c>
      <c r="K252" s="34">
        <v>0</v>
      </c>
      <c r="L252">
        <f>+Tabla3239[[#This Row],[BALANCE INICIAL]]+Tabla3239[[#This Row],[ENTRADAS]]-Tabla3239[[#This Row],[SALIDAS]]</f>
        <v>13</v>
      </c>
      <c r="M252" s="2">
        <v>22.89</v>
      </c>
      <c r="N252" s="2">
        <f>+Tabla3239[[#This Row],[BALANCE INICIAL]]*Tabla3239[[#This Row],[PRECIO]]</f>
        <v>297.57</v>
      </c>
      <c r="O252" s="2">
        <f>+Tabla3239[[#This Row],[ENTRADAS]]*Tabla3239[[#This Row],[PRECIO]]</f>
        <v>0</v>
      </c>
      <c r="P252" s="2">
        <f>+Tabla3239[[#This Row],[SALIDAS]]*Tabla3239[[#This Row],[PRECIO]]</f>
        <v>0</v>
      </c>
      <c r="Q252" s="2">
        <f>+Tabla3239[[#This Row],[BALANCE INICIAL2]]+Tabla3239[[#This Row],[ENTRADAS3]]-Tabla3239[[#This Row],[SALIDAS4]]</f>
        <v>297.57</v>
      </c>
    </row>
    <row r="253" spans="1:17" ht="15.75" customHeight="1" x14ac:dyDescent="0.25">
      <c r="A253" s="9" t="s">
        <v>24</v>
      </c>
      <c r="B253" s="17" t="s">
        <v>875</v>
      </c>
      <c r="C253" s="50" t="s">
        <v>64</v>
      </c>
      <c r="D253" t="s">
        <v>1275</v>
      </c>
      <c r="F253" s="55" t="s">
        <v>1345</v>
      </c>
      <c r="G253" s="55"/>
      <c r="H253" s="9" t="s">
        <v>866</v>
      </c>
      <c r="I253">
        <v>10</v>
      </c>
      <c r="J253">
        <v>0</v>
      </c>
      <c r="K253" s="34">
        <v>2</v>
      </c>
      <c r="L253">
        <f>+Tabla3239[[#This Row],[BALANCE INICIAL]]+Tabla3239[[#This Row],[ENTRADAS]]-Tabla3239[[#This Row],[SALIDAS]]</f>
        <v>8</v>
      </c>
      <c r="M253" s="2">
        <v>553.22</v>
      </c>
      <c r="N253" s="2">
        <f>+Tabla3239[[#This Row],[BALANCE INICIAL]]*Tabla3239[[#This Row],[PRECIO]]</f>
        <v>5532.2000000000007</v>
      </c>
      <c r="O253" s="2">
        <f>+Tabla3239[[#This Row],[ENTRADAS]]*Tabla3239[[#This Row],[PRECIO]]</f>
        <v>0</v>
      </c>
      <c r="P253" s="2">
        <f>+Tabla3239[[#This Row],[SALIDAS]]*Tabla3239[[#This Row],[PRECIO]]</f>
        <v>1106.44</v>
      </c>
      <c r="Q253" s="2">
        <f>+Tabla3239[[#This Row],[BALANCE INICIAL2]]+Tabla3239[[#This Row],[ENTRADAS3]]-Tabla3239[[#This Row],[SALIDAS4]]</f>
        <v>4425.76</v>
      </c>
    </row>
    <row r="254" spans="1:17" ht="16.5" customHeight="1" x14ac:dyDescent="0.25">
      <c r="A254" s="9" t="s">
        <v>29</v>
      </c>
      <c r="B254" s="47" t="s">
        <v>878</v>
      </c>
      <c r="C254" s="50" t="s">
        <v>102</v>
      </c>
      <c r="D254" t="s">
        <v>555</v>
      </c>
      <c r="F254" s="55" t="s">
        <v>1345</v>
      </c>
      <c r="G254" s="55"/>
      <c r="H254" s="9" t="s">
        <v>865</v>
      </c>
      <c r="I254">
        <v>0</v>
      </c>
      <c r="J254">
        <v>0</v>
      </c>
      <c r="K254" s="34">
        <v>0</v>
      </c>
      <c r="L254">
        <f>+Tabla3239[[#This Row],[BALANCE INICIAL]]+Tabla3239[[#This Row],[ENTRADAS]]-Tabla3239[[#This Row],[SALIDAS]]</f>
        <v>0</v>
      </c>
      <c r="M254" s="2">
        <v>790.77</v>
      </c>
      <c r="N254" s="2">
        <f>+Tabla3239[[#This Row],[BALANCE INICIAL]]*Tabla3239[[#This Row],[PRECIO]]</f>
        <v>0</v>
      </c>
      <c r="O254" s="2">
        <f>+Tabla3239[[#This Row],[ENTRADAS]]*Tabla3239[[#This Row],[PRECIO]]</f>
        <v>0</v>
      </c>
      <c r="P254" s="2">
        <f>+Tabla3239[[#This Row],[SALIDAS]]*Tabla3239[[#This Row],[PRECIO]]</f>
        <v>0</v>
      </c>
      <c r="Q254" s="2">
        <f>+Tabla3239[[#This Row],[BALANCE INICIAL2]]+Tabla3239[[#This Row],[ENTRADAS3]]-Tabla3239[[#This Row],[SALIDAS4]]</f>
        <v>0</v>
      </c>
    </row>
    <row r="255" spans="1:17" ht="16.5" customHeight="1" x14ac:dyDescent="0.25">
      <c r="A255" s="9" t="s">
        <v>31</v>
      </c>
      <c r="B255" s="47" t="s">
        <v>897</v>
      </c>
      <c r="C255" s="50" t="s">
        <v>69</v>
      </c>
      <c r="D255" t="s">
        <v>1018</v>
      </c>
      <c r="E255" t="s">
        <v>1020</v>
      </c>
      <c r="F255" s="55" t="s">
        <v>1345</v>
      </c>
      <c r="G255" s="55"/>
      <c r="H255" s="9" t="s">
        <v>820</v>
      </c>
      <c r="I255">
        <v>125</v>
      </c>
      <c r="J255">
        <v>0</v>
      </c>
      <c r="K255" s="34">
        <v>29</v>
      </c>
      <c r="L255">
        <f>+Tabla3239[[#This Row],[BALANCE INICIAL]]+Tabla3239[[#This Row],[ENTRADAS]]-Tabla3239[[#This Row],[SALIDAS]]</f>
        <v>96</v>
      </c>
      <c r="M255" s="2">
        <v>110</v>
      </c>
      <c r="N255" s="2">
        <f>+Tabla3239[[#This Row],[BALANCE INICIAL]]*Tabla3239[[#This Row],[PRECIO]]</f>
        <v>13750</v>
      </c>
      <c r="O255" s="2">
        <f>+Tabla3239[[#This Row],[ENTRADAS]]*Tabla3239[[#This Row],[PRECIO]]</f>
        <v>0</v>
      </c>
      <c r="P255" s="2">
        <f>+Tabla3239[[#This Row],[SALIDAS]]*Tabla3239[[#This Row],[PRECIO]]</f>
        <v>3190</v>
      </c>
      <c r="Q255" s="2">
        <f>+Tabla3239[[#This Row],[BALANCE INICIAL2]]+Tabla3239[[#This Row],[ENTRADAS3]]-Tabla3239[[#This Row],[SALIDAS4]]</f>
        <v>10560</v>
      </c>
    </row>
    <row r="256" spans="1:17" x14ac:dyDescent="0.25">
      <c r="A256" s="9" t="s">
        <v>31</v>
      </c>
      <c r="B256" s="47" t="s">
        <v>897</v>
      </c>
      <c r="C256" s="50" t="s">
        <v>69</v>
      </c>
      <c r="D256" t="s">
        <v>202</v>
      </c>
      <c r="F256" s="55" t="s">
        <v>1345</v>
      </c>
      <c r="G256" s="55"/>
      <c r="H256" s="9" t="s">
        <v>820</v>
      </c>
      <c r="I256">
        <v>122</v>
      </c>
      <c r="J256">
        <v>0</v>
      </c>
      <c r="K256" s="34">
        <v>79</v>
      </c>
      <c r="L256">
        <f>+Tabla3239[[#This Row],[BALANCE INICIAL]]+Tabla3239[[#This Row],[ENTRADAS]]-Tabla3239[[#This Row],[SALIDAS]]</f>
        <v>43</v>
      </c>
      <c r="M256" s="2">
        <v>129.80000000000001</v>
      </c>
      <c r="N256" s="2">
        <f>+Tabla3239[[#This Row],[BALANCE INICIAL]]*Tabla3239[[#This Row],[PRECIO]]</f>
        <v>15835.600000000002</v>
      </c>
      <c r="O256" s="2">
        <f>+Tabla3239[[#This Row],[ENTRADAS]]*Tabla3239[[#This Row],[PRECIO]]</f>
        <v>0</v>
      </c>
      <c r="P256" s="2">
        <f>+Tabla3239[[#This Row],[SALIDAS]]*Tabla3239[[#This Row],[PRECIO]]</f>
        <v>10254.200000000001</v>
      </c>
      <c r="Q256" s="2">
        <f>+Tabla3239[[#This Row],[BALANCE INICIAL2]]+Tabla3239[[#This Row],[ENTRADAS3]]-Tabla3239[[#This Row],[SALIDAS4]]</f>
        <v>5581.4000000000015</v>
      </c>
    </row>
    <row r="257" spans="1:17" x14ac:dyDescent="0.25">
      <c r="A257" s="9" t="s">
        <v>31</v>
      </c>
      <c r="B257" s="47" t="s">
        <v>897</v>
      </c>
      <c r="C257" s="50" t="s">
        <v>69</v>
      </c>
      <c r="D257" t="s">
        <v>203</v>
      </c>
      <c r="F257" s="55" t="s">
        <v>1345</v>
      </c>
      <c r="G257" s="55"/>
      <c r="H257" s="9" t="s">
        <v>842</v>
      </c>
      <c r="I257">
        <v>115</v>
      </c>
      <c r="J257">
        <v>0</v>
      </c>
      <c r="K257" s="34">
        <v>5</v>
      </c>
      <c r="L257">
        <f>+Tabla3239[[#This Row],[BALANCE INICIAL]]+Tabla3239[[#This Row],[ENTRADAS]]-Tabla3239[[#This Row],[SALIDAS]]</f>
        <v>110</v>
      </c>
      <c r="M257" s="2">
        <v>71.5</v>
      </c>
      <c r="N257" s="2">
        <f>+Tabla3239[[#This Row],[BALANCE INICIAL]]*Tabla3239[[#This Row],[PRECIO]]</f>
        <v>8222.5</v>
      </c>
      <c r="O257" s="2">
        <f>+Tabla3239[[#This Row],[ENTRADAS]]*Tabla3239[[#This Row],[PRECIO]]</f>
        <v>0</v>
      </c>
      <c r="P257" s="2">
        <f>+Tabla3239[[#This Row],[SALIDAS]]*Tabla3239[[#This Row],[PRECIO]]</f>
        <v>357.5</v>
      </c>
      <c r="Q257" s="2">
        <f>+Tabla3239[[#This Row],[BALANCE INICIAL2]]+Tabla3239[[#This Row],[ENTRADAS3]]-Tabla3239[[#This Row],[SALIDAS4]]</f>
        <v>7865</v>
      </c>
    </row>
    <row r="258" spans="1:17" x14ac:dyDescent="0.25">
      <c r="A258" s="9" t="s">
        <v>31</v>
      </c>
      <c r="B258" s="47" t="s">
        <v>897</v>
      </c>
      <c r="C258" s="50" t="s">
        <v>69</v>
      </c>
      <c r="D258" t="s">
        <v>1269</v>
      </c>
      <c r="F258" s="55" t="s">
        <v>1345</v>
      </c>
      <c r="G258" s="55"/>
      <c r="H258" s="9" t="s">
        <v>820</v>
      </c>
      <c r="I258">
        <v>6</v>
      </c>
      <c r="J258">
        <v>0</v>
      </c>
      <c r="K258" s="34">
        <v>0</v>
      </c>
      <c r="L258">
        <f>+Tabla3239[[#This Row],[BALANCE INICIAL]]+Tabla3239[[#This Row],[ENTRADAS]]-Tabla3239[[#This Row],[SALIDAS]]</f>
        <v>6</v>
      </c>
      <c r="M258" s="2">
        <v>500</v>
      </c>
      <c r="N258" s="2">
        <f>+Tabla3239[[#This Row],[BALANCE INICIAL]]*Tabla3239[[#This Row],[PRECIO]]</f>
        <v>3000</v>
      </c>
      <c r="O258" s="2">
        <f>+Tabla3239[[#This Row],[ENTRADAS]]*Tabla3239[[#This Row],[PRECIO]]</f>
        <v>0</v>
      </c>
      <c r="P258" s="2">
        <f>+Tabla3239[[#This Row],[SALIDAS]]*Tabla3239[[#This Row],[PRECIO]]</f>
        <v>0</v>
      </c>
      <c r="Q258" s="2">
        <f>+Tabla3239[[#This Row],[BALANCE INICIAL2]]+Tabla3239[[#This Row],[ENTRADAS3]]-Tabla3239[[#This Row],[SALIDAS4]]</f>
        <v>3000</v>
      </c>
    </row>
    <row r="259" spans="1:17" x14ac:dyDescent="0.25">
      <c r="A259" s="9" t="s">
        <v>1145</v>
      </c>
      <c r="B259" s="47" t="s">
        <v>885</v>
      </c>
      <c r="C259" s="50" t="s">
        <v>1146</v>
      </c>
      <c r="D259" t="s">
        <v>1270</v>
      </c>
      <c r="F259" s="55" t="s">
        <v>1345</v>
      </c>
      <c r="G259" s="55"/>
      <c r="H259" s="9" t="s">
        <v>820</v>
      </c>
      <c r="I259">
        <v>30</v>
      </c>
      <c r="J259">
        <v>0</v>
      </c>
      <c r="K259" s="34">
        <v>30</v>
      </c>
      <c r="L259">
        <f>+Tabla3239[[#This Row],[BALANCE INICIAL]]+Tabla3239[[#This Row],[ENTRADAS]]-Tabla3239[[#This Row],[SALIDAS]]</f>
        <v>0</v>
      </c>
      <c r="M259" s="2">
        <v>5000</v>
      </c>
      <c r="N259" s="2">
        <f>+Tabla3239[[#This Row],[BALANCE INICIAL]]*Tabla3239[[#This Row],[PRECIO]]</f>
        <v>150000</v>
      </c>
      <c r="O259" s="2">
        <f>+Tabla3239[[#This Row],[ENTRADAS]]*Tabla3239[[#This Row],[PRECIO]]</f>
        <v>0</v>
      </c>
      <c r="P259" s="2">
        <f>+Tabla3239[[#This Row],[SALIDAS]]*Tabla3239[[#This Row],[PRECIO]]</f>
        <v>150000</v>
      </c>
      <c r="Q259" s="2">
        <f>+Tabla3239[[#This Row],[BALANCE INICIAL2]]+Tabla3239[[#This Row],[ENTRADAS3]]-Tabla3239[[#This Row],[SALIDAS4]]</f>
        <v>0</v>
      </c>
    </row>
    <row r="260" spans="1:17" x14ac:dyDescent="0.25">
      <c r="A260" s="9" t="s">
        <v>47</v>
      </c>
      <c r="B260" s="47" t="s">
        <v>893</v>
      </c>
      <c r="C260" s="50" t="s">
        <v>94</v>
      </c>
      <c r="D260" t="s">
        <v>380</v>
      </c>
      <c r="F260" s="55" t="s">
        <v>1345</v>
      </c>
      <c r="G260" s="55"/>
      <c r="H260" s="9" t="s">
        <v>825</v>
      </c>
      <c r="I260">
        <v>2</v>
      </c>
      <c r="J260">
        <v>0</v>
      </c>
      <c r="K260" s="34">
        <v>0</v>
      </c>
      <c r="L260">
        <f>+Tabla3239[[#This Row],[BALANCE INICIAL]]+Tabla3239[[#This Row],[ENTRADAS]]-Tabla3239[[#This Row],[SALIDAS]]</f>
        <v>2</v>
      </c>
      <c r="M260" s="2">
        <v>1089</v>
      </c>
      <c r="N260" s="2">
        <f>+Tabla3239[[#This Row],[BALANCE INICIAL]]*Tabla3239[[#This Row],[PRECIO]]</f>
        <v>2178</v>
      </c>
      <c r="O260" s="2">
        <f>+Tabla3239[[#This Row],[ENTRADAS]]*Tabla3239[[#This Row],[PRECIO]]</f>
        <v>0</v>
      </c>
      <c r="P260" s="2">
        <f>+Tabla3239[[#This Row],[SALIDAS]]*Tabla3239[[#This Row],[PRECIO]]</f>
        <v>0</v>
      </c>
      <c r="Q260" s="2">
        <f>+Tabla3239[[#This Row],[BALANCE INICIAL2]]+Tabla3239[[#This Row],[ENTRADAS3]]-Tabla3239[[#This Row],[SALIDAS4]]</f>
        <v>2178</v>
      </c>
    </row>
    <row r="261" spans="1:17" x14ac:dyDescent="0.25">
      <c r="A261" s="9" t="s">
        <v>29</v>
      </c>
      <c r="B261" s="47" t="s">
        <v>878</v>
      </c>
      <c r="C261" s="50" t="s">
        <v>102</v>
      </c>
      <c r="D261" t="s">
        <v>556</v>
      </c>
      <c r="F261" s="55" t="s">
        <v>1345</v>
      </c>
      <c r="G261" s="55"/>
      <c r="H261" s="9" t="s">
        <v>834</v>
      </c>
      <c r="I261">
        <v>5</v>
      </c>
      <c r="J261">
        <v>0</v>
      </c>
      <c r="K261" s="34">
        <v>3</v>
      </c>
      <c r="L261">
        <f>+Tabla3239[[#This Row],[BALANCE INICIAL]]+Tabla3239[[#This Row],[ENTRADAS]]-Tabla3239[[#This Row],[SALIDAS]]</f>
        <v>2</v>
      </c>
      <c r="M261" s="2">
        <v>60.5</v>
      </c>
      <c r="N261" s="2">
        <f>+Tabla3239[[#This Row],[BALANCE INICIAL]]*Tabla3239[[#This Row],[PRECIO]]</f>
        <v>302.5</v>
      </c>
      <c r="O261" s="2">
        <f>+Tabla3239[[#This Row],[ENTRADAS]]*Tabla3239[[#This Row],[PRECIO]]</f>
        <v>0</v>
      </c>
      <c r="P261" s="2">
        <f>+Tabla3239[[#This Row],[SALIDAS]]*Tabla3239[[#This Row],[PRECIO]]</f>
        <v>181.5</v>
      </c>
      <c r="Q261" s="2">
        <f>+Tabla3239[[#This Row],[BALANCE INICIAL2]]+Tabla3239[[#This Row],[ENTRADAS3]]-Tabla3239[[#This Row],[SALIDAS4]]</f>
        <v>121</v>
      </c>
    </row>
    <row r="262" spans="1:17" x14ac:dyDescent="0.25">
      <c r="A262" s="9" t="s">
        <v>1159</v>
      </c>
      <c r="B262" s="17" t="s">
        <v>1160</v>
      </c>
      <c r="C262" s="50" t="s">
        <v>1161</v>
      </c>
      <c r="D262" t="s">
        <v>1271</v>
      </c>
      <c r="F262" s="55" t="s">
        <v>1345</v>
      </c>
      <c r="G262" s="55"/>
      <c r="H262" s="9" t="s">
        <v>820</v>
      </c>
      <c r="I262">
        <v>19</v>
      </c>
      <c r="J262">
        <v>0</v>
      </c>
      <c r="K262" s="34">
        <v>8</v>
      </c>
      <c r="L262">
        <f>+Tabla3239[[#This Row],[BALANCE INICIAL]]+Tabla3239[[#This Row],[ENTRADAS]]-Tabla3239[[#This Row],[SALIDAS]]</f>
        <v>11</v>
      </c>
      <c r="M262" s="2">
        <v>91.12</v>
      </c>
      <c r="N262" s="2">
        <f>+Tabla3239[[#This Row],[BALANCE INICIAL]]*Tabla3239[[#This Row],[PRECIO]]</f>
        <v>1731.2800000000002</v>
      </c>
      <c r="O262" s="2">
        <f>+Tabla3239[[#This Row],[ENTRADAS]]*Tabla3239[[#This Row],[PRECIO]]</f>
        <v>0</v>
      </c>
      <c r="P262" s="2">
        <f>+Tabla3239[[#This Row],[SALIDAS]]*Tabla3239[[#This Row],[PRECIO]]</f>
        <v>728.96</v>
      </c>
      <c r="Q262" s="2">
        <f>+Tabla3239[[#This Row],[BALANCE INICIAL2]]+Tabla3239[[#This Row],[ENTRADAS3]]-Tabla3239[[#This Row],[SALIDAS4]]</f>
        <v>1002.3200000000002</v>
      </c>
    </row>
    <row r="263" spans="1:17" x14ac:dyDescent="0.25">
      <c r="A263" s="9" t="s">
        <v>59</v>
      </c>
      <c r="B263" s="17" t="s">
        <v>880</v>
      </c>
      <c r="C263" s="50" t="s">
        <v>107</v>
      </c>
      <c r="D263" t="s">
        <v>699</v>
      </c>
      <c r="F263" s="55" t="s">
        <v>1345</v>
      </c>
      <c r="G263" s="55"/>
      <c r="H263" s="9" t="s">
        <v>820</v>
      </c>
      <c r="I263">
        <v>26</v>
      </c>
      <c r="J263">
        <v>0</v>
      </c>
      <c r="K263" s="34">
        <v>0</v>
      </c>
      <c r="L263">
        <f>+Tabla3239[[#This Row],[BALANCE INICIAL]]+Tabla3239[[#This Row],[ENTRADAS]]-Tabla3239[[#This Row],[SALIDAS]]</f>
        <v>26</v>
      </c>
      <c r="M263" s="2">
        <v>284</v>
      </c>
      <c r="N263" s="2">
        <f>+Tabla3239[[#This Row],[BALANCE INICIAL]]*Tabla3239[[#This Row],[PRECIO]]</f>
        <v>7384</v>
      </c>
      <c r="O263" s="2">
        <f>+Tabla3239[[#This Row],[ENTRADAS]]*Tabla3239[[#This Row],[PRECIO]]</f>
        <v>0</v>
      </c>
      <c r="P263" s="2">
        <f>+Tabla3239[[#This Row],[SALIDAS]]*Tabla3239[[#This Row],[PRECIO]]</f>
        <v>0</v>
      </c>
      <c r="Q263" s="2">
        <f>+Tabla3239[[#This Row],[BALANCE INICIAL2]]+Tabla3239[[#This Row],[ENTRADAS3]]-Tabla3239[[#This Row],[SALIDAS4]]</f>
        <v>7384</v>
      </c>
    </row>
    <row r="264" spans="1:17" x14ac:dyDescent="0.25">
      <c r="A264" s="9" t="s">
        <v>1159</v>
      </c>
      <c r="B264" s="17" t="s">
        <v>1160</v>
      </c>
      <c r="C264" s="50" t="s">
        <v>1161</v>
      </c>
      <c r="D264" t="s">
        <v>700</v>
      </c>
      <c r="F264" s="55" t="s">
        <v>1345</v>
      </c>
      <c r="G264" s="55"/>
      <c r="H264" s="9" t="s">
        <v>820</v>
      </c>
      <c r="I264">
        <v>8</v>
      </c>
      <c r="J264">
        <v>0</v>
      </c>
      <c r="K264" s="34">
        <v>0</v>
      </c>
      <c r="L264">
        <f>+Tabla3239[[#This Row],[BALANCE INICIAL]]+Tabla3239[[#This Row],[ENTRADAS]]-Tabla3239[[#This Row],[SALIDAS]]</f>
        <v>8</v>
      </c>
      <c r="M264" s="2">
        <v>650</v>
      </c>
      <c r="N264" s="2">
        <f>+Tabla3239[[#This Row],[BALANCE INICIAL]]*Tabla3239[[#This Row],[PRECIO]]</f>
        <v>5200</v>
      </c>
      <c r="O264" s="2">
        <f>+Tabla3239[[#This Row],[ENTRADAS]]*Tabla3239[[#This Row],[PRECIO]]</f>
        <v>0</v>
      </c>
      <c r="P264" s="2">
        <f>+Tabla3239[[#This Row],[SALIDAS]]*Tabla3239[[#This Row],[PRECIO]]</f>
        <v>0</v>
      </c>
      <c r="Q264" s="2">
        <f>+Tabla3239[[#This Row],[BALANCE INICIAL2]]+Tabla3239[[#This Row],[ENTRADAS3]]-Tabla3239[[#This Row],[SALIDAS4]]</f>
        <v>5200</v>
      </c>
    </row>
    <row r="265" spans="1:17" x14ac:dyDescent="0.25">
      <c r="A265" s="9" t="s">
        <v>62</v>
      </c>
      <c r="B265" s="17" t="s">
        <v>891</v>
      </c>
      <c r="C265" s="50" t="s">
        <v>100</v>
      </c>
      <c r="D265" t="s">
        <v>701</v>
      </c>
      <c r="F265" s="55" t="s">
        <v>1345</v>
      </c>
      <c r="G265" s="55"/>
      <c r="H265" s="9" t="s">
        <v>820</v>
      </c>
      <c r="I265">
        <v>2</v>
      </c>
      <c r="J265">
        <v>0</v>
      </c>
      <c r="K265" s="34">
        <v>0</v>
      </c>
      <c r="L265">
        <f>+Tabla3239[[#This Row],[BALANCE INICIAL]]+Tabla3239[[#This Row],[ENTRADAS]]-Tabla3239[[#This Row],[SALIDAS]]</f>
        <v>2</v>
      </c>
      <c r="M265" s="2">
        <v>1450</v>
      </c>
      <c r="N265" s="2">
        <f>+Tabla3239[[#This Row],[BALANCE INICIAL]]*Tabla3239[[#This Row],[PRECIO]]</f>
        <v>2900</v>
      </c>
      <c r="O265" s="2">
        <f>+Tabla3239[[#This Row],[ENTRADAS]]*Tabla3239[[#This Row],[PRECIO]]</f>
        <v>0</v>
      </c>
      <c r="P265" s="2">
        <f>+Tabla3239[[#This Row],[SALIDAS]]*Tabla3239[[#This Row],[PRECIO]]</f>
        <v>0</v>
      </c>
      <c r="Q265" s="2">
        <f>+Tabla3239[[#This Row],[BALANCE INICIAL2]]+Tabla3239[[#This Row],[ENTRADAS3]]-Tabla3239[[#This Row],[SALIDAS4]]</f>
        <v>2900</v>
      </c>
    </row>
    <row r="266" spans="1:17" x14ac:dyDescent="0.25">
      <c r="A266" s="9" t="s">
        <v>62</v>
      </c>
      <c r="B266" s="17" t="s">
        <v>891</v>
      </c>
      <c r="C266" s="50" t="s">
        <v>100</v>
      </c>
      <c r="D266" t="s">
        <v>702</v>
      </c>
      <c r="F266" s="55" t="s">
        <v>1345</v>
      </c>
      <c r="G266" s="55"/>
      <c r="H266" s="9" t="s">
        <v>820</v>
      </c>
      <c r="I266">
        <v>2</v>
      </c>
      <c r="J266">
        <v>0</v>
      </c>
      <c r="K266" s="34">
        <v>0</v>
      </c>
      <c r="L266">
        <f>+Tabla3239[[#This Row],[BALANCE INICIAL]]+Tabla3239[[#This Row],[ENTRADAS]]-Tabla3239[[#This Row],[SALIDAS]]</f>
        <v>2</v>
      </c>
      <c r="M266" s="2">
        <v>1350</v>
      </c>
      <c r="N266" s="2">
        <f>+Tabla3239[[#This Row],[BALANCE INICIAL]]*Tabla3239[[#This Row],[PRECIO]]</f>
        <v>2700</v>
      </c>
      <c r="O266" s="2">
        <f>+Tabla3239[[#This Row],[ENTRADAS]]*Tabla3239[[#This Row],[PRECIO]]</f>
        <v>0</v>
      </c>
      <c r="P266" s="2">
        <f>+Tabla3239[[#This Row],[SALIDAS]]*Tabla3239[[#This Row],[PRECIO]]</f>
        <v>0</v>
      </c>
      <c r="Q266" s="2">
        <f>+Tabla3239[[#This Row],[BALANCE INICIAL2]]+Tabla3239[[#This Row],[ENTRADAS3]]-Tabla3239[[#This Row],[SALIDAS4]]</f>
        <v>2700</v>
      </c>
    </row>
    <row r="267" spans="1:17" x14ac:dyDescent="0.25">
      <c r="A267" s="9" t="s">
        <v>26</v>
      </c>
      <c r="B267" s="47" t="s">
        <v>887</v>
      </c>
      <c r="C267" s="50" t="s">
        <v>70</v>
      </c>
      <c r="D267" t="s">
        <v>1272</v>
      </c>
      <c r="F267" s="55" t="s">
        <v>1345</v>
      </c>
      <c r="G267" s="55"/>
      <c r="H267" s="9" t="s">
        <v>820</v>
      </c>
      <c r="I267">
        <v>3</v>
      </c>
      <c r="J267">
        <v>0</v>
      </c>
      <c r="K267" s="34">
        <v>0</v>
      </c>
      <c r="L267">
        <f>+Tabla3239[[#This Row],[BALANCE INICIAL]]+Tabla3239[[#This Row],[ENTRADAS]]-Tabla3239[[#This Row],[SALIDAS]]</f>
        <v>3</v>
      </c>
      <c r="M267" s="2">
        <v>900</v>
      </c>
      <c r="N267" s="2">
        <f>+Tabla3239[[#This Row],[BALANCE INICIAL]]*Tabla3239[[#This Row],[PRECIO]]</f>
        <v>2700</v>
      </c>
      <c r="O267" s="2">
        <f>+Tabla3239[[#This Row],[ENTRADAS]]*Tabla3239[[#This Row],[PRECIO]]</f>
        <v>0</v>
      </c>
      <c r="P267" s="2">
        <f>+Tabla3239[[#This Row],[SALIDAS]]*Tabla3239[[#This Row],[PRECIO]]</f>
        <v>0</v>
      </c>
      <c r="Q267" s="2">
        <f>+Tabla3239[[#This Row],[BALANCE INICIAL2]]+Tabla3239[[#This Row],[ENTRADAS3]]-Tabla3239[[#This Row],[SALIDAS4]]</f>
        <v>2700</v>
      </c>
    </row>
    <row r="268" spans="1:17" ht="15" customHeight="1" x14ac:dyDescent="0.25">
      <c r="A268" s="39" t="s">
        <v>28</v>
      </c>
      <c r="B268" s="40" t="s">
        <v>884</v>
      </c>
      <c r="C268" s="52" t="s">
        <v>74</v>
      </c>
      <c r="D268" t="s">
        <v>205</v>
      </c>
      <c r="F268" s="55" t="s">
        <v>1345</v>
      </c>
      <c r="G268" s="55"/>
      <c r="H268" s="9" t="s">
        <v>849</v>
      </c>
      <c r="I268">
        <v>43</v>
      </c>
      <c r="J268">
        <v>0</v>
      </c>
      <c r="K268" s="34">
        <v>0</v>
      </c>
      <c r="L268">
        <f>+Tabla3239[[#This Row],[BALANCE INICIAL]]+Tabla3239[[#This Row],[ENTRADAS]]-Tabla3239[[#This Row],[SALIDAS]]</f>
        <v>43</v>
      </c>
      <c r="M268" s="2">
        <v>240</v>
      </c>
      <c r="N268" s="2">
        <f>+Tabla3239[[#This Row],[BALANCE INICIAL]]*Tabla3239[[#This Row],[PRECIO]]</f>
        <v>10320</v>
      </c>
      <c r="O268" s="2">
        <f>+Tabla3239[[#This Row],[ENTRADAS]]*Tabla3239[[#This Row],[PRECIO]]</f>
        <v>0</v>
      </c>
      <c r="P268" s="2">
        <f>+Tabla3239[[#This Row],[SALIDAS]]*Tabla3239[[#This Row],[PRECIO]]</f>
        <v>0</v>
      </c>
      <c r="Q268" s="2">
        <f>+Tabla3239[[#This Row],[BALANCE INICIAL2]]+Tabla3239[[#This Row],[ENTRADAS3]]-Tabla3239[[#This Row],[SALIDAS4]]</f>
        <v>10320</v>
      </c>
    </row>
    <row r="269" spans="1:17" x14ac:dyDescent="0.25">
      <c r="A269" s="39" t="s">
        <v>28</v>
      </c>
      <c r="B269" s="40" t="s">
        <v>884</v>
      </c>
      <c r="C269" s="52" t="s">
        <v>74</v>
      </c>
      <c r="D269" t="s">
        <v>206</v>
      </c>
      <c r="F269" s="55" t="s">
        <v>1345</v>
      </c>
      <c r="G269" s="55"/>
      <c r="H269" s="9" t="s">
        <v>849</v>
      </c>
      <c r="I269">
        <v>44</v>
      </c>
      <c r="J269">
        <v>0</v>
      </c>
      <c r="K269" s="34">
        <v>0</v>
      </c>
      <c r="L269">
        <f>+Tabla3239[[#This Row],[BALANCE INICIAL]]+Tabla3239[[#This Row],[ENTRADAS]]-Tabla3239[[#This Row],[SALIDAS]]</f>
        <v>44</v>
      </c>
      <c r="M269" s="2">
        <v>292.5</v>
      </c>
      <c r="N269" s="2">
        <f>+Tabla3239[[#This Row],[BALANCE INICIAL]]*Tabla3239[[#This Row],[PRECIO]]</f>
        <v>12870</v>
      </c>
      <c r="O269" s="2">
        <f>+Tabla3239[[#This Row],[ENTRADAS]]*Tabla3239[[#This Row],[PRECIO]]</f>
        <v>0</v>
      </c>
      <c r="P269" s="2">
        <f>+Tabla3239[[#This Row],[SALIDAS]]*Tabla3239[[#This Row],[PRECIO]]</f>
        <v>0</v>
      </c>
      <c r="Q269" s="2">
        <f>+Tabla3239[[#This Row],[BALANCE INICIAL2]]+Tabla3239[[#This Row],[ENTRADAS3]]-Tabla3239[[#This Row],[SALIDAS4]]</f>
        <v>12870</v>
      </c>
    </row>
    <row r="270" spans="1:17" x14ac:dyDescent="0.25">
      <c r="A270" s="39" t="s">
        <v>28</v>
      </c>
      <c r="B270" s="40" t="s">
        <v>884</v>
      </c>
      <c r="C270" s="52" t="s">
        <v>74</v>
      </c>
      <c r="D270" t="s">
        <v>207</v>
      </c>
      <c r="F270" s="55" t="s">
        <v>1345</v>
      </c>
      <c r="G270" s="55"/>
      <c r="H270" s="9" t="s">
        <v>849</v>
      </c>
      <c r="I270">
        <v>39</v>
      </c>
      <c r="J270">
        <v>0</v>
      </c>
      <c r="K270" s="34">
        <v>0</v>
      </c>
      <c r="L270">
        <f>+Tabla3239[[#This Row],[BALANCE INICIAL]]+Tabla3239[[#This Row],[ENTRADAS]]-Tabla3239[[#This Row],[SALIDAS]]</f>
        <v>39</v>
      </c>
      <c r="M270" s="2">
        <v>295</v>
      </c>
      <c r="N270" s="2">
        <f>+Tabla3239[[#This Row],[BALANCE INICIAL]]*Tabla3239[[#This Row],[PRECIO]]</f>
        <v>11505</v>
      </c>
      <c r="O270" s="2">
        <f>+Tabla3239[[#This Row],[ENTRADAS]]*Tabla3239[[#This Row],[PRECIO]]</f>
        <v>0</v>
      </c>
      <c r="P270" s="2">
        <f>+Tabla3239[[#This Row],[SALIDAS]]*Tabla3239[[#This Row],[PRECIO]]</f>
        <v>0</v>
      </c>
      <c r="Q270" s="2">
        <f>+Tabla3239[[#This Row],[BALANCE INICIAL2]]+Tabla3239[[#This Row],[ENTRADAS3]]-Tabla3239[[#This Row],[SALIDAS4]]</f>
        <v>11505</v>
      </c>
    </row>
    <row r="271" spans="1:17" x14ac:dyDescent="0.25">
      <c r="A271" s="39" t="s">
        <v>28</v>
      </c>
      <c r="B271" s="40" t="s">
        <v>884</v>
      </c>
      <c r="C271" s="52" t="s">
        <v>74</v>
      </c>
      <c r="D271" t="s">
        <v>208</v>
      </c>
      <c r="F271" s="55" t="s">
        <v>1345</v>
      </c>
      <c r="G271" s="55"/>
      <c r="H271" s="9" t="s">
        <v>849</v>
      </c>
      <c r="I271">
        <v>49</v>
      </c>
      <c r="J271">
        <v>0</v>
      </c>
      <c r="K271" s="34">
        <v>0</v>
      </c>
      <c r="L271">
        <f>+Tabla3239[[#This Row],[BALANCE INICIAL]]+Tabla3239[[#This Row],[ENTRADAS]]-Tabla3239[[#This Row],[SALIDAS]]</f>
        <v>49</v>
      </c>
      <c r="M271" s="2">
        <v>301</v>
      </c>
      <c r="N271" s="2">
        <f>+Tabla3239[[#This Row],[BALANCE INICIAL]]*Tabla3239[[#This Row],[PRECIO]]</f>
        <v>14749</v>
      </c>
      <c r="O271" s="2">
        <f>+Tabla3239[[#This Row],[ENTRADAS]]*Tabla3239[[#This Row],[PRECIO]]</f>
        <v>0</v>
      </c>
      <c r="P271" s="2">
        <f>+Tabla3239[[#This Row],[SALIDAS]]*Tabla3239[[#This Row],[PRECIO]]</f>
        <v>0</v>
      </c>
      <c r="Q271" s="2">
        <f>+Tabla3239[[#This Row],[BALANCE INICIAL2]]+Tabla3239[[#This Row],[ENTRADAS3]]-Tabla3239[[#This Row],[SALIDAS4]]</f>
        <v>14749</v>
      </c>
    </row>
    <row r="272" spans="1:17" x14ac:dyDescent="0.25">
      <c r="A272" s="39" t="s">
        <v>28</v>
      </c>
      <c r="B272" s="40" t="s">
        <v>884</v>
      </c>
      <c r="C272" s="52" t="s">
        <v>74</v>
      </c>
      <c r="D272" t="s">
        <v>209</v>
      </c>
      <c r="F272" s="55" t="s">
        <v>1345</v>
      </c>
      <c r="G272" s="55"/>
      <c r="H272" s="9" t="s">
        <v>849</v>
      </c>
      <c r="I272">
        <v>48</v>
      </c>
      <c r="J272">
        <v>0</v>
      </c>
      <c r="K272" s="34">
        <v>0</v>
      </c>
      <c r="L272">
        <f>+Tabla3239[[#This Row],[BALANCE INICIAL]]+Tabla3239[[#This Row],[ENTRADAS]]-Tabla3239[[#This Row],[SALIDAS]]</f>
        <v>48</v>
      </c>
      <c r="M272" s="2">
        <v>426.4</v>
      </c>
      <c r="N272" s="2">
        <f>+Tabla3239[[#This Row],[BALANCE INICIAL]]*Tabla3239[[#This Row],[PRECIO]]</f>
        <v>20467.199999999997</v>
      </c>
      <c r="O272" s="2">
        <f>+Tabla3239[[#This Row],[ENTRADAS]]*Tabla3239[[#This Row],[PRECIO]]</f>
        <v>0</v>
      </c>
      <c r="P272" s="2">
        <f>+Tabla3239[[#This Row],[SALIDAS]]*Tabla3239[[#This Row],[PRECIO]]</f>
        <v>0</v>
      </c>
      <c r="Q272" s="2">
        <f>+Tabla3239[[#This Row],[BALANCE INICIAL2]]+Tabla3239[[#This Row],[ENTRADAS3]]-Tabla3239[[#This Row],[SALIDAS4]]</f>
        <v>20467.199999999997</v>
      </c>
    </row>
    <row r="273" spans="1:17" x14ac:dyDescent="0.25">
      <c r="A273" s="39" t="s">
        <v>28</v>
      </c>
      <c r="B273" s="40" t="s">
        <v>884</v>
      </c>
      <c r="C273" s="52" t="s">
        <v>74</v>
      </c>
      <c r="D273" t="s">
        <v>210</v>
      </c>
      <c r="F273" s="55" t="s">
        <v>1345</v>
      </c>
      <c r="G273" s="55"/>
      <c r="H273" s="9" t="s">
        <v>849</v>
      </c>
      <c r="I273">
        <v>49</v>
      </c>
      <c r="J273">
        <v>0</v>
      </c>
      <c r="K273" s="34">
        <v>0</v>
      </c>
      <c r="L273">
        <f>+Tabla3239[[#This Row],[BALANCE INICIAL]]+Tabla3239[[#This Row],[ENTRADAS]]-Tabla3239[[#This Row],[SALIDAS]]</f>
        <v>49</v>
      </c>
      <c r="M273" s="2">
        <v>435</v>
      </c>
      <c r="N273" s="2">
        <f>+Tabla3239[[#This Row],[BALANCE INICIAL]]*Tabla3239[[#This Row],[PRECIO]]</f>
        <v>21315</v>
      </c>
      <c r="O273" s="2">
        <f>+Tabla3239[[#This Row],[ENTRADAS]]*Tabla3239[[#This Row],[PRECIO]]</f>
        <v>0</v>
      </c>
      <c r="P273" s="2">
        <f>+Tabla3239[[#This Row],[SALIDAS]]*Tabla3239[[#This Row],[PRECIO]]</f>
        <v>0</v>
      </c>
      <c r="Q273" s="2">
        <f>+Tabla3239[[#This Row],[BALANCE INICIAL2]]+Tabla3239[[#This Row],[ENTRADAS3]]-Tabla3239[[#This Row],[SALIDAS4]]</f>
        <v>21315</v>
      </c>
    </row>
    <row r="274" spans="1:17" x14ac:dyDescent="0.25">
      <c r="A274" s="39" t="s">
        <v>28</v>
      </c>
      <c r="B274" s="40" t="s">
        <v>884</v>
      </c>
      <c r="C274" s="52" t="s">
        <v>74</v>
      </c>
      <c r="D274" t="s">
        <v>211</v>
      </c>
      <c r="F274" s="55" t="s">
        <v>1345</v>
      </c>
      <c r="G274" s="55"/>
      <c r="H274" s="9" t="s">
        <v>849</v>
      </c>
      <c r="I274">
        <v>40</v>
      </c>
      <c r="J274">
        <v>0</v>
      </c>
      <c r="K274" s="34">
        <v>0</v>
      </c>
      <c r="L274">
        <f>+Tabla3239[[#This Row],[BALANCE INICIAL]]+Tabla3239[[#This Row],[ENTRADAS]]-Tabla3239[[#This Row],[SALIDAS]]</f>
        <v>40</v>
      </c>
      <c r="M274" s="2">
        <v>520</v>
      </c>
      <c r="N274" s="2">
        <f>+Tabla3239[[#This Row],[BALANCE INICIAL]]*Tabla3239[[#This Row],[PRECIO]]</f>
        <v>20800</v>
      </c>
      <c r="O274" s="2">
        <f>+Tabla3239[[#This Row],[ENTRADAS]]*Tabla3239[[#This Row],[PRECIO]]</f>
        <v>0</v>
      </c>
      <c r="P274" s="2">
        <f>+Tabla3239[[#This Row],[SALIDAS]]*Tabla3239[[#This Row],[PRECIO]]</f>
        <v>0</v>
      </c>
      <c r="Q274" s="2">
        <f>+Tabla3239[[#This Row],[BALANCE INICIAL2]]+Tabla3239[[#This Row],[ENTRADAS3]]-Tabla3239[[#This Row],[SALIDAS4]]</f>
        <v>20800</v>
      </c>
    </row>
    <row r="275" spans="1:17" x14ac:dyDescent="0.25">
      <c r="A275" s="39" t="s">
        <v>28</v>
      </c>
      <c r="B275" s="40" t="s">
        <v>884</v>
      </c>
      <c r="C275" s="52" t="s">
        <v>74</v>
      </c>
      <c r="D275" t="s">
        <v>212</v>
      </c>
      <c r="F275" s="55" t="s">
        <v>1345</v>
      </c>
      <c r="G275" s="55"/>
      <c r="H275" s="9" t="s">
        <v>820</v>
      </c>
      <c r="I275">
        <v>10</v>
      </c>
      <c r="J275">
        <v>0</v>
      </c>
      <c r="K275" s="34">
        <v>0</v>
      </c>
      <c r="L275">
        <f>+Tabla3239[[#This Row],[BALANCE INICIAL]]+Tabla3239[[#This Row],[ENTRADAS]]-Tabla3239[[#This Row],[SALIDAS]]</f>
        <v>10</v>
      </c>
      <c r="M275" s="2">
        <v>862.36</v>
      </c>
      <c r="N275" s="2">
        <f>+Tabla3239[[#This Row],[BALANCE INICIAL]]*Tabla3239[[#This Row],[PRECIO]]</f>
        <v>8623.6</v>
      </c>
      <c r="O275" s="2">
        <f>+Tabla3239[[#This Row],[ENTRADAS]]*Tabla3239[[#This Row],[PRECIO]]</f>
        <v>0</v>
      </c>
      <c r="P275" s="2">
        <f>+Tabla3239[[#This Row],[SALIDAS]]*Tabla3239[[#This Row],[PRECIO]]</f>
        <v>0</v>
      </c>
      <c r="Q275" s="2">
        <f>+Tabla3239[[#This Row],[BALANCE INICIAL2]]+Tabla3239[[#This Row],[ENTRADAS3]]-Tabla3239[[#This Row],[SALIDAS4]]</f>
        <v>8623.6</v>
      </c>
    </row>
    <row r="276" spans="1:17" x14ac:dyDescent="0.25">
      <c r="A276" s="39" t="s">
        <v>28</v>
      </c>
      <c r="B276" s="40" t="s">
        <v>884</v>
      </c>
      <c r="C276" s="52" t="s">
        <v>74</v>
      </c>
      <c r="D276" t="s">
        <v>213</v>
      </c>
      <c r="F276" s="55" t="s">
        <v>1345</v>
      </c>
      <c r="G276" s="55"/>
      <c r="H276" s="9" t="s">
        <v>849</v>
      </c>
      <c r="I276">
        <v>3</v>
      </c>
      <c r="J276">
        <v>0</v>
      </c>
      <c r="K276" s="34">
        <v>0</v>
      </c>
      <c r="L276">
        <f>+Tabla3239[[#This Row],[BALANCE INICIAL]]+Tabla3239[[#This Row],[ENTRADAS]]-Tabla3239[[#This Row],[SALIDAS]]</f>
        <v>3</v>
      </c>
      <c r="M276" s="2">
        <v>240</v>
      </c>
      <c r="N276" s="2">
        <f>+Tabla3239[[#This Row],[BALANCE INICIAL]]*Tabla3239[[#This Row],[PRECIO]]</f>
        <v>720</v>
      </c>
      <c r="O276" s="2">
        <f>+Tabla3239[[#This Row],[ENTRADAS]]*Tabla3239[[#This Row],[PRECIO]]</f>
        <v>0</v>
      </c>
      <c r="P276" s="2">
        <f>+Tabla3239[[#This Row],[SALIDAS]]*Tabla3239[[#This Row],[PRECIO]]</f>
        <v>0</v>
      </c>
      <c r="Q276" s="2">
        <f>+Tabla3239[[#This Row],[BALANCE INICIAL2]]+Tabla3239[[#This Row],[ENTRADAS3]]-Tabla3239[[#This Row],[SALIDAS4]]</f>
        <v>720</v>
      </c>
    </row>
    <row r="277" spans="1:17" x14ac:dyDescent="0.25">
      <c r="A277" s="39" t="s">
        <v>28</v>
      </c>
      <c r="B277" s="40" t="s">
        <v>884</v>
      </c>
      <c r="C277" s="52" t="s">
        <v>74</v>
      </c>
      <c r="D277" t="s">
        <v>214</v>
      </c>
      <c r="F277" s="55" t="s">
        <v>1345</v>
      </c>
      <c r="G277" s="55"/>
      <c r="H277" s="9" t="s">
        <v>849</v>
      </c>
      <c r="I277">
        <v>45</v>
      </c>
      <c r="J277">
        <v>0</v>
      </c>
      <c r="K277" s="34">
        <v>0</v>
      </c>
      <c r="L277">
        <f>+Tabla3239[[#This Row],[BALANCE INICIAL]]+Tabla3239[[#This Row],[ENTRADAS]]-Tabla3239[[#This Row],[SALIDAS]]</f>
        <v>45</v>
      </c>
      <c r="M277" s="2">
        <v>245</v>
      </c>
      <c r="N277" s="2">
        <f>+Tabla3239[[#This Row],[BALANCE INICIAL]]*Tabla3239[[#This Row],[PRECIO]]</f>
        <v>11025</v>
      </c>
      <c r="O277" s="2">
        <f>+Tabla3239[[#This Row],[ENTRADAS]]*Tabla3239[[#This Row],[PRECIO]]</f>
        <v>0</v>
      </c>
      <c r="P277" s="2">
        <f>+Tabla3239[[#This Row],[SALIDAS]]*Tabla3239[[#This Row],[PRECIO]]</f>
        <v>0</v>
      </c>
      <c r="Q277" s="2">
        <f>+Tabla3239[[#This Row],[BALANCE INICIAL2]]+Tabla3239[[#This Row],[ENTRADAS3]]-Tabla3239[[#This Row],[SALIDAS4]]</f>
        <v>11025</v>
      </c>
    </row>
    <row r="278" spans="1:17" x14ac:dyDescent="0.25">
      <c r="A278" s="9" t="s">
        <v>31</v>
      </c>
      <c r="B278" s="47" t="s">
        <v>897</v>
      </c>
      <c r="C278" s="50" t="s">
        <v>69</v>
      </c>
      <c r="D278" t="s">
        <v>215</v>
      </c>
      <c r="F278" s="55" t="s">
        <v>1345</v>
      </c>
      <c r="G278" s="55"/>
      <c r="H278" s="9" t="s">
        <v>844</v>
      </c>
      <c r="I278">
        <v>6</v>
      </c>
      <c r="J278">
        <v>0</v>
      </c>
      <c r="K278" s="34">
        <v>0</v>
      </c>
      <c r="L278">
        <f>+Tabla3239[[#This Row],[BALANCE INICIAL]]+Tabla3239[[#This Row],[ENTRADAS]]-Tabla3239[[#This Row],[SALIDAS]]</f>
        <v>6</v>
      </c>
      <c r="M278" s="2">
        <v>345</v>
      </c>
      <c r="N278" s="2">
        <f>+Tabla3239[[#This Row],[BALANCE INICIAL]]*Tabla3239[[#This Row],[PRECIO]]</f>
        <v>2070</v>
      </c>
      <c r="O278" s="2">
        <f>+Tabla3239[[#This Row],[ENTRADAS]]*Tabla3239[[#This Row],[PRECIO]]</f>
        <v>0</v>
      </c>
      <c r="P278" s="2">
        <f>+Tabla3239[[#This Row],[SALIDAS]]*Tabla3239[[#This Row],[PRECIO]]</f>
        <v>0</v>
      </c>
      <c r="Q278" s="2">
        <f>+Tabla3239[[#This Row],[BALANCE INICIAL2]]+Tabla3239[[#This Row],[ENTRADAS3]]-Tabla3239[[#This Row],[SALIDAS4]]</f>
        <v>2070</v>
      </c>
    </row>
    <row r="279" spans="1:17" x14ac:dyDescent="0.25">
      <c r="A279" s="9" t="s">
        <v>60</v>
      </c>
      <c r="B279" s="47" t="s">
        <v>885</v>
      </c>
      <c r="C279" s="50" t="s">
        <v>108</v>
      </c>
      <c r="D279" t="s">
        <v>557</v>
      </c>
      <c r="F279" s="55" t="s">
        <v>1345</v>
      </c>
      <c r="G279" s="55"/>
      <c r="H279" s="9" t="s">
        <v>820</v>
      </c>
      <c r="I279">
        <v>1</v>
      </c>
      <c r="J279">
        <v>0</v>
      </c>
      <c r="K279" s="34">
        <v>0</v>
      </c>
      <c r="L279">
        <f>+Tabla3239[[#This Row],[BALANCE INICIAL]]+Tabla3239[[#This Row],[ENTRADAS]]-Tabla3239[[#This Row],[SALIDAS]]</f>
        <v>1</v>
      </c>
      <c r="M279" s="2">
        <v>5000</v>
      </c>
      <c r="N279" s="2">
        <f>+Tabla3239[[#This Row],[BALANCE INICIAL]]*Tabla3239[[#This Row],[PRECIO]]</f>
        <v>5000</v>
      </c>
      <c r="O279" s="2">
        <f>+Tabla3239[[#This Row],[ENTRADAS]]*Tabla3239[[#This Row],[PRECIO]]</f>
        <v>0</v>
      </c>
      <c r="P279" s="2">
        <f>+Tabla3239[[#This Row],[SALIDAS]]*Tabla3239[[#This Row],[PRECIO]]</f>
        <v>0</v>
      </c>
      <c r="Q279" s="2">
        <f>+Tabla3239[[#This Row],[BALANCE INICIAL2]]+Tabla3239[[#This Row],[ENTRADAS3]]-Tabla3239[[#This Row],[SALIDAS4]]</f>
        <v>5000</v>
      </c>
    </row>
    <row r="280" spans="1:17" x14ac:dyDescent="0.25">
      <c r="A280" s="39" t="s">
        <v>28</v>
      </c>
      <c r="B280" s="40" t="s">
        <v>884</v>
      </c>
      <c r="C280" s="52" t="s">
        <v>74</v>
      </c>
      <c r="D280" t="s">
        <v>216</v>
      </c>
      <c r="F280" s="55" t="s">
        <v>1345</v>
      </c>
      <c r="G280" s="55"/>
      <c r="H280" s="9" t="s">
        <v>845</v>
      </c>
      <c r="I280">
        <v>3</v>
      </c>
      <c r="J280">
        <v>0</v>
      </c>
      <c r="K280" s="34">
        <v>0</v>
      </c>
      <c r="L280">
        <f>+Tabla3239[[#This Row],[BALANCE INICIAL]]+Tabla3239[[#This Row],[ENTRADAS]]-Tabla3239[[#This Row],[SALIDAS]]</f>
        <v>3</v>
      </c>
      <c r="M280" s="2">
        <v>95.9</v>
      </c>
      <c r="N280" s="2">
        <f>+Tabla3239[[#This Row],[BALANCE INICIAL]]*Tabla3239[[#This Row],[PRECIO]]</f>
        <v>287.70000000000005</v>
      </c>
      <c r="O280" s="2">
        <f>+Tabla3239[[#This Row],[ENTRADAS]]*Tabla3239[[#This Row],[PRECIO]]</f>
        <v>0</v>
      </c>
      <c r="P280" s="2">
        <f>+Tabla3239[[#This Row],[SALIDAS]]*Tabla3239[[#This Row],[PRECIO]]</f>
        <v>0</v>
      </c>
      <c r="Q280" s="2">
        <f>+Tabla3239[[#This Row],[BALANCE INICIAL2]]+Tabla3239[[#This Row],[ENTRADAS3]]-Tabla3239[[#This Row],[SALIDAS4]]</f>
        <v>287.70000000000005</v>
      </c>
    </row>
    <row r="281" spans="1:17" ht="14.25" customHeight="1" x14ac:dyDescent="0.25">
      <c r="A281" s="9" t="s">
        <v>60</v>
      </c>
      <c r="B281" s="17" t="s">
        <v>885</v>
      </c>
      <c r="C281" s="50" t="s">
        <v>108</v>
      </c>
      <c r="D281" t="s">
        <v>703</v>
      </c>
      <c r="F281" s="55" t="s">
        <v>1345</v>
      </c>
      <c r="G281" s="55"/>
      <c r="H281" s="9" t="s">
        <v>820</v>
      </c>
      <c r="I281">
        <v>1</v>
      </c>
      <c r="J281">
        <v>0</v>
      </c>
      <c r="K281" s="34">
        <v>0</v>
      </c>
      <c r="L281">
        <f>+Tabla3239[[#This Row],[BALANCE INICIAL]]+Tabla3239[[#This Row],[ENTRADAS]]-Tabla3239[[#This Row],[SALIDAS]]</f>
        <v>1</v>
      </c>
      <c r="M281" s="2">
        <v>3499.99</v>
      </c>
      <c r="N281" s="2">
        <f>+Tabla3239[[#This Row],[BALANCE INICIAL]]*Tabla3239[[#This Row],[PRECIO]]</f>
        <v>3499.99</v>
      </c>
      <c r="O281" s="2">
        <f>+Tabla3239[[#This Row],[ENTRADAS]]*Tabla3239[[#This Row],[PRECIO]]</f>
        <v>0</v>
      </c>
      <c r="P281" s="2">
        <f>+Tabla3239[[#This Row],[SALIDAS]]*Tabla3239[[#This Row],[PRECIO]]</f>
        <v>0</v>
      </c>
      <c r="Q281" s="2">
        <f>+Tabla3239[[#This Row],[BALANCE INICIAL2]]+Tabla3239[[#This Row],[ENTRADAS3]]-Tabla3239[[#This Row],[SALIDAS4]]</f>
        <v>3499.99</v>
      </c>
    </row>
    <row r="282" spans="1:17" x14ac:dyDescent="0.25">
      <c r="A282" s="9" t="s">
        <v>26</v>
      </c>
      <c r="B282" s="47" t="s">
        <v>887</v>
      </c>
      <c r="C282" s="50" t="s">
        <v>70</v>
      </c>
      <c r="D282" t="s">
        <v>1268</v>
      </c>
      <c r="F282" s="55" t="s">
        <v>1345</v>
      </c>
      <c r="G282" s="55"/>
      <c r="H282" s="9" t="s">
        <v>820</v>
      </c>
      <c r="I282">
        <v>1</v>
      </c>
      <c r="J282">
        <v>0</v>
      </c>
      <c r="K282" s="34">
        <v>0</v>
      </c>
      <c r="L282">
        <f>+Tabla3239[[#This Row],[BALANCE INICIAL]]+Tabla3239[[#This Row],[ENTRADAS]]-Tabla3239[[#This Row],[SALIDAS]]</f>
        <v>1</v>
      </c>
      <c r="M282" s="2">
        <v>4300</v>
      </c>
      <c r="N282" s="2">
        <f>+Tabla3239[[#This Row],[BALANCE INICIAL]]*Tabla3239[[#This Row],[PRECIO]]</f>
        <v>4300</v>
      </c>
      <c r="O282" s="2">
        <f>+Tabla3239[[#This Row],[ENTRADAS]]*Tabla3239[[#This Row],[PRECIO]]</f>
        <v>0</v>
      </c>
      <c r="P282" s="2">
        <f>+Tabla3239[[#This Row],[SALIDAS]]*Tabla3239[[#This Row],[PRECIO]]</f>
        <v>0</v>
      </c>
      <c r="Q282" s="2">
        <f>+Tabla3239[[#This Row],[BALANCE INICIAL2]]+Tabla3239[[#This Row],[ENTRADAS3]]-Tabla3239[[#This Row],[SALIDAS4]]</f>
        <v>4300</v>
      </c>
    </row>
    <row r="283" spans="1:17" x14ac:dyDescent="0.25">
      <c r="A283" s="39" t="s">
        <v>28</v>
      </c>
      <c r="B283" s="40" t="s">
        <v>884</v>
      </c>
      <c r="C283" s="52" t="s">
        <v>74</v>
      </c>
      <c r="D283" t="s">
        <v>1267</v>
      </c>
      <c r="F283" s="55" t="s">
        <v>1345</v>
      </c>
      <c r="G283" s="55"/>
      <c r="H283" s="9" t="s">
        <v>839</v>
      </c>
      <c r="I283">
        <v>28</v>
      </c>
      <c r="J283">
        <v>0</v>
      </c>
      <c r="K283" s="34">
        <v>0</v>
      </c>
      <c r="L283">
        <f>+Tabla3239[[#This Row],[BALANCE INICIAL]]+Tabla3239[[#This Row],[ENTRADAS]]-Tabla3239[[#This Row],[SALIDAS]]</f>
        <v>28</v>
      </c>
      <c r="M283" s="2">
        <v>45</v>
      </c>
      <c r="N283" s="2">
        <f>+Tabla3239[[#This Row],[BALANCE INICIAL]]*Tabla3239[[#This Row],[PRECIO]]</f>
        <v>1260</v>
      </c>
      <c r="O283" s="2">
        <f>+Tabla3239[[#This Row],[ENTRADAS]]*Tabla3239[[#This Row],[PRECIO]]</f>
        <v>0</v>
      </c>
      <c r="P283" s="2">
        <f>+Tabla3239[[#This Row],[SALIDAS]]*Tabla3239[[#This Row],[PRECIO]]</f>
        <v>0</v>
      </c>
      <c r="Q283" s="2">
        <f>+Tabla3239[[#This Row],[BALANCE INICIAL2]]+Tabla3239[[#This Row],[ENTRADAS3]]-Tabla3239[[#This Row],[SALIDAS4]]</f>
        <v>1260</v>
      </c>
    </row>
    <row r="284" spans="1:17" x14ac:dyDescent="0.25">
      <c r="A284" s="39" t="s">
        <v>28</v>
      </c>
      <c r="B284" s="40" t="s">
        <v>884</v>
      </c>
      <c r="C284" s="52" t="s">
        <v>74</v>
      </c>
      <c r="D284" t="s">
        <v>1443</v>
      </c>
      <c r="F284" s="55" t="s">
        <v>1345</v>
      </c>
      <c r="G284" s="55"/>
      <c r="H284" s="9" t="s">
        <v>834</v>
      </c>
      <c r="I284">
        <v>113</v>
      </c>
      <c r="J284">
        <v>0</v>
      </c>
      <c r="K284" s="34">
        <v>0</v>
      </c>
      <c r="L284">
        <f>+Tabla3239[[#This Row],[BALANCE INICIAL]]+Tabla3239[[#This Row],[ENTRADAS]]-Tabla3239[[#This Row],[SALIDAS]]</f>
        <v>113</v>
      </c>
      <c r="M284" s="2">
        <v>38</v>
      </c>
      <c r="N284" s="2">
        <f>+Tabla3239[[#This Row],[BALANCE INICIAL]]*Tabla3239[[#This Row],[PRECIO]]</f>
        <v>4294</v>
      </c>
      <c r="O284" s="2">
        <f>+Tabla3239[[#This Row],[ENTRADAS]]*Tabla3239[[#This Row],[PRECIO]]</f>
        <v>0</v>
      </c>
      <c r="P284" s="2">
        <f>+Tabla3239[[#This Row],[SALIDAS]]*Tabla3239[[#This Row],[PRECIO]]</f>
        <v>0</v>
      </c>
      <c r="Q284" s="2">
        <f>+Tabla3239[[#This Row],[BALANCE INICIAL2]]+Tabla3239[[#This Row],[ENTRADAS3]]-Tabla3239[[#This Row],[SALIDAS4]]</f>
        <v>4294</v>
      </c>
    </row>
    <row r="285" spans="1:17" x14ac:dyDescent="0.25">
      <c r="A285" s="9" t="s">
        <v>29</v>
      </c>
      <c r="B285" s="47" t="s">
        <v>878</v>
      </c>
      <c r="C285" s="50" t="s">
        <v>102</v>
      </c>
      <c r="D285" t="s">
        <v>558</v>
      </c>
      <c r="F285" s="55" t="s">
        <v>1345</v>
      </c>
      <c r="G285" s="55"/>
      <c r="H285" s="9" t="s">
        <v>865</v>
      </c>
      <c r="I285">
        <v>7</v>
      </c>
      <c r="J285">
        <v>0</v>
      </c>
      <c r="K285" s="34">
        <v>0</v>
      </c>
      <c r="L285">
        <f>+Tabla3239[[#This Row],[BALANCE INICIAL]]+Tabla3239[[#This Row],[ENTRADAS]]-Tabla3239[[#This Row],[SALIDAS]]</f>
        <v>7</v>
      </c>
      <c r="M285" s="2">
        <v>35.590000000000003</v>
      </c>
      <c r="N285" s="2">
        <f>+Tabla3239[[#This Row],[BALANCE INICIAL]]*Tabla3239[[#This Row],[PRECIO]]</f>
        <v>249.13000000000002</v>
      </c>
      <c r="O285" s="2">
        <f>+Tabla3239[[#This Row],[ENTRADAS]]*Tabla3239[[#This Row],[PRECIO]]</f>
        <v>0</v>
      </c>
      <c r="P285" s="2">
        <f>+Tabla3239[[#This Row],[SALIDAS]]*Tabla3239[[#This Row],[PRECIO]]</f>
        <v>0</v>
      </c>
      <c r="Q285" s="2">
        <f>+Tabla3239[[#This Row],[BALANCE INICIAL2]]+Tabla3239[[#This Row],[ENTRADAS3]]-Tabla3239[[#This Row],[SALIDAS4]]</f>
        <v>249.13000000000002</v>
      </c>
    </row>
    <row r="286" spans="1:17" x14ac:dyDescent="0.25">
      <c r="A286" s="9" t="s">
        <v>26</v>
      </c>
      <c r="B286" s="47" t="s">
        <v>887</v>
      </c>
      <c r="C286" s="50" t="s">
        <v>70</v>
      </c>
      <c r="D286" t="s">
        <v>1013</v>
      </c>
      <c r="E286" t="s">
        <v>1012</v>
      </c>
      <c r="F286" s="55" t="s">
        <v>1345</v>
      </c>
      <c r="G286" s="55"/>
      <c r="H286" s="9" t="s">
        <v>820</v>
      </c>
      <c r="I286">
        <v>1</v>
      </c>
      <c r="J286">
        <v>0</v>
      </c>
      <c r="K286" s="34">
        <v>0</v>
      </c>
      <c r="L286">
        <f>+Tabla3239[[#This Row],[BALANCE INICIAL]]+Tabla3239[[#This Row],[ENTRADAS]]-Tabla3239[[#This Row],[SALIDAS]]</f>
        <v>1</v>
      </c>
      <c r="M286" s="2">
        <v>212</v>
      </c>
      <c r="N286" s="2">
        <f>+Tabla3239[[#This Row],[BALANCE INICIAL]]*Tabla3239[[#This Row],[PRECIO]]</f>
        <v>212</v>
      </c>
      <c r="O286" s="2">
        <f>+Tabla3239[[#This Row],[ENTRADAS]]*Tabla3239[[#This Row],[PRECIO]]</f>
        <v>0</v>
      </c>
      <c r="P286" s="2">
        <f>+Tabla3239[[#This Row],[SALIDAS]]*Tabla3239[[#This Row],[PRECIO]]</f>
        <v>0</v>
      </c>
      <c r="Q286" s="2">
        <f>+Tabla3239[[#This Row],[BALANCE INICIAL2]]+Tabla3239[[#This Row],[ENTRADAS3]]-Tabla3239[[#This Row],[SALIDAS4]]</f>
        <v>212</v>
      </c>
    </row>
    <row r="287" spans="1:17" x14ac:dyDescent="0.25">
      <c r="A287" s="9" t="s">
        <v>26</v>
      </c>
      <c r="B287" s="47" t="s">
        <v>887</v>
      </c>
      <c r="C287" s="50" t="s">
        <v>70</v>
      </c>
      <c r="D287" t="s">
        <v>1261</v>
      </c>
      <c r="F287" s="55" t="s">
        <v>1345</v>
      </c>
      <c r="G287" s="55"/>
      <c r="H287" s="9" t="s">
        <v>820</v>
      </c>
      <c r="I287">
        <v>16</v>
      </c>
      <c r="J287">
        <v>0</v>
      </c>
      <c r="K287" s="34">
        <v>0</v>
      </c>
      <c r="L287">
        <f>+Tabla3239[[#This Row],[BALANCE INICIAL]]+Tabla3239[[#This Row],[ENTRADAS]]-Tabla3239[[#This Row],[SALIDAS]]</f>
        <v>16</v>
      </c>
      <c r="M287" s="2">
        <v>380</v>
      </c>
      <c r="N287" s="2">
        <f>+Tabla3239[[#This Row],[BALANCE INICIAL]]*Tabla3239[[#This Row],[PRECIO]]</f>
        <v>6080</v>
      </c>
      <c r="O287" s="2">
        <f>+Tabla3239[[#This Row],[ENTRADAS]]*Tabla3239[[#This Row],[PRECIO]]</f>
        <v>0</v>
      </c>
      <c r="P287" s="2">
        <f>+Tabla3239[[#This Row],[SALIDAS]]*Tabla3239[[#This Row],[PRECIO]]</f>
        <v>0</v>
      </c>
      <c r="Q287" s="2">
        <f>+Tabla3239[[#This Row],[BALANCE INICIAL2]]+Tabla3239[[#This Row],[ENTRADAS3]]-Tabla3239[[#This Row],[SALIDAS4]]</f>
        <v>6080</v>
      </c>
    </row>
    <row r="288" spans="1:17" x14ac:dyDescent="0.25">
      <c r="A288" s="9" t="s">
        <v>26</v>
      </c>
      <c r="B288" s="47" t="s">
        <v>887</v>
      </c>
      <c r="C288" s="50" t="s">
        <v>70</v>
      </c>
      <c r="D288" t="s">
        <v>1262</v>
      </c>
      <c r="F288" s="55" t="s">
        <v>1345</v>
      </c>
      <c r="G288" s="55"/>
      <c r="H288" s="9" t="s">
        <v>820</v>
      </c>
      <c r="I288">
        <v>3</v>
      </c>
      <c r="J288">
        <v>0</v>
      </c>
      <c r="K288" s="34">
        <v>0</v>
      </c>
      <c r="L288">
        <f>+Tabla3239[[#This Row],[BALANCE INICIAL]]+Tabla3239[[#This Row],[ENTRADAS]]-Tabla3239[[#This Row],[SALIDAS]]</f>
        <v>3</v>
      </c>
      <c r="M288" s="2">
        <v>350</v>
      </c>
      <c r="N288" s="2">
        <f>+Tabla3239[[#This Row],[BALANCE INICIAL]]*Tabla3239[[#This Row],[PRECIO]]</f>
        <v>1050</v>
      </c>
      <c r="O288" s="2">
        <f>+Tabla3239[[#This Row],[ENTRADAS]]*Tabla3239[[#This Row],[PRECIO]]</f>
        <v>0</v>
      </c>
      <c r="P288" s="2">
        <f>+Tabla3239[[#This Row],[SALIDAS]]*Tabla3239[[#This Row],[PRECIO]]</f>
        <v>0</v>
      </c>
      <c r="Q288" s="2">
        <f>+Tabla3239[[#This Row],[BALANCE INICIAL2]]+Tabla3239[[#This Row],[ENTRADAS3]]-Tabla3239[[#This Row],[SALIDAS4]]</f>
        <v>1050</v>
      </c>
    </row>
    <row r="289" spans="1:17" x14ac:dyDescent="0.25">
      <c r="A289" s="9" t="s">
        <v>29</v>
      </c>
      <c r="B289" s="47" t="s">
        <v>878</v>
      </c>
      <c r="C289" s="50" t="s">
        <v>102</v>
      </c>
      <c r="D289" t="s">
        <v>560</v>
      </c>
      <c r="F289" s="55" t="s">
        <v>1345</v>
      </c>
      <c r="G289" s="55"/>
      <c r="H289" s="9" t="s">
        <v>865</v>
      </c>
      <c r="I289">
        <v>8</v>
      </c>
      <c r="J289">
        <v>0</v>
      </c>
      <c r="K289" s="34">
        <v>0</v>
      </c>
      <c r="L289">
        <f>+Tabla3239[[#This Row],[BALANCE INICIAL]]+Tabla3239[[#This Row],[ENTRADAS]]-Tabla3239[[#This Row],[SALIDAS]]</f>
        <v>8</v>
      </c>
      <c r="M289" s="2">
        <v>928</v>
      </c>
      <c r="N289" s="2">
        <f>+Tabla3239[[#This Row],[BALANCE INICIAL]]*Tabla3239[[#This Row],[PRECIO]]</f>
        <v>7424</v>
      </c>
      <c r="O289" s="2">
        <f>+Tabla3239[[#This Row],[ENTRADAS]]*Tabla3239[[#This Row],[PRECIO]]</f>
        <v>0</v>
      </c>
      <c r="P289" s="2">
        <f>+Tabla3239[[#This Row],[SALIDAS]]*Tabla3239[[#This Row],[PRECIO]]</f>
        <v>0</v>
      </c>
      <c r="Q289" s="2">
        <f>+Tabla3239[[#This Row],[BALANCE INICIAL2]]+Tabla3239[[#This Row],[ENTRADAS3]]-Tabla3239[[#This Row],[SALIDAS4]]</f>
        <v>7424</v>
      </c>
    </row>
    <row r="290" spans="1:17" x14ac:dyDescent="0.25">
      <c r="A290" s="9" t="s">
        <v>41</v>
      </c>
      <c r="B290" s="47" t="s">
        <v>890</v>
      </c>
      <c r="C290" s="50" t="s">
        <v>87</v>
      </c>
      <c r="D290" t="s">
        <v>1356</v>
      </c>
      <c r="F290" s="55" t="s">
        <v>1345</v>
      </c>
      <c r="G290" s="55"/>
      <c r="H290" s="9" t="s">
        <v>839</v>
      </c>
      <c r="I290">
        <v>49</v>
      </c>
      <c r="J290">
        <v>0</v>
      </c>
      <c r="K290" s="34">
        <v>16</v>
      </c>
      <c r="L290">
        <f>+Tabla3239[[#This Row],[BALANCE INICIAL]]+Tabla3239[[#This Row],[ENTRADAS]]-Tabla3239[[#This Row],[SALIDAS]]</f>
        <v>33</v>
      </c>
      <c r="M290" s="2">
        <v>488.14</v>
      </c>
      <c r="N290" s="2">
        <f>+Tabla3239[[#This Row],[BALANCE INICIAL]]*Tabla3239[[#This Row],[PRECIO]]</f>
        <v>23918.86</v>
      </c>
      <c r="O290" s="2">
        <f>+Tabla3239[[#This Row],[ENTRADAS]]*Tabla3239[[#This Row],[PRECIO]]</f>
        <v>0</v>
      </c>
      <c r="P290" s="2">
        <f>+Tabla3239[[#This Row],[SALIDAS]]*Tabla3239[[#This Row],[PRECIO]]</f>
        <v>7810.24</v>
      </c>
      <c r="Q290" s="2">
        <f>+Tabla3239[[#This Row],[BALANCE INICIAL2]]+Tabla3239[[#This Row],[ENTRADAS3]]-Tabla3239[[#This Row],[SALIDAS4]]</f>
        <v>16108.62</v>
      </c>
    </row>
    <row r="291" spans="1:17" x14ac:dyDescent="0.25">
      <c r="A291" s="9" t="s">
        <v>41</v>
      </c>
      <c r="B291" s="47" t="s">
        <v>890</v>
      </c>
      <c r="C291" s="50" t="s">
        <v>87</v>
      </c>
      <c r="D291" t="s">
        <v>1355</v>
      </c>
      <c r="F291" s="55" t="s">
        <v>1345</v>
      </c>
      <c r="G291" s="55"/>
      <c r="H291" s="9" t="s">
        <v>839</v>
      </c>
      <c r="I291">
        <v>5</v>
      </c>
      <c r="J291">
        <v>0</v>
      </c>
      <c r="K291" s="34">
        <v>0</v>
      </c>
      <c r="L291">
        <f>+Tabla3239[[#This Row],[BALANCE INICIAL]]+Tabla3239[[#This Row],[ENTRADAS]]-Tabla3239[[#This Row],[SALIDAS]]</f>
        <v>5</v>
      </c>
      <c r="M291" s="2">
        <v>400</v>
      </c>
      <c r="N291" s="2">
        <f>+Tabla3239[[#This Row],[BALANCE INICIAL]]*Tabla3239[[#This Row],[PRECIO]]</f>
        <v>2000</v>
      </c>
      <c r="O291" s="2">
        <f>+Tabla3239[[#This Row],[ENTRADAS]]*Tabla3239[[#This Row],[PRECIO]]</f>
        <v>0</v>
      </c>
      <c r="P291" s="2">
        <f>+Tabla3239[[#This Row],[SALIDAS]]*Tabla3239[[#This Row],[PRECIO]]</f>
        <v>0</v>
      </c>
      <c r="Q291" s="2">
        <f>+Tabla3239[[#This Row],[BALANCE INICIAL2]]+Tabla3239[[#This Row],[ENTRADAS3]]-Tabla3239[[#This Row],[SALIDAS4]]</f>
        <v>2000</v>
      </c>
    </row>
    <row r="292" spans="1:17" ht="12" customHeight="1" x14ac:dyDescent="0.25">
      <c r="A292" s="9" t="s">
        <v>41</v>
      </c>
      <c r="B292" s="47" t="s">
        <v>890</v>
      </c>
      <c r="C292" s="50" t="s">
        <v>87</v>
      </c>
      <c r="D292" t="s">
        <v>1263</v>
      </c>
      <c r="F292" s="55" t="s">
        <v>1345</v>
      </c>
      <c r="G292" s="55"/>
      <c r="H292" s="9" t="s">
        <v>820</v>
      </c>
      <c r="I292">
        <v>0</v>
      </c>
      <c r="J292">
        <v>0</v>
      </c>
      <c r="K292" s="34">
        <v>0</v>
      </c>
      <c r="L292">
        <f>+Tabla3239[[#This Row],[BALANCE INICIAL]]+Tabla3239[[#This Row],[ENTRADAS]]-Tabla3239[[#This Row],[SALIDAS]]</f>
        <v>0</v>
      </c>
      <c r="M292" s="2">
        <v>34.22</v>
      </c>
      <c r="N292" s="2">
        <f>+Tabla3239[[#This Row],[BALANCE INICIAL]]*Tabla3239[[#This Row],[PRECIO]]</f>
        <v>0</v>
      </c>
      <c r="O292" s="2">
        <f>+Tabla3239[[#This Row],[ENTRADAS]]*Tabla3239[[#This Row],[PRECIO]]</f>
        <v>0</v>
      </c>
      <c r="P292" s="2">
        <f>+Tabla3239[[#This Row],[SALIDAS]]*Tabla3239[[#This Row],[PRECIO]]</f>
        <v>0</v>
      </c>
      <c r="Q292" s="2">
        <f>+Tabla3239[[#This Row],[BALANCE INICIAL2]]+Tabla3239[[#This Row],[ENTRADAS3]]-Tabla3239[[#This Row],[SALIDAS4]]</f>
        <v>0</v>
      </c>
    </row>
    <row r="293" spans="1:17" ht="14.25" customHeight="1" x14ac:dyDescent="0.25">
      <c r="A293" s="9" t="s">
        <v>41</v>
      </c>
      <c r="B293" s="47" t="s">
        <v>890</v>
      </c>
      <c r="C293" s="50" t="s">
        <v>87</v>
      </c>
      <c r="D293" t="s">
        <v>1357</v>
      </c>
      <c r="F293" s="55" t="s">
        <v>1345</v>
      </c>
      <c r="G293" s="55"/>
      <c r="H293" s="9" t="s">
        <v>839</v>
      </c>
      <c r="I293">
        <v>3</v>
      </c>
      <c r="J293">
        <v>0</v>
      </c>
      <c r="K293" s="34">
        <v>0</v>
      </c>
      <c r="L293">
        <f>+Tabla3239[[#This Row],[BALANCE INICIAL]]+Tabla3239[[#This Row],[ENTRADAS]]-Tabla3239[[#This Row],[SALIDAS]]</f>
        <v>3</v>
      </c>
      <c r="M293" s="2">
        <v>640.15</v>
      </c>
      <c r="N293" s="2">
        <f>+Tabla3239[[#This Row],[BALANCE INICIAL]]*Tabla3239[[#This Row],[PRECIO]]</f>
        <v>1920.4499999999998</v>
      </c>
      <c r="O293" s="2">
        <f>+Tabla3239[[#This Row],[ENTRADAS]]*Tabla3239[[#This Row],[PRECIO]]</f>
        <v>0</v>
      </c>
      <c r="P293" s="2">
        <f>+Tabla3239[[#This Row],[SALIDAS]]*Tabla3239[[#This Row],[PRECIO]]</f>
        <v>0</v>
      </c>
      <c r="Q293" s="2">
        <f>+Tabla3239[[#This Row],[BALANCE INICIAL2]]+Tabla3239[[#This Row],[ENTRADAS3]]-Tabla3239[[#This Row],[SALIDAS4]]</f>
        <v>1920.4499999999998</v>
      </c>
    </row>
    <row r="294" spans="1:17" x14ac:dyDescent="0.25">
      <c r="A294" s="9" t="s">
        <v>41</v>
      </c>
      <c r="B294" s="47" t="s">
        <v>890</v>
      </c>
      <c r="C294" s="50" t="s">
        <v>87</v>
      </c>
      <c r="D294" t="s">
        <v>1358</v>
      </c>
      <c r="F294" s="55" t="s">
        <v>1345</v>
      </c>
      <c r="G294" s="55"/>
      <c r="H294" s="9" t="s">
        <v>820</v>
      </c>
      <c r="I294">
        <v>0</v>
      </c>
      <c r="J294">
        <v>0</v>
      </c>
      <c r="K294" s="34">
        <v>0</v>
      </c>
      <c r="L294">
        <f>+Tabla3239[[#This Row],[BALANCE INICIAL]]+Tabla3239[[#This Row],[ENTRADAS]]-Tabla3239[[#This Row],[SALIDAS]]</f>
        <v>0</v>
      </c>
      <c r="M294" s="2">
        <v>195</v>
      </c>
      <c r="N294" s="2">
        <f>+Tabla3239[[#This Row],[BALANCE INICIAL]]*Tabla3239[[#This Row],[PRECIO]]</f>
        <v>0</v>
      </c>
      <c r="O294" s="2">
        <f>+Tabla3239[[#This Row],[ENTRADAS]]*Tabla3239[[#This Row],[PRECIO]]</f>
        <v>0</v>
      </c>
      <c r="P294" s="2">
        <f>+Tabla3239[[#This Row],[SALIDAS]]*Tabla3239[[#This Row],[PRECIO]]</f>
        <v>0</v>
      </c>
      <c r="Q294" s="2">
        <f>+Tabla3239[[#This Row],[BALANCE INICIAL2]]+Tabla3239[[#This Row],[ENTRADAS3]]-Tabla3239[[#This Row],[SALIDAS4]]</f>
        <v>0</v>
      </c>
    </row>
    <row r="295" spans="1:17" x14ac:dyDescent="0.25">
      <c r="A295" s="9" t="s">
        <v>41</v>
      </c>
      <c r="B295" s="47" t="s">
        <v>890</v>
      </c>
      <c r="C295" s="50" t="s">
        <v>87</v>
      </c>
      <c r="D295" t="s">
        <v>1264</v>
      </c>
      <c r="F295" s="55" t="s">
        <v>1345</v>
      </c>
      <c r="G295" s="55"/>
      <c r="H295" s="9" t="s">
        <v>834</v>
      </c>
      <c r="I295">
        <v>5</v>
      </c>
      <c r="J295">
        <v>0</v>
      </c>
      <c r="K295" s="34">
        <v>0</v>
      </c>
      <c r="L295">
        <f>+Tabla3239[[#This Row],[BALANCE INICIAL]]+Tabla3239[[#This Row],[ENTRADAS]]-Tabla3239[[#This Row],[SALIDAS]]</f>
        <v>5</v>
      </c>
      <c r="M295" s="2">
        <v>233.8</v>
      </c>
      <c r="N295" s="2">
        <f>+Tabla3239[[#This Row],[BALANCE INICIAL]]*Tabla3239[[#This Row],[PRECIO]]</f>
        <v>1169</v>
      </c>
      <c r="O295" s="2">
        <f>+Tabla3239[[#This Row],[ENTRADAS]]*Tabla3239[[#This Row],[PRECIO]]</f>
        <v>0</v>
      </c>
      <c r="P295" s="2">
        <f>+Tabla3239[[#This Row],[SALIDAS]]*Tabla3239[[#This Row],[PRECIO]]</f>
        <v>0</v>
      </c>
      <c r="Q295" s="2">
        <f>+Tabla3239[[#This Row],[BALANCE INICIAL2]]+Tabla3239[[#This Row],[ENTRADAS3]]-Tabla3239[[#This Row],[SALIDAS4]]</f>
        <v>1169</v>
      </c>
    </row>
    <row r="296" spans="1:17" ht="16.5" customHeight="1" x14ac:dyDescent="0.25">
      <c r="A296" s="9" t="s">
        <v>41</v>
      </c>
      <c r="B296" s="47" t="s">
        <v>890</v>
      </c>
      <c r="C296" s="50" t="s">
        <v>87</v>
      </c>
      <c r="D296" t="s">
        <v>1359</v>
      </c>
      <c r="F296" s="55" t="s">
        <v>1345</v>
      </c>
      <c r="G296" s="55"/>
      <c r="H296" s="9" t="s">
        <v>834</v>
      </c>
      <c r="I296">
        <v>2</v>
      </c>
      <c r="J296">
        <v>0</v>
      </c>
      <c r="K296" s="34">
        <v>0</v>
      </c>
      <c r="L296">
        <f>+Tabla3239[[#This Row],[BALANCE INICIAL]]+Tabla3239[[#This Row],[ENTRADAS]]-Tabla3239[[#This Row],[SALIDAS]]</f>
        <v>2</v>
      </c>
      <c r="M296" s="2">
        <v>490</v>
      </c>
      <c r="N296" s="2">
        <f>+Tabla3239[[#This Row],[BALANCE INICIAL]]*Tabla3239[[#This Row],[PRECIO]]</f>
        <v>980</v>
      </c>
      <c r="O296" s="2">
        <f>+Tabla3239[[#This Row],[ENTRADAS]]*Tabla3239[[#This Row],[PRECIO]]</f>
        <v>0</v>
      </c>
      <c r="P296" s="2">
        <f>+Tabla3239[[#This Row],[SALIDAS]]*Tabla3239[[#This Row],[PRECIO]]</f>
        <v>0</v>
      </c>
      <c r="Q296" s="2">
        <f>+Tabla3239[[#This Row],[BALANCE INICIAL2]]+Tabla3239[[#This Row],[ENTRADAS3]]-Tabla3239[[#This Row],[SALIDAS4]]</f>
        <v>980</v>
      </c>
    </row>
    <row r="297" spans="1:17" x14ac:dyDescent="0.25">
      <c r="A297" s="39" t="s">
        <v>24</v>
      </c>
      <c r="B297" s="40" t="s">
        <v>875</v>
      </c>
      <c r="C297" s="52" t="s">
        <v>64</v>
      </c>
      <c r="D297" t="s">
        <v>991</v>
      </c>
      <c r="E297" t="s">
        <v>993</v>
      </c>
      <c r="F297" s="55" t="s">
        <v>1345</v>
      </c>
      <c r="G297" s="55"/>
      <c r="H297" s="9" t="s">
        <v>820</v>
      </c>
      <c r="I297">
        <v>11</v>
      </c>
      <c r="J297">
        <v>0</v>
      </c>
      <c r="K297" s="34">
        <v>0</v>
      </c>
      <c r="L297">
        <f>+Tabla3239[[#This Row],[BALANCE INICIAL]]+Tabla3239[[#This Row],[ENTRADAS]]-Tabla3239[[#This Row],[SALIDAS]]</f>
        <v>11</v>
      </c>
      <c r="M297" s="2">
        <v>281.36</v>
      </c>
      <c r="N297" s="2">
        <f>+Tabla3239[[#This Row],[BALANCE INICIAL]]*Tabla3239[[#This Row],[PRECIO]]</f>
        <v>3094.96</v>
      </c>
      <c r="O297" s="2">
        <f>+Tabla3239[[#This Row],[ENTRADAS]]*Tabla3239[[#This Row],[PRECIO]]</f>
        <v>0</v>
      </c>
      <c r="P297" s="2">
        <f>+Tabla3239[[#This Row],[SALIDAS]]*Tabla3239[[#This Row],[PRECIO]]</f>
        <v>0</v>
      </c>
      <c r="Q297" s="2">
        <f>+Tabla3239[[#This Row],[BALANCE INICIAL2]]+Tabla3239[[#This Row],[ENTRADAS3]]-Tabla3239[[#This Row],[SALIDAS4]]</f>
        <v>3094.96</v>
      </c>
    </row>
    <row r="298" spans="1:17" x14ac:dyDescent="0.25">
      <c r="A298" s="39" t="s">
        <v>1376</v>
      </c>
      <c r="B298" s="40" t="s">
        <v>875</v>
      </c>
      <c r="C298" s="52" t="s">
        <v>64</v>
      </c>
      <c r="D298" t="s">
        <v>1265</v>
      </c>
      <c r="F298" s="55" t="s">
        <v>1345</v>
      </c>
      <c r="G298" s="55"/>
      <c r="H298" s="9" t="s">
        <v>820</v>
      </c>
      <c r="I298">
        <v>200</v>
      </c>
      <c r="J298">
        <v>0</v>
      </c>
      <c r="K298" s="34">
        <v>0</v>
      </c>
      <c r="L298">
        <f>+Tabla3239[[#This Row],[BALANCE INICIAL]]+Tabla3239[[#This Row],[ENTRADAS]]-Tabla3239[[#This Row],[SALIDAS]]</f>
        <v>200</v>
      </c>
      <c r="M298" s="2">
        <v>60</v>
      </c>
      <c r="N298" s="2">
        <f>+Tabla3239[[#This Row],[BALANCE INICIAL]]*Tabla3239[[#This Row],[PRECIO]]</f>
        <v>12000</v>
      </c>
      <c r="O298" s="2">
        <f>+Tabla3239[[#This Row],[ENTRADAS]]*Tabla3239[[#This Row],[PRECIO]]</f>
        <v>0</v>
      </c>
      <c r="P298" s="2">
        <f>+Tabla3239[[#This Row],[SALIDAS]]*Tabla3239[[#This Row],[PRECIO]]</f>
        <v>0</v>
      </c>
      <c r="Q298" s="2">
        <f>+Tabla3239[[#This Row],[BALANCE INICIAL2]]+Tabla3239[[#This Row],[ENTRADAS3]]-Tabla3239[[#This Row],[SALIDAS4]]</f>
        <v>12000</v>
      </c>
    </row>
    <row r="299" spans="1:17" x14ac:dyDescent="0.25">
      <c r="A299" s="9" t="s">
        <v>59</v>
      </c>
      <c r="B299" s="17" t="s">
        <v>880</v>
      </c>
      <c r="C299" s="50" t="s">
        <v>107</v>
      </c>
      <c r="D299" t="s">
        <v>1496</v>
      </c>
      <c r="F299" s="55" t="s">
        <v>1345</v>
      </c>
      <c r="G299" s="55"/>
      <c r="H299" s="9" t="s">
        <v>820</v>
      </c>
      <c r="I299">
        <v>1</v>
      </c>
      <c r="J299">
        <v>0</v>
      </c>
      <c r="K299" s="34">
        <v>0</v>
      </c>
      <c r="L299">
        <f>+Tabla3239[[#This Row],[BALANCE INICIAL]]+Tabla3239[[#This Row],[ENTRADAS]]-Tabla3239[[#This Row],[SALIDAS]]</f>
        <v>1</v>
      </c>
      <c r="M299" s="2">
        <v>100</v>
      </c>
      <c r="N299" s="2">
        <f>+Tabla3239[[#This Row],[BALANCE INICIAL]]*Tabla3239[[#This Row],[PRECIO]]</f>
        <v>100</v>
      </c>
      <c r="O299" s="2">
        <f>+Tabla3239[[#This Row],[ENTRADAS]]*Tabla3239[[#This Row],[PRECIO]]</f>
        <v>0</v>
      </c>
      <c r="P299" s="2">
        <f>+Tabla3239[[#This Row],[SALIDAS]]*Tabla3239[[#This Row],[PRECIO]]</f>
        <v>0</v>
      </c>
      <c r="Q299" s="2">
        <f>+Tabla3239[[#This Row],[BALANCE INICIAL2]]+Tabla3239[[#This Row],[ENTRADAS3]]-Tabla3239[[#This Row],[SALIDAS4]]</f>
        <v>100</v>
      </c>
    </row>
    <row r="300" spans="1:17" x14ac:dyDescent="0.25">
      <c r="A300" s="39" t="s">
        <v>1141</v>
      </c>
      <c r="B300" s="40" t="s">
        <v>1142</v>
      </c>
      <c r="C300" s="52" t="s">
        <v>1143</v>
      </c>
      <c r="D300" t="s">
        <v>1266</v>
      </c>
      <c r="F300" s="55" t="s">
        <v>1345</v>
      </c>
      <c r="G300" s="55"/>
      <c r="H300" s="9" t="s">
        <v>839</v>
      </c>
      <c r="I300">
        <v>4</v>
      </c>
      <c r="J300">
        <v>0</v>
      </c>
      <c r="K300" s="34">
        <v>0</v>
      </c>
      <c r="L300">
        <f>+Tabla3239[[#This Row],[BALANCE INICIAL]]+Tabla3239[[#This Row],[ENTRADAS]]-Tabla3239[[#This Row],[SALIDAS]]</f>
        <v>4</v>
      </c>
      <c r="M300" s="2">
        <v>12500</v>
      </c>
      <c r="N300" s="2">
        <f>+Tabla3239[[#This Row],[BALANCE INICIAL]]*Tabla3239[[#This Row],[PRECIO]]</f>
        <v>50000</v>
      </c>
      <c r="O300" s="2">
        <f>+Tabla3239[[#This Row],[ENTRADAS]]*Tabla3239[[#This Row],[PRECIO]]</f>
        <v>0</v>
      </c>
      <c r="P300" s="2">
        <f>+Tabla3239[[#This Row],[SALIDAS]]*Tabla3239[[#This Row],[PRECIO]]</f>
        <v>0</v>
      </c>
      <c r="Q300" s="2">
        <f>+Tabla3239[[#This Row],[BALANCE INICIAL2]]+Tabla3239[[#This Row],[ENTRADAS3]]-Tabla3239[[#This Row],[SALIDAS4]]</f>
        <v>50000</v>
      </c>
    </row>
    <row r="301" spans="1:17" x14ac:dyDescent="0.25">
      <c r="A301" s="39" t="s">
        <v>34</v>
      </c>
      <c r="B301" s="40" t="s">
        <v>877</v>
      </c>
      <c r="C301" s="52" t="s">
        <v>80</v>
      </c>
      <c r="D301" t="s">
        <v>1451</v>
      </c>
      <c r="F301" s="55" t="s">
        <v>1345</v>
      </c>
      <c r="G301" s="55"/>
      <c r="H301" s="9" t="s">
        <v>834</v>
      </c>
      <c r="I301">
        <v>69</v>
      </c>
      <c r="J301">
        <v>0</v>
      </c>
      <c r="K301" s="34">
        <v>10</v>
      </c>
      <c r="L301">
        <f>+Tabla3239[[#This Row],[BALANCE INICIAL]]+Tabla3239[[#This Row],[ENTRADAS]]-Tabla3239[[#This Row],[SALIDAS]]</f>
        <v>59</v>
      </c>
      <c r="M301" s="2">
        <v>290</v>
      </c>
      <c r="N301" s="2">
        <f>+Tabla3239[[#This Row],[BALANCE INICIAL]]*Tabla3239[[#This Row],[PRECIO]]</f>
        <v>20010</v>
      </c>
      <c r="O301" s="2">
        <f>+Tabla3239[[#This Row],[ENTRADAS]]*Tabla3239[[#This Row],[PRECIO]]</f>
        <v>0</v>
      </c>
      <c r="P301" s="2">
        <f>+Tabla3239[[#This Row],[SALIDAS]]*Tabla3239[[#This Row],[PRECIO]]</f>
        <v>2900</v>
      </c>
      <c r="Q301" s="2">
        <f>+Tabla3239[[#This Row],[BALANCE INICIAL2]]+Tabla3239[[#This Row],[ENTRADAS3]]-Tabla3239[[#This Row],[SALIDAS4]]</f>
        <v>17110</v>
      </c>
    </row>
    <row r="302" spans="1:17" x14ac:dyDescent="0.25">
      <c r="A302" s="39" t="s">
        <v>34</v>
      </c>
      <c r="B302" s="40" t="s">
        <v>877</v>
      </c>
      <c r="C302" s="52" t="s">
        <v>80</v>
      </c>
      <c r="D302" t="s">
        <v>1025</v>
      </c>
      <c r="F302" s="55" t="s">
        <v>1345</v>
      </c>
      <c r="G302" s="55"/>
      <c r="H302" s="9" t="s">
        <v>834</v>
      </c>
      <c r="I302">
        <v>60</v>
      </c>
      <c r="J302">
        <v>0</v>
      </c>
      <c r="K302" s="34">
        <v>0</v>
      </c>
      <c r="L302">
        <f>+Tabla3239[[#This Row],[BALANCE INICIAL]]+Tabla3239[[#This Row],[ENTRADAS]]-Tabla3239[[#This Row],[SALIDAS]]</f>
        <v>60</v>
      </c>
      <c r="M302" s="2">
        <v>420</v>
      </c>
      <c r="N302" s="2">
        <f>+Tabla3239[[#This Row],[BALANCE INICIAL]]*Tabla3239[[#This Row],[PRECIO]]</f>
        <v>25200</v>
      </c>
      <c r="O302" s="2">
        <f>+Tabla3239[[#This Row],[ENTRADAS]]*Tabla3239[[#This Row],[PRECIO]]</f>
        <v>0</v>
      </c>
      <c r="P302" s="2">
        <f>+Tabla3239[[#This Row],[SALIDAS]]*Tabla3239[[#This Row],[PRECIO]]</f>
        <v>0</v>
      </c>
      <c r="Q302" s="2">
        <f>+Tabla3239[[#This Row],[BALANCE INICIAL2]]+Tabla3239[[#This Row],[ENTRADAS3]]-Tabla3239[[#This Row],[SALIDAS4]]</f>
        <v>25200</v>
      </c>
    </row>
    <row r="303" spans="1:17" x14ac:dyDescent="0.25">
      <c r="A303" s="9" t="s">
        <v>1159</v>
      </c>
      <c r="B303" s="17" t="s">
        <v>1160</v>
      </c>
      <c r="C303" s="50" t="s">
        <v>1161</v>
      </c>
      <c r="D303" t="s">
        <v>1477</v>
      </c>
      <c r="F303" s="55" t="s">
        <v>1345</v>
      </c>
      <c r="G303" s="55"/>
      <c r="H303" s="9" t="s">
        <v>820</v>
      </c>
      <c r="I303">
        <v>1</v>
      </c>
      <c r="J303">
        <v>0</v>
      </c>
      <c r="K303" s="34">
        <v>0</v>
      </c>
      <c r="L303">
        <f>+Tabla3239[[#This Row],[BALANCE INICIAL]]+Tabla3239[[#This Row],[ENTRADAS]]-Tabla3239[[#This Row],[SALIDAS]]</f>
        <v>1</v>
      </c>
      <c r="M303" s="2">
        <v>3390</v>
      </c>
      <c r="N303" s="2">
        <f>+Tabla3239[[#This Row],[BALANCE INICIAL]]*Tabla3239[[#This Row],[PRECIO]]</f>
        <v>3390</v>
      </c>
      <c r="O303" s="2">
        <f>+Tabla3239[[#This Row],[ENTRADAS]]*Tabla3239[[#This Row],[PRECIO]]</f>
        <v>0</v>
      </c>
      <c r="P303" s="2">
        <f>+Tabla3239[[#This Row],[SALIDAS]]*Tabla3239[[#This Row],[PRECIO]]</f>
        <v>0</v>
      </c>
      <c r="Q303" s="2">
        <f>+Tabla3239[[#This Row],[BALANCE INICIAL2]]+Tabla3239[[#This Row],[ENTRADAS3]]-Tabla3239[[#This Row],[SALIDAS4]]</f>
        <v>3390</v>
      </c>
    </row>
    <row r="304" spans="1:17" ht="15" customHeight="1" x14ac:dyDescent="0.25">
      <c r="A304" s="9" t="s">
        <v>29</v>
      </c>
      <c r="B304" s="47" t="s">
        <v>878</v>
      </c>
      <c r="C304" s="50" t="s">
        <v>102</v>
      </c>
      <c r="D304" t="s">
        <v>561</v>
      </c>
      <c r="F304" s="55" t="s">
        <v>1345</v>
      </c>
      <c r="G304" s="55"/>
      <c r="H304" s="9" t="s">
        <v>834</v>
      </c>
      <c r="I304">
        <v>2</v>
      </c>
      <c r="J304">
        <v>0</v>
      </c>
      <c r="K304" s="34">
        <v>1</v>
      </c>
      <c r="L304">
        <f>+Tabla3239[[#This Row],[BALANCE INICIAL]]+Tabla3239[[#This Row],[ENTRADAS]]-Tabla3239[[#This Row],[SALIDAS]]</f>
        <v>1</v>
      </c>
      <c r="M304" s="2">
        <v>153.05000000000001</v>
      </c>
      <c r="N304" s="2">
        <f>+Tabla3239[[#This Row],[BALANCE INICIAL]]*Tabla3239[[#This Row],[PRECIO]]</f>
        <v>306.10000000000002</v>
      </c>
      <c r="O304" s="2">
        <f>+Tabla3239[[#This Row],[ENTRADAS]]*Tabla3239[[#This Row],[PRECIO]]</f>
        <v>0</v>
      </c>
      <c r="P304" s="2">
        <f>+Tabla3239[[#This Row],[SALIDAS]]*Tabla3239[[#This Row],[PRECIO]]</f>
        <v>153.05000000000001</v>
      </c>
      <c r="Q304" s="2">
        <f>+Tabla3239[[#This Row],[BALANCE INICIAL2]]+Tabla3239[[#This Row],[ENTRADAS3]]-Tabla3239[[#This Row],[SALIDAS4]]</f>
        <v>153.05000000000001</v>
      </c>
    </row>
    <row r="305" spans="1:17" x14ac:dyDescent="0.25">
      <c r="A305" s="39" t="s">
        <v>31</v>
      </c>
      <c r="B305" s="40" t="s">
        <v>897</v>
      </c>
      <c r="C305" s="50" t="s">
        <v>69</v>
      </c>
      <c r="D305" t="s">
        <v>228</v>
      </c>
      <c r="F305" s="55" t="s">
        <v>1345</v>
      </c>
      <c r="G305" s="55"/>
      <c r="H305" s="9" t="s">
        <v>820</v>
      </c>
      <c r="I305">
        <v>46</v>
      </c>
      <c r="J305">
        <v>0</v>
      </c>
      <c r="K305" s="34">
        <v>2</v>
      </c>
      <c r="L305">
        <f>+Tabla3239[[#This Row],[BALANCE INICIAL]]+Tabla3239[[#This Row],[ENTRADAS]]-Tabla3239[[#This Row],[SALIDAS]]</f>
        <v>44</v>
      </c>
      <c r="M305" s="2">
        <v>170</v>
      </c>
      <c r="N305" s="2">
        <f>+Tabla3239[[#This Row],[BALANCE INICIAL]]*Tabla3239[[#This Row],[PRECIO]]</f>
        <v>7820</v>
      </c>
      <c r="O305" s="2">
        <f>+Tabla3239[[#This Row],[ENTRADAS]]*Tabla3239[[#This Row],[PRECIO]]</f>
        <v>0</v>
      </c>
      <c r="P305" s="2">
        <f>+Tabla3239[[#This Row],[SALIDAS]]*Tabla3239[[#This Row],[PRECIO]]</f>
        <v>340</v>
      </c>
      <c r="Q305" s="2">
        <f>+Tabla3239[[#This Row],[BALANCE INICIAL2]]+Tabla3239[[#This Row],[ENTRADAS3]]-Tabla3239[[#This Row],[SALIDAS4]]</f>
        <v>7480</v>
      </c>
    </row>
    <row r="306" spans="1:17" x14ac:dyDescent="0.25">
      <c r="A306" s="39" t="s">
        <v>28</v>
      </c>
      <c r="B306" s="40" t="s">
        <v>884</v>
      </c>
      <c r="C306" s="52" t="s">
        <v>74</v>
      </c>
      <c r="D306" t="s">
        <v>1402</v>
      </c>
      <c r="F306" s="55" t="s">
        <v>1345</v>
      </c>
      <c r="G306" s="55"/>
      <c r="H306" s="9" t="s">
        <v>839</v>
      </c>
      <c r="I306">
        <v>75</v>
      </c>
      <c r="J306">
        <v>0</v>
      </c>
      <c r="K306" s="34">
        <v>0</v>
      </c>
      <c r="L306">
        <f>+Tabla3239[[#This Row],[BALANCE INICIAL]]+Tabla3239[[#This Row],[ENTRADAS]]-Tabla3239[[#This Row],[SALIDAS]]</f>
        <v>75</v>
      </c>
      <c r="M306" s="2">
        <v>39</v>
      </c>
      <c r="N306" s="2">
        <f>+Tabla3239[[#This Row],[BALANCE INICIAL]]*Tabla3239[[#This Row],[PRECIO]]</f>
        <v>2925</v>
      </c>
      <c r="O306" s="2">
        <f>+Tabla3239[[#This Row],[ENTRADAS]]*Tabla3239[[#This Row],[PRECIO]]</f>
        <v>0</v>
      </c>
      <c r="P306" s="2">
        <f>+Tabla3239[[#This Row],[SALIDAS]]*Tabla3239[[#This Row],[PRECIO]]</f>
        <v>0</v>
      </c>
      <c r="Q306" s="2">
        <f>+Tabla3239[[#This Row],[BALANCE INICIAL2]]+Tabla3239[[#This Row],[ENTRADAS3]]-Tabla3239[[#This Row],[SALIDAS4]]</f>
        <v>2925</v>
      </c>
    </row>
    <row r="307" spans="1:17" x14ac:dyDescent="0.25">
      <c r="A307" s="9" t="s">
        <v>29</v>
      </c>
      <c r="B307" s="47" t="s">
        <v>878</v>
      </c>
      <c r="C307" s="50" t="s">
        <v>102</v>
      </c>
      <c r="D307" t="s">
        <v>563</v>
      </c>
      <c r="F307" s="55" t="s">
        <v>1345</v>
      </c>
      <c r="G307" s="55"/>
      <c r="H307" s="9" t="s">
        <v>834</v>
      </c>
      <c r="I307">
        <v>4</v>
      </c>
      <c r="J307">
        <v>0</v>
      </c>
      <c r="K307" s="34">
        <v>0</v>
      </c>
      <c r="L307">
        <f>+Tabla3239[[#This Row],[BALANCE INICIAL]]+Tabla3239[[#This Row],[ENTRADAS]]-Tabla3239[[#This Row],[SALIDAS]]</f>
        <v>4</v>
      </c>
      <c r="M307" s="2">
        <v>205</v>
      </c>
      <c r="N307" s="2">
        <f>+Tabla3239[[#This Row],[BALANCE INICIAL]]*Tabla3239[[#This Row],[PRECIO]]</f>
        <v>820</v>
      </c>
      <c r="O307" s="2">
        <f>+Tabla3239[[#This Row],[ENTRADAS]]*Tabla3239[[#This Row],[PRECIO]]</f>
        <v>0</v>
      </c>
      <c r="P307" s="2">
        <f>+Tabla3239[[#This Row],[SALIDAS]]*Tabla3239[[#This Row],[PRECIO]]</f>
        <v>0</v>
      </c>
      <c r="Q307" s="2">
        <f>+Tabla3239[[#This Row],[BALANCE INICIAL2]]+Tabla3239[[#This Row],[ENTRADAS3]]-Tabla3239[[#This Row],[SALIDAS4]]</f>
        <v>820</v>
      </c>
    </row>
    <row r="308" spans="1:17" x14ac:dyDescent="0.25">
      <c r="A308" s="39" t="s">
        <v>39</v>
      </c>
      <c r="B308" s="40" t="s">
        <v>896</v>
      </c>
      <c r="C308" s="52" t="s">
        <v>85</v>
      </c>
      <c r="D308" t="s">
        <v>230</v>
      </c>
      <c r="F308" s="55" t="s">
        <v>1345</v>
      </c>
      <c r="G308" s="55"/>
      <c r="H308" s="9" t="s">
        <v>820</v>
      </c>
      <c r="I308">
        <v>5</v>
      </c>
      <c r="J308">
        <v>0</v>
      </c>
      <c r="K308" s="34">
        <v>1</v>
      </c>
      <c r="L308">
        <f>+Tabla3239[[#This Row],[BALANCE INICIAL]]+Tabla3239[[#This Row],[ENTRADAS]]-Tabla3239[[#This Row],[SALIDAS]]</f>
        <v>4</v>
      </c>
      <c r="M308" s="2">
        <v>512</v>
      </c>
      <c r="N308" s="2">
        <f>+Tabla3239[[#This Row],[BALANCE INICIAL]]*Tabla3239[[#This Row],[PRECIO]]</f>
        <v>2560</v>
      </c>
      <c r="O308" s="2">
        <f>+Tabla3239[[#This Row],[ENTRADAS]]*Tabla3239[[#This Row],[PRECIO]]</f>
        <v>0</v>
      </c>
      <c r="P308" s="2">
        <f>+Tabla3239[[#This Row],[SALIDAS]]*Tabla3239[[#This Row],[PRECIO]]</f>
        <v>512</v>
      </c>
      <c r="Q308" s="2">
        <f>+Tabla3239[[#This Row],[BALANCE INICIAL2]]+Tabla3239[[#This Row],[ENTRADAS3]]-Tabla3239[[#This Row],[SALIDAS4]]</f>
        <v>2048</v>
      </c>
    </row>
    <row r="309" spans="1:17" ht="14.25" customHeight="1" x14ac:dyDescent="0.25">
      <c r="A309" s="9" t="s">
        <v>29</v>
      </c>
      <c r="B309" s="47" t="s">
        <v>878</v>
      </c>
      <c r="C309" s="50" t="s">
        <v>102</v>
      </c>
      <c r="D309" t="s">
        <v>564</v>
      </c>
      <c r="F309" s="55" t="s">
        <v>1345</v>
      </c>
      <c r="G309" s="55"/>
      <c r="H309" s="9" t="s">
        <v>867</v>
      </c>
      <c r="I309">
        <v>15</v>
      </c>
      <c r="J309">
        <v>0</v>
      </c>
      <c r="K309" s="34">
        <v>0</v>
      </c>
      <c r="L309">
        <f>+Tabla3239[[#This Row],[BALANCE INICIAL]]+Tabla3239[[#This Row],[ENTRADAS]]-Tabla3239[[#This Row],[SALIDAS]]</f>
        <v>15</v>
      </c>
      <c r="M309" s="2">
        <v>80</v>
      </c>
      <c r="N309" s="2">
        <f>+Tabla3239[[#This Row],[BALANCE INICIAL]]*Tabla3239[[#This Row],[PRECIO]]</f>
        <v>1200</v>
      </c>
      <c r="O309" s="2">
        <f>+Tabla3239[[#This Row],[ENTRADAS]]*Tabla3239[[#This Row],[PRECIO]]</f>
        <v>0</v>
      </c>
      <c r="P309" s="2">
        <f>+Tabla3239[[#This Row],[SALIDAS]]*Tabla3239[[#This Row],[PRECIO]]</f>
        <v>0</v>
      </c>
      <c r="Q309" s="2">
        <f>+Tabla3239[[#This Row],[BALANCE INICIAL2]]+Tabla3239[[#This Row],[ENTRADAS3]]-Tabla3239[[#This Row],[SALIDAS4]]</f>
        <v>1200</v>
      </c>
    </row>
    <row r="310" spans="1:17" x14ac:dyDescent="0.25">
      <c r="A310" s="9" t="s">
        <v>29</v>
      </c>
      <c r="B310" s="47" t="s">
        <v>878</v>
      </c>
      <c r="C310" s="50" t="s">
        <v>102</v>
      </c>
      <c r="D310" t="s">
        <v>565</v>
      </c>
      <c r="F310" s="55" t="s">
        <v>1345</v>
      </c>
      <c r="G310" s="55"/>
      <c r="H310" s="9" t="s">
        <v>867</v>
      </c>
      <c r="I310">
        <v>8</v>
      </c>
      <c r="J310">
        <v>0</v>
      </c>
      <c r="K310" s="34">
        <v>0</v>
      </c>
      <c r="L310">
        <f>+Tabla3239[[#This Row],[BALANCE INICIAL]]+Tabla3239[[#This Row],[ENTRADAS]]-Tabla3239[[#This Row],[SALIDAS]]</f>
        <v>8</v>
      </c>
      <c r="M310" s="2">
        <v>160</v>
      </c>
      <c r="N310" s="2">
        <f>+Tabla3239[[#This Row],[BALANCE INICIAL]]*Tabla3239[[#This Row],[PRECIO]]</f>
        <v>1280</v>
      </c>
      <c r="O310" s="2">
        <f>+Tabla3239[[#This Row],[ENTRADAS]]*Tabla3239[[#This Row],[PRECIO]]</f>
        <v>0</v>
      </c>
      <c r="P310" s="2">
        <f>+Tabla3239[[#This Row],[SALIDAS]]*Tabla3239[[#This Row],[PRECIO]]</f>
        <v>0</v>
      </c>
      <c r="Q310" s="2">
        <f>+Tabla3239[[#This Row],[BALANCE INICIAL2]]+Tabla3239[[#This Row],[ENTRADAS3]]-Tabla3239[[#This Row],[SALIDAS4]]</f>
        <v>1280</v>
      </c>
    </row>
    <row r="311" spans="1:17" x14ac:dyDescent="0.25">
      <c r="A311" s="9" t="s">
        <v>29</v>
      </c>
      <c r="B311" s="47" t="s">
        <v>878</v>
      </c>
      <c r="C311" s="50" t="s">
        <v>102</v>
      </c>
      <c r="D311" t="s">
        <v>566</v>
      </c>
      <c r="F311" s="55" t="s">
        <v>1345</v>
      </c>
      <c r="G311" s="55"/>
      <c r="H311" s="9" t="s">
        <v>867</v>
      </c>
      <c r="I311">
        <v>2</v>
      </c>
      <c r="J311">
        <v>0</v>
      </c>
      <c r="K311" s="34">
        <v>0</v>
      </c>
      <c r="L311">
        <f>+Tabla3239[[#This Row],[BALANCE INICIAL]]+Tabla3239[[#This Row],[ENTRADAS]]-Tabla3239[[#This Row],[SALIDAS]]</f>
        <v>2</v>
      </c>
      <c r="M311" s="2">
        <v>80</v>
      </c>
      <c r="N311" s="2">
        <f>+Tabla3239[[#This Row],[BALANCE INICIAL]]*Tabla3239[[#This Row],[PRECIO]]</f>
        <v>160</v>
      </c>
      <c r="O311" s="2">
        <f>+Tabla3239[[#This Row],[ENTRADAS]]*Tabla3239[[#This Row],[PRECIO]]</f>
        <v>0</v>
      </c>
      <c r="P311" s="2">
        <f>+Tabla3239[[#This Row],[SALIDAS]]*Tabla3239[[#This Row],[PRECIO]]</f>
        <v>0</v>
      </c>
      <c r="Q311" s="2">
        <f>+Tabla3239[[#This Row],[BALANCE INICIAL2]]+Tabla3239[[#This Row],[ENTRADAS3]]-Tabla3239[[#This Row],[SALIDAS4]]</f>
        <v>160</v>
      </c>
    </row>
    <row r="312" spans="1:17" x14ac:dyDescent="0.25">
      <c r="A312" s="9" t="s">
        <v>29</v>
      </c>
      <c r="B312" s="47" t="s">
        <v>878</v>
      </c>
      <c r="C312" s="50" t="s">
        <v>102</v>
      </c>
      <c r="D312" t="s">
        <v>567</v>
      </c>
      <c r="F312" s="55" t="s">
        <v>1345</v>
      </c>
      <c r="G312" s="55"/>
      <c r="H312" s="9" t="s">
        <v>867</v>
      </c>
      <c r="I312">
        <v>4</v>
      </c>
      <c r="J312">
        <v>0</v>
      </c>
      <c r="K312" s="34">
        <v>0</v>
      </c>
      <c r="L312">
        <f>+Tabla3239[[#This Row],[BALANCE INICIAL]]+Tabla3239[[#This Row],[ENTRADAS]]-Tabla3239[[#This Row],[SALIDAS]]</f>
        <v>4</v>
      </c>
      <c r="M312" s="2">
        <v>80</v>
      </c>
      <c r="N312" s="2">
        <f>+Tabla3239[[#This Row],[BALANCE INICIAL]]*Tabla3239[[#This Row],[PRECIO]]</f>
        <v>320</v>
      </c>
      <c r="O312" s="2">
        <f>+Tabla3239[[#This Row],[ENTRADAS]]*Tabla3239[[#This Row],[PRECIO]]</f>
        <v>0</v>
      </c>
      <c r="P312" s="2">
        <f>+Tabla3239[[#This Row],[SALIDAS]]*Tabla3239[[#This Row],[PRECIO]]</f>
        <v>0</v>
      </c>
      <c r="Q312" s="2">
        <f>+Tabla3239[[#This Row],[BALANCE INICIAL2]]+Tabla3239[[#This Row],[ENTRADAS3]]-Tabla3239[[#This Row],[SALIDAS4]]</f>
        <v>320</v>
      </c>
    </row>
    <row r="313" spans="1:17" x14ac:dyDescent="0.25">
      <c r="A313" s="9" t="s">
        <v>29</v>
      </c>
      <c r="B313" s="47" t="s">
        <v>878</v>
      </c>
      <c r="C313" s="50" t="s">
        <v>102</v>
      </c>
      <c r="D313" t="s">
        <v>1561</v>
      </c>
      <c r="F313" s="55"/>
      <c r="G313" s="55"/>
      <c r="H313" s="9" t="s">
        <v>868</v>
      </c>
      <c r="I313">
        <v>1</v>
      </c>
      <c r="K313" s="34"/>
      <c r="L313">
        <f>+Tabla3239[[#This Row],[BALANCE INICIAL]]+Tabla3239[[#This Row],[ENTRADAS]]-Tabla3239[[#This Row],[SALIDAS]]</f>
        <v>1</v>
      </c>
      <c r="M313" s="2">
        <v>755</v>
      </c>
      <c r="N313" s="2">
        <f>+Tabla3239[[#This Row],[BALANCE INICIAL]]*Tabla3239[[#This Row],[PRECIO]]</f>
        <v>755</v>
      </c>
      <c r="O313" s="2">
        <f>+Tabla3239[[#This Row],[ENTRADAS]]*Tabla3239[[#This Row],[PRECIO]]</f>
        <v>0</v>
      </c>
      <c r="P313" s="2">
        <f>+Tabla3239[[#This Row],[SALIDAS]]*Tabla3239[[#This Row],[PRECIO]]</f>
        <v>0</v>
      </c>
      <c r="Q313" s="2">
        <f>+Tabla3239[[#This Row],[BALANCE INICIAL2]]+Tabla3239[[#This Row],[ENTRADAS3]]-Tabla3239[[#This Row],[SALIDAS4]]</f>
        <v>755</v>
      </c>
    </row>
    <row r="314" spans="1:17" x14ac:dyDescent="0.25">
      <c r="A314" s="9" t="s">
        <v>29</v>
      </c>
      <c r="B314" s="47" t="s">
        <v>878</v>
      </c>
      <c r="C314" s="50" t="s">
        <v>102</v>
      </c>
      <c r="D314" t="s">
        <v>568</v>
      </c>
      <c r="F314" s="55" t="s">
        <v>1345</v>
      </c>
      <c r="G314" s="55"/>
      <c r="H314" s="9" t="s">
        <v>868</v>
      </c>
      <c r="I314">
        <v>2</v>
      </c>
      <c r="J314">
        <v>0</v>
      </c>
      <c r="K314" s="34">
        <v>0</v>
      </c>
      <c r="L314">
        <f>+Tabla3239[[#This Row],[BALANCE INICIAL]]+Tabla3239[[#This Row],[ENTRADAS]]-Tabla3239[[#This Row],[SALIDAS]]</f>
        <v>2</v>
      </c>
      <c r="M314" s="2">
        <v>49.9</v>
      </c>
      <c r="N314" s="2">
        <f>+Tabla3239[[#This Row],[BALANCE INICIAL]]*Tabla3239[[#This Row],[PRECIO]]</f>
        <v>99.8</v>
      </c>
      <c r="O314" s="2">
        <f>+Tabla3239[[#This Row],[ENTRADAS]]*Tabla3239[[#This Row],[PRECIO]]</f>
        <v>0</v>
      </c>
      <c r="P314" s="2">
        <f>+Tabla3239[[#This Row],[SALIDAS]]*Tabla3239[[#This Row],[PRECIO]]</f>
        <v>0</v>
      </c>
      <c r="Q314" s="2">
        <f>+Tabla3239[[#This Row],[BALANCE INICIAL2]]+Tabla3239[[#This Row],[ENTRADAS3]]-Tabla3239[[#This Row],[SALIDAS4]]</f>
        <v>99.8</v>
      </c>
    </row>
    <row r="315" spans="1:17" x14ac:dyDescent="0.25">
      <c r="A315" s="9" t="s">
        <v>29</v>
      </c>
      <c r="B315" s="47" t="s">
        <v>878</v>
      </c>
      <c r="C315" s="50" t="s">
        <v>102</v>
      </c>
      <c r="D315" t="s">
        <v>569</v>
      </c>
      <c r="F315" s="55" t="s">
        <v>1345</v>
      </c>
      <c r="G315" s="55"/>
      <c r="H315" s="9" t="s">
        <v>825</v>
      </c>
      <c r="I315">
        <v>3</v>
      </c>
      <c r="J315">
        <v>0</v>
      </c>
      <c r="K315" s="34">
        <v>0</v>
      </c>
      <c r="L315">
        <f>+Tabla3239[[#This Row],[BALANCE INICIAL]]+Tabla3239[[#This Row],[ENTRADAS]]-Tabla3239[[#This Row],[SALIDAS]]</f>
        <v>3</v>
      </c>
      <c r="M315" s="2">
        <v>630.5</v>
      </c>
      <c r="N315" s="2">
        <f>+Tabla3239[[#This Row],[BALANCE INICIAL]]*Tabla3239[[#This Row],[PRECIO]]</f>
        <v>1891.5</v>
      </c>
      <c r="O315" s="2">
        <f>+Tabla3239[[#This Row],[ENTRADAS]]*Tabla3239[[#This Row],[PRECIO]]</f>
        <v>0</v>
      </c>
      <c r="P315" s="2">
        <f>+Tabla3239[[#This Row],[SALIDAS]]*Tabla3239[[#This Row],[PRECIO]]</f>
        <v>0</v>
      </c>
      <c r="Q315" s="2">
        <f>+Tabla3239[[#This Row],[BALANCE INICIAL2]]+Tabla3239[[#This Row],[ENTRADAS3]]-Tabla3239[[#This Row],[SALIDAS4]]</f>
        <v>1891.5</v>
      </c>
    </row>
    <row r="316" spans="1:17" x14ac:dyDescent="0.25">
      <c r="A316" s="9" t="s">
        <v>29</v>
      </c>
      <c r="B316" s="47" t="s">
        <v>878</v>
      </c>
      <c r="C316" s="50" t="s">
        <v>102</v>
      </c>
      <c r="D316" t="s">
        <v>570</v>
      </c>
      <c r="F316" s="55" t="s">
        <v>1345</v>
      </c>
      <c r="G316" s="55"/>
      <c r="H316" s="9" t="s">
        <v>834</v>
      </c>
      <c r="I316">
        <v>1</v>
      </c>
      <c r="J316">
        <v>0</v>
      </c>
      <c r="K316" s="34">
        <v>0</v>
      </c>
      <c r="L316">
        <f>+Tabla3239[[#This Row],[BALANCE INICIAL]]+Tabla3239[[#This Row],[ENTRADAS]]-Tabla3239[[#This Row],[SALIDAS]]</f>
        <v>1</v>
      </c>
      <c r="M316" s="2">
        <v>170.5</v>
      </c>
      <c r="N316" s="2">
        <f>+Tabla3239[[#This Row],[BALANCE INICIAL]]*Tabla3239[[#This Row],[PRECIO]]</f>
        <v>170.5</v>
      </c>
      <c r="O316" s="2">
        <f>+Tabla3239[[#This Row],[ENTRADAS]]*Tabla3239[[#This Row],[PRECIO]]</f>
        <v>0</v>
      </c>
      <c r="P316" s="2">
        <f>+Tabla3239[[#This Row],[SALIDAS]]*Tabla3239[[#This Row],[PRECIO]]</f>
        <v>0</v>
      </c>
      <c r="Q316" s="2">
        <f>+Tabla3239[[#This Row],[BALANCE INICIAL2]]+Tabla3239[[#This Row],[ENTRADAS3]]-Tabla3239[[#This Row],[SALIDAS4]]</f>
        <v>170.5</v>
      </c>
    </row>
    <row r="317" spans="1:17" x14ac:dyDescent="0.25">
      <c r="A317" s="39" t="s">
        <v>28</v>
      </c>
      <c r="B317" s="40" t="s">
        <v>884</v>
      </c>
      <c r="C317" s="52" t="s">
        <v>74</v>
      </c>
      <c r="D317" t="s">
        <v>231</v>
      </c>
      <c r="F317" s="55" t="s">
        <v>1345</v>
      </c>
      <c r="G317" s="55"/>
      <c r="H317" s="9" t="s">
        <v>820</v>
      </c>
      <c r="I317">
        <v>158</v>
      </c>
      <c r="J317">
        <v>0</v>
      </c>
      <c r="K317" s="34">
        <v>1</v>
      </c>
      <c r="L317">
        <f>+Tabla3239[[#This Row],[BALANCE INICIAL]]+Tabla3239[[#This Row],[ENTRADAS]]-Tabla3239[[#This Row],[SALIDAS]]</f>
        <v>157</v>
      </c>
      <c r="M317" s="2">
        <v>11.5</v>
      </c>
      <c r="N317" s="2">
        <f>+Tabla3239[[#This Row],[BALANCE INICIAL]]*Tabla3239[[#This Row],[PRECIO]]</f>
        <v>1817</v>
      </c>
      <c r="O317" s="2">
        <f>+Tabla3239[[#This Row],[ENTRADAS]]*Tabla3239[[#This Row],[PRECIO]]</f>
        <v>0</v>
      </c>
      <c r="P317" s="2">
        <f>+Tabla3239[[#This Row],[SALIDAS]]*Tabla3239[[#This Row],[PRECIO]]</f>
        <v>11.5</v>
      </c>
      <c r="Q317" s="2">
        <f>+Tabla3239[[#This Row],[BALANCE INICIAL2]]+Tabla3239[[#This Row],[ENTRADAS3]]-Tabla3239[[#This Row],[SALIDAS4]]</f>
        <v>1805.5</v>
      </c>
    </row>
    <row r="318" spans="1:17" x14ac:dyDescent="0.25">
      <c r="A318" s="39" t="s">
        <v>28</v>
      </c>
      <c r="B318" s="40" t="s">
        <v>884</v>
      </c>
      <c r="C318" s="52" t="s">
        <v>74</v>
      </c>
      <c r="D318" t="s">
        <v>232</v>
      </c>
      <c r="F318" s="55" t="s">
        <v>1345</v>
      </c>
      <c r="G318" s="55"/>
      <c r="H318" s="9" t="s">
        <v>820</v>
      </c>
      <c r="I318">
        <v>286</v>
      </c>
      <c r="J318">
        <v>0</v>
      </c>
      <c r="K318" s="34">
        <v>0</v>
      </c>
      <c r="L318">
        <f>+Tabla3239[[#This Row],[BALANCE INICIAL]]+Tabla3239[[#This Row],[ENTRADAS]]-Tabla3239[[#This Row],[SALIDAS]]</f>
        <v>286</v>
      </c>
      <c r="M318" s="2">
        <v>125.5</v>
      </c>
      <c r="N318" s="2">
        <f>+Tabla3239[[#This Row],[BALANCE INICIAL]]*Tabla3239[[#This Row],[PRECIO]]</f>
        <v>35893</v>
      </c>
      <c r="O318" s="2">
        <f>+Tabla3239[[#This Row],[ENTRADAS]]*Tabla3239[[#This Row],[PRECIO]]</f>
        <v>0</v>
      </c>
      <c r="P318" s="2">
        <f>+Tabla3239[[#This Row],[SALIDAS]]*Tabla3239[[#This Row],[PRECIO]]</f>
        <v>0</v>
      </c>
      <c r="Q318" s="2">
        <f>+Tabla3239[[#This Row],[BALANCE INICIAL2]]+Tabla3239[[#This Row],[ENTRADAS3]]-Tabla3239[[#This Row],[SALIDAS4]]</f>
        <v>35893</v>
      </c>
    </row>
    <row r="319" spans="1:17" x14ac:dyDescent="0.25">
      <c r="A319" s="9" t="s">
        <v>1130</v>
      </c>
      <c r="B319" s="40" t="s">
        <v>894</v>
      </c>
      <c r="C319" s="52" t="s">
        <v>1131</v>
      </c>
      <c r="D319" t="s">
        <v>1485</v>
      </c>
      <c r="E319" t="s">
        <v>1486</v>
      </c>
      <c r="F319" s="55">
        <v>45506</v>
      </c>
      <c r="G319" s="62" t="s">
        <v>1487</v>
      </c>
      <c r="H319" s="9" t="s">
        <v>820</v>
      </c>
      <c r="I319">
        <v>25</v>
      </c>
      <c r="J319">
        <v>0</v>
      </c>
      <c r="K319" s="34">
        <v>0</v>
      </c>
      <c r="L319">
        <f>+Tabla3239[[#This Row],[BALANCE INICIAL]]+Tabla3239[[#This Row],[ENTRADAS]]-Tabla3239[[#This Row],[SALIDAS]]</f>
        <v>25</v>
      </c>
      <c r="M319" s="2">
        <v>375</v>
      </c>
      <c r="N319" s="2">
        <v>9375</v>
      </c>
      <c r="O319" s="2" t="s">
        <v>1483</v>
      </c>
      <c r="P319" s="2" t="s">
        <v>1483</v>
      </c>
      <c r="Q319" s="2">
        <v>9375</v>
      </c>
    </row>
    <row r="320" spans="1:17" x14ac:dyDescent="0.25">
      <c r="A320" s="39" t="s">
        <v>1159</v>
      </c>
      <c r="B320" s="40" t="s">
        <v>1160</v>
      </c>
      <c r="C320" s="52" t="s">
        <v>1547</v>
      </c>
      <c r="D320" t="s">
        <v>1546</v>
      </c>
      <c r="F320" s="55" t="s">
        <v>1345</v>
      </c>
      <c r="G320" s="55"/>
      <c r="H320" s="9" t="s">
        <v>820</v>
      </c>
      <c r="I320">
        <v>14</v>
      </c>
      <c r="J320">
        <v>0</v>
      </c>
      <c r="K320" s="34">
        <v>0</v>
      </c>
      <c r="L320">
        <f>+Tabla3239[[#This Row],[BALANCE INICIAL]]+Tabla3239[[#This Row],[ENTRADAS]]-Tabla3239[[#This Row],[SALIDAS]]</f>
        <v>14</v>
      </c>
      <c r="M320" s="2">
        <v>36</v>
      </c>
      <c r="N320" s="2">
        <f>+Tabla3239[[#This Row],[BALANCE INICIAL]]*Tabla3239[[#This Row],[PRECIO]]</f>
        <v>504</v>
      </c>
      <c r="O320" s="2">
        <f>+Tabla3239[[#This Row],[ENTRADAS]]*Tabla3239[[#This Row],[PRECIO]]</f>
        <v>0</v>
      </c>
      <c r="P320" s="2">
        <f>+Tabla3239[[#This Row],[SALIDAS]]*Tabla3239[[#This Row],[PRECIO]]</f>
        <v>0</v>
      </c>
      <c r="Q320" s="2">
        <f>+Tabla3239[[#This Row],[BALANCE INICIAL2]]+Tabla3239[[#This Row],[ENTRADAS3]]-Tabla3239[[#This Row],[SALIDAS4]]</f>
        <v>504</v>
      </c>
    </row>
    <row r="321" spans="1:17" x14ac:dyDescent="0.25">
      <c r="A321" s="39" t="s">
        <v>28</v>
      </c>
      <c r="B321" s="40" t="s">
        <v>884</v>
      </c>
      <c r="C321" s="52" t="s">
        <v>74</v>
      </c>
      <c r="D321" t="s">
        <v>1006</v>
      </c>
      <c r="F321" s="55" t="s">
        <v>1345</v>
      </c>
      <c r="G321" s="55"/>
      <c r="H321" s="9" t="s">
        <v>820</v>
      </c>
      <c r="I321">
        <v>0</v>
      </c>
      <c r="J321">
        <v>0</v>
      </c>
      <c r="K321" s="34">
        <v>0</v>
      </c>
      <c r="L321">
        <f>+Tabla3239[[#This Row],[BALANCE INICIAL]]+Tabla3239[[#This Row],[ENTRADAS]]-Tabla3239[[#This Row],[SALIDAS]]</f>
        <v>0</v>
      </c>
      <c r="M321" s="2">
        <v>90</v>
      </c>
      <c r="N321" s="2">
        <f>+Tabla3239[[#This Row],[BALANCE INICIAL]]*Tabla3239[[#This Row],[PRECIO]]</f>
        <v>0</v>
      </c>
      <c r="O321" s="2">
        <f>+Tabla3239[[#This Row],[ENTRADAS]]*Tabla3239[[#This Row],[PRECIO]]</f>
        <v>0</v>
      </c>
      <c r="P321" s="2">
        <f>+Tabla3239[[#This Row],[SALIDAS]]*Tabla3239[[#This Row],[PRECIO]]</f>
        <v>0</v>
      </c>
      <c r="Q321" s="2">
        <f>+Tabla3239[[#This Row],[BALANCE INICIAL2]]+Tabla3239[[#This Row],[ENTRADAS3]]-Tabla3239[[#This Row],[SALIDAS4]]</f>
        <v>0</v>
      </c>
    </row>
    <row r="322" spans="1:17" x14ac:dyDescent="0.25">
      <c r="A322" s="39" t="s">
        <v>28</v>
      </c>
      <c r="B322" s="40" t="s">
        <v>884</v>
      </c>
      <c r="C322" s="52" t="s">
        <v>74</v>
      </c>
      <c r="D322" t="s">
        <v>233</v>
      </c>
      <c r="F322" s="55" t="s">
        <v>1345</v>
      </c>
      <c r="G322" s="55"/>
      <c r="H322" s="9" t="s">
        <v>839</v>
      </c>
      <c r="I322">
        <v>670</v>
      </c>
      <c r="J322">
        <v>0</v>
      </c>
      <c r="K322" s="34">
        <v>8</v>
      </c>
      <c r="L322">
        <f>+Tabla3239[[#This Row],[BALANCE INICIAL]]+Tabla3239[[#This Row],[ENTRADAS]]-Tabla3239[[#This Row],[SALIDAS]]</f>
        <v>662</v>
      </c>
      <c r="M322" s="2">
        <v>21</v>
      </c>
      <c r="N322" s="2">
        <f>+Tabla3239[[#This Row],[BALANCE INICIAL]]*Tabla3239[[#This Row],[PRECIO]]</f>
        <v>14070</v>
      </c>
      <c r="O322" s="2">
        <f>+Tabla3239[[#This Row],[ENTRADAS]]*Tabla3239[[#This Row],[PRECIO]]</f>
        <v>0</v>
      </c>
      <c r="P322" s="2">
        <f>+Tabla3239[[#This Row],[SALIDAS]]*Tabla3239[[#This Row],[PRECIO]]</f>
        <v>168</v>
      </c>
      <c r="Q322" s="2">
        <f>+Tabla3239[[#This Row],[BALANCE INICIAL2]]+Tabla3239[[#This Row],[ENTRADAS3]]-Tabla3239[[#This Row],[SALIDAS4]]</f>
        <v>13902</v>
      </c>
    </row>
    <row r="323" spans="1:17" x14ac:dyDescent="0.25">
      <c r="A323" s="9" t="s">
        <v>26</v>
      </c>
      <c r="B323" s="40" t="s">
        <v>887</v>
      </c>
      <c r="C323" s="52" t="s">
        <v>70</v>
      </c>
      <c r="D323" t="s">
        <v>138</v>
      </c>
      <c r="F323" s="55" t="s">
        <v>1345</v>
      </c>
      <c r="G323" s="55"/>
      <c r="H323" s="9" t="s">
        <v>820</v>
      </c>
      <c r="I323">
        <v>0</v>
      </c>
      <c r="J323">
        <v>0</v>
      </c>
      <c r="K323" s="34">
        <v>0</v>
      </c>
      <c r="L323">
        <f>+Tabla3239[[#This Row],[BALANCE INICIAL]]+Tabla3239[[#This Row],[ENTRADAS]]-Tabla3239[[#This Row],[SALIDAS]]</f>
        <v>0</v>
      </c>
      <c r="M323" s="2">
        <v>350</v>
      </c>
      <c r="N323" s="2">
        <f>+Tabla3239[[#This Row],[BALANCE INICIAL]]*Tabla3239[[#This Row],[PRECIO]]</f>
        <v>0</v>
      </c>
      <c r="O323" s="2">
        <f>+Tabla3239[[#This Row],[ENTRADAS]]*Tabla3239[[#This Row],[PRECIO]]</f>
        <v>0</v>
      </c>
      <c r="P323" s="2">
        <f>+Tabla3239[[#This Row],[SALIDAS]]*Tabla3239[[#This Row],[PRECIO]]</f>
        <v>0</v>
      </c>
      <c r="Q323" s="2">
        <f>+Tabla3239[[#This Row],[BALANCE INICIAL2]]+Tabla3239[[#This Row],[ENTRADAS3]]-Tabla3239[[#This Row],[SALIDAS4]]</f>
        <v>0</v>
      </c>
    </row>
    <row r="324" spans="1:17" x14ac:dyDescent="0.25">
      <c r="A324" s="9" t="s">
        <v>26</v>
      </c>
      <c r="B324" s="40" t="s">
        <v>887</v>
      </c>
      <c r="C324" s="52" t="s">
        <v>70</v>
      </c>
      <c r="D324" t="s">
        <v>139</v>
      </c>
      <c r="F324" s="55" t="s">
        <v>1345</v>
      </c>
      <c r="G324" s="55"/>
      <c r="H324" s="9" t="s">
        <v>820</v>
      </c>
      <c r="I324">
        <v>0</v>
      </c>
      <c r="J324">
        <v>0</v>
      </c>
      <c r="K324" s="34">
        <v>0</v>
      </c>
      <c r="L324">
        <f>+Tabla3239[[#This Row],[BALANCE INICIAL]]+Tabla3239[[#This Row],[ENTRADAS]]-Tabla3239[[#This Row],[SALIDAS]]</f>
        <v>0</v>
      </c>
      <c r="M324" s="2">
        <v>350</v>
      </c>
      <c r="N324" s="2">
        <f>+Tabla3239[[#This Row],[BALANCE INICIAL]]*Tabla3239[[#This Row],[PRECIO]]</f>
        <v>0</v>
      </c>
      <c r="O324" s="2">
        <f>+Tabla3239[[#This Row],[ENTRADAS]]*Tabla3239[[#This Row],[PRECIO]]</f>
        <v>0</v>
      </c>
      <c r="P324" s="2">
        <f>+Tabla3239[[#This Row],[SALIDAS]]*Tabla3239[[#This Row],[PRECIO]]</f>
        <v>0</v>
      </c>
      <c r="Q324" s="2">
        <f>+Tabla3239[[#This Row],[BALANCE INICIAL2]]+Tabla3239[[#This Row],[ENTRADAS3]]-Tabla3239[[#This Row],[SALIDAS4]]</f>
        <v>0</v>
      </c>
    </row>
    <row r="325" spans="1:17" x14ac:dyDescent="0.25">
      <c r="A325" s="39" t="s">
        <v>31</v>
      </c>
      <c r="B325" s="40" t="s">
        <v>897</v>
      </c>
      <c r="C325" s="50" t="s">
        <v>69</v>
      </c>
      <c r="D325" t="s">
        <v>234</v>
      </c>
      <c r="F325" s="55" t="s">
        <v>1345</v>
      </c>
      <c r="G325" s="55"/>
      <c r="H325" s="9" t="s">
        <v>848</v>
      </c>
      <c r="I325">
        <v>125</v>
      </c>
      <c r="J325">
        <v>0</v>
      </c>
      <c r="K325" s="34">
        <v>0</v>
      </c>
      <c r="L325">
        <f>+Tabla3239[[#This Row],[BALANCE INICIAL]]+Tabla3239[[#This Row],[ENTRADAS]]-Tabla3239[[#This Row],[SALIDAS]]</f>
        <v>125</v>
      </c>
      <c r="M325" s="2">
        <v>546</v>
      </c>
      <c r="N325" s="2">
        <f>+Tabla3239[[#This Row],[BALANCE INICIAL]]*Tabla3239[[#This Row],[PRECIO]]</f>
        <v>68250</v>
      </c>
      <c r="O325" s="2">
        <f>+Tabla3239[[#This Row],[ENTRADAS]]*Tabla3239[[#This Row],[PRECIO]]</f>
        <v>0</v>
      </c>
      <c r="P325" s="2">
        <f>+Tabla3239[[#This Row],[SALIDAS]]*Tabla3239[[#This Row],[PRECIO]]</f>
        <v>0</v>
      </c>
      <c r="Q325" s="2">
        <f>+Tabla3239[[#This Row],[BALANCE INICIAL2]]+Tabla3239[[#This Row],[ENTRADAS3]]-Tabla3239[[#This Row],[SALIDAS4]]</f>
        <v>68250</v>
      </c>
    </row>
    <row r="326" spans="1:17" x14ac:dyDescent="0.25">
      <c r="A326" s="39" t="s">
        <v>30</v>
      </c>
      <c r="B326" s="40" t="s">
        <v>876</v>
      </c>
      <c r="C326" s="52" t="s">
        <v>73</v>
      </c>
      <c r="D326" t="s">
        <v>235</v>
      </c>
      <c r="F326" s="55" t="s">
        <v>1345</v>
      </c>
      <c r="G326" s="55"/>
      <c r="H326" s="9" t="s">
        <v>849</v>
      </c>
      <c r="I326">
        <v>98</v>
      </c>
      <c r="J326">
        <v>0</v>
      </c>
      <c r="K326" s="34">
        <v>0</v>
      </c>
      <c r="L326">
        <f>+Tabla3239[[#This Row],[BALANCE INICIAL]]+Tabla3239[[#This Row],[ENTRADAS]]-Tabla3239[[#This Row],[SALIDAS]]</f>
        <v>98</v>
      </c>
      <c r="M326" s="2">
        <v>1095</v>
      </c>
      <c r="N326" s="2">
        <f>+Tabla3239[[#This Row],[BALANCE INICIAL]]*Tabla3239[[#This Row],[PRECIO]]</f>
        <v>107310</v>
      </c>
      <c r="O326" s="2">
        <f>+Tabla3239[[#This Row],[ENTRADAS]]*Tabla3239[[#This Row],[PRECIO]]</f>
        <v>0</v>
      </c>
      <c r="P326" s="2">
        <f>+Tabla3239[[#This Row],[SALIDAS]]*Tabla3239[[#This Row],[PRECIO]]</f>
        <v>0</v>
      </c>
      <c r="Q326" s="2">
        <f>+Tabla3239[[#This Row],[BALANCE INICIAL2]]+Tabla3239[[#This Row],[ENTRADAS3]]-Tabla3239[[#This Row],[SALIDAS4]]</f>
        <v>107310</v>
      </c>
    </row>
    <row r="327" spans="1:17" x14ac:dyDescent="0.25">
      <c r="A327" s="39" t="s">
        <v>31</v>
      </c>
      <c r="B327" s="40" t="s">
        <v>897</v>
      </c>
      <c r="C327" s="50" t="s">
        <v>69</v>
      </c>
      <c r="D327" t="s">
        <v>1503</v>
      </c>
      <c r="F327" s="55" t="s">
        <v>1345</v>
      </c>
      <c r="G327" s="55"/>
      <c r="H327" s="9" t="s">
        <v>848</v>
      </c>
      <c r="I327">
        <v>164</v>
      </c>
      <c r="J327">
        <v>0</v>
      </c>
      <c r="K327" s="34">
        <v>53</v>
      </c>
      <c r="L327">
        <f>+Tabla3239[[#This Row],[BALANCE INICIAL]]+Tabla3239[[#This Row],[ENTRADAS]]-Tabla3239[[#This Row],[SALIDAS]]</f>
        <v>111</v>
      </c>
      <c r="M327" s="2">
        <v>175</v>
      </c>
      <c r="N327" s="2">
        <f>+Tabla3239[[#This Row],[BALANCE INICIAL]]*Tabla3239[[#This Row],[PRECIO]]</f>
        <v>28700</v>
      </c>
      <c r="O327" s="2">
        <f>+Tabla3239[[#This Row],[ENTRADAS]]*Tabla3239[[#This Row],[PRECIO]]</f>
        <v>0</v>
      </c>
      <c r="P327" s="2">
        <f>+Tabla3239[[#This Row],[SALIDAS]]*Tabla3239[[#This Row],[PRECIO]]</f>
        <v>9275</v>
      </c>
      <c r="Q327" s="2">
        <f>+Tabla3239[[#This Row],[BALANCE INICIAL2]]+Tabla3239[[#This Row],[ENTRADAS3]]-Tabla3239[[#This Row],[SALIDAS4]]</f>
        <v>19425</v>
      </c>
    </row>
    <row r="328" spans="1:17" x14ac:dyDescent="0.25">
      <c r="A328" s="39" t="s">
        <v>31</v>
      </c>
      <c r="B328" s="40" t="s">
        <v>897</v>
      </c>
      <c r="C328" s="50" t="s">
        <v>69</v>
      </c>
      <c r="D328" t="s">
        <v>1260</v>
      </c>
      <c r="F328" s="55" t="s">
        <v>1345</v>
      </c>
      <c r="G328" s="55"/>
      <c r="H328" s="9" t="s">
        <v>849</v>
      </c>
      <c r="I328">
        <v>0</v>
      </c>
      <c r="J328">
        <v>0</v>
      </c>
      <c r="K328" s="34">
        <v>0</v>
      </c>
      <c r="L328">
        <f>+Tabla3239[[#This Row],[BALANCE INICIAL]]+Tabla3239[[#This Row],[ENTRADAS]]-Tabla3239[[#This Row],[SALIDAS]]</f>
        <v>0</v>
      </c>
      <c r="M328" s="2">
        <v>400</v>
      </c>
      <c r="N328" s="2">
        <f>+Tabla3239[[#This Row],[BALANCE INICIAL]]*Tabla3239[[#This Row],[PRECIO]]</f>
        <v>0</v>
      </c>
      <c r="O328" s="2">
        <f>+Tabla3239[[#This Row],[ENTRADAS]]*Tabla3239[[#This Row],[PRECIO]]</f>
        <v>0</v>
      </c>
      <c r="P328" s="2">
        <f>+Tabla3239[[#This Row],[SALIDAS]]*Tabla3239[[#This Row],[PRECIO]]</f>
        <v>0</v>
      </c>
      <c r="Q328" s="2">
        <f>+Tabla3239[[#This Row],[BALANCE INICIAL2]]+Tabla3239[[#This Row],[ENTRADAS3]]-Tabla3239[[#This Row],[SALIDAS4]]</f>
        <v>0</v>
      </c>
    </row>
    <row r="329" spans="1:17" x14ac:dyDescent="0.25">
      <c r="A329" s="39" t="s">
        <v>35</v>
      </c>
      <c r="B329" s="40" t="s">
        <v>883</v>
      </c>
      <c r="C329" s="52" t="s">
        <v>81</v>
      </c>
      <c r="D329" t="s">
        <v>1259</v>
      </c>
      <c r="F329" s="55" t="s">
        <v>1345</v>
      </c>
      <c r="G329" s="55"/>
      <c r="H329" s="9" t="s">
        <v>820</v>
      </c>
      <c r="I329">
        <v>6</v>
      </c>
      <c r="J329">
        <v>0</v>
      </c>
      <c r="K329" s="34">
        <v>2</v>
      </c>
      <c r="L329">
        <f>+Tabla3239[[#This Row],[BALANCE INICIAL]]+Tabla3239[[#This Row],[ENTRADAS]]-Tabla3239[[#This Row],[SALIDAS]]</f>
        <v>4</v>
      </c>
      <c r="M329" s="2">
        <v>151.86000000000001</v>
      </c>
      <c r="N329" s="2">
        <f>+Tabla3239[[#This Row],[BALANCE INICIAL]]*Tabla3239[[#This Row],[PRECIO]]</f>
        <v>911.16000000000008</v>
      </c>
      <c r="O329" s="2">
        <f>+Tabla3239[[#This Row],[ENTRADAS]]*Tabla3239[[#This Row],[PRECIO]]</f>
        <v>0</v>
      </c>
      <c r="P329" s="2">
        <f>+Tabla3239[[#This Row],[SALIDAS]]*Tabla3239[[#This Row],[PRECIO]]</f>
        <v>303.72000000000003</v>
      </c>
      <c r="Q329" s="2">
        <f>+Tabla3239[[#This Row],[BALANCE INICIAL2]]+Tabla3239[[#This Row],[ENTRADAS3]]-Tabla3239[[#This Row],[SALIDAS4]]</f>
        <v>607.44000000000005</v>
      </c>
    </row>
    <row r="330" spans="1:17" x14ac:dyDescent="0.25">
      <c r="A330" s="39" t="s">
        <v>28</v>
      </c>
      <c r="B330" s="40" t="s">
        <v>884</v>
      </c>
      <c r="C330" s="52" t="s">
        <v>74</v>
      </c>
      <c r="D330" t="s">
        <v>1360</v>
      </c>
      <c r="F330" s="55" t="s">
        <v>1345</v>
      </c>
      <c r="G330" s="55"/>
      <c r="H330" s="9" t="s">
        <v>820</v>
      </c>
      <c r="I330">
        <v>1</v>
      </c>
      <c r="J330">
        <v>0</v>
      </c>
      <c r="K330" s="34">
        <v>0</v>
      </c>
      <c r="L330">
        <f>+Tabla3239[[#This Row],[BALANCE INICIAL]]+Tabla3239[[#This Row],[ENTRADAS]]-Tabla3239[[#This Row],[SALIDAS]]</f>
        <v>1</v>
      </c>
      <c r="M330" s="2">
        <v>1200</v>
      </c>
      <c r="N330" s="2">
        <f>+Tabla3239[[#This Row],[BALANCE INICIAL]]*Tabla3239[[#This Row],[PRECIO]]</f>
        <v>1200</v>
      </c>
      <c r="O330" s="2">
        <f>+Tabla3239[[#This Row],[ENTRADAS]]*Tabla3239[[#This Row],[PRECIO]]</f>
        <v>0</v>
      </c>
      <c r="P330" s="2">
        <f>+Tabla3239[[#This Row],[SALIDAS]]*Tabla3239[[#This Row],[PRECIO]]</f>
        <v>0</v>
      </c>
      <c r="Q330" s="2">
        <f>+Tabla3239[[#This Row],[BALANCE INICIAL2]]+Tabla3239[[#This Row],[ENTRADAS3]]-Tabla3239[[#This Row],[SALIDAS4]]</f>
        <v>1200</v>
      </c>
    </row>
    <row r="331" spans="1:17" x14ac:dyDescent="0.25">
      <c r="A331" s="9" t="s">
        <v>29</v>
      </c>
      <c r="B331" s="47" t="s">
        <v>878</v>
      </c>
      <c r="C331" s="50" t="s">
        <v>102</v>
      </c>
      <c r="D331" t="s">
        <v>571</v>
      </c>
      <c r="F331" s="55" t="s">
        <v>1345</v>
      </c>
      <c r="G331" s="55"/>
      <c r="H331" s="9" t="s">
        <v>869</v>
      </c>
      <c r="I331">
        <v>1</v>
      </c>
      <c r="J331">
        <v>0</v>
      </c>
      <c r="K331" s="34">
        <v>0</v>
      </c>
      <c r="L331">
        <f>+Tabla3239[[#This Row],[BALANCE INICIAL]]+Tabla3239[[#This Row],[ENTRADAS]]-Tabla3239[[#This Row],[SALIDAS]]</f>
        <v>1</v>
      </c>
      <c r="M331" s="2">
        <v>169</v>
      </c>
      <c r="N331" s="2">
        <f>+Tabla3239[[#This Row],[BALANCE INICIAL]]*Tabla3239[[#This Row],[PRECIO]]</f>
        <v>169</v>
      </c>
      <c r="O331" s="2">
        <f>+Tabla3239[[#This Row],[ENTRADAS]]*Tabla3239[[#This Row],[PRECIO]]</f>
        <v>0</v>
      </c>
      <c r="P331" s="2">
        <f>+Tabla3239[[#This Row],[SALIDAS]]*Tabla3239[[#This Row],[PRECIO]]</f>
        <v>0</v>
      </c>
      <c r="Q331" s="2">
        <f>+Tabla3239[[#This Row],[BALANCE INICIAL2]]+Tabla3239[[#This Row],[ENTRADAS3]]-Tabla3239[[#This Row],[SALIDAS4]]</f>
        <v>169</v>
      </c>
    </row>
    <row r="332" spans="1:17" x14ac:dyDescent="0.25">
      <c r="A332" s="9" t="s">
        <v>29</v>
      </c>
      <c r="B332" s="47" t="s">
        <v>878</v>
      </c>
      <c r="C332" s="50" t="s">
        <v>102</v>
      </c>
      <c r="D332" t="s">
        <v>572</v>
      </c>
      <c r="F332" s="55" t="s">
        <v>1345</v>
      </c>
      <c r="G332" s="55"/>
      <c r="H332" s="9" t="s">
        <v>834</v>
      </c>
      <c r="I332">
        <v>1</v>
      </c>
      <c r="J332">
        <v>0</v>
      </c>
      <c r="K332" s="34">
        <v>0</v>
      </c>
      <c r="L332">
        <f>+Tabla3239[[#This Row],[BALANCE INICIAL]]+Tabla3239[[#This Row],[ENTRADAS]]-Tabla3239[[#This Row],[SALIDAS]]</f>
        <v>1</v>
      </c>
      <c r="M332" s="2">
        <v>159</v>
      </c>
      <c r="N332" s="2">
        <f>+Tabla3239[[#This Row],[BALANCE INICIAL]]*Tabla3239[[#This Row],[PRECIO]]</f>
        <v>159</v>
      </c>
      <c r="O332" s="2">
        <f>+Tabla3239[[#This Row],[ENTRADAS]]*Tabla3239[[#This Row],[PRECIO]]</f>
        <v>0</v>
      </c>
      <c r="P332" s="2">
        <f>+Tabla3239[[#This Row],[SALIDAS]]*Tabla3239[[#This Row],[PRECIO]]</f>
        <v>0</v>
      </c>
      <c r="Q332" s="2">
        <f>+Tabla3239[[#This Row],[BALANCE INICIAL2]]+Tabla3239[[#This Row],[ENTRADAS3]]-Tabla3239[[#This Row],[SALIDAS4]]</f>
        <v>159</v>
      </c>
    </row>
    <row r="333" spans="1:17" x14ac:dyDescent="0.25">
      <c r="A333" s="9" t="s">
        <v>29</v>
      </c>
      <c r="B333" s="47" t="s">
        <v>878</v>
      </c>
      <c r="C333" s="50" t="s">
        <v>102</v>
      </c>
      <c r="D333" t="s">
        <v>604</v>
      </c>
      <c r="F333" s="55" t="s">
        <v>1345</v>
      </c>
      <c r="G333" s="55"/>
      <c r="H333" s="9" t="s">
        <v>834</v>
      </c>
      <c r="I333">
        <v>10</v>
      </c>
      <c r="J333">
        <v>0</v>
      </c>
      <c r="K333" s="34">
        <v>0</v>
      </c>
      <c r="L333">
        <f>+Tabla3239[[#This Row],[BALANCE INICIAL]]+Tabla3239[[#This Row],[ENTRADAS]]-Tabla3239[[#This Row],[SALIDAS]]</f>
        <v>10</v>
      </c>
      <c r="M333" s="2">
        <v>138.6</v>
      </c>
      <c r="N333" s="2">
        <f>+Tabla3239[[#This Row],[BALANCE INICIAL]]*Tabla3239[[#This Row],[PRECIO]]</f>
        <v>1386</v>
      </c>
      <c r="O333" s="2">
        <f>+Tabla3239[[#This Row],[ENTRADAS]]*Tabla3239[[#This Row],[PRECIO]]</f>
        <v>0</v>
      </c>
      <c r="P333" s="2">
        <f>+Tabla3239[[#This Row],[SALIDAS]]*Tabla3239[[#This Row],[PRECIO]]</f>
        <v>0</v>
      </c>
      <c r="Q333" s="2">
        <f>+Tabla3239[[#This Row],[BALANCE INICIAL2]]+Tabla3239[[#This Row],[ENTRADAS3]]-Tabla3239[[#This Row],[SALIDAS4]]</f>
        <v>1386</v>
      </c>
    </row>
    <row r="334" spans="1:17" x14ac:dyDescent="0.25">
      <c r="A334" s="9" t="s">
        <v>1549</v>
      </c>
      <c r="B334" s="47" t="s">
        <v>878</v>
      </c>
      <c r="C334" s="50" t="s">
        <v>102</v>
      </c>
      <c r="D334" t="s">
        <v>1553</v>
      </c>
      <c r="F334" s="55" t="s">
        <v>1345</v>
      </c>
      <c r="G334" s="55"/>
      <c r="H334" s="9" t="s">
        <v>866</v>
      </c>
      <c r="I334">
        <v>5</v>
      </c>
      <c r="J334">
        <v>0</v>
      </c>
      <c r="K334" s="34">
        <v>0</v>
      </c>
      <c r="L334">
        <f>+Tabla3239[[#This Row],[BALANCE INICIAL]]+Tabla3239[[#This Row],[ENTRADAS]]-Tabla3239[[#This Row],[SALIDAS]]</f>
        <v>5</v>
      </c>
      <c r="M334" s="2">
        <v>89</v>
      </c>
      <c r="N334" s="2">
        <f>+Tabla3239[[#This Row],[BALANCE INICIAL]]*Tabla3239[[#This Row],[PRECIO]]</f>
        <v>445</v>
      </c>
      <c r="O334" s="2">
        <f>+Tabla3239[[#This Row],[ENTRADAS]]*Tabla3239[[#This Row],[PRECIO]]</f>
        <v>0</v>
      </c>
      <c r="P334" s="2">
        <f>+Tabla3239[[#This Row],[SALIDAS]]*Tabla3239[[#This Row],[PRECIO]]</f>
        <v>0</v>
      </c>
      <c r="Q334" s="2">
        <f>+Tabla3239[[#This Row],[BALANCE INICIAL2]]+Tabla3239[[#This Row],[ENTRADAS3]]-Tabla3239[[#This Row],[SALIDAS4]]</f>
        <v>445</v>
      </c>
    </row>
    <row r="335" spans="1:17" x14ac:dyDescent="0.25">
      <c r="A335" s="9" t="s">
        <v>29</v>
      </c>
      <c r="B335" s="47" t="s">
        <v>878</v>
      </c>
      <c r="C335" s="50" t="s">
        <v>102</v>
      </c>
      <c r="D335" t="s">
        <v>574</v>
      </c>
      <c r="F335" s="55" t="s">
        <v>1345</v>
      </c>
      <c r="G335" s="55"/>
      <c r="H335" s="9" t="s">
        <v>866</v>
      </c>
      <c r="I335">
        <v>15</v>
      </c>
      <c r="J335">
        <v>0</v>
      </c>
      <c r="K335" s="34">
        <v>0</v>
      </c>
      <c r="L335">
        <f>+Tabla3239[[#This Row],[BALANCE INICIAL]]+Tabla3239[[#This Row],[ENTRADAS]]-Tabla3239[[#This Row],[SALIDAS]]</f>
        <v>15</v>
      </c>
      <c r="M335" s="2">
        <v>85</v>
      </c>
      <c r="N335" s="2">
        <f>+Tabla3239[[#This Row],[BALANCE INICIAL]]*Tabla3239[[#This Row],[PRECIO]]</f>
        <v>1275</v>
      </c>
      <c r="O335" s="2">
        <f>+Tabla3239[[#This Row],[ENTRADAS]]*Tabla3239[[#This Row],[PRECIO]]</f>
        <v>0</v>
      </c>
      <c r="P335" s="2">
        <f>+Tabla3239[[#This Row],[SALIDAS]]*Tabla3239[[#This Row],[PRECIO]]</f>
        <v>0</v>
      </c>
      <c r="Q335" s="2">
        <f>+Tabla3239[[#This Row],[BALANCE INICIAL2]]+Tabla3239[[#This Row],[ENTRADAS3]]-Tabla3239[[#This Row],[SALIDAS4]]</f>
        <v>1275</v>
      </c>
    </row>
    <row r="336" spans="1:17" x14ac:dyDescent="0.25">
      <c r="A336" s="9" t="s">
        <v>29</v>
      </c>
      <c r="B336" s="47" t="s">
        <v>878</v>
      </c>
      <c r="C336" s="50" t="s">
        <v>102</v>
      </c>
      <c r="D336" t="s">
        <v>573</v>
      </c>
      <c r="F336" s="55" t="s">
        <v>1345</v>
      </c>
      <c r="G336" s="55"/>
      <c r="H336" s="9" t="s">
        <v>834</v>
      </c>
      <c r="I336">
        <v>5</v>
      </c>
      <c r="J336">
        <v>0</v>
      </c>
      <c r="K336" s="34">
        <v>0</v>
      </c>
      <c r="L336">
        <f>+Tabla3239[[#This Row],[BALANCE INICIAL]]+Tabla3239[[#This Row],[ENTRADAS]]-Tabla3239[[#This Row],[SALIDAS]]</f>
        <v>5</v>
      </c>
      <c r="M336" s="2">
        <v>150</v>
      </c>
      <c r="N336" s="2">
        <f>+Tabla3239[[#This Row],[BALANCE INICIAL]]*Tabla3239[[#This Row],[PRECIO]]</f>
        <v>750</v>
      </c>
      <c r="O336" s="2">
        <f>+Tabla3239[[#This Row],[ENTRADAS]]*Tabla3239[[#This Row],[PRECIO]]</f>
        <v>0</v>
      </c>
      <c r="P336" s="2">
        <f>+Tabla3239[[#This Row],[SALIDAS]]*Tabla3239[[#This Row],[PRECIO]]</f>
        <v>0</v>
      </c>
      <c r="Q336" s="2">
        <f>+Tabla3239[[#This Row],[BALANCE INICIAL2]]+Tabla3239[[#This Row],[ENTRADAS3]]-Tabla3239[[#This Row],[SALIDAS4]]</f>
        <v>750</v>
      </c>
    </row>
    <row r="337" spans="1:17" x14ac:dyDescent="0.25">
      <c r="A337" s="9" t="s">
        <v>29</v>
      </c>
      <c r="B337" s="47" t="s">
        <v>878</v>
      </c>
      <c r="C337" s="50" t="s">
        <v>102</v>
      </c>
      <c r="D337" t="s">
        <v>576</v>
      </c>
      <c r="F337" s="55" t="s">
        <v>1345</v>
      </c>
      <c r="G337" s="55"/>
      <c r="H337" s="9" t="s">
        <v>834</v>
      </c>
      <c r="I337">
        <v>16</v>
      </c>
      <c r="J337">
        <v>0</v>
      </c>
      <c r="K337" s="34">
        <v>0</v>
      </c>
      <c r="L337">
        <f>+Tabla3239[[#This Row],[BALANCE INICIAL]]+Tabla3239[[#This Row],[ENTRADAS]]-Tabla3239[[#This Row],[SALIDAS]]</f>
        <v>16</v>
      </c>
      <c r="M337" s="2">
        <v>140</v>
      </c>
      <c r="N337" s="2">
        <f>+Tabla3239[[#This Row],[BALANCE INICIAL]]*Tabla3239[[#This Row],[PRECIO]]</f>
        <v>2240</v>
      </c>
      <c r="O337" s="2">
        <f>+Tabla3239[[#This Row],[ENTRADAS]]*Tabla3239[[#This Row],[PRECIO]]</f>
        <v>0</v>
      </c>
      <c r="P337" s="2">
        <f>+Tabla3239[[#This Row],[SALIDAS]]*Tabla3239[[#This Row],[PRECIO]]</f>
        <v>0</v>
      </c>
      <c r="Q337" s="2">
        <f>+Tabla3239[[#This Row],[BALANCE INICIAL2]]+Tabla3239[[#This Row],[ENTRADAS3]]-Tabla3239[[#This Row],[SALIDAS4]]</f>
        <v>2240</v>
      </c>
    </row>
    <row r="338" spans="1:17" x14ac:dyDescent="0.25">
      <c r="A338" s="9" t="s">
        <v>29</v>
      </c>
      <c r="B338" s="47" t="s">
        <v>878</v>
      </c>
      <c r="C338" s="50" t="s">
        <v>102</v>
      </c>
      <c r="D338" t="s">
        <v>575</v>
      </c>
      <c r="F338" s="55" t="s">
        <v>1345</v>
      </c>
      <c r="G338" s="55"/>
      <c r="H338" s="9" t="s">
        <v>869</v>
      </c>
      <c r="I338">
        <v>3</v>
      </c>
      <c r="J338">
        <v>0</v>
      </c>
      <c r="K338" s="34">
        <v>1</v>
      </c>
      <c r="L338">
        <f>+Tabla3239[[#This Row],[BALANCE INICIAL]]+Tabla3239[[#This Row],[ENTRADAS]]-Tabla3239[[#This Row],[SALIDAS]]</f>
        <v>2</v>
      </c>
      <c r="M338" s="2">
        <v>85</v>
      </c>
      <c r="N338" s="2">
        <f>+Tabla3239[[#This Row],[BALANCE INICIAL]]*Tabla3239[[#This Row],[PRECIO]]</f>
        <v>255</v>
      </c>
      <c r="O338" s="2">
        <f>+Tabla3239[[#This Row],[ENTRADAS]]*Tabla3239[[#This Row],[PRECIO]]</f>
        <v>0</v>
      </c>
      <c r="P338" s="2">
        <f>+Tabla3239[[#This Row],[SALIDAS]]*Tabla3239[[#This Row],[PRECIO]]</f>
        <v>85</v>
      </c>
      <c r="Q338" s="2">
        <f>+Tabla3239[[#This Row],[BALANCE INICIAL2]]+Tabla3239[[#This Row],[ENTRADAS3]]-Tabla3239[[#This Row],[SALIDAS4]]</f>
        <v>170</v>
      </c>
    </row>
    <row r="339" spans="1:17" x14ac:dyDescent="0.25">
      <c r="A339" s="9" t="s">
        <v>29</v>
      </c>
      <c r="B339" s="47" t="s">
        <v>878</v>
      </c>
      <c r="C339" s="50" t="s">
        <v>102</v>
      </c>
      <c r="D339" t="s">
        <v>577</v>
      </c>
      <c r="F339" s="55" t="s">
        <v>1345</v>
      </c>
      <c r="G339" s="55"/>
      <c r="H339" s="9" t="s">
        <v>834</v>
      </c>
      <c r="I339">
        <v>6</v>
      </c>
      <c r="J339">
        <v>0</v>
      </c>
      <c r="K339" s="34">
        <v>0</v>
      </c>
      <c r="L339">
        <f>+Tabla3239[[#This Row],[BALANCE INICIAL]]+Tabla3239[[#This Row],[ENTRADAS]]-Tabla3239[[#This Row],[SALIDAS]]</f>
        <v>6</v>
      </c>
      <c r="M339" s="2">
        <v>150</v>
      </c>
      <c r="N339" s="2">
        <f>+Tabla3239[[#This Row],[BALANCE INICIAL]]*Tabla3239[[#This Row],[PRECIO]]</f>
        <v>900</v>
      </c>
      <c r="O339" s="2">
        <f>+Tabla3239[[#This Row],[ENTRADAS]]*Tabla3239[[#This Row],[PRECIO]]</f>
        <v>0</v>
      </c>
      <c r="P339" s="2">
        <f>+Tabla3239[[#This Row],[SALIDAS]]*Tabla3239[[#This Row],[PRECIO]]</f>
        <v>0</v>
      </c>
      <c r="Q339" s="2">
        <f>+Tabla3239[[#This Row],[BALANCE INICIAL2]]+Tabla3239[[#This Row],[ENTRADAS3]]-Tabla3239[[#This Row],[SALIDAS4]]</f>
        <v>900</v>
      </c>
    </row>
    <row r="340" spans="1:17" x14ac:dyDescent="0.25">
      <c r="A340" s="39" t="s">
        <v>33</v>
      </c>
      <c r="B340" s="40" t="s">
        <v>879</v>
      </c>
      <c r="C340" s="50" t="s">
        <v>106</v>
      </c>
      <c r="D340" t="s">
        <v>705</v>
      </c>
      <c r="F340" s="55" t="s">
        <v>1345</v>
      </c>
      <c r="G340" s="55"/>
      <c r="H340" s="9" t="s">
        <v>825</v>
      </c>
      <c r="I340">
        <v>2</v>
      </c>
      <c r="J340">
        <v>0</v>
      </c>
      <c r="K340" s="34">
        <v>0</v>
      </c>
      <c r="L340">
        <f>+Tabla3239[[#This Row],[BALANCE INICIAL]]+Tabla3239[[#This Row],[ENTRADAS]]-Tabla3239[[#This Row],[SALIDAS]]</f>
        <v>2</v>
      </c>
      <c r="M340" s="2">
        <v>290</v>
      </c>
      <c r="N340" s="2">
        <f>+Tabla3239[[#This Row],[BALANCE INICIAL]]*Tabla3239[[#This Row],[PRECIO]]</f>
        <v>580</v>
      </c>
      <c r="O340" s="2">
        <f>+Tabla3239[[#This Row],[ENTRADAS]]*Tabla3239[[#This Row],[PRECIO]]</f>
        <v>0</v>
      </c>
      <c r="P340" s="2">
        <f>+Tabla3239[[#This Row],[SALIDAS]]*Tabla3239[[#This Row],[PRECIO]]</f>
        <v>0</v>
      </c>
      <c r="Q340" s="2">
        <f>+Tabla3239[[#This Row],[BALANCE INICIAL2]]+Tabla3239[[#This Row],[ENTRADAS3]]-Tabla3239[[#This Row],[SALIDAS4]]</f>
        <v>580</v>
      </c>
    </row>
    <row r="341" spans="1:17" x14ac:dyDescent="0.25">
      <c r="A341" s="9" t="s">
        <v>29</v>
      </c>
      <c r="B341" s="47" t="s">
        <v>878</v>
      </c>
      <c r="C341" s="50" t="s">
        <v>102</v>
      </c>
      <c r="D341" t="s">
        <v>578</v>
      </c>
      <c r="F341" s="55" t="s">
        <v>1345</v>
      </c>
      <c r="G341" s="55"/>
      <c r="H341" s="9" t="s">
        <v>834</v>
      </c>
      <c r="I341">
        <v>1</v>
      </c>
      <c r="J341">
        <v>0</v>
      </c>
      <c r="K341" s="34">
        <v>0</v>
      </c>
      <c r="L341">
        <f>+Tabla3239[[#This Row],[BALANCE INICIAL]]+Tabla3239[[#This Row],[ENTRADAS]]-Tabla3239[[#This Row],[SALIDAS]]</f>
        <v>1</v>
      </c>
      <c r="M341" s="2">
        <v>23.73</v>
      </c>
      <c r="N341" s="2">
        <f>+Tabla3239[[#This Row],[BALANCE INICIAL]]*Tabla3239[[#This Row],[PRECIO]]</f>
        <v>23.73</v>
      </c>
      <c r="O341" s="2">
        <f>+Tabla3239[[#This Row],[ENTRADAS]]*Tabla3239[[#This Row],[PRECIO]]</f>
        <v>0</v>
      </c>
      <c r="P341" s="2">
        <f>+Tabla3239[[#This Row],[SALIDAS]]*Tabla3239[[#This Row],[PRECIO]]</f>
        <v>0</v>
      </c>
      <c r="Q341" s="2">
        <f>+Tabla3239[[#This Row],[BALANCE INICIAL2]]+Tabla3239[[#This Row],[ENTRADAS3]]-Tabla3239[[#This Row],[SALIDAS4]]</f>
        <v>23.73</v>
      </c>
    </row>
    <row r="342" spans="1:17" x14ac:dyDescent="0.25">
      <c r="A342" s="9" t="s">
        <v>29</v>
      </c>
      <c r="B342" s="47" t="s">
        <v>878</v>
      </c>
      <c r="C342" s="50" t="s">
        <v>102</v>
      </c>
      <c r="D342" t="s">
        <v>579</v>
      </c>
      <c r="F342" s="55" t="s">
        <v>1345</v>
      </c>
      <c r="G342" s="55"/>
      <c r="H342" s="9" t="s">
        <v>834</v>
      </c>
      <c r="I342">
        <v>1</v>
      </c>
      <c r="J342">
        <v>0</v>
      </c>
      <c r="K342" s="34">
        <v>0</v>
      </c>
      <c r="L342">
        <f>+Tabla3239[[#This Row],[BALANCE INICIAL]]+Tabla3239[[#This Row],[ENTRADAS]]-Tabla3239[[#This Row],[SALIDAS]]</f>
        <v>1</v>
      </c>
      <c r="M342" s="2">
        <v>169</v>
      </c>
      <c r="N342" s="2">
        <f>+Tabla3239[[#This Row],[BALANCE INICIAL]]*Tabla3239[[#This Row],[PRECIO]]</f>
        <v>169</v>
      </c>
      <c r="O342" s="2">
        <f>+Tabla3239[[#This Row],[ENTRADAS]]*Tabla3239[[#This Row],[PRECIO]]</f>
        <v>0</v>
      </c>
      <c r="P342" s="2">
        <f>+Tabla3239[[#This Row],[SALIDAS]]*Tabla3239[[#This Row],[PRECIO]]</f>
        <v>0</v>
      </c>
      <c r="Q342" s="2">
        <f>+Tabla3239[[#This Row],[BALANCE INICIAL2]]+Tabla3239[[#This Row],[ENTRADAS3]]-Tabla3239[[#This Row],[SALIDAS4]]</f>
        <v>169</v>
      </c>
    </row>
    <row r="343" spans="1:17" x14ac:dyDescent="0.25">
      <c r="A343" s="9" t="s">
        <v>29</v>
      </c>
      <c r="B343" s="47" t="s">
        <v>878</v>
      </c>
      <c r="C343" s="50" t="s">
        <v>102</v>
      </c>
      <c r="D343" t="s">
        <v>580</v>
      </c>
      <c r="F343" s="55" t="s">
        <v>1345</v>
      </c>
      <c r="G343" s="55"/>
      <c r="H343" s="9" t="s">
        <v>834</v>
      </c>
      <c r="I343">
        <v>1</v>
      </c>
      <c r="J343">
        <v>0</v>
      </c>
      <c r="K343" s="34">
        <v>0</v>
      </c>
      <c r="L343">
        <f>+Tabla3239[[#This Row],[BALANCE INICIAL]]+Tabla3239[[#This Row],[ENTRADAS]]-Tabla3239[[#This Row],[SALIDAS]]</f>
        <v>1</v>
      </c>
      <c r="M343" s="2">
        <v>239</v>
      </c>
      <c r="N343" s="2">
        <f>+Tabla3239[[#This Row],[BALANCE INICIAL]]*Tabla3239[[#This Row],[PRECIO]]</f>
        <v>239</v>
      </c>
      <c r="O343" s="2">
        <f>+Tabla3239[[#This Row],[ENTRADAS]]*Tabla3239[[#This Row],[PRECIO]]</f>
        <v>0</v>
      </c>
      <c r="P343" s="2">
        <f>+Tabla3239[[#This Row],[SALIDAS]]*Tabla3239[[#This Row],[PRECIO]]</f>
        <v>0</v>
      </c>
      <c r="Q343" s="2">
        <f>+Tabla3239[[#This Row],[BALANCE INICIAL2]]+Tabla3239[[#This Row],[ENTRADAS3]]-Tabla3239[[#This Row],[SALIDAS4]]</f>
        <v>239</v>
      </c>
    </row>
    <row r="344" spans="1:17" x14ac:dyDescent="0.25">
      <c r="A344" s="9" t="s">
        <v>29</v>
      </c>
      <c r="B344" s="47" t="s">
        <v>878</v>
      </c>
      <c r="C344" s="50" t="s">
        <v>102</v>
      </c>
      <c r="D344" t="s">
        <v>1466</v>
      </c>
      <c r="F344" s="55" t="s">
        <v>1345</v>
      </c>
      <c r="G344" s="55"/>
      <c r="H344" s="9" t="s">
        <v>834</v>
      </c>
      <c r="I344">
        <v>5</v>
      </c>
      <c r="J344">
        <v>0</v>
      </c>
      <c r="K344" s="34">
        <v>0</v>
      </c>
      <c r="L344">
        <f>+Tabla3239[[#This Row],[BALANCE INICIAL]]+Tabla3239[[#This Row],[ENTRADAS]]-Tabla3239[[#This Row],[SALIDAS]]</f>
        <v>5</v>
      </c>
      <c r="M344" s="2">
        <v>28</v>
      </c>
      <c r="N344" s="2">
        <f>+Tabla3239[[#This Row],[BALANCE INICIAL]]*Tabla3239[[#This Row],[PRECIO]]</f>
        <v>140</v>
      </c>
      <c r="O344" s="2">
        <f>+Tabla3239[[#This Row],[ENTRADAS]]*Tabla3239[[#This Row],[PRECIO]]</f>
        <v>0</v>
      </c>
      <c r="P344" s="2">
        <f>+Tabla3239[[#This Row],[SALIDAS]]*Tabla3239[[#This Row],[PRECIO]]</f>
        <v>0</v>
      </c>
      <c r="Q344" s="2">
        <f>+Tabla3239[[#This Row],[BALANCE INICIAL2]]+Tabla3239[[#This Row],[ENTRADAS3]]-Tabla3239[[#This Row],[SALIDAS4]]</f>
        <v>140</v>
      </c>
    </row>
    <row r="345" spans="1:17" x14ac:dyDescent="0.25">
      <c r="A345" s="9" t="s">
        <v>29</v>
      </c>
      <c r="B345" s="47" t="s">
        <v>878</v>
      </c>
      <c r="C345" s="50" t="s">
        <v>102</v>
      </c>
      <c r="D345" t="s">
        <v>582</v>
      </c>
      <c r="F345" s="55" t="s">
        <v>1345</v>
      </c>
      <c r="G345" s="55"/>
      <c r="H345" s="9" t="s">
        <v>834</v>
      </c>
      <c r="I345">
        <v>3</v>
      </c>
      <c r="J345">
        <v>0</v>
      </c>
      <c r="K345" s="34">
        <v>0</v>
      </c>
      <c r="L345">
        <f>+Tabla3239[[#This Row],[BALANCE INICIAL]]+Tabla3239[[#This Row],[ENTRADAS]]-Tabla3239[[#This Row],[SALIDAS]]</f>
        <v>3</v>
      </c>
      <c r="M345" s="2">
        <v>88.98</v>
      </c>
      <c r="N345" s="2">
        <f>+Tabla3239[[#This Row],[BALANCE INICIAL]]*Tabla3239[[#This Row],[PRECIO]]</f>
        <v>266.94</v>
      </c>
      <c r="O345" s="2">
        <f>+Tabla3239[[#This Row],[ENTRADAS]]*Tabla3239[[#This Row],[PRECIO]]</f>
        <v>0</v>
      </c>
      <c r="P345" s="2">
        <f>+Tabla3239[[#This Row],[SALIDAS]]*Tabla3239[[#This Row],[PRECIO]]</f>
        <v>0</v>
      </c>
      <c r="Q345" s="2">
        <f>+Tabla3239[[#This Row],[BALANCE INICIAL2]]+Tabla3239[[#This Row],[ENTRADAS3]]-Tabla3239[[#This Row],[SALIDAS4]]</f>
        <v>266.94</v>
      </c>
    </row>
    <row r="346" spans="1:17" x14ac:dyDescent="0.25">
      <c r="A346" s="9" t="s">
        <v>29</v>
      </c>
      <c r="B346" s="47" t="s">
        <v>878</v>
      </c>
      <c r="C346" s="50" t="s">
        <v>102</v>
      </c>
      <c r="D346" t="s">
        <v>583</v>
      </c>
      <c r="F346" s="55" t="s">
        <v>1345</v>
      </c>
      <c r="G346" s="55"/>
      <c r="H346" s="9" t="s">
        <v>834</v>
      </c>
      <c r="I346">
        <v>4</v>
      </c>
      <c r="J346">
        <v>0</v>
      </c>
      <c r="K346" s="34">
        <v>0</v>
      </c>
      <c r="L346">
        <f>+Tabla3239[[#This Row],[BALANCE INICIAL]]+Tabla3239[[#This Row],[ENTRADAS]]-Tabla3239[[#This Row],[SALIDAS]]</f>
        <v>4</v>
      </c>
      <c r="M346" s="2">
        <v>97</v>
      </c>
      <c r="N346" s="2">
        <f>+Tabla3239[[#This Row],[BALANCE INICIAL]]*Tabla3239[[#This Row],[PRECIO]]</f>
        <v>388</v>
      </c>
      <c r="O346" s="2">
        <f>+Tabla3239[[#This Row],[ENTRADAS]]*Tabla3239[[#This Row],[PRECIO]]</f>
        <v>0</v>
      </c>
      <c r="P346" s="2">
        <f>+Tabla3239[[#This Row],[SALIDAS]]*Tabla3239[[#This Row],[PRECIO]]</f>
        <v>0</v>
      </c>
      <c r="Q346" s="2">
        <f>+Tabla3239[[#This Row],[BALANCE INICIAL2]]+Tabla3239[[#This Row],[ENTRADAS3]]-Tabla3239[[#This Row],[SALIDAS4]]</f>
        <v>388</v>
      </c>
    </row>
    <row r="347" spans="1:17" x14ac:dyDescent="0.25">
      <c r="A347" s="9" t="s">
        <v>29</v>
      </c>
      <c r="B347" s="47" t="s">
        <v>878</v>
      </c>
      <c r="C347" s="50" t="s">
        <v>102</v>
      </c>
      <c r="D347" t="s">
        <v>584</v>
      </c>
      <c r="F347" s="55" t="s">
        <v>1345</v>
      </c>
      <c r="G347" s="55"/>
      <c r="H347" s="9" t="s">
        <v>865</v>
      </c>
      <c r="I347">
        <v>1</v>
      </c>
      <c r="J347">
        <v>0</v>
      </c>
      <c r="K347" s="34">
        <v>0</v>
      </c>
      <c r="L347">
        <f>+Tabla3239[[#This Row],[BALANCE INICIAL]]+Tabla3239[[#This Row],[ENTRADAS]]-Tabla3239[[#This Row],[SALIDAS]]</f>
        <v>1</v>
      </c>
      <c r="M347" s="2">
        <v>650</v>
      </c>
      <c r="N347" s="2">
        <f>+Tabla3239[[#This Row],[BALANCE INICIAL]]*Tabla3239[[#This Row],[PRECIO]]</f>
        <v>650</v>
      </c>
      <c r="O347" s="2">
        <f>+Tabla3239[[#This Row],[ENTRADAS]]*Tabla3239[[#This Row],[PRECIO]]</f>
        <v>0</v>
      </c>
      <c r="P347" s="2">
        <f>+Tabla3239[[#This Row],[SALIDAS]]*Tabla3239[[#This Row],[PRECIO]]</f>
        <v>0</v>
      </c>
      <c r="Q347" s="2">
        <f>+Tabla3239[[#This Row],[BALANCE INICIAL2]]+Tabla3239[[#This Row],[ENTRADAS3]]-Tabla3239[[#This Row],[SALIDAS4]]</f>
        <v>650</v>
      </c>
    </row>
    <row r="348" spans="1:17" x14ac:dyDescent="0.25">
      <c r="A348" s="39" t="s">
        <v>55</v>
      </c>
      <c r="B348" s="40" t="s">
        <v>905</v>
      </c>
      <c r="C348" s="52" t="s">
        <v>103</v>
      </c>
      <c r="D348" t="s">
        <v>1066</v>
      </c>
      <c r="E348" t="s">
        <v>1060</v>
      </c>
      <c r="F348" s="55" t="s">
        <v>1345</v>
      </c>
      <c r="G348" s="55"/>
      <c r="H348" s="9" t="s">
        <v>1403</v>
      </c>
      <c r="I348">
        <v>0</v>
      </c>
      <c r="J348">
        <v>0</v>
      </c>
      <c r="K348" s="34">
        <v>0</v>
      </c>
      <c r="L348">
        <f>+Tabla3239[[#This Row],[BALANCE INICIAL]]+Tabla3239[[#This Row],[ENTRADAS]]-Tabla3239[[#This Row],[SALIDAS]]</f>
        <v>0</v>
      </c>
      <c r="M348" s="2">
        <v>230</v>
      </c>
      <c r="N348" s="2">
        <f>+Tabla3239[[#This Row],[BALANCE INICIAL]]*Tabla3239[[#This Row],[PRECIO]]</f>
        <v>0</v>
      </c>
      <c r="O348" s="2">
        <f>+Tabla3239[[#This Row],[ENTRADAS]]*Tabla3239[[#This Row],[PRECIO]]</f>
        <v>0</v>
      </c>
      <c r="P348" s="2">
        <f>+Tabla3239[[#This Row],[SALIDAS]]*Tabla3239[[#This Row],[PRECIO]]</f>
        <v>0</v>
      </c>
      <c r="Q348" s="2">
        <f>+Tabla3239[[#This Row],[BALANCE INICIAL2]]+Tabla3239[[#This Row],[ENTRADAS3]]-Tabla3239[[#This Row],[SALIDAS4]]</f>
        <v>0</v>
      </c>
    </row>
    <row r="349" spans="1:17" x14ac:dyDescent="0.25">
      <c r="A349" s="39" t="s">
        <v>55</v>
      </c>
      <c r="B349" s="40" t="s">
        <v>905</v>
      </c>
      <c r="C349" s="52" t="s">
        <v>103</v>
      </c>
      <c r="D349" t="s">
        <v>1064</v>
      </c>
      <c r="E349" t="s">
        <v>1060</v>
      </c>
      <c r="F349" s="55" t="s">
        <v>1345</v>
      </c>
      <c r="G349" s="55"/>
      <c r="H349" s="9" t="s">
        <v>1403</v>
      </c>
      <c r="I349">
        <v>0</v>
      </c>
      <c r="J349">
        <v>0</v>
      </c>
      <c r="K349" s="34">
        <v>0</v>
      </c>
      <c r="L349">
        <f>+Tabla3239[[#This Row],[BALANCE INICIAL]]+Tabla3239[[#This Row],[ENTRADAS]]-Tabla3239[[#This Row],[SALIDAS]]</f>
        <v>0</v>
      </c>
      <c r="M349" s="2">
        <v>230</v>
      </c>
      <c r="N349" s="2">
        <f>+Tabla3239[[#This Row],[BALANCE INICIAL]]*Tabla3239[[#This Row],[PRECIO]]</f>
        <v>0</v>
      </c>
      <c r="O349" s="2">
        <f>+Tabla3239[[#This Row],[ENTRADAS]]*Tabla3239[[#This Row],[PRECIO]]</f>
        <v>0</v>
      </c>
      <c r="P349" s="2">
        <f>+Tabla3239[[#This Row],[SALIDAS]]*Tabla3239[[#This Row],[PRECIO]]</f>
        <v>0</v>
      </c>
      <c r="Q349" s="2">
        <f>+Tabla3239[[#This Row],[BALANCE INICIAL2]]+Tabla3239[[#This Row],[ENTRADAS3]]-Tabla3239[[#This Row],[SALIDAS4]]</f>
        <v>0</v>
      </c>
    </row>
    <row r="350" spans="1:17" x14ac:dyDescent="0.25">
      <c r="A350" s="39" t="s">
        <v>55</v>
      </c>
      <c r="B350" s="40" t="s">
        <v>905</v>
      </c>
      <c r="C350" s="52" t="s">
        <v>103</v>
      </c>
      <c r="D350" t="s">
        <v>1078</v>
      </c>
      <c r="E350" t="s">
        <v>1060</v>
      </c>
      <c r="F350" s="55" t="s">
        <v>1345</v>
      </c>
      <c r="G350" s="55"/>
      <c r="H350" s="9" t="s">
        <v>1403</v>
      </c>
      <c r="I350">
        <v>0</v>
      </c>
      <c r="J350">
        <v>0</v>
      </c>
      <c r="K350" s="34">
        <v>0</v>
      </c>
      <c r="L350">
        <f>+Tabla3239[[#This Row],[BALANCE INICIAL]]+Tabla3239[[#This Row],[ENTRADAS]]-Tabla3239[[#This Row],[SALIDAS]]</f>
        <v>0</v>
      </c>
      <c r="M350" s="2">
        <v>300</v>
      </c>
      <c r="N350" s="2">
        <f>+Tabla3239[[#This Row],[BALANCE INICIAL]]*Tabla3239[[#This Row],[PRECIO]]</f>
        <v>0</v>
      </c>
      <c r="O350" s="2">
        <f>+Tabla3239[[#This Row],[ENTRADAS]]*Tabla3239[[#This Row],[PRECIO]]</f>
        <v>0</v>
      </c>
      <c r="P350" s="2">
        <f>+Tabla3239[[#This Row],[SALIDAS]]*Tabla3239[[#This Row],[PRECIO]]</f>
        <v>0</v>
      </c>
      <c r="Q350" s="2">
        <f>+Tabla3239[[#This Row],[BALANCE INICIAL2]]+Tabla3239[[#This Row],[ENTRADAS3]]-Tabla3239[[#This Row],[SALIDAS4]]</f>
        <v>0</v>
      </c>
    </row>
    <row r="351" spans="1:17" x14ac:dyDescent="0.25">
      <c r="A351" s="39" t="s">
        <v>55</v>
      </c>
      <c r="B351" s="40" t="s">
        <v>905</v>
      </c>
      <c r="C351" s="52" t="s">
        <v>103</v>
      </c>
      <c r="D351" t="s">
        <v>1065</v>
      </c>
      <c r="E351" t="s">
        <v>1060</v>
      </c>
      <c r="F351" s="55" t="s">
        <v>1345</v>
      </c>
      <c r="G351" s="55"/>
      <c r="H351" s="9" t="s">
        <v>1403</v>
      </c>
      <c r="I351">
        <v>0</v>
      </c>
      <c r="J351">
        <v>0</v>
      </c>
      <c r="K351" s="34">
        <v>0</v>
      </c>
      <c r="L351">
        <f>+Tabla3239[[#This Row],[BALANCE INICIAL]]+Tabla3239[[#This Row],[ENTRADAS]]-Tabla3239[[#This Row],[SALIDAS]]</f>
        <v>0</v>
      </c>
      <c r="M351" s="2">
        <v>230</v>
      </c>
      <c r="N351" s="2">
        <f>+Tabla3239[[#This Row],[BALANCE INICIAL]]*Tabla3239[[#This Row],[PRECIO]]</f>
        <v>0</v>
      </c>
      <c r="O351" s="2">
        <f>+Tabla3239[[#This Row],[ENTRADAS]]*Tabla3239[[#This Row],[PRECIO]]</f>
        <v>0</v>
      </c>
      <c r="P351" s="2">
        <f>+Tabla3239[[#This Row],[SALIDAS]]*Tabla3239[[#This Row],[PRECIO]]</f>
        <v>0</v>
      </c>
      <c r="Q351" s="2">
        <f>+Tabla3239[[#This Row],[BALANCE INICIAL2]]+Tabla3239[[#This Row],[ENTRADAS3]]-Tabla3239[[#This Row],[SALIDAS4]]</f>
        <v>0</v>
      </c>
    </row>
    <row r="352" spans="1:17" x14ac:dyDescent="0.25">
      <c r="A352" s="39" t="s">
        <v>55</v>
      </c>
      <c r="B352" s="40" t="s">
        <v>905</v>
      </c>
      <c r="C352" s="52" t="s">
        <v>103</v>
      </c>
      <c r="D352" t="s">
        <v>1067</v>
      </c>
      <c r="E352" t="s">
        <v>1060</v>
      </c>
      <c r="F352" s="55" t="s">
        <v>1345</v>
      </c>
      <c r="G352" s="55"/>
      <c r="H352" s="9" t="s">
        <v>1403</v>
      </c>
      <c r="I352">
        <v>0</v>
      </c>
      <c r="J352">
        <v>0</v>
      </c>
      <c r="K352" s="34">
        <v>0</v>
      </c>
      <c r="L352">
        <f>+Tabla3239[[#This Row],[BALANCE INICIAL]]+Tabla3239[[#This Row],[ENTRADAS]]-Tabla3239[[#This Row],[SALIDAS]]</f>
        <v>0</v>
      </c>
      <c r="M352" s="2">
        <v>230</v>
      </c>
      <c r="N352" s="2">
        <f>+Tabla3239[[#This Row],[BALANCE INICIAL]]*Tabla3239[[#This Row],[PRECIO]]</f>
        <v>0</v>
      </c>
      <c r="O352" s="2">
        <f>+Tabla3239[[#This Row],[ENTRADAS]]*Tabla3239[[#This Row],[PRECIO]]</f>
        <v>0</v>
      </c>
      <c r="P352" s="2">
        <f>+Tabla3239[[#This Row],[SALIDAS]]*Tabla3239[[#This Row],[PRECIO]]</f>
        <v>0</v>
      </c>
      <c r="Q352" s="2">
        <f>+Tabla3239[[#This Row],[BALANCE INICIAL2]]+Tabla3239[[#This Row],[ENTRADAS3]]-Tabla3239[[#This Row],[SALIDAS4]]</f>
        <v>0</v>
      </c>
    </row>
    <row r="353" spans="1:17" x14ac:dyDescent="0.25">
      <c r="A353" s="39" t="s">
        <v>59</v>
      </c>
      <c r="B353" s="40" t="s">
        <v>880</v>
      </c>
      <c r="C353" s="52" t="s">
        <v>107</v>
      </c>
      <c r="D353" t="s">
        <v>1361</v>
      </c>
      <c r="F353" s="55" t="s">
        <v>1345</v>
      </c>
      <c r="G353" s="55"/>
      <c r="H353" s="9" t="s">
        <v>820</v>
      </c>
      <c r="I353">
        <v>6</v>
      </c>
      <c r="J353">
        <v>0</v>
      </c>
      <c r="K353" s="34">
        <v>0</v>
      </c>
      <c r="L353">
        <f>+Tabla3239[[#This Row],[BALANCE INICIAL]]+Tabla3239[[#This Row],[ENTRADAS]]-Tabla3239[[#This Row],[SALIDAS]]</f>
        <v>6</v>
      </c>
      <c r="M353" s="2">
        <v>90</v>
      </c>
      <c r="N353" s="2">
        <f>+Tabla3239[[#This Row],[BALANCE INICIAL]]*Tabla3239[[#This Row],[PRECIO]]</f>
        <v>540</v>
      </c>
      <c r="O353" s="2">
        <f>+Tabla3239[[#This Row],[ENTRADAS]]*Tabla3239[[#This Row],[PRECIO]]</f>
        <v>0</v>
      </c>
      <c r="P353" s="2">
        <f>+Tabla3239[[#This Row],[SALIDAS]]*Tabla3239[[#This Row],[PRECIO]]</f>
        <v>0</v>
      </c>
      <c r="Q353" s="2">
        <f>+Tabla3239[[#This Row],[BALANCE INICIAL2]]+Tabla3239[[#This Row],[ENTRADAS3]]-Tabla3239[[#This Row],[SALIDAS4]]</f>
        <v>540</v>
      </c>
    </row>
    <row r="354" spans="1:17" x14ac:dyDescent="0.25">
      <c r="A354" s="39" t="s">
        <v>34</v>
      </c>
      <c r="B354" s="40" t="s">
        <v>877</v>
      </c>
      <c r="C354" s="52" t="s">
        <v>80</v>
      </c>
      <c r="D354" t="s">
        <v>1391</v>
      </c>
      <c r="F354" s="55" t="s">
        <v>1345</v>
      </c>
      <c r="G354" s="55"/>
      <c r="H354" s="9" t="s">
        <v>1410</v>
      </c>
      <c r="I354">
        <v>372</v>
      </c>
      <c r="J354">
        <v>0</v>
      </c>
      <c r="K354" s="34">
        <v>0</v>
      </c>
      <c r="L354">
        <f>+Tabla3239[[#This Row],[BALANCE INICIAL]]+Tabla3239[[#This Row],[ENTRADAS]]-Tabla3239[[#This Row],[SALIDAS]]</f>
        <v>372</v>
      </c>
      <c r="M354" s="2">
        <v>949</v>
      </c>
      <c r="N354" s="2">
        <f>+Tabla3239[[#This Row],[BALANCE INICIAL]]*Tabla3239[[#This Row],[PRECIO]]</f>
        <v>353028</v>
      </c>
      <c r="O354" s="2">
        <f>+Tabla3239[[#This Row],[ENTRADAS]]*Tabla3239[[#This Row],[PRECIO]]</f>
        <v>0</v>
      </c>
      <c r="P354" s="2">
        <f>+Tabla3239[[#This Row],[SALIDAS]]*Tabla3239[[#This Row],[PRECIO]]</f>
        <v>0</v>
      </c>
      <c r="Q354" s="2">
        <f>+Tabla3239[[#This Row],[BALANCE INICIAL2]]+Tabla3239[[#This Row],[ENTRADAS3]]-Tabla3239[[#This Row],[SALIDAS4]]</f>
        <v>353028</v>
      </c>
    </row>
    <row r="355" spans="1:17" x14ac:dyDescent="0.25">
      <c r="A355" s="63" t="s">
        <v>24</v>
      </c>
      <c r="B355" s="40" t="s">
        <v>875</v>
      </c>
      <c r="C355" s="52" t="s">
        <v>64</v>
      </c>
      <c r="D355" t="s">
        <v>1567</v>
      </c>
      <c r="F355" s="55"/>
      <c r="G355" s="55"/>
      <c r="H355" s="9" t="s">
        <v>820</v>
      </c>
      <c r="I355">
        <v>4</v>
      </c>
      <c r="K355" s="34"/>
      <c r="L355">
        <f>+Tabla3239[[#This Row],[BALANCE INICIAL]]+Tabla3239[[#This Row],[ENTRADAS]]-Tabla3239[[#This Row],[SALIDAS]]</f>
        <v>4</v>
      </c>
      <c r="M355" s="2">
        <v>1620</v>
      </c>
      <c r="N355" s="2">
        <f>+Tabla3239[[#This Row],[BALANCE INICIAL]]*Tabla3239[[#This Row],[PRECIO]]</f>
        <v>6480</v>
      </c>
      <c r="O355" s="2">
        <f>+Tabla3239[[#This Row],[ENTRADAS]]*Tabla3239[[#This Row],[PRECIO]]</f>
        <v>0</v>
      </c>
      <c r="P355" s="2">
        <f>+Tabla3239[[#This Row],[SALIDAS]]*Tabla3239[[#This Row],[PRECIO]]</f>
        <v>0</v>
      </c>
      <c r="Q355" s="2">
        <f>+Tabla3239[[#This Row],[BALANCE INICIAL2]]+Tabla3239[[#This Row],[ENTRADAS3]]-Tabla3239[[#This Row],[SALIDAS4]]</f>
        <v>6480</v>
      </c>
    </row>
    <row r="356" spans="1:17" x14ac:dyDescent="0.25">
      <c r="A356" s="9" t="s">
        <v>29</v>
      </c>
      <c r="B356" s="47" t="s">
        <v>878</v>
      </c>
      <c r="C356" s="50" t="s">
        <v>102</v>
      </c>
      <c r="D356" t="s">
        <v>1562</v>
      </c>
      <c r="F356" s="55"/>
      <c r="G356" s="55"/>
      <c r="H356" s="9"/>
      <c r="I356">
        <v>1</v>
      </c>
      <c r="K356" s="34"/>
      <c r="L356">
        <f>+Tabla3239[[#This Row],[BALANCE INICIAL]]+Tabla3239[[#This Row],[ENTRADAS]]-Tabla3239[[#This Row],[SALIDAS]]</f>
        <v>1</v>
      </c>
      <c r="M356" s="2">
        <v>125</v>
      </c>
      <c r="N356" s="2">
        <f>+Tabla3239[[#This Row],[BALANCE INICIAL]]*Tabla3239[[#This Row],[PRECIO]]</f>
        <v>125</v>
      </c>
      <c r="O356" s="2">
        <f>+Tabla3239[[#This Row],[ENTRADAS]]*Tabla3239[[#This Row],[PRECIO]]</f>
        <v>0</v>
      </c>
      <c r="P356" s="2">
        <f>+Tabla3239[[#This Row],[SALIDAS]]*Tabla3239[[#This Row],[PRECIO]]</f>
        <v>0</v>
      </c>
      <c r="Q356" s="2">
        <f>+Tabla3239[[#This Row],[BALANCE INICIAL2]]+Tabla3239[[#This Row],[ENTRADAS3]]-Tabla3239[[#This Row],[SALIDAS4]]</f>
        <v>125</v>
      </c>
    </row>
    <row r="357" spans="1:17" x14ac:dyDescent="0.25">
      <c r="A357" s="9" t="s">
        <v>29</v>
      </c>
      <c r="B357" s="47" t="s">
        <v>878</v>
      </c>
      <c r="C357" s="50" t="s">
        <v>102</v>
      </c>
      <c r="D357" t="s">
        <v>585</v>
      </c>
      <c r="F357" s="55" t="s">
        <v>1345</v>
      </c>
      <c r="G357" s="55"/>
      <c r="H357" s="9" t="s">
        <v>865</v>
      </c>
      <c r="I357">
        <v>1</v>
      </c>
      <c r="J357">
        <v>0</v>
      </c>
      <c r="K357" s="34">
        <v>0</v>
      </c>
      <c r="L357">
        <f>+Tabla3239[[#This Row],[BALANCE INICIAL]]+Tabla3239[[#This Row],[ENTRADAS]]-Tabla3239[[#This Row],[SALIDAS]]</f>
        <v>1</v>
      </c>
      <c r="M357" s="2">
        <v>170.5</v>
      </c>
      <c r="N357" s="2">
        <f>+Tabla3239[[#This Row],[BALANCE INICIAL]]*Tabla3239[[#This Row],[PRECIO]]</f>
        <v>170.5</v>
      </c>
      <c r="O357" s="2">
        <f>+Tabla3239[[#This Row],[ENTRADAS]]*Tabla3239[[#This Row],[PRECIO]]</f>
        <v>0</v>
      </c>
      <c r="P357" s="2">
        <f>+Tabla3239[[#This Row],[SALIDAS]]*Tabla3239[[#This Row],[PRECIO]]</f>
        <v>0</v>
      </c>
      <c r="Q357" s="2">
        <f>+Tabla3239[[#This Row],[BALANCE INICIAL2]]+Tabla3239[[#This Row],[ENTRADAS3]]-Tabla3239[[#This Row],[SALIDAS4]]</f>
        <v>170.5</v>
      </c>
    </row>
    <row r="358" spans="1:17" x14ac:dyDescent="0.25">
      <c r="A358" s="39" t="s">
        <v>28</v>
      </c>
      <c r="B358" s="40" t="s">
        <v>884</v>
      </c>
      <c r="C358" s="52" t="s">
        <v>74</v>
      </c>
      <c r="D358" t="s">
        <v>1252</v>
      </c>
      <c r="F358" s="55" t="s">
        <v>1345</v>
      </c>
      <c r="G358" s="55"/>
      <c r="H358" s="9" t="s">
        <v>820</v>
      </c>
      <c r="I358">
        <v>100</v>
      </c>
      <c r="J358">
        <v>0</v>
      </c>
      <c r="K358" s="34">
        <v>0</v>
      </c>
      <c r="L358">
        <f>+Tabla3239[[#This Row],[BALANCE INICIAL]]+Tabla3239[[#This Row],[ENTRADAS]]-Tabla3239[[#This Row],[SALIDAS]]</f>
        <v>100</v>
      </c>
      <c r="M358" s="2">
        <v>10.25</v>
      </c>
      <c r="N358" s="2">
        <f>+Tabla3239[[#This Row],[BALANCE INICIAL]]*Tabla3239[[#This Row],[PRECIO]]</f>
        <v>1025</v>
      </c>
      <c r="O358" s="2">
        <f>+Tabla3239[[#This Row],[ENTRADAS]]*Tabla3239[[#This Row],[PRECIO]]</f>
        <v>0</v>
      </c>
      <c r="P358" s="2">
        <f>+Tabla3239[[#This Row],[SALIDAS]]*Tabla3239[[#This Row],[PRECIO]]</f>
        <v>0</v>
      </c>
      <c r="Q358" s="2">
        <f>+Tabla3239[[#This Row],[BALANCE INICIAL2]]+Tabla3239[[#This Row],[ENTRADAS3]]-Tabla3239[[#This Row],[SALIDAS4]]</f>
        <v>1025</v>
      </c>
    </row>
    <row r="359" spans="1:17" x14ac:dyDescent="0.25">
      <c r="A359" s="39" t="s">
        <v>28</v>
      </c>
      <c r="B359" s="40" t="s">
        <v>884</v>
      </c>
      <c r="C359" s="52" t="s">
        <v>74</v>
      </c>
      <c r="D359" t="s">
        <v>240</v>
      </c>
      <c r="F359" s="55" t="s">
        <v>1345</v>
      </c>
      <c r="G359" s="55"/>
      <c r="H359" s="9" t="s">
        <v>834</v>
      </c>
      <c r="I359">
        <v>9</v>
      </c>
      <c r="J359">
        <v>0</v>
      </c>
      <c r="K359" s="34">
        <v>0</v>
      </c>
      <c r="L359">
        <f>+Tabla3239[[#This Row],[BALANCE INICIAL]]+Tabla3239[[#This Row],[ENTRADAS]]-Tabla3239[[#This Row],[SALIDAS]]</f>
        <v>9</v>
      </c>
      <c r="M359" s="2">
        <v>170.9</v>
      </c>
      <c r="N359" s="2">
        <f>+Tabla3239[[#This Row],[BALANCE INICIAL]]*Tabla3239[[#This Row],[PRECIO]]</f>
        <v>1538.1000000000001</v>
      </c>
      <c r="O359" s="2">
        <f>+Tabla3239[[#This Row],[ENTRADAS]]*Tabla3239[[#This Row],[PRECIO]]</f>
        <v>0</v>
      </c>
      <c r="P359" s="2">
        <f>+Tabla3239[[#This Row],[SALIDAS]]*Tabla3239[[#This Row],[PRECIO]]</f>
        <v>0</v>
      </c>
      <c r="Q359" s="2">
        <f>+Tabla3239[[#This Row],[BALANCE INICIAL2]]+Tabla3239[[#This Row],[ENTRADAS3]]-Tabla3239[[#This Row],[SALIDAS4]]</f>
        <v>1538.1000000000001</v>
      </c>
    </row>
    <row r="360" spans="1:17" x14ac:dyDescent="0.25">
      <c r="A360" s="9" t="s">
        <v>29</v>
      </c>
      <c r="B360" s="47" t="s">
        <v>878</v>
      </c>
      <c r="C360" s="50" t="s">
        <v>102</v>
      </c>
      <c r="D360" t="s">
        <v>586</v>
      </c>
      <c r="F360" s="55" t="s">
        <v>1345</v>
      </c>
      <c r="G360" s="55"/>
      <c r="H360" s="9" t="s">
        <v>865</v>
      </c>
      <c r="I360">
        <v>2</v>
      </c>
      <c r="J360">
        <v>0</v>
      </c>
      <c r="K360" s="34">
        <v>0</v>
      </c>
      <c r="L360">
        <f>+Tabla3239[[#This Row],[BALANCE INICIAL]]+Tabla3239[[#This Row],[ENTRADAS]]-Tabla3239[[#This Row],[SALIDAS]]</f>
        <v>2</v>
      </c>
      <c r="M360" s="2">
        <v>45</v>
      </c>
      <c r="N360" s="2">
        <f>+Tabla3239[[#This Row],[BALANCE INICIAL]]*Tabla3239[[#This Row],[PRECIO]]</f>
        <v>90</v>
      </c>
      <c r="O360" s="2">
        <f>+Tabla3239[[#This Row],[ENTRADAS]]*Tabla3239[[#This Row],[PRECIO]]</f>
        <v>0</v>
      </c>
      <c r="P360" s="2">
        <f>+Tabla3239[[#This Row],[SALIDAS]]*Tabla3239[[#This Row],[PRECIO]]</f>
        <v>0</v>
      </c>
      <c r="Q360" s="2">
        <f>+Tabla3239[[#This Row],[BALANCE INICIAL2]]+Tabla3239[[#This Row],[ENTRADAS3]]-Tabla3239[[#This Row],[SALIDAS4]]</f>
        <v>90</v>
      </c>
    </row>
    <row r="361" spans="1:17" x14ac:dyDescent="0.25">
      <c r="A361" s="39" t="s">
        <v>60</v>
      </c>
      <c r="B361" s="40" t="s">
        <v>885</v>
      </c>
      <c r="C361" s="52" t="s">
        <v>108</v>
      </c>
      <c r="D361" t="s">
        <v>706</v>
      </c>
      <c r="F361" s="55" t="s">
        <v>1345</v>
      </c>
      <c r="G361" s="55"/>
      <c r="H361" s="9" t="s">
        <v>820</v>
      </c>
      <c r="I361">
        <v>1</v>
      </c>
      <c r="J361">
        <v>0</v>
      </c>
      <c r="K361" s="34">
        <v>0</v>
      </c>
      <c r="L361">
        <f>+Tabla3239[[#This Row],[BALANCE INICIAL]]+Tabla3239[[#This Row],[ENTRADAS]]-Tabla3239[[#This Row],[SALIDAS]]</f>
        <v>1</v>
      </c>
      <c r="M361" s="2">
        <v>8544</v>
      </c>
      <c r="N361" s="2">
        <f>+Tabla3239[[#This Row],[BALANCE INICIAL]]*Tabla3239[[#This Row],[PRECIO]]</f>
        <v>8544</v>
      </c>
      <c r="O361" s="2">
        <f>+Tabla3239[[#This Row],[ENTRADAS]]*Tabla3239[[#This Row],[PRECIO]]</f>
        <v>0</v>
      </c>
      <c r="P361" s="2">
        <f>+Tabla3239[[#This Row],[SALIDAS]]*Tabla3239[[#This Row],[PRECIO]]</f>
        <v>0</v>
      </c>
      <c r="Q361" s="2">
        <f>+Tabla3239[[#This Row],[BALANCE INICIAL2]]+Tabla3239[[#This Row],[ENTRADAS3]]-Tabla3239[[#This Row],[SALIDAS4]]</f>
        <v>8544</v>
      </c>
    </row>
    <row r="362" spans="1:17" x14ac:dyDescent="0.25">
      <c r="A362" s="39" t="s">
        <v>24</v>
      </c>
      <c r="B362" s="40" t="s">
        <v>875</v>
      </c>
      <c r="C362" s="52" t="s">
        <v>64</v>
      </c>
      <c r="D362" t="s">
        <v>1258</v>
      </c>
      <c r="F362" s="55" t="s">
        <v>1345</v>
      </c>
      <c r="G362" s="55"/>
      <c r="H362" s="9" t="s">
        <v>820</v>
      </c>
      <c r="I362">
        <v>8</v>
      </c>
      <c r="J362">
        <v>0</v>
      </c>
      <c r="K362" s="34">
        <v>5</v>
      </c>
      <c r="L362">
        <f>+Tabla3239[[#This Row],[BALANCE INICIAL]]+Tabla3239[[#This Row],[ENTRADAS]]-Tabla3239[[#This Row],[SALIDAS]]</f>
        <v>3</v>
      </c>
      <c r="M362" s="2">
        <v>116</v>
      </c>
      <c r="N362" s="2">
        <f>+Tabla3239[[#This Row],[BALANCE INICIAL]]*Tabla3239[[#This Row],[PRECIO]]</f>
        <v>928</v>
      </c>
      <c r="O362" s="2">
        <f>+Tabla3239[[#This Row],[ENTRADAS]]*Tabla3239[[#This Row],[PRECIO]]</f>
        <v>0</v>
      </c>
      <c r="P362" s="2">
        <f>+Tabla3239[[#This Row],[SALIDAS]]*Tabla3239[[#This Row],[PRECIO]]</f>
        <v>580</v>
      </c>
      <c r="Q362" s="2">
        <f>+Tabla3239[[#This Row],[BALANCE INICIAL2]]+Tabla3239[[#This Row],[ENTRADAS3]]-Tabla3239[[#This Row],[SALIDAS4]]</f>
        <v>348</v>
      </c>
    </row>
    <row r="363" spans="1:17" x14ac:dyDescent="0.25">
      <c r="A363" s="39" t="s">
        <v>24</v>
      </c>
      <c r="B363" s="40" t="s">
        <v>875</v>
      </c>
      <c r="C363" s="52" t="s">
        <v>64</v>
      </c>
      <c r="D363" t="s">
        <v>1253</v>
      </c>
      <c r="F363" s="55" t="s">
        <v>1345</v>
      </c>
      <c r="G363" s="55"/>
      <c r="H363" s="9" t="s">
        <v>820</v>
      </c>
      <c r="I363">
        <v>10</v>
      </c>
      <c r="J363">
        <v>0</v>
      </c>
      <c r="K363" s="34">
        <v>0</v>
      </c>
      <c r="L363">
        <f>+Tabla3239[[#This Row],[BALANCE INICIAL]]+Tabla3239[[#This Row],[ENTRADAS]]-Tabla3239[[#This Row],[SALIDAS]]</f>
        <v>10</v>
      </c>
      <c r="M363" s="2">
        <v>84</v>
      </c>
      <c r="N363" s="2">
        <f>+Tabla3239[[#This Row],[BALANCE INICIAL]]*Tabla3239[[#This Row],[PRECIO]]</f>
        <v>840</v>
      </c>
      <c r="O363" s="2">
        <f>+Tabla3239[[#This Row],[ENTRADAS]]*Tabla3239[[#This Row],[PRECIO]]</f>
        <v>0</v>
      </c>
      <c r="P363" s="2">
        <f>+Tabla3239[[#This Row],[SALIDAS]]*Tabla3239[[#This Row],[PRECIO]]</f>
        <v>0</v>
      </c>
      <c r="Q363" s="2">
        <f>+Tabla3239[[#This Row],[BALANCE INICIAL2]]+Tabla3239[[#This Row],[ENTRADAS3]]-Tabla3239[[#This Row],[SALIDAS4]]</f>
        <v>840</v>
      </c>
    </row>
    <row r="364" spans="1:17" x14ac:dyDescent="0.25">
      <c r="A364" s="39" t="s">
        <v>24</v>
      </c>
      <c r="B364" s="40" t="s">
        <v>875</v>
      </c>
      <c r="C364" s="52" t="s">
        <v>64</v>
      </c>
      <c r="D364" t="s">
        <v>1254</v>
      </c>
      <c r="F364" s="55" t="s">
        <v>1345</v>
      </c>
      <c r="G364" s="55"/>
      <c r="H364" s="9" t="s">
        <v>820</v>
      </c>
      <c r="I364">
        <v>5</v>
      </c>
      <c r="J364">
        <v>0</v>
      </c>
      <c r="K364" s="34">
        <v>0</v>
      </c>
      <c r="L364">
        <f>+Tabla3239[[#This Row],[BALANCE INICIAL]]+Tabla3239[[#This Row],[ENTRADAS]]-Tabla3239[[#This Row],[SALIDAS]]</f>
        <v>5</v>
      </c>
      <c r="M364" s="2">
        <v>154</v>
      </c>
      <c r="N364" s="2">
        <f>+Tabla3239[[#This Row],[BALANCE INICIAL]]*Tabla3239[[#This Row],[PRECIO]]</f>
        <v>770</v>
      </c>
      <c r="O364" s="2">
        <f>+Tabla3239[[#This Row],[ENTRADAS]]*Tabla3239[[#This Row],[PRECIO]]</f>
        <v>0</v>
      </c>
      <c r="P364" s="2">
        <f>+Tabla3239[[#This Row],[SALIDAS]]*Tabla3239[[#This Row],[PRECIO]]</f>
        <v>0</v>
      </c>
      <c r="Q364" s="2">
        <f>+Tabla3239[[#This Row],[BALANCE INICIAL2]]+Tabla3239[[#This Row],[ENTRADAS3]]-Tabla3239[[#This Row],[SALIDAS4]]</f>
        <v>770</v>
      </c>
    </row>
    <row r="365" spans="1:17" x14ac:dyDescent="0.25">
      <c r="A365" s="39" t="s">
        <v>59</v>
      </c>
      <c r="B365" s="40" t="s">
        <v>880</v>
      </c>
      <c r="C365" s="52" t="s">
        <v>107</v>
      </c>
      <c r="D365" t="s">
        <v>707</v>
      </c>
      <c r="F365" s="55" t="s">
        <v>1345</v>
      </c>
      <c r="G365" s="55"/>
      <c r="H365" s="9" t="s">
        <v>820</v>
      </c>
      <c r="I365">
        <v>1</v>
      </c>
      <c r="J365">
        <v>0</v>
      </c>
      <c r="K365" s="34">
        <v>0</v>
      </c>
      <c r="L365">
        <f>+Tabla3239[[#This Row],[BALANCE INICIAL]]+Tabla3239[[#This Row],[ENTRADAS]]-Tabla3239[[#This Row],[SALIDAS]]</f>
        <v>1</v>
      </c>
      <c r="M365" s="2">
        <v>1000</v>
      </c>
      <c r="N365" s="2">
        <f>+Tabla3239[[#This Row],[BALANCE INICIAL]]*Tabla3239[[#This Row],[PRECIO]]</f>
        <v>1000</v>
      </c>
      <c r="O365" s="2">
        <f>+Tabla3239[[#This Row],[ENTRADAS]]*Tabla3239[[#This Row],[PRECIO]]</f>
        <v>0</v>
      </c>
      <c r="P365" s="2">
        <f>+Tabla3239[[#This Row],[SALIDAS]]*Tabla3239[[#This Row],[PRECIO]]</f>
        <v>0</v>
      </c>
      <c r="Q365" s="2">
        <f>+Tabla3239[[#This Row],[BALANCE INICIAL2]]+Tabla3239[[#This Row],[ENTRADAS3]]-Tabla3239[[#This Row],[SALIDAS4]]</f>
        <v>1000</v>
      </c>
    </row>
    <row r="366" spans="1:17" x14ac:dyDescent="0.25">
      <c r="A366" s="9" t="s">
        <v>29</v>
      </c>
      <c r="B366" s="47" t="s">
        <v>878</v>
      </c>
      <c r="C366" s="50" t="s">
        <v>102</v>
      </c>
      <c r="D366" t="s">
        <v>1563</v>
      </c>
      <c r="F366" s="55"/>
      <c r="G366" s="55"/>
      <c r="H366" s="9"/>
      <c r="I366">
        <v>1</v>
      </c>
      <c r="K366" s="34"/>
      <c r="L366">
        <f>+Tabla3239[[#This Row],[BALANCE INICIAL]]+Tabla3239[[#This Row],[ENTRADAS]]-Tabla3239[[#This Row],[SALIDAS]]</f>
        <v>1</v>
      </c>
      <c r="M366" s="2">
        <v>175</v>
      </c>
      <c r="N366" s="2">
        <f>+Tabla3239[[#This Row],[BALANCE INICIAL]]*Tabla3239[[#This Row],[PRECIO]]</f>
        <v>175</v>
      </c>
      <c r="O366" s="2">
        <f>+Tabla3239[[#This Row],[ENTRADAS]]*Tabla3239[[#This Row],[PRECIO]]</f>
        <v>0</v>
      </c>
      <c r="P366" s="2">
        <f>+Tabla3239[[#This Row],[SALIDAS]]*Tabla3239[[#This Row],[PRECIO]]</f>
        <v>0</v>
      </c>
      <c r="Q366" s="2">
        <f>+Tabla3239[[#This Row],[BALANCE INICIAL2]]+Tabla3239[[#This Row],[ENTRADAS3]]-Tabla3239[[#This Row],[SALIDAS4]]</f>
        <v>175</v>
      </c>
    </row>
    <row r="367" spans="1:17" x14ac:dyDescent="0.25">
      <c r="A367" s="9" t="s">
        <v>29</v>
      </c>
      <c r="B367" s="47" t="s">
        <v>878</v>
      </c>
      <c r="C367" s="50" t="s">
        <v>102</v>
      </c>
      <c r="D367" t="s">
        <v>1255</v>
      </c>
      <c r="F367" s="55" t="s">
        <v>1345</v>
      </c>
      <c r="G367" s="55"/>
      <c r="H367" s="9" t="s">
        <v>865</v>
      </c>
      <c r="I367">
        <v>1</v>
      </c>
      <c r="J367">
        <v>0</v>
      </c>
      <c r="K367" s="34">
        <v>0</v>
      </c>
      <c r="L367">
        <f>+Tabla3239[[#This Row],[BALANCE INICIAL]]+Tabla3239[[#This Row],[ENTRADAS]]-Tabla3239[[#This Row],[SALIDAS]]</f>
        <v>1</v>
      </c>
      <c r="M367" s="2">
        <v>400</v>
      </c>
      <c r="N367" s="2">
        <f>+Tabla3239[[#This Row],[BALANCE INICIAL]]*Tabla3239[[#This Row],[PRECIO]]</f>
        <v>400</v>
      </c>
      <c r="O367" s="2">
        <f>+Tabla3239[[#This Row],[ENTRADAS]]*Tabla3239[[#This Row],[PRECIO]]</f>
        <v>0</v>
      </c>
      <c r="P367" s="2">
        <f>+Tabla3239[[#This Row],[SALIDAS]]*Tabla3239[[#This Row],[PRECIO]]</f>
        <v>0</v>
      </c>
      <c r="Q367" s="2">
        <f>+Tabla3239[[#This Row],[BALANCE INICIAL2]]+Tabla3239[[#This Row],[ENTRADAS3]]-Tabla3239[[#This Row],[SALIDAS4]]</f>
        <v>400</v>
      </c>
    </row>
    <row r="368" spans="1:17" x14ac:dyDescent="0.25">
      <c r="A368" s="39" t="s">
        <v>43</v>
      </c>
      <c r="B368" s="40" t="s">
        <v>954</v>
      </c>
      <c r="C368" s="52" t="s">
        <v>89</v>
      </c>
      <c r="D368" t="s">
        <v>1256</v>
      </c>
      <c r="F368" s="55" t="s">
        <v>1345</v>
      </c>
      <c r="G368" s="55"/>
      <c r="H368" s="9" t="s">
        <v>820</v>
      </c>
      <c r="I368">
        <v>200</v>
      </c>
      <c r="J368">
        <v>0</v>
      </c>
      <c r="K368" s="34">
        <v>0</v>
      </c>
      <c r="L368">
        <f>+Tabla3239[[#This Row],[BALANCE INICIAL]]+Tabla3239[[#This Row],[ENTRADAS]]-Tabla3239[[#This Row],[SALIDAS]]</f>
        <v>200</v>
      </c>
      <c r="M368" s="2">
        <v>119</v>
      </c>
      <c r="N368" s="2">
        <f>+Tabla3239[[#This Row],[BALANCE INICIAL]]*Tabla3239[[#This Row],[PRECIO]]</f>
        <v>23800</v>
      </c>
      <c r="O368" s="2">
        <f>+Tabla3239[[#This Row],[ENTRADAS]]*Tabla3239[[#This Row],[PRECIO]]</f>
        <v>0</v>
      </c>
      <c r="P368" s="2">
        <f>+Tabla3239[[#This Row],[SALIDAS]]*Tabla3239[[#This Row],[PRECIO]]</f>
        <v>0</v>
      </c>
      <c r="Q368" s="2">
        <f>+Tabla3239[[#This Row],[BALANCE INICIAL2]]+Tabla3239[[#This Row],[ENTRADAS3]]-Tabla3239[[#This Row],[SALIDAS4]]</f>
        <v>23800</v>
      </c>
    </row>
    <row r="369" spans="1:17" x14ac:dyDescent="0.25">
      <c r="A369" s="39" t="s">
        <v>31</v>
      </c>
      <c r="B369" s="40" t="s">
        <v>897</v>
      </c>
      <c r="C369" s="50" t="s">
        <v>69</v>
      </c>
      <c r="D369" t="s">
        <v>1351</v>
      </c>
      <c r="F369" s="55" t="s">
        <v>1345</v>
      </c>
      <c r="G369" s="55"/>
      <c r="H369" s="9" t="s">
        <v>825</v>
      </c>
      <c r="I369">
        <v>204</v>
      </c>
      <c r="J369">
        <v>0</v>
      </c>
      <c r="K369" s="34">
        <v>84</v>
      </c>
      <c r="L369">
        <f>+Tabla3239[[#This Row],[BALANCE INICIAL]]+Tabla3239[[#This Row],[ENTRADAS]]-Tabla3239[[#This Row],[SALIDAS]]</f>
        <v>120</v>
      </c>
      <c r="M369" s="2">
        <v>93</v>
      </c>
      <c r="N369" s="2">
        <f>+Tabla3239[[#This Row],[BALANCE INICIAL]]*Tabla3239[[#This Row],[PRECIO]]</f>
        <v>18972</v>
      </c>
      <c r="O369" s="2">
        <f>+Tabla3239[[#This Row],[ENTRADAS]]*Tabla3239[[#This Row],[PRECIO]]</f>
        <v>0</v>
      </c>
      <c r="P369" s="2">
        <f>+Tabla3239[[#This Row],[SALIDAS]]*Tabla3239[[#This Row],[PRECIO]]</f>
        <v>7812</v>
      </c>
      <c r="Q369" s="2">
        <f>+Tabla3239[[#This Row],[BALANCE INICIAL2]]+Tabla3239[[#This Row],[ENTRADAS3]]-Tabla3239[[#This Row],[SALIDAS4]]</f>
        <v>11160</v>
      </c>
    </row>
    <row r="370" spans="1:17" x14ac:dyDescent="0.25">
      <c r="A370" s="39" t="s">
        <v>33</v>
      </c>
      <c r="B370" s="40" t="s">
        <v>879</v>
      </c>
      <c r="C370" s="50" t="s">
        <v>106</v>
      </c>
      <c r="D370" t="s">
        <v>708</v>
      </c>
      <c r="F370" s="55" t="s">
        <v>1345</v>
      </c>
      <c r="G370" s="55"/>
      <c r="H370" s="9" t="s">
        <v>825</v>
      </c>
      <c r="I370">
        <v>9</v>
      </c>
      <c r="J370">
        <v>0</v>
      </c>
      <c r="K370" s="34">
        <v>0</v>
      </c>
      <c r="L370">
        <f>+Tabla3239[[#This Row],[BALANCE INICIAL]]+Tabla3239[[#This Row],[ENTRADAS]]-Tabla3239[[#This Row],[SALIDAS]]</f>
        <v>9</v>
      </c>
      <c r="M370" s="2">
        <v>633.62</v>
      </c>
      <c r="N370" s="2">
        <f>+Tabla3239[[#This Row],[BALANCE INICIAL]]*Tabla3239[[#This Row],[PRECIO]]</f>
        <v>5702.58</v>
      </c>
      <c r="O370" s="2">
        <f>+Tabla3239[[#This Row],[ENTRADAS]]*Tabla3239[[#This Row],[PRECIO]]</f>
        <v>0</v>
      </c>
      <c r="P370" s="2">
        <f>+Tabla3239[[#This Row],[SALIDAS]]*Tabla3239[[#This Row],[PRECIO]]</f>
        <v>0</v>
      </c>
      <c r="Q370" s="2">
        <f>+Tabla3239[[#This Row],[BALANCE INICIAL2]]+Tabla3239[[#This Row],[ENTRADAS3]]-Tabla3239[[#This Row],[SALIDAS4]]</f>
        <v>5702.58</v>
      </c>
    </row>
    <row r="371" spans="1:17" ht="12.75" customHeight="1" x14ac:dyDescent="0.25">
      <c r="A371" s="39" t="s">
        <v>31</v>
      </c>
      <c r="B371" s="40" t="s">
        <v>897</v>
      </c>
      <c r="C371" s="50" t="s">
        <v>69</v>
      </c>
      <c r="D371" t="s">
        <v>242</v>
      </c>
      <c r="F371" s="55" t="s">
        <v>1345</v>
      </c>
      <c r="G371" s="55"/>
      <c r="H371" s="9" t="s">
        <v>825</v>
      </c>
      <c r="I371">
        <v>149</v>
      </c>
      <c r="J371">
        <v>0</v>
      </c>
      <c r="K371" s="34">
        <v>111</v>
      </c>
      <c r="L371">
        <f>+Tabla3239[[#This Row],[BALANCE INICIAL]]+Tabla3239[[#This Row],[ENTRADAS]]-Tabla3239[[#This Row],[SALIDAS]]</f>
        <v>38</v>
      </c>
      <c r="M371" s="2">
        <v>93</v>
      </c>
      <c r="N371" s="2">
        <f>+Tabla3239[[#This Row],[BALANCE INICIAL]]*Tabla3239[[#This Row],[PRECIO]]</f>
        <v>13857</v>
      </c>
      <c r="O371" s="2">
        <f>+Tabla3239[[#This Row],[ENTRADAS]]*Tabla3239[[#This Row],[PRECIO]]</f>
        <v>0</v>
      </c>
      <c r="P371" s="2">
        <f>+Tabla3239[[#This Row],[SALIDAS]]*Tabla3239[[#This Row],[PRECIO]]</f>
        <v>10323</v>
      </c>
      <c r="Q371" s="2">
        <f>+Tabla3239[[#This Row],[BALANCE INICIAL2]]+Tabla3239[[#This Row],[ENTRADAS3]]-Tabla3239[[#This Row],[SALIDAS4]]</f>
        <v>3534</v>
      </c>
    </row>
    <row r="372" spans="1:17" x14ac:dyDescent="0.25">
      <c r="A372" s="39" t="s">
        <v>43</v>
      </c>
      <c r="B372" s="40" t="s">
        <v>954</v>
      </c>
      <c r="C372" s="50" t="s">
        <v>89</v>
      </c>
      <c r="D372" t="s">
        <v>709</v>
      </c>
      <c r="F372" s="55" t="s">
        <v>1345</v>
      </c>
      <c r="G372" s="55"/>
      <c r="H372" s="9" t="s">
        <v>825</v>
      </c>
      <c r="I372">
        <v>13</v>
      </c>
      <c r="J372">
        <v>0</v>
      </c>
      <c r="K372" s="34">
        <v>0</v>
      </c>
      <c r="L372">
        <f>+Tabla3239[[#This Row],[BALANCE INICIAL]]+Tabla3239[[#This Row],[ENTRADAS]]-Tabla3239[[#This Row],[SALIDAS]]</f>
        <v>13</v>
      </c>
      <c r="M372" s="2">
        <v>615</v>
      </c>
      <c r="N372" s="2">
        <f>+Tabla3239[[#This Row],[BALANCE INICIAL]]*Tabla3239[[#This Row],[PRECIO]]</f>
        <v>7995</v>
      </c>
      <c r="O372" s="2">
        <f>+Tabla3239[[#This Row],[ENTRADAS]]*Tabla3239[[#This Row],[PRECIO]]</f>
        <v>0</v>
      </c>
      <c r="P372" s="2">
        <f>+Tabla3239[[#This Row],[SALIDAS]]*Tabla3239[[#This Row],[PRECIO]]</f>
        <v>0</v>
      </c>
      <c r="Q372" s="2">
        <f>+Tabla3239[[#This Row],[BALANCE INICIAL2]]+Tabla3239[[#This Row],[ENTRADAS3]]-Tabla3239[[#This Row],[SALIDAS4]]</f>
        <v>7995</v>
      </c>
    </row>
    <row r="373" spans="1:17" x14ac:dyDescent="0.25">
      <c r="A373" s="39" t="s">
        <v>1424</v>
      </c>
      <c r="B373" s="40" t="s">
        <v>1425</v>
      </c>
      <c r="C373" s="52" t="s">
        <v>1426</v>
      </c>
      <c r="D373" t="s">
        <v>1257</v>
      </c>
      <c r="F373" s="55" t="s">
        <v>1345</v>
      </c>
      <c r="G373" s="55"/>
      <c r="H373" s="9" t="s">
        <v>820</v>
      </c>
      <c r="I373">
        <v>70</v>
      </c>
      <c r="J373">
        <v>0</v>
      </c>
      <c r="K373" s="34">
        <v>0</v>
      </c>
      <c r="L373">
        <f>+Tabla3239[[#This Row],[BALANCE INICIAL]]+Tabla3239[[#This Row],[ENTRADAS]]-Tabla3239[[#This Row],[SALIDAS]]</f>
        <v>70</v>
      </c>
      <c r="M373" s="2">
        <v>298</v>
      </c>
      <c r="N373" s="2">
        <f>+Tabla3239[[#This Row],[BALANCE INICIAL]]*Tabla3239[[#This Row],[PRECIO]]</f>
        <v>20860</v>
      </c>
      <c r="O373" s="2">
        <f>+Tabla3239[[#This Row],[ENTRADAS]]*Tabla3239[[#This Row],[PRECIO]]</f>
        <v>0</v>
      </c>
      <c r="P373" s="2">
        <f>+Tabla3239[[#This Row],[SALIDAS]]*Tabla3239[[#This Row],[PRECIO]]</f>
        <v>0</v>
      </c>
      <c r="Q373" s="2">
        <f>+Tabla3239[[#This Row],[BALANCE INICIAL2]]+Tabla3239[[#This Row],[ENTRADAS3]]-Tabla3239[[#This Row],[SALIDAS4]]</f>
        <v>20860</v>
      </c>
    </row>
    <row r="374" spans="1:17" x14ac:dyDescent="0.25">
      <c r="A374" s="39" t="s">
        <v>59</v>
      </c>
      <c r="B374" s="40" t="s">
        <v>880</v>
      </c>
      <c r="C374" s="52" t="s">
        <v>107</v>
      </c>
      <c r="D374" t="s">
        <v>710</v>
      </c>
      <c r="F374" s="55" t="s">
        <v>1345</v>
      </c>
      <c r="G374" s="55"/>
      <c r="H374" s="9" t="s">
        <v>820</v>
      </c>
      <c r="I374">
        <v>7</v>
      </c>
      <c r="J374">
        <v>0</v>
      </c>
      <c r="K374" s="34">
        <v>0</v>
      </c>
      <c r="L374">
        <f>+Tabla3239[[#This Row],[BALANCE INICIAL]]+Tabla3239[[#This Row],[ENTRADAS]]-Tabla3239[[#This Row],[SALIDAS]]</f>
        <v>7</v>
      </c>
      <c r="M374" s="2">
        <v>545</v>
      </c>
      <c r="N374" s="2">
        <f>+Tabla3239[[#This Row],[BALANCE INICIAL]]*Tabla3239[[#This Row],[PRECIO]]</f>
        <v>3815</v>
      </c>
      <c r="O374" s="2">
        <f>+Tabla3239[[#This Row],[ENTRADAS]]*Tabla3239[[#This Row],[PRECIO]]</f>
        <v>0</v>
      </c>
      <c r="P374" s="2">
        <f>+Tabla3239[[#This Row],[SALIDAS]]*Tabla3239[[#This Row],[PRECIO]]</f>
        <v>0</v>
      </c>
      <c r="Q374" s="2">
        <f>+Tabla3239[[#This Row],[BALANCE INICIAL2]]+Tabla3239[[#This Row],[ENTRADAS3]]-Tabla3239[[#This Row],[SALIDAS4]]</f>
        <v>3815</v>
      </c>
    </row>
    <row r="375" spans="1:17" x14ac:dyDescent="0.25">
      <c r="A375" s="39" t="s">
        <v>59</v>
      </c>
      <c r="B375" s="40" t="s">
        <v>880</v>
      </c>
      <c r="C375" s="52" t="s">
        <v>107</v>
      </c>
      <c r="D375" t="s">
        <v>711</v>
      </c>
      <c r="F375" s="55" t="s">
        <v>1345</v>
      </c>
      <c r="G375" s="55"/>
      <c r="H375" s="9" t="s">
        <v>820</v>
      </c>
      <c r="I375">
        <v>1</v>
      </c>
      <c r="J375">
        <v>0</v>
      </c>
      <c r="K375" s="34">
        <v>0</v>
      </c>
      <c r="L375">
        <f>+Tabla3239[[#This Row],[BALANCE INICIAL]]+Tabla3239[[#This Row],[ENTRADAS]]-Tabla3239[[#This Row],[SALIDAS]]</f>
        <v>1</v>
      </c>
      <c r="M375" s="2">
        <v>775</v>
      </c>
      <c r="N375" s="2">
        <f>+Tabla3239[[#This Row],[BALANCE INICIAL]]*Tabla3239[[#This Row],[PRECIO]]</f>
        <v>775</v>
      </c>
      <c r="O375" s="2">
        <f>+Tabla3239[[#This Row],[ENTRADAS]]*Tabla3239[[#This Row],[PRECIO]]</f>
        <v>0</v>
      </c>
      <c r="P375" s="2">
        <f>+Tabla3239[[#This Row],[SALIDAS]]*Tabla3239[[#This Row],[PRECIO]]</f>
        <v>0</v>
      </c>
      <c r="Q375" s="2">
        <f>+Tabla3239[[#This Row],[BALANCE INICIAL2]]+Tabla3239[[#This Row],[ENTRADAS3]]-Tabla3239[[#This Row],[SALIDAS4]]</f>
        <v>775</v>
      </c>
    </row>
    <row r="376" spans="1:17" ht="14.25" customHeight="1" x14ac:dyDescent="0.25">
      <c r="A376" s="39" t="s">
        <v>26</v>
      </c>
      <c r="B376" s="40" t="s">
        <v>887</v>
      </c>
      <c r="C376" s="52" t="s">
        <v>70</v>
      </c>
      <c r="D376" t="s">
        <v>1247</v>
      </c>
      <c r="F376" s="55" t="s">
        <v>1345</v>
      </c>
      <c r="G376" s="55"/>
      <c r="H376" s="9" t="s">
        <v>820</v>
      </c>
      <c r="I376">
        <v>1</v>
      </c>
      <c r="J376">
        <v>0</v>
      </c>
      <c r="K376" s="34">
        <v>0</v>
      </c>
      <c r="L376">
        <f>+Tabla3239[[#This Row],[BALANCE INICIAL]]+Tabla3239[[#This Row],[ENTRADAS]]-Tabla3239[[#This Row],[SALIDAS]]</f>
        <v>1</v>
      </c>
      <c r="M376" s="2">
        <v>5800</v>
      </c>
      <c r="N376" s="2">
        <f>+Tabla3239[[#This Row],[BALANCE INICIAL]]*Tabla3239[[#This Row],[PRECIO]]</f>
        <v>5800</v>
      </c>
      <c r="O376" s="2">
        <f>+Tabla3239[[#This Row],[ENTRADAS]]*Tabla3239[[#This Row],[PRECIO]]</f>
        <v>0</v>
      </c>
      <c r="P376" s="2">
        <f>+Tabla3239[[#This Row],[SALIDAS]]*Tabla3239[[#This Row],[PRECIO]]</f>
        <v>0</v>
      </c>
      <c r="Q376" s="2">
        <f>+Tabla3239[[#This Row],[BALANCE INICIAL2]]+Tabla3239[[#This Row],[ENTRADAS3]]-Tabla3239[[#This Row],[SALIDAS4]]</f>
        <v>5800</v>
      </c>
    </row>
    <row r="377" spans="1:17" x14ac:dyDescent="0.25">
      <c r="A377" s="39" t="s">
        <v>26</v>
      </c>
      <c r="B377" s="40" t="s">
        <v>887</v>
      </c>
      <c r="C377" s="52" t="s">
        <v>70</v>
      </c>
      <c r="D377" t="s">
        <v>1248</v>
      </c>
      <c r="F377" s="55" t="s">
        <v>1345</v>
      </c>
      <c r="G377" s="55"/>
      <c r="H377" s="9" t="s">
        <v>820</v>
      </c>
      <c r="I377">
        <v>2</v>
      </c>
      <c r="J377">
        <v>0</v>
      </c>
      <c r="K377" s="34">
        <v>0</v>
      </c>
      <c r="L377">
        <f>+Tabla3239[[#This Row],[BALANCE INICIAL]]+Tabla3239[[#This Row],[ENTRADAS]]-Tabla3239[[#This Row],[SALIDAS]]</f>
        <v>2</v>
      </c>
      <c r="M377" s="2">
        <v>1885</v>
      </c>
      <c r="N377" s="2">
        <f>+Tabla3239[[#This Row],[BALANCE INICIAL]]*Tabla3239[[#This Row],[PRECIO]]</f>
        <v>3770</v>
      </c>
      <c r="O377" s="2">
        <f>+Tabla3239[[#This Row],[ENTRADAS]]*Tabla3239[[#This Row],[PRECIO]]</f>
        <v>0</v>
      </c>
      <c r="P377" s="2">
        <f>+Tabla3239[[#This Row],[SALIDAS]]*Tabla3239[[#This Row],[PRECIO]]</f>
        <v>0</v>
      </c>
      <c r="Q377" s="2">
        <f>+Tabla3239[[#This Row],[BALANCE INICIAL2]]+Tabla3239[[#This Row],[ENTRADAS3]]-Tabla3239[[#This Row],[SALIDAS4]]</f>
        <v>3770</v>
      </c>
    </row>
    <row r="378" spans="1:17" x14ac:dyDescent="0.25">
      <c r="A378" s="39" t="s">
        <v>26</v>
      </c>
      <c r="B378" s="40" t="s">
        <v>887</v>
      </c>
      <c r="C378" s="52" t="s">
        <v>70</v>
      </c>
      <c r="D378" t="s">
        <v>1249</v>
      </c>
      <c r="F378" s="55" t="s">
        <v>1345</v>
      </c>
      <c r="G378" s="55"/>
      <c r="H378" s="9" t="s">
        <v>820</v>
      </c>
      <c r="I378">
        <v>0</v>
      </c>
      <c r="J378">
        <v>0</v>
      </c>
      <c r="K378" s="34">
        <v>0</v>
      </c>
      <c r="L378">
        <f>+Tabla3239[[#This Row],[BALANCE INICIAL]]+Tabla3239[[#This Row],[ENTRADAS]]-Tabla3239[[#This Row],[SALIDAS]]</f>
        <v>0</v>
      </c>
      <c r="M378" s="2">
        <v>2150</v>
      </c>
      <c r="N378" s="2">
        <f>+Tabla3239[[#This Row],[BALANCE INICIAL]]*Tabla3239[[#This Row],[PRECIO]]</f>
        <v>0</v>
      </c>
      <c r="O378" s="2">
        <f>+Tabla3239[[#This Row],[ENTRADAS]]*Tabla3239[[#This Row],[PRECIO]]</f>
        <v>0</v>
      </c>
      <c r="P378" s="2">
        <f>+Tabla3239[[#This Row],[SALIDAS]]*Tabla3239[[#This Row],[PRECIO]]</f>
        <v>0</v>
      </c>
      <c r="Q378" s="2">
        <f>+Tabla3239[[#This Row],[BALANCE INICIAL2]]+Tabla3239[[#This Row],[ENTRADAS3]]-Tabla3239[[#This Row],[SALIDAS4]]</f>
        <v>0</v>
      </c>
    </row>
    <row r="379" spans="1:17" x14ac:dyDescent="0.25">
      <c r="A379" s="39" t="s">
        <v>26</v>
      </c>
      <c r="B379" s="40" t="s">
        <v>887</v>
      </c>
      <c r="C379" s="52" t="s">
        <v>70</v>
      </c>
      <c r="D379" t="s">
        <v>1250</v>
      </c>
      <c r="F379" s="55" t="s">
        <v>1345</v>
      </c>
      <c r="G379" s="55"/>
      <c r="H379" s="9" t="s">
        <v>820</v>
      </c>
      <c r="I379">
        <v>4</v>
      </c>
      <c r="J379">
        <v>0</v>
      </c>
      <c r="K379" s="34">
        <v>0</v>
      </c>
      <c r="L379">
        <f>+Tabla3239[[#This Row],[BALANCE INICIAL]]+Tabla3239[[#This Row],[ENTRADAS]]-Tabla3239[[#This Row],[SALIDAS]]</f>
        <v>4</v>
      </c>
      <c r="M379" s="2">
        <v>1350</v>
      </c>
      <c r="N379" s="2">
        <f>+Tabla3239[[#This Row],[BALANCE INICIAL]]*Tabla3239[[#This Row],[PRECIO]]</f>
        <v>5400</v>
      </c>
      <c r="O379" s="2">
        <f>+Tabla3239[[#This Row],[ENTRADAS]]*Tabla3239[[#This Row],[PRECIO]]</f>
        <v>0</v>
      </c>
      <c r="P379" s="2">
        <f>+Tabla3239[[#This Row],[SALIDAS]]*Tabla3239[[#This Row],[PRECIO]]</f>
        <v>0</v>
      </c>
      <c r="Q379" s="2">
        <f>+Tabla3239[[#This Row],[BALANCE INICIAL2]]+Tabla3239[[#This Row],[ENTRADAS3]]-Tabla3239[[#This Row],[SALIDAS4]]</f>
        <v>5400</v>
      </c>
    </row>
    <row r="380" spans="1:17" x14ac:dyDescent="0.25">
      <c r="A380" s="39" t="s">
        <v>26</v>
      </c>
      <c r="B380" s="40" t="s">
        <v>887</v>
      </c>
      <c r="C380" s="52" t="s">
        <v>70</v>
      </c>
      <c r="D380" t="s">
        <v>1251</v>
      </c>
      <c r="F380" s="55" t="s">
        <v>1345</v>
      </c>
      <c r="G380" s="55"/>
      <c r="H380" s="9" t="s">
        <v>820</v>
      </c>
      <c r="I380">
        <v>0</v>
      </c>
      <c r="J380">
        <v>0</v>
      </c>
      <c r="K380" s="34">
        <v>0</v>
      </c>
      <c r="L380">
        <f>+Tabla3239[[#This Row],[BALANCE INICIAL]]+Tabla3239[[#This Row],[ENTRADAS]]-Tabla3239[[#This Row],[SALIDAS]]</f>
        <v>0</v>
      </c>
      <c r="M380" s="2">
        <v>2750</v>
      </c>
      <c r="N380" s="2">
        <f>+Tabla3239[[#This Row],[BALANCE INICIAL]]*Tabla3239[[#This Row],[PRECIO]]</f>
        <v>0</v>
      </c>
      <c r="O380" s="2">
        <f>+Tabla3239[[#This Row],[ENTRADAS]]*Tabla3239[[#This Row],[PRECIO]]</f>
        <v>0</v>
      </c>
      <c r="P380" s="2">
        <f>+Tabla3239[[#This Row],[SALIDAS]]*Tabla3239[[#This Row],[PRECIO]]</f>
        <v>0</v>
      </c>
      <c r="Q380" s="2">
        <f>+Tabla3239[[#This Row],[BALANCE INICIAL2]]+Tabla3239[[#This Row],[ENTRADAS3]]-Tabla3239[[#This Row],[SALIDAS4]]</f>
        <v>0</v>
      </c>
    </row>
    <row r="381" spans="1:17" x14ac:dyDescent="0.25">
      <c r="A381" s="39" t="s">
        <v>26</v>
      </c>
      <c r="B381" s="40" t="s">
        <v>887</v>
      </c>
      <c r="C381" s="52" t="s">
        <v>70</v>
      </c>
      <c r="D381" t="s">
        <v>1040</v>
      </c>
      <c r="E381" t="s">
        <v>1048</v>
      </c>
      <c r="F381" s="55" t="s">
        <v>1345</v>
      </c>
      <c r="G381" s="55"/>
      <c r="H381" s="9" t="s">
        <v>873</v>
      </c>
      <c r="I381">
        <v>1</v>
      </c>
      <c r="J381">
        <v>0</v>
      </c>
      <c r="K381" s="34">
        <v>0</v>
      </c>
      <c r="L381">
        <f>+Tabla3239[[#This Row],[BALANCE INICIAL]]+Tabla3239[[#This Row],[ENTRADAS]]-Tabla3239[[#This Row],[SALIDAS]]</f>
        <v>1</v>
      </c>
      <c r="M381" s="2">
        <v>1700</v>
      </c>
      <c r="N381" s="2">
        <f>+Tabla3239[[#This Row],[BALANCE INICIAL]]*Tabla3239[[#This Row],[PRECIO]]</f>
        <v>1700</v>
      </c>
      <c r="O381" s="2">
        <f>+Tabla3239[[#This Row],[ENTRADAS]]*Tabla3239[[#This Row],[PRECIO]]</f>
        <v>0</v>
      </c>
      <c r="P381" s="2">
        <f>+Tabla3239[[#This Row],[SALIDAS]]*Tabla3239[[#This Row],[PRECIO]]</f>
        <v>0</v>
      </c>
      <c r="Q381" s="2">
        <f>+Tabla3239[[#This Row],[BALANCE INICIAL2]]+Tabla3239[[#This Row],[ENTRADAS3]]-Tabla3239[[#This Row],[SALIDAS4]]</f>
        <v>1700</v>
      </c>
    </row>
    <row r="382" spans="1:17" x14ac:dyDescent="0.25">
      <c r="A382" s="39" t="s">
        <v>59</v>
      </c>
      <c r="B382" s="40" t="s">
        <v>880</v>
      </c>
      <c r="C382" s="52" t="s">
        <v>107</v>
      </c>
      <c r="D382" t="s">
        <v>713</v>
      </c>
      <c r="F382" s="55" t="s">
        <v>1345</v>
      </c>
      <c r="G382" s="55"/>
      <c r="H382" s="9" t="s">
        <v>873</v>
      </c>
      <c r="I382">
        <v>4</v>
      </c>
      <c r="J382">
        <v>0</v>
      </c>
      <c r="K382" s="34">
        <v>0</v>
      </c>
      <c r="L382">
        <f>+Tabla3239[[#This Row],[BALANCE INICIAL]]+Tabla3239[[#This Row],[ENTRADAS]]-Tabla3239[[#This Row],[SALIDAS]]</f>
        <v>4</v>
      </c>
      <c r="M382" s="2">
        <v>539</v>
      </c>
      <c r="N382" s="2">
        <f>+Tabla3239[[#This Row],[BALANCE INICIAL]]*Tabla3239[[#This Row],[PRECIO]]</f>
        <v>2156</v>
      </c>
      <c r="O382" s="2">
        <f>+Tabla3239[[#This Row],[ENTRADAS]]*Tabla3239[[#This Row],[PRECIO]]</f>
        <v>0</v>
      </c>
      <c r="P382" s="2">
        <f>+Tabla3239[[#This Row],[SALIDAS]]*Tabla3239[[#This Row],[PRECIO]]</f>
        <v>0</v>
      </c>
      <c r="Q382" s="2">
        <f>+Tabla3239[[#This Row],[BALANCE INICIAL2]]+Tabla3239[[#This Row],[ENTRADAS3]]-Tabla3239[[#This Row],[SALIDAS4]]</f>
        <v>2156</v>
      </c>
    </row>
    <row r="383" spans="1:17" x14ac:dyDescent="0.25">
      <c r="A383" s="39" t="s">
        <v>1424</v>
      </c>
      <c r="B383" s="40" t="s">
        <v>1425</v>
      </c>
      <c r="C383" s="52" t="s">
        <v>1426</v>
      </c>
      <c r="D383" t="s">
        <v>1246</v>
      </c>
      <c r="F383" s="55" t="s">
        <v>1345</v>
      </c>
      <c r="G383" s="55"/>
      <c r="H383" s="9" t="s">
        <v>820</v>
      </c>
      <c r="I383">
        <v>1</v>
      </c>
      <c r="J383">
        <v>0</v>
      </c>
      <c r="K383" s="34">
        <v>0</v>
      </c>
      <c r="L383">
        <f>+Tabla3239[[#This Row],[BALANCE INICIAL]]+Tabla3239[[#This Row],[ENTRADAS]]-Tabla3239[[#This Row],[SALIDAS]]</f>
        <v>1</v>
      </c>
      <c r="M383" s="2">
        <v>466.44</v>
      </c>
      <c r="N383" s="2">
        <f>+Tabla3239[[#This Row],[BALANCE INICIAL]]*Tabla3239[[#This Row],[PRECIO]]</f>
        <v>466.44</v>
      </c>
      <c r="O383" s="2">
        <f>+Tabla3239[[#This Row],[ENTRADAS]]*Tabla3239[[#This Row],[PRECIO]]</f>
        <v>0</v>
      </c>
      <c r="P383" s="2">
        <f>+Tabla3239[[#This Row],[SALIDAS]]*Tabla3239[[#This Row],[PRECIO]]</f>
        <v>0</v>
      </c>
      <c r="Q383" s="2">
        <f>+Tabla3239[[#This Row],[BALANCE INICIAL2]]+Tabla3239[[#This Row],[ENTRADAS3]]-Tabla3239[[#This Row],[SALIDAS4]]</f>
        <v>466.44</v>
      </c>
    </row>
    <row r="384" spans="1:17" ht="14.25" customHeight="1" x14ac:dyDescent="0.25">
      <c r="A384" s="39" t="s">
        <v>26</v>
      </c>
      <c r="B384" s="40" t="s">
        <v>887</v>
      </c>
      <c r="C384" s="52" t="s">
        <v>70</v>
      </c>
      <c r="D384" t="s">
        <v>1036</v>
      </c>
      <c r="E384" t="s">
        <v>1048</v>
      </c>
      <c r="F384" s="55" t="s">
        <v>1345</v>
      </c>
      <c r="G384" s="55"/>
      <c r="H384" s="9" t="s">
        <v>873</v>
      </c>
      <c r="I384">
        <v>5</v>
      </c>
      <c r="J384">
        <v>0</v>
      </c>
      <c r="K384" s="34">
        <v>1</v>
      </c>
      <c r="L384">
        <f>+Tabla3239[[#This Row],[BALANCE INICIAL]]+Tabla3239[[#This Row],[ENTRADAS]]-Tabla3239[[#This Row],[SALIDAS]]</f>
        <v>4</v>
      </c>
      <c r="M384" s="2">
        <v>750</v>
      </c>
      <c r="N384" s="2">
        <f>+Tabla3239[[#This Row],[BALANCE INICIAL]]*Tabla3239[[#This Row],[PRECIO]]</f>
        <v>3750</v>
      </c>
      <c r="O384" s="2">
        <f>+Tabla3239[[#This Row],[ENTRADAS]]*Tabla3239[[#This Row],[PRECIO]]</f>
        <v>0</v>
      </c>
      <c r="P384" s="2">
        <f>+Tabla3239[[#This Row],[SALIDAS]]*Tabla3239[[#This Row],[PRECIO]]</f>
        <v>750</v>
      </c>
      <c r="Q384" s="2">
        <f>+Tabla3239[[#This Row],[BALANCE INICIAL2]]+Tabla3239[[#This Row],[ENTRADAS3]]-Tabla3239[[#This Row],[SALIDAS4]]</f>
        <v>3000</v>
      </c>
    </row>
    <row r="385" spans="1:17" x14ac:dyDescent="0.25">
      <c r="A385" s="39" t="s">
        <v>26</v>
      </c>
      <c r="B385" s="40" t="s">
        <v>887</v>
      </c>
      <c r="C385" s="52" t="s">
        <v>70</v>
      </c>
      <c r="D385" t="s">
        <v>1037</v>
      </c>
      <c r="E385" t="s">
        <v>1048</v>
      </c>
      <c r="F385" s="55" t="s">
        <v>1345</v>
      </c>
      <c r="G385" s="55"/>
      <c r="H385" s="9" t="s">
        <v>873</v>
      </c>
      <c r="I385">
        <v>2</v>
      </c>
      <c r="J385">
        <v>0</v>
      </c>
      <c r="K385" s="34">
        <v>0</v>
      </c>
      <c r="L385">
        <f>+Tabla3239[[#This Row],[BALANCE INICIAL]]+Tabla3239[[#This Row],[ENTRADAS]]-Tabla3239[[#This Row],[SALIDAS]]</f>
        <v>2</v>
      </c>
      <c r="M385" s="2">
        <v>750</v>
      </c>
      <c r="N385" s="2">
        <f>+Tabla3239[[#This Row],[BALANCE INICIAL]]*Tabla3239[[#This Row],[PRECIO]]</f>
        <v>1500</v>
      </c>
      <c r="O385" s="2">
        <f>+Tabla3239[[#This Row],[ENTRADAS]]*Tabla3239[[#This Row],[PRECIO]]</f>
        <v>0</v>
      </c>
      <c r="P385" s="2">
        <f>+Tabla3239[[#This Row],[SALIDAS]]*Tabla3239[[#This Row],[PRECIO]]</f>
        <v>0</v>
      </c>
      <c r="Q385" s="2">
        <f>+Tabla3239[[#This Row],[BALANCE INICIAL2]]+Tabla3239[[#This Row],[ENTRADAS3]]-Tabla3239[[#This Row],[SALIDAS4]]</f>
        <v>1500</v>
      </c>
    </row>
    <row r="386" spans="1:17" x14ac:dyDescent="0.25">
      <c r="A386" s="39" t="s">
        <v>26</v>
      </c>
      <c r="B386" s="40" t="s">
        <v>887</v>
      </c>
      <c r="C386" s="52" t="s">
        <v>70</v>
      </c>
      <c r="D386" t="s">
        <v>1236</v>
      </c>
      <c r="F386" s="55" t="s">
        <v>1345</v>
      </c>
      <c r="G386" s="55"/>
      <c r="H386" s="9" t="s">
        <v>820</v>
      </c>
      <c r="I386">
        <v>1</v>
      </c>
      <c r="J386">
        <v>0</v>
      </c>
      <c r="K386" s="34">
        <v>0</v>
      </c>
      <c r="L386">
        <f>+Tabla3239[[#This Row],[BALANCE INICIAL]]+Tabla3239[[#This Row],[ENTRADAS]]-Tabla3239[[#This Row],[SALIDAS]]</f>
        <v>1</v>
      </c>
      <c r="M386" s="2">
        <v>20300</v>
      </c>
      <c r="N386" s="2">
        <f>+Tabla3239[[#This Row],[BALANCE INICIAL]]*Tabla3239[[#This Row],[PRECIO]]</f>
        <v>20300</v>
      </c>
      <c r="O386" s="2">
        <f>+Tabla3239[[#This Row],[ENTRADAS]]*Tabla3239[[#This Row],[PRECIO]]</f>
        <v>0</v>
      </c>
      <c r="P386" s="2">
        <f>+Tabla3239[[#This Row],[SALIDAS]]*Tabla3239[[#This Row],[PRECIO]]</f>
        <v>0</v>
      </c>
      <c r="Q386" s="2">
        <f>+Tabla3239[[#This Row],[BALANCE INICIAL2]]+Tabla3239[[#This Row],[ENTRADAS3]]-Tabla3239[[#This Row],[SALIDAS4]]</f>
        <v>20300</v>
      </c>
    </row>
    <row r="387" spans="1:17" ht="14.25" customHeight="1" x14ac:dyDescent="0.25">
      <c r="A387" s="39" t="s">
        <v>52</v>
      </c>
      <c r="B387" s="40" t="s">
        <v>891</v>
      </c>
      <c r="C387" s="52" t="s">
        <v>100</v>
      </c>
      <c r="D387" t="s">
        <v>1237</v>
      </c>
      <c r="F387" s="55" t="s">
        <v>1345</v>
      </c>
      <c r="G387" s="55"/>
      <c r="H387" s="9" t="s">
        <v>820</v>
      </c>
      <c r="I387">
        <v>1</v>
      </c>
      <c r="J387">
        <v>0</v>
      </c>
      <c r="K387" s="34">
        <v>0</v>
      </c>
      <c r="L387">
        <f>+Tabla3239[[#This Row],[BALANCE INICIAL]]+Tabla3239[[#This Row],[ENTRADAS]]-Tabla3239[[#This Row],[SALIDAS]]</f>
        <v>1</v>
      </c>
      <c r="M387" s="2">
        <v>3000</v>
      </c>
      <c r="N387" s="2">
        <f>+Tabla3239[[#This Row],[BALANCE INICIAL]]*Tabla3239[[#This Row],[PRECIO]]</f>
        <v>3000</v>
      </c>
      <c r="O387" s="2">
        <f>+Tabla3239[[#This Row],[ENTRADAS]]*Tabla3239[[#This Row],[PRECIO]]</f>
        <v>0</v>
      </c>
      <c r="P387" s="2">
        <f>+Tabla3239[[#This Row],[SALIDAS]]*Tabla3239[[#This Row],[PRECIO]]</f>
        <v>0</v>
      </c>
      <c r="Q387" s="2">
        <f>+Tabla3239[[#This Row],[BALANCE INICIAL2]]+Tabla3239[[#This Row],[ENTRADAS3]]-Tabla3239[[#This Row],[SALIDAS4]]</f>
        <v>3000</v>
      </c>
    </row>
    <row r="388" spans="1:17" ht="14.25" customHeight="1" x14ac:dyDescent="0.25">
      <c r="A388" s="39" t="s">
        <v>28</v>
      </c>
      <c r="B388" s="40" t="s">
        <v>884</v>
      </c>
      <c r="C388" s="52" t="s">
        <v>74</v>
      </c>
      <c r="D388" t="s">
        <v>244</v>
      </c>
      <c r="F388" s="55" t="s">
        <v>1345</v>
      </c>
      <c r="G388" s="55"/>
      <c r="H388" s="9" t="s">
        <v>834</v>
      </c>
      <c r="I388">
        <v>24</v>
      </c>
      <c r="J388">
        <v>0</v>
      </c>
      <c r="K388" s="34">
        <v>0</v>
      </c>
      <c r="L388">
        <f>+Tabla3239[[#This Row],[BALANCE INICIAL]]+Tabla3239[[#This Row],[ENTRADAS]]-Tabla3239[[#This Row],[SALIDAS]]</f>
        <v>24</v>
      </c>
      <c r="M388" s="2">
        <v>38</v>
      </c>
      <c r="N388" s="2">
        <f>+Tabla3239[[#This Row],[BALANCE INICIAL]]*Tabla3239[[#This Row],[PRECIO]]</f>
        <v>912</v>
      </c>
      <c r="O388" s="2">
        <f>+Tabla3239[[#This Row],[ENTRADAS]]*Tabla3239[[#This Row],[PRECIO]]</f>
        <v>0</v>
      </c>
      <c r="P388" s="2">
        <f>+Tabla3239[[#This Row],[SALIDAS]]*Tabla3239[[#This Row],[PRECIO]]</f>
        <v>0</v>
      </c>
      <c r="Q388" s="2">
        <f>+Tabla3239[[#This Row],[BALANCE INICIAL2]]+Tabla3239[[#This Row],[ENTRADAS3]]-Tabla3239[[#This Row],[SALIDAS4]]</f>
        <v>912</v>
      </c>
    </row>
    <row r="389" spans="1:17" ht="15.75" customHeight="1" x14ac:dyDescent="0.25">
      <c r="A389" s="39" t="s">
        <v>34</v>
      </c>
      <c r="B389" s="40" t="s">
        <v>877</v>
      </c>
      <c r="C389" s="52" t="s">
        <v>80</v>
      </c>
      <c r="D389" t="s">
        <v>1238</v>
      </c>
      <c r="F389" s="55" t="s">
        <v>1345</v>
      </c>
      <c r="G389" s="55"/>
      <c r="H389" s="9" t="s">
        <v>820</v>
      </c>
      <c r="I389">
        <v>30</v>
      </c>
      <c r="J389">
        <v>0</v>
      </c>
      <c r="K389" s="34">
        <v>0</v>
      </c>
      <c r="L389">
        <f>+Tabla3239[[#This Row],[BALANCE INICIAL]]+Tabla3239[[#This Row],[ENTRADAS]]-Tabla3239[[#This Row],[SALIDAS]]</f>
        <v>30</v>
      </c>
      <c r="M389" s="2">
        <v>80.930000000000007</v>
      </c>
      <c r="N389" s="2">
        <f>+Tabla3239[[#This Row],[BALANCE INICIAL]]*Tabla3239[[#This Row],[PRECIO]]</f>
        <v>2427.9</v>
      </c>
      <c r="O389" s="2">
        <f>+Tabla3239[[#This Row],[ENTRADAS]]*Tabla3239[[#This Row],[PRECIO]]</f>
        <v>0</v>
      </c>
      <c r="P389" s="2">
        <f>+Tabla3239[[#This Row],[SALIDAS]]*Tabla3239[[#This Row],[PRECIO]]</f>
        <v>0</v>
      </c>
      <c r="Q389" s="2">
        <f>+Tabla3239[[#This Row],[BALANCE INICIAL2]]+Tabla3239[[#This Row],[ENTRADAS3]]-Tabla3239[[#This Row],[SALIDAS4]]</f>
        <v>2427.9</v>
      </c>
    </row>
    <row r="390" spans="1:17" x14ac:dyDescent="0.25">
      <c r="A390" s="39" t="s">
        <v>26</v>
      </c>
      <c r="B390" s="40" t="s">
        <v>887</v>
      </c>
      <c r="C390" s="52" t="s">
        <v>70</v>
      </c>
      <c r="D390" t="s">
        <v>1239</v>
      </c>
      <c r="F390" s="55" t="s">
        <v>1345</v>
      </c>
      <c r="G390" s="55"/>
      <c r="H390" s="9" t="s">
        <v>820</v>
      </c>
      <c r="I390">
        <v>1</v>
      </c>
      <c r="J390">
        <v>0</v>
      </c>
      <c r="K390" s="34">
        <v>0</v>
      </c>
      <c r="L390">
        <f>+Tabla3239[[#This Row],[BALANCE INICIAL]]+Tabla3239[[#This Row],[ENTRADAS]]-Tabla3239[[#This Row],[SALIDAS]]</f>
        <v>1</v>
      </c>
      <c r="M390" s="2">
        <v>1400</v>
      </c>
      <c r="N390" s="2">
        <f>+Tabla3239[[#This Row],[BALANCE INICIAL]]*Tabla3239[[#This Row],[PRECIO]]</f>
        <v>1400</v>
      </c>
      <c r="O390" s="2">
        <f>+Tabla3239[[#This Row],[ENTRADAS]]*Tabla3239[[#This Row],[PRECIO]]</f>
        <v>0</v>
      </c>
      <c r="P390" s="2">
        <f>+Tabla3239[[#This Row],[SALIDAS]]*Tabla3239[[#This Row],[PRECIO]]</f>
        <v>0</v>
      </c>
      <c r="Q390" s="2">
        <f>+Tabla3239[[#This Row],[BALANCE INICIAL2]]+Tabla3239[[#This Row],[ENTRADAS3]]-Tabla3239[[#This Row],[SALIDAS4]]</f>
        <v>1400</v>
      </c>
    </row>
    <row r="391" spans="1:17" x14ac:dyDescent="0.25">
      <c r="A391" s="39" t="s">
        <v>34</v>
      </c>
      <c r="B391" s="40" t="s">
        <v>877</v>
      </c>
      <c r="C391" s="52" t="s">
        <v>80</v>
      </c>
      <c r="D391" t="s">
        <v>1240</v>
      </c>
      <c r="F391" s="55" t="s">
        <v>1345</v>
      </c>
      <c r="G391" s="55"/>
      <c r="H391" s="9" t="s">
        <v>820</v>
      </c>
      <c r="I391">
        <v>23</v>
      </c>
      <c r="J391">
        <v>0</v>
      </c>
      <c r="K391" s="34">
        <v>0</v>
      </c>
      <c r="L391">
        <f>+Tabla3239[[#This Row],[BALANCE INICIAL]]+Tabla3239[[#This Row],[ENTRADAS]]-Tabla3239[[#This Row],[SALIDAS]]</f>
        <v>23</v>
      </c>
      <c r="M391" s="2">
        <v>142.38</v>
      </c>
      <c r="N391" s="2">
        <f>+Tabla3239[[#This Row],[BALANCE INICIAL]]*Tabla3239[[#This Row],[PRECIO]]</f>
        <v>3274.74</v>
      </c>
      <c r="O391" s="2">
        <f>+Tabla3239[[#This Row],[ENTRADAS]]*Tabla3239[[#This Row],[PRECIO]]</f>
        <v>0</v>
      </c>
      <c r="P391" s="2">
        <f>+Tabla3239[[#This Row],[SALIDAS]]*Tabla3239[[#This Row],[PRECIO]]</f>
        <v>0</v>
      </c>
      <c r="Q391" s="2">
        <f>+Tabla3239[[#This Row],[BALANCE INICIAL2]]+Tabla3239[[#This Row],[ENTRADAS3]]-Tabla3239[[#This Row],[SALIDAS4]]</f>
        <v>3274.74</v>
      </c>
    </row>
    <row r="392" spans="1:17" ht="15" customHeight="1" x14ac:dyDescent="0.25">
      <c r="A392" s="39" t="s">
        <v>33</v>
      </c>
      <c r="B392" s="40" t="s">
        <v>879</v>
      </c>
      <c r="C392" s="50" t="s">
        <v>106</v>
      </c>
      <c r="D392" t="s">
        <v>716</v>
      </c>
      <c r="F392" s="55" t="s">
        <v>1345</v>
      </c>
      <c r="G392" s="55"/>
      <c r="H392" s="9" t="s">
        <v>825</v>
      </c>
      <c r="I392">
        <v>7</v>
      </c>
      <c r="J392">
        <v>0</v>
      </c>
      <c r="K392" s="34">
        <v>0</v>
      </c>
      <c r="L392">
        <f>+Tabla3239[[#This Row],[BALANCE INICIAL]]+Tabla3239[[#This Row],[ENTRADAS]]-Tabla3239[[#This Row],[SALIDAS]]</f>
        <v>7</v>
      </c>
      <c r="M392" s="2">
        <v>1650</v>
      </c>
      <c r="N392" s="2">
        <f>+Tabla3239[[#This Row],[BALANCE INICIAL]]*Tabla3239[[#This Row],[PRECIO]]</f>
        <v>11550</v>
      </c>
      <c r="O392" s="2">
        <f>+Tabla3239[[#This Row],[ENTRADAS]]*Tabla3239[[#This Row],[PRECIO]]</f>
        <v>0</v>
      </c>
      <c r="P392" s="2">
        <f>+Tabla3239[[#This Row],[SALIDAS]]*Tabla3239[[#This Row],[PRECIO]]</f>
        <v>0</v>
      </c>
      <c r="Q392" s="2">
        <f>+Tabla3239[[#This Row],[BALANCE INICIAL2]]+Tabla3239[[#This Row],[ENTRADAS3]]-Tabla3239[[#This Row],[SALIDAS4]]</f>
        <v>11550</v>
      </c>
    </row>
    <row r="393" spans="1:17" ht="15.75" customHeight="1" x14ac:dyDescent="0.25">
      <c r="A393" s="39" t="s">
        <v>33</v>
      </c>
      <c r="B393" s="40" t="s">
        <v>879</v>
      </c>
      <c r="C393" s="50" t="s">
        <v>106</v>
      </c>
      <c r="D393" t="s">
        <v>717</v>
      </c>
      <c r="F393" s="55" t="s">
        <v>1345</v>
      </c>
      <c r="G393" s="55"/>
      <c r="H393" s="9" t="s">
        <v>825</v>
      </c>
      <c r="I393">
        <v>12</v>
      </c>
      <c r="J393">
        <v>0</v>
      </c>
      <c r="K393" s="34">
        <v>0</v>
      </c>
      <c r="L393">
        <f>+Tabla3239[[#This Row],[BALANCE INICIAL]]+Tabla3239[[#This Row],[ENTRADAS]]-Tabla3239[[#This Row],[SALIDAS]]</f>
        <v>12</v>
      </c>
      <c r="M393" s="2">
        <v>600</v>
      </c>
      <c r="N393" s="2">
        <f>+Tabla3239[[#This Row],[BALANCE INICIAL]]*Tabla3239[[#This Row],[PRECIO]]</f>
        <v>7200</v>
      </c>
      <c r="O393" s="2">
        <f>+Tabla3239[[#This Row],[ENTRADAS]]*Tabla3239[[#This Row],[PRECIO]]</f>
        <v>0</v>
      </c>
      <c r="P393" s="2">
        <f>+Tabla3239[[#This Row],[SALIDAS]]*Tabla3239[[#This Row],[PRECIO]]</f>
        <v>0</v>
      </c>
      <c r="Q393" s="2">
        <f>+Tabla3239[[#This Row],[BALANCE INICIAL2]]+Tabla3239[[#This Row],[ENTRADAS3]]-Tabla3239[[#This Row],[SALIDAS4]]</f>
        <v>7200</v>
      </c>
    </row>
    <row r="394" spans="1:17" x14ac:dyDescent="0.25">
      <c r="A394" s="39" t="s">
        <v>24</v>
      </c>
      <c r="B394" s="40" t="s">
        <v>875</v>
      </c>
      <c r="C394" s="52" t="s">
        <v>64</v>
      </c>
      <c r="D394" t="s">
        <v>1241</v>
      </c>
      <c r="F394" s="55" t="s">
        <v>1345</v>
      </c>
      <c r="G394" s="55"/>
      <c r="H394" s="9" t="s">
        <v>820</v>
      </c>
      <c r="I394">
        <v>19</v>
      </c>
      <c r="J394">
        <v>0</v>
      </c>
      <c r="K394" s="34">
        <v>0</v>
      </c>
      <c r="L394">
        <f>+Tabla3239[[#This Row],[BALANCE INICIAL]]+Tabla3239[[#This Row],[ENTRADAS]]-Tabla3239[[#This Row],[SALIDAS]]</f>
        <v>19</v>
      </c>
      <c r="M394" s="2">
        <v>1400</v>
      </c>
      <c r="N394" s="2">
        <f>+Tabla3239[[#This Row],[BALANCE INICIAL]]*Tabla3239[[#This Row],[PRECIO]]</f>
        <v>26600</v>
      </c>
      <c r="O394" s="2">
        <f>+Tabla3239[[#This Row],[ENTRADAS]]*Tabla3239[[#This Row],[PRECIO]]</f>
        <v>0</v>
      </c>
      <c r="P394" s="2">
        <f>+Tabla3239[[#This Row],[SALIDAS]]*Tabla3239[[#This Row],[PRECIO]]</f>
        <v>0</v>
      </c>
      <c r="Q394" s="2">
        <f>+Tabla3239[[#This Row],[BALANCE INICIAL2]]+Tabla3239[[#This Row],[ENTRADAS3]]-Tabla3239[[#This Row],[SALIDAS4]]</f>
        <v>26600</v>
      </c>
    </row>
    <row r="395" spans="1:17" x14ac:dyDescent="0.25">
      <c r="A395" s="39" t="s">
        <v>24</v>
      </c>
      <c r="B395" s="40" t="s">
        <v>875</v>
      </c>
      <c r="C395" s="52" t="s">
        <v>64</v>
      </c>
      <c r="D395" t="s">
        <v>1242</v>
      </c>
      <c r="E395" t="s">
        <v>1416</v>
      </c>
      <c r="F395" s="55" t="s">
        <v>1345</v>
      </c>
      <c r="G395" s="55"/>
      <c r="H395" s="9" t="s">
        <v>820</v>
      </c>
      <c r="I395">
        <v>4</v>
      </c>
      <c r="J395">
        <v>0</v>
      </c>
      <c r="K395" s="34">
        <v>4</v>
      </c>
      <c r="L395">
        <f>+Tabla3239[[#This Row],[BALANCE INICIAL]]+Tabla3239[[#This Row],[ENTRADAS]]-Tabla3239[[#This Row],[SALIDAS]]</f>
        <v>0</v>
      </c>
      <c r="M395" s="2">
        <v>4139</v>
      </c>
      <c r="N395" s="2">
        <f>+Tabla3239[[#This Row],[BALANCE INICIAL]]*Tabla3239[[#This Row],[PRECIO]]</f>
        <v>16556</v>
      </c>
      <c r="O395" s="2">
        <f>+Tabla3239[[#This Row],[ENTRADAS]]*Tabla3239[[#This Row],[PRECIO]]</f>
        <v>0</v>
      </c>
      <c r="P395" s="2">
        <f>+Tabla3239[[#This Row],[SALIDAS]]*Tabla3239[[#This Row],[PRECIO]]</f>
        <v>16556</v>
      </c>
      <c r="Q395" s="2">
        <f>+Tabla3239[[#This Row],[BALANCE INICIAL2]]+Tabla3239[[#This Row],[ENTRADAS3]]-Tabla3239[[#This Row],[SALIDAS4]]</f>
        <v>0</v>
      </c>
    </row>
    <row r="396" spans="1:17" x14ac:dyDescent="0.25">
      <c r="A396" s="39" t="s">
        <v>55</v>
      </c>
      <c r="B396" s="40" t="s">
        <v>905</v>
      </c>
      <c r="C396" s="52" t="s">
        <v>103</v>
      </c>
      <c r="D396" t="s">
        <v>1366</v>
      </c>
      <c r="F396" s="55" t="s">
        <v>1345</v>
      </c>
      <c r="G396" s="55"/>
      <c r="H396" s="9" t="s">
        <v>834</v>
      </c>
      <c r="I396">
        <v>2</v>
      </c>
      <c r="J396">
        <v>0</v>
      </c>
      <c r="K396" s="34">
        <v>2</v>
      </c>
      <c r="L396">
        <f>+Tabla3239[[#This Row],[BALANCE INICIAL]]+Tabla3239[[#This Row],[ENTRADAS]]-Tabla3239[[#This Row],[SALIDAS]]</f>
        <v>0</v>
      </c>
      <c r="M396" s="2">
        <v>1575</v>
      </c>
      <c r="N396" s="2">
        <f>+Tabla3239[[#This Row],[BALANCE INICIAL]]*Tabla3239[[#This Row],[PRECIO]]</f>
        <v>3150</v>
      </c>
      <c r="O396" s="2">
        <f>+Tabla3239[[#This Row],[ENTRADAS]]*Tabla3239[[#This Row],[PRECIO]]</f>
        <v>0</v>
      </c>
      <c r="P396" s="2">
        <f>+Tabla3239[[#This Row],[SALIDAS]]*Tabla3239[[#This Row],[PRECIO]]</f>
        <v>3150</v>
      </c>
      <c r="Q396" s="2">
        <f>+Tabla3239[[#This Row],[BALANCE INICIAL2]]+Tabla3239[[#This Row],[ENTRADAS3]]-Tabla3239[[#This Row],[SALIDAS4]]</f>
        <v>0</v>
      </c>
    </row>
    <row r="397" spans="1:17" x14ac:dyDescent="0.25">
      <c r="A397" s="39" t="s">
        <v>28</v>
      </c>
      <c r="B397" s="40" t="s">
        <v>884</v>
      </c>
      <c r="C397" s="52" t="s">
        <v>74</v>
      </c>
      <c r="D397" t="s">
        <v>1365</v>
      </c>
      <c r="F397" s="55" t="s">
        <v>1345</v>
      </c>
      <c r="G397" s="55"/>
      <c r="H397" s="9" t="s">
        <v>839</v>
      </c>
      <c r="I397">
        <v>100</v>
      </c>
      <c r="J397">
        <v>0</v>
      </c>
      <c r="K397" s="34">
        <v>25</v>
      </c>
      <c r="L397">
        <f>+Tabla3239[[#This Row],[BALANCE INICIAL]]+Tabla3239[[#This Row],[ENTRADAS]]-Tabla3239[[#This Row],[SALIDAS]]</f>
        <v>75</v>
      </c>
      <c r="M397" s="2">
        <v>40</v>
      </c>
      <c r="N397" s="2">
        <f>+Tabla3239[[#This Row],[BALANCE INICIAL]]*Tabla3239[[#This Row],[PRECIO]]</f>
        <v>4000</v>
      </c>
      <c r="O397" s="2">
        <f>+Tabla3239[[#This Row],[ENTRADAS]]*Tabla3239[[#This Row],[PRECIO]]</f>
        <v>0</v>
      </c>
      <c r="P397" s="2">
        <f>+Tabla3239[[#This Row],[SALIDAS]]*Tabla3239[[#This Row],[PRECIO]]</f>
        <v>1000</v>
      </c>
      <c r="Q397" s="2">
        <f>+Tabla3239[[#This Row],[BALANCE INICIAL2]]+Tabla3239[[#This Row],[ENTRADAS3]]-Tabla3239[[#This Row],[SALIDAS4]]</f>
        <v>3000</v>
      </c>
    </row>
    <row r="398" spans="1:17" x14ac:dyDescent="0.25">
      <c r="A398" s="39" t="s">
        <v>1381</v>
      </c>
      <c r="B398" s="40" t="s">
        <v>1382</v>
      </c>
      <c r="C398" s="52" t="s">
        <v>1383</v>
      </c>
      <c r="D398" t="s">
        <v>1243</v>
      </c>
      <c r="F398" s="55" t="s">
        <v>1345</v>
      </c>
      <c r="G398" s="55"/>
      <c r="H398" s="9" t="s">
        <v>820</v>
      </c>
      <c r="I398">
        <v>20</v>
      </c>
      <c r="J398">
        <v>0</v>
      </c>
      <c r="K398" s="34">
        <v>3</v>
      </c>
      <c r="L398">
        <f>+Tabla3239[[#This Row],[BALANCE INICIAL]]+Tabla3239[[#This Row],[ENTRADAS]]-Tabla3239[[#This Row],[SALIDAS]]</f>
        <v>17</v>
      </c>
      <c r="M398" s="2">
        <v>23729.33</v>
      </c>
      <c r="N398" s="2">
        <f>+Tabla3239[[#This Row],[BALANCE INICIAL]]*Tabla3239[[#This Row],[PRECIO]]</f>
        <v>474586.60000000003</v>
      </c>
      <c r="O398" s="2">
        <f>+Tabla3239[[#This Row],[ENTRADAS]]*Tabla3239[[#This Row],[PRECIO]]</f>
        <v>0</v>
      </c>
      <c r="P398" s="2">
        <f>+Tabla3239[[#This Row],[SALIDAS]]*Tabla3239[[#This Row],[PRECIO]]</f>
        <v>71187.990000000005</v>
      </c>
      <c r="Q398" s="2">
        <f>+Tabla3239[[#This Row],[BALANCE INICIAL2]]+Tabla3239[[#This Row],[ENTRADAS3]]-Tabla3239[[#This Row],[SALIDAS4]]</f>
        <v>403398.61000000004</v>
      </c>
    </row>
    <row r="399" spans="1:17" x14ac:dyDescent="0.25">
      <c r="A399" s="39" t="s">
        <v>1381</v>
      </c>
      <c r="B399" s="40" t="s">
        <v>1382</v>
      </c>
      <c r="C399" s="52" t="s">
        <v>1383</v>
      </c>
      <c r="D399" t="s">
        <v>1244</v>
      </c>
      <c r="F399" s="55" t="s">
        <v>1345</v>
      </c>
      <c r="G399" s="55"/>
      <c r="H399" s="9" t="s">
        <v>820</v>
      </c>
      <c r="I399">
        <v>0</v>
      </c>
      <c r="J399">
        <v>0</v>
      </c>
      <c r="K399" s="34">
        <v>0</v>
      </c>
      <c r="L399">
        <f>+Tabla3239[[#This Row],[BALANCE INICIAL]]+Tabla3239[[#This Row],[ENTRADAS]]-Tabla3239[[#This Row],[SALIDAS]]</f>
        <v>0</v>
      </c>
      <c r="M399" s="2">
        <v>18271.189999999999</v>
      </c>
      <c r="N399" s="2">
        <f>+Tabla3239[[#This Row],[BALANCE INICIAL]]*Tabla3239[[#This Row],[PRECIO]]</f>
        <v>0</v>
      </c>
      <c r="O399" s="2">
        <f>+Tabla3239[[#This Row],[ENTRADAS]]*Tabla3239[[#This Row],[PRECIO]]</f>
        <v>0</v>
      </c>
      <c r="P399" s="2">
        <f>+Tabla3239[[#This Row],[SALIDAS]]*Tabla3239[[#This Row],[PRECIO]]</f>
        <v>0</v>
      </c>
      <c r="Q399" s="2">
        <f>+Tabla3239[[#This Row],[BALANCE INICIAL2]]+Tabla3239[[#This Row],[ENTRADAS3]]-Tabla3239[[#This Row],[SALIDAS4]]</f>
        <v>0</v>
      </c>
    </row>
    <row r="400" spans="1:17" x14ac:dyDescent="0.25">
      <c r="A400" s="39" t="s">
        <v>24</v>
      </c>
      <c r="B400" s="40" t="s">
        <v>875</v>
      </c>
      <c r="C400" s="52" t="s">
        <v>64</v>
      </c>
      <c r="D400" t="s">
        <v>1245</v>
      </c>
      <c r="F400" s="55" t="s">
        <v>1345</v>
      </c>
      <c r="G400" s="55"/>
      <c r="H400" s="9" t="s">
        <v>820</v>
      </c>
      <c r="I400">
        <v>2</v>
      </c>
      <c r="J400">
        <v>0</v>
      </c>
      <c r="K400" s="34">
        <v>0</v>
      </c>
      <c r="L400">
        <f>+Tabla3239[[#This Row],[BALANCE INICIAL]]+Tabla3239[[#This Row],[ENTRADAS]]-Tabla3239[[#This Row],[SALIDAS]]</f>
        <v>2</v>
      </c>
      <c r="M400" s="2">
        <v>3676.5</v>
      </c>
      <c r="N400" s="2">
        <f>+Tabla3239[[#This Row],[BALANCE INICIAL]]*Tabla3239[[#This Row],[PRECIO]]</f>
        <v>7353</v>
      </c>
      <c r="O400" s="2">
        <f>+Tabla3239[[#This Row],[ENTRADAS]]*Tabla3239[[#This Row],[PRECIO]]</f>
        <v>0</v>
      </c>
      <c r="P400" s="2">
        <f>+Tabla3239[[#This Row],[SALIDAS]]*Tabla3239[[#This Row],[PRECIO]]</f>
        <v>0</v>
      </c>
      <c r="Q400" s="2">
        <f>+Tabla3239[[#This Row],[BALANCE INICIAL2]]+Tabla3239[[#This Row],[ENTRADAS3]]-Tabla3239[[#This Row],[SALIDAS4]]</f>
        <v>7353</v>
      </c>
    </row>
    <row r="401" spans="1:17" x14ac:dyDescent="0.25">
      <c r="A401" s="9" t="s">
        <v>29</v>
      </c>
      <c r="B401" s="47" t="s">
        <v>878</v>
      </c>
      <c r="C401" s="50" t="s">
        <v>102</v>
      </c>
      <c r="D401" t="s">
        <v>588</v>
      </c>
      <c r="F401" s="55" t="s">
        <v>1345</v>
      </c>
      <c r="G401" s="55"/>
      <c r="H401" s="9" t="s">
        <v>834</v>
      </c>
      <c r="I401">
        <v>26</v>
      </c>
      <c r="J401">
        <v>0</v>
      </c>
      <c r="K401" s="34">
        <v>0</v>
      </c>
      <c r="L401">
        <f>+Tabla3239[[#This Row],[BALANCE INICIAL]]+Tabla3239[[#This Row],[ENTRADAS]]-Tabla3239[[#This Row],[SALIDAS]]</f>
        <v>26</v>
      </c>
      <c r="M401" s="2">
        <v>290.5</v>
      </c>
      <c r="N401" s="2">
        <f>+Tabla3239[[#This Row],[BALANCE INICIAL]]*Tabla3239[[#This Row],[PRECIO]]</f>
        <v>7553</v>
      </c>
      <c r="O401" s="2">
        <f>+Tabla3239[[#This Row],[ENTRADAS]]*Tabla3239[[#This Row],[PRECIO]]</f>
        <v>0</v>
      </c>
      <c r="P401" s="2">
        <f>+Tabla3239[[#This Row],[SALIDAS]]*Tabla3239[[#This Row],[PRECIO]]</f>
        <v>0</v>
      </c>
      <c r="Q401" s="2">
        <f>+Tabla3239[[#This Row],[BALANCE INICIAL2]]+Tabla3239[[#This Row],[ENTRADAS3]]-Tabla3239[[#This Row],[SALIDAS4]]</f>
        <v>7553</v>
      </c>
    </row>
    <row r="402" spans="1:17" x14ac:dyDescent="0.25">
      <c r="A402" s="39" t="s">
        <v>41</v>
      </c>
      <c r="B402" s="40" t="s">
        <v>890</v>
      </c>
      <c r="C402" s="52" t="s">
        <v>87</v>
      </c>
      <c r="D402" t="s">
        <v>252</v>
      </c>
      <c r="F402" s="55" t="s">
        <v>1345</v>
      </c>
      <c r="G402" s="55"/>
      <c r="H402" s="9" t="s">
        <v>820</v>
      </c>
      <c r="I402">
        <v>27</v>
      </c>
      <c r="J402">
        <v>0</v>
      </c>
      <c r="K402" s="34">
        <v>0</v>
      </c>
      <c r="L402">
        <f>+Tabla3239[[#This Row],[BALANCE INICIAL]]+Tabla3239[[#This Row],[ENTRADAS]]-Tabla3239[[#This Row],[SALIDAS]]</f>
        <v>27</v>
      </c>
      <c r="M402" s="2">
        <v>220</v>
      </c>
      <c r="N402" s="2">
        <f>+Tabla3239[[#This Row],[BALANCE INICIAL]]*Tabla3239[[#This Row],[PRECIO]]</f>
        <v>5940</v>
      </c>
      <c r="O402" s="2">
        <f>+Tabla3239[[#This Row],[ENTRADAS]]*Tabla3239[[#This Row],[PRECIO]]</f>
        <v>0</v>
      </c>
      <c r="P402" s="2">
        <f>+Tabla3239[[#This Row],[SALIDAS]]*Tabla3239[[#This Row],[PRECIO]]</f>
        <v>0</v>
      </c>
      <c r="Q402" s="2">
        <f>+Tabla3239[[#This Row],[BALANCE INICIAL2]]+Tabla3239[[#This Row],[ENTRADAS3]]-Tabla3239[[#This Row],[SALIDAS4]]</f>
        <v>5940</v>
      </c>
    </row>
    <row r="403" spans="1:17" x14ac:dyDescent="0.25">
      <c r="A403" s="39" t="s">
        <v>41</v>
      </c>
      <c r="B403" s="40" t="s">
        <v>890</v>
      </c>
      <c r="C403" s="52" t="s">
        <v>87</v>
      </c>
      <c r="D403" t="s">
        <v>1097</v>
      </c>
      <c r="F403" s="55" t="s">
        <v>1345</v>
      </c>
      <c r="G403" s="55"/>
      <c r="H403" s="9" t="s">
        <v>820</v>
      </c>
      <c r="I403">
        <v>115</v>
      </c>
      <c r="J403">
        <v>0</v>
      </c>
      <c r="K403" s="34">
        <v>4</v>
      </c>
      <c r="L403">
        <f>+Tabla3239[[#This Row],[BALANCE INICIAL]]+Tabla3239[[#This Row],[ENTRADAS]]-Tabla3239[[#This Row],[SALIDAS]]</f>
        <v>111</v>
      </c>
      <c r="M403" s="2">
        <v>32.119999999999997</v>
      </c>
      <c r="N403" s="2">
        <f>+Tabla3239[[#This Row],[BALANCE INICIAL]]*Tabla3239[[#This Row],[PRECIO]]</f>
        <v>3693.7999999999997</v>
      </c>
      <c r="O403" s="2">
        <f>+Tabla3239[[#This Row],[ENTRADAS]]*Tabla3239[[#This Row],[PRECIO]]</f>
        <v>0</v>
      </c>
      <c r="P403" s="2">
        <f>+Tabla3239[[#This Row],[SALIDAS]]*Tabla3239[[#This Row],[PRECIO]]</f>
        <v>128.47999999999999</v>
      </c>
      <c r="Q403" s="2">
        <f>+Tabla3239[[#This Row],[BALANCE INICIAL2]]+Tabla3239[[#This Row],[ENTRADAS3]]-Tabla3239[[#This Row],[SALIDAS4]]</f>
        <v>3565.3199999999997</v>
      </c>
    </row>
    <row r="404" spans="1:17" x14ac:dyDescent="0.25">
      <c r="A404" s="39" t="s">
        <v>41</v>
      </c>
      <c r="B404" s="40" t="s">
        <v>890</v>
      </c>
      <c r="C404" s="52" t="s">
        <v>87</v>
      </c>
      <c r="D404" t="s">
        <v>1098</v>
      </c>
      <c r="F404" s="55" t="s">
        <v>1345</v>
      </c>
      <c r="G404" s="55"/>
      <c r="H404" s="9" t="s">
        <v>820</v>
      </c>
      <c r="I404">
        <v>78</v>
      </c>
      <c r="J404">
        <v>0</v>
      </c>
      <c r="K404" s="34">
        <v>4</v>
      </c>
      <c r="L404">
        <f>+Tabla3239[[#This Row],[BALANCE INICIAL]]+Tabla3239[[#This Row],[ENTRADAS]]-Tabla3239[[#This Row],[SALIDAS]]</f>
        <v>74</v>
      </c>
      <c r="M404" s="2">
        <v>19</v>
      </c>
      <c r="N404" s="2">
        <f>+Tabla3239[[#This Row],[BALANCE INICIAL]]*Tabla3239[[#This Row],[PRECIO]]</f>
        <v>1482</v>
      </c>
      <c r="O404" s="2">
        <f>+Tabla3239[[#This Row],[ENTRADAS]]*Tabla3239[[#This Row],[PRECIO]]</f>
        <v>0</v>
      </c>
      <c r="P404" s="2">
        <f>+Tabla3239[[#This Row],[SALIDAS]]*Tabla3239[[#This Row],[PRECIO]]</f>
        <v>76</v>
      </c>
      <c r="Q404" s="2">
        <f>+Tabla3239[[#This Row],[BALANCE INICIAL2]]+Tabla3239[[#This Row],[ENTRADAS3]]-Tabla3239[[#This Row],[SALIDAS4]]</f>
        <v>1406</v>
      </c>
    </row>
    <row r="405" spans="1:17" ht="14.25" customHeight="1" x14ac:dyDescent="0.25">
      <c r="A405" s="39" t="s">
        <v>41</v>
      </c>
      <c r="B405" s="40" t="s">
        <v>890</v>
      </c>
      <c r="C405" s="52" t="s">
        <v>87</v>
      </c>
      <c r="D405" t="s">
        <v>255</v>
      </c>
      <c r="F405" s="55" t="s">
        <v>1345</v>
      </c>
      <c r="G405" s="55"/>
      <c r="H405" s="9" t="s">
        <v>820</v>
      </c>
      <c r="I405">
        <v>83</v>
      </c>
      <c r="J405">
        <v>0</v>
      </c>
      <c r="K405" s="34">
        <v>0</v>
      </c>
      <c r="L405">
        <f>+Tabla3239[[#This Row],[BALANCE INICIAL]]+Tabla3239[[#This Row],[ENTRADAS]]-Tabla3239[[#This Row],[SALIDAS]]</f>
        <v>83</v>
      </c>
      <c r="M405" s="2">
        <v>245</v>
      </c>
      <c r="N405" s="2">
        <f>+Tabla3239[[#This Row],[BALANCE INICIAL]]*Tabla3239[[#This Row],[PRECIO]]</f>
        <v>20335</v>
      </c>
      <c r="O405" s="2">
        <f>+Tabla3239[[#This Row],[ENTRADAS]]*Tabla3239[[#This Row],[PRECIO]]</f>
        <v>0</v>
      </c>
      <c r="P405" s="2">
        <f>+Tabla3239[[#This Row],[SALIDAS]]*Tabla3239[[#This Row],[PRECIO]]</f>
        <v>0</v>
      </c>
      <c r="Q405" s="2">
        <f>+Tabla3239[[#This Row],[BALANCE INICIAL2]]+Tabla3239[[#This Row],[ENTRADAS3]]-Tabla3239[[#This Row],[SALIDAS4]]</f>
        <v>20335</v>
      </c>
    </row>
    <row r="406" spans="1:17" ht="12.75" customHeight="1" x14ac:dyDescent="0.25">
      <c r="A406" s="9" t="s">
        <v>29</v>
      </c>
      <c r="B406" s="47" t="s">
        <v>878</v>
      </c>
      <c r="C406" s="50" t="s">
        <v>102</v>
      </c>
      <c r="D406" t="s">
        <v>589</v>
      </c>
      <c r="F406" s="55" t="s">
        <v>1345</v>
      </c>
      <c r="G406" s="55"/>
      <c r="H406" s="9" t="s">
        <v>870</v>
      </c>
      <c r="I406">
        <v>1</v>
      </c>
      <c r="J406">
        <v>0</v>
      </c>
      <c r="K406" s="34">
        <v>0</v>
      </c>
      <c r="L406">
        <f>+Tabla3239[[#This Row],[BALANCE INICIAL]]+Tabla3239[[#This Row],[ENTRADAS]]-Tabla3239[[#This Row],[SALIDAS]]</f>
        <v>1</v>
      </c>
      <c r="M406" s="2">
        <v>455</v>
      </c>
      <c r="N406" s="2">
        <f>+Tabla3239[[#This Row],[BALANCE INICIAL]]*Tabla3239[[#This Row],[PRECIO]]</f>
        <v>455</v>
      </c>
      <c r="O406" s="2">
        <f>+Tabla3239[[#This Row],[ENTRADAS]]*Tabla3239[[#This Row],[PRECIO]]</f>
        <v>0</v>
      </c>
      <c r="P406" s="2">
        <f>+Tabla3239[[#This Row],[SALIDAS]]*Tabla3239[[#This Row],[PRECIO]]</f>
        <v>0</v>
      </c>
      <c r="Q406" s="2">
        <f>+Tabla3239[[#This Row],[BALANCE INICIAL2]]+Tabla3239[[#This Row],[ENTRADAS3]]-Tabla3239[[#This Row],[SALIDAS4]]</f>
        <v>455</v>
      </c>
    </row>
    <row r="407" spans="1:17" ht="16.5" customHeight="1" x14ac:dyDescent="0.25">
      <c r="A407" s="9" t="s">
        <v>29</v>
      </c>
      <c r="B407" s="47" t="s">
        <v>878</v>
      </c>
      <c r="C407" s="50" t="s">
        <v>102</v>
      </c>
      <c r="D407" t="s">
        <v>590</v>
      </c>
      <c r="F407" s="55" t="s">
        <v>1345</v>
      </c>
      <c r="G407" s="55"/>
      <c r="H407" s="9" t="s">
        <v>870</v>
      </c>
      <c r="I407">
        <v>1</v>
      </c>
      <c r="J407">
        <v>0</v>
      </c>
      <c r="K407" s="34">
        <v>0</v>
      </c>
      <c r="L407">
        <f>+Tabla3239[[#This Row],[BALANCE INICIAL]]+Tabla3239[[#This Row],[ENTRADAS]]-Tabla3239[[#This Row],[SALIDAS]]</f>
        <v>1</v>
      </c>
      <c r="M407" s="2">
        <v>1299</v>
      </c>
      <c r="N407" s="2">
        <f>+Tabla3239[[#This Row],[BALANCE INICIAL]]*Tabla3239[[#This Row],[PRECIO]]</f>
        <v>1299</v>
      </c>
      <c r="O407" s="2">
        <f>+Tabla3239[[#This Row],[ENTRADAS]]*Tabla3239[[#This Row],[PRECIO]]</f>
        <v>0</v>
      </c>
      <c r="P407" s="2">
        <f>+Tabla3239[[#This Row],[SALIDAS]]*Tabla3239[[#This Row],[PRECIO]]</f>
        <v>0</v>
      </c>
      <c r="Q407" s="2">
        <f>+Tabla3239[[#This Row],[BALANCE INICIAL2]]+Tabla3239[[#This Row],[ENTRADAS3]]-Tabla3239[[#This Row],[SALIDAS4]]</f>
        <v>1299</v>
      </c>
    </row>
    <row r="408" spans="1:17" ht="18" customHeight="1" x14ac:dyDescent="0.25">
      <c r="A408" s="39" t="s">
        <v>33</v>
      </c>
      <c r="B408" s="40" t="s">
        <v>879</v>
      </c>
      <c r="C408" s="50" t="s">
        <v>106</v>
      </c>
      <c r="D408" t="s">
        <v>1539</v>
      </c>
      <c r="F408" s="55" t="s">
        <v>1345</v>
      </c>
      <c r="G408" s="55"/>
      <c r="H408" s="9" t="s">
        <v>825</v>
      </c>
      <c r="I408">
        <v>188</v>
      </c>
      <c r="J408">
        <v>0</v>
      </c>
      <c r="K408" s="34">
        <v>107</v>
      </c>
      <c r="L408">
        <f>+Tabla3239[[#This Row],[BALANCE INICIAL]]+Tabla3239[[#This Row],[ENTRADAS]]-Tabla3239[[#This Row],[SALIDAS]]</f>
        <v>81</v>
      </c>
      <c r="M408" s="2">
        <v>188.24</v>
      </c>
      <c r="N408" s="2">
        <f>+Tabla3239[[#This Row],[BALANCE INICIAL]]*Tabla3239[[#This Row],[PRECIO]]</f>
        <v>35389.120000000003</v>
      </c>
      <c r="O408" s="2">
        <f>+Tabla3239[[#This Row],[ENTRADAS]]*Tabla3239[[#This Row],[PRECIO]]</f>
        <v>0</v>
      </c>
      <c r="P408" s="2">
        <f>+Tabla3239[[#This Row],[SALIDAS]]*Tabla3239[[#This Row],[PRECIO]]</f>
        <v>20141.68</v>
      </c>
      <c r="Q408" s="2">
        <f>+Tabla3239[[#This Row],[BALANCE INICIAL2]]+Tabla3239[[#This Row],[ENTRADAS3]]-Tabla3239[[#This Row],[SALIDAS4]]</f>
        <v>15247.440000000002</v>
      </c>
    </row>
    <row r="409" spans="1:17" ht="16.5" customHeight="1" x14ac:dyDescent="0.25">
      <c r="A409" s="39" t="s">
        <v>33</v>
      </c>
      <c r="B409" s="40" t="s">
        <v>879</v>
      </c>
      <c r="C409" s="50" t="s">
        <v>106</v>
      </c>
      <c r="D409" t="s">
        <v>257</v>
      </c>
      <c r="F409" s="55" t="s">
        <v>1345</v>
      </c>
      <c r="G409" s="55"/>
      <c r="H409" s="9" t="s">
        <v>820</v>
      </c>
      <c r="I409">
        <v>60</v>
      </c>
      <c r="J409">
        <v>0</v>
      </c>
      <c r="K409" s="34">
        <v>0</v>
      </c>
      <c r="L409">
        <f>+Tabla3239[[#This Row],[BALANCE INICIAL]]+Tabla3239[[#This Row],[ENTRADAS]]-Tabla3239[[#This Row],[SALIDAS]]</f>
        <v>60</v>
      </c>
      <c r="M409" s="2">
        <v>95.8</v>
      </c>
      <c r="N409" s="2">
        <f>+Tabla3239[[#This Row],[BALANCE INICIAL]]*Tabla3239[[#This Row],[PRECIO]]</f>
        <v>5748</v>
      </c>
      <c r="O409" s="2">
        <f>+Tabla3239[[#This Row],[ENTRADAS]]*Tabla3239[[#This Row],[PRECIO]]</f>
        <v>0</v>
      </c>
      <c r="P409" s="2">
        <f>+Tabla3239[[#This Row],[SALIDAS]]*Tabla3239[[#This Row],[PRECIO]]</f>
        <v>0</v>
      </c>
      <c r="Q409" s="2">
        <f>+Tabla3239[[#This Row],[BALANCE INICIAL2]]+Tabla3239[[#This Row],[ENTRADAS3]]-Tabla3239[[#This Row],[SALIDAS4]]</f>
        <v>5748</v>
      </c>
    </row>
    <row r="410" spans="1:17" ht="18.75" customHeight="1" x14ac:dyDescent="0.25">
      <c r="A410" s="39" t="s">
        <v>33</v>
      </c>
      <c r="B410" s="40" t="s">
        <v>879</v>
      </c>
      <c r="C410" s="50" t="s">
        <v>106</v>
      </c>
      <c r="D410" t="s">
        <v>1044</v>
      </c>
      <c r="E410" t="s">
        <v>1048</v>
      </c>
      <c r="F410" s="55" t="s">
        <v>1345</v>
      </c>
      <c r="G410" s="55"/>
      <c r="H410" s="9" t="s">
        <v>820</v>
      </c>
      <c r="I410">
        <v>2</v>
      </c>
      <c r="J410">
        <v>0</v>
      </c>
      <c r="K410" s="34">
        <v>0</v>
      </c>
      <c r="L410">
        <f>+Tabla3239[[#This Row],[BALANCE INICIAL]]+Tabla3239[[#This Row],[ENTRADAS]]-Tabla3239[[#This Row],[SALIDAS]]</f>
        <v>2</v>
      </c>
      <c r="M410" s="2">
        <v>300</v>
      </c>
      <c r="N410" s="2">
        <f>+Tabla3239[[#This Row],[BALANCE INICIAL]]*Tabla3239[[#This Row],[PRECIO]]</f>
        <v>600</v>
      </c>
      <c r="O410" s="2">
        <f>+Tabla3239[[#This Row],[ENTRADAS]]*Tabla3239[[#This Row],[PRECIO]]</f>
        <v>0</v>
      </c>
      <c r="P410" s="2">
        <f>+Tabla3239[[#This Row],[SALIDAS]]*Tabla3239[[#This Row],[PRECIO]]</f>
        <v>0</v>
      </c>
      <c r="Q410" s="2">
        <f>+Tabla3239[[#This Row],[BALANCE INICIAL2]]+Tabla3239[[#This Row],[ENTRADAS3]]-Tabla3239[[#This Row],[SALIDAS4]]</f>
        <v>600</v>
      </c>
    </row>
    <row r="411" spans="1:17" ht="18" customHeight="1" x14ac:dyDescent="0.25">
      <c r="A411" s="39" t="s">
        <v>53</v>
      </c>
      <c r="B411" s="40" t="s">
        <v>898</v>
      </c>
      <c r="C411" s="52" t="s">
        <v>101</v>
      </c>
      <c r="D411" t="s">
        <v>1209</v>
      </c>
      <c r="F411" s="55" t="s">
        <v>1345</v>
      </c>
      <c r="G411" s="55"/>
      <c r="H411" s="9" t="s">
        <v>820</v>
      </c>
      <c r="I411">
        <v>3</v>
      </c>
      <c r="J411">
        <v>0</v>
      </c>
      <c r="K411" s="34">
        <v>0</v>
      </c>
      <c r="L411">
        <f>+Tabla3239[[#This Row],[BALANCE INICIAL]]+Tabla3239[[#This Row],[ENTRADAS]]-Tabla3239[[#This Row],[SALIDAS]]</f>
        <v>3</v>
      </c>
      <c r="M411" s="2">
        <v>380</v>
      </c>
      <c r="N411" s="2">
        <f>+Tabla3239[[#This Row],[BALANCE INICIAL]]*Tabla3239[[#This Row],[PRECIO]]</f>
        <v>1140</v>
      </c>
      <c r="O411" s="2">
        <f>+Tabla3239[[#This Row],[ENTRADAS]]*Tabla3239[[#This Row],[PRECIO]]</f>
        <v>0</v>
      </c>
      <c r="P411" s="2">
        <f>+Tabla3239[[#This Row],[SALIDAS]]*Tabla3239[[#This Row],[PRECIO]]</f>
        <v>0</v>
      </c>
      <c r="Q411" s="2">
        <f>+Tabla3239[[#This Row],[BALANCE INICIAL2]]+Tabla3239[[#This Row],[ENTRADAS3]]-Tabla3239[[#This Row],[SALIDAS4]]</f>
        <v>1140</v>
      </c>
    </row>
    <row r="412" spans="1:17" ht="15.75" customHeight="1" x14ac:dyDescent="0.3">
      <c r="A412" s="39" t="s">
        <v>1424</v>
      </c>
      <c r="B412" s="40" t="s">
        <v>1425</v>
      </c>
      <c r="C412" s="52" t="s">
        <v>1426</v>
      </c>
      <c r="D412" t="s">
        <v>1473</v>
      </c>
      <c r="F412" s="55" t="s">
        <v>1345</v>
      </c>
      <c r="G412" s="55"/>
      <c r="H412" s="9" t="s">
        <v>820</v>
      </c>
      <c r="I412">
        <v>15</v>
      </c>
      <c r="J412">
        <v>0</v>
      </c>
      <c r="K412" s="34">
        <v>4</v>
      </c>
      <c r="L412">
        <f>+Tabla3239[[#This Row],[BALANCE INICIAL]]+Tabla3239[[#This Row],[ENTRADAS]]-Tabla3239[[#This Row],[SALIDAS]]</f>
        <v>11</v>
      </c>
      <c r="M412" s="2">
        <v>487.05</v>
      </c>
      <c r="N412" s="2">
        <f>+Tabla3239[[#This Row],[BALANCE INICIAL]]*Tabla3239[[#This Row],[PRECIO]]</f>
        <v>7305.75</v>
      </c>
      <c r="O412" s="2">
        <f>+Tabla3239[[#This Row],[ENTRADAS]]*Tabla3239[[#This Row],[PRECIO]]</f>
        <v>0</v>
      </c>
      <c r="P412" s="2">
        <f>+Tabla3239[[#This Row],[SALIDAS]]*Tabla3239[[#This Row],[PRECIO]]</f>
        <v>1948.2</v>
      </c>
      <c r="Q412" s="2">
        <f>+Tabla3239[[#This Row],[BALANCE INICIAL2]]+Tabla3239[[#This Row],[ENTRADAS3]]-Tabla3239[[#This Row],[SALIDAS4]]</f>
        <v>5357.55</v>
      </c>
    </row>
    <row r="413" spans="1:17" ht="15" customHeight="1" x14ac:dyDescent="0.3">
      <c r="A413" s="39" t="s">
        <v>1424</v>
      </c>
      <c r="B413" s="40" t="s">
        <v>1425</v>
      </c>
      <c r="C413" s="52" t="s">
        <v>1426</v>
      </c>
      <c r="D413" t="s">
        <v>1474</v>
      </c>
      <c r="F413" s="55" t="s">
        <v>1345</v>
      </c>
      <c r="G413" s="55"/>
      <c r="H413" s="9" t="s">
        <v>820</v>
      </c>
      <c r="I413">
        <v>2</v>
      </c>
      <c r="J413">
        <v>0</v>
      </c>
      <c r="K413" s="34">
        <v>0</v>
      </c>
      <c r="L413">
        <f>+Tabla3239[[#This Row],[BALANCE INICIAL]]+Tabla3239[[#This Row],[ENTRADAS]]-Tabla3239[[#This Row],[SALIDAS]]</f>
        <v>2</v>
      </c>
      <c r="M413" s="2">
        <v>953.39</v>
      </c>
      <c r="N413" s="2">
        <f>+Tabla3239[[#This Row],[BALANCE INICIAL]]*Tabla3239[[#This Row],[PRECIO]]</f>
        <v>1906.78</v>
      </c>
      <c r="O413" s="2">
        <f>+Tabla3239[[#This Row],[ENTRADAS]]*Tabla3239[[#This Row],[PRECIO]]</f>
        <v>0</v>
      </c>
      <c r="P413" s="2">
        <f>+Tabla3239[[#This Row],[SALIDAS]]*Tabla3239[[#This Row],[PRECIO]]</f>
        <v>0</v>
      </c>
      <c r="Q413" s="2">
        <f>+Tabla3239[[#This Row],[BALANCE INICIAL2]]+Tabla3239[[#This Row],[ENTRADAS3]]-Tabla3239[[#This Row],[SALIDAS4]]</f>
        <v>1906.78</v>
      </c>
    </row>
    <row r="414" spans="1:17" ht="16.5" customHeight="1" x14ac:dyDescent="0.3">
      <c r="A414" s="39" t="s">
        <v>1424</v>
      </c>
      <c r="B414" s="40" t="s">
        <v>1425</v>
      </c>
      <c r="C414" s="52" t="s">
        <v>1426</v>
      </c>
      <c r="D414" t="s">
        <v>1475</v>
      </c>
      <c r="F414" s="55" t="s">
        <v>1345</v>
      </c>
      <c r="G414" s="55"/>
      <c r="H414" s="9" t="s">
        <v>820</v>
      </c>
      <c r="I414">
        <v>7</v>
      </c>
      <c r="J414">
        <v>0</v>
      </c>
      <c r="K414" s="34">
        <v>0</v>
      </c>
      <c r="L414">
        <f>+Tabla3239[[#This Row],[BALANCE INICIAL]]+Tabla3239[[#This Row],[ENTRADAS]]-Tabla3239[[#This Row],[SALIDAS]]</f>
        <v>7</v>
      </c>
      <c r="M414" s="2">
        <v>569.91999999999996</v>
      </c>
      <c r="N414" s="2">
        <f>+Tabla3239[[#This Row],[BALANCE INICIAL]]*Tabla3239[[#This Row],[PRECIO]]</f>
        <v>3989.4399999999996</v>
      </c>
      <c r="O414" s="2">
        <f>+Tabla3239[[#This Row],[ENTRADAS]]*Tabla3239[[#This Row],[PRECIO]]</f>
        <v>0</v>
      </c>
      <c r="P414" s="2">
        <f>+Tabla3239[[#This Row],[SALIDAS]]*Tabla3239[[#This Row],[PRECIO]]</f>
        <v>0</v>
      </c>
      <c r="Q414" s="2">
        <f>+Tabla3239[[#This Row],[BALANCE INICIAL2]]+Tabla3239[[#This Row],[ENTRADAS3]]-Tabla3239[[#This Row],[SALIDAS4]]</f>
        <v>3989.4399999999996</v>
      </c>
    </row>
    <row r="415" spans="1:17" ht="16.5" customHeight="1" x14ac:dyDescent="0.3">
      <c r="A415" s="39" t="s">
        <v>1424</v>
      </c>
      <c r="B415" s="40" t="s">
        <v>1425</v>
      </c>
      <c r="C415" s="52" t="s">
        <v>1426</v>
      </c>
      <c r="D415" t="s">
        <v>1476</v>
      </c>
      <c r="F415" s="55" t="s">
        <v>1345</v>
      </c>
      <c r="G415" s="55"/>
      <c r="H415" s="9" t="s">
        <v>820</v>
      </c>
      <c r="I415">
        <v>10</v>
      </c>
      <c r="J415">
        <v>0</v>
      </c>
      <c r="K415" s="34">
        <v>0</v>
      </c>
      <c r="L415">
        <f>+Tabla3239[[#This Row],[BALANCE INICIAL]]+Tabla3239[[#This Row],[ENTRADAS]]-Tabla3239[[#This Row],[SALIDAS]]</f>
        <v>10</v>
      </c>
      <c r="M415" s="2">
        <v>324.33999999999997</v>
      </c>
      <c r="N415" s="2">
        <f>+Tabla3239[[#This Row],[BALANCE INICIAL]]*Tabla3239[[#This Row],[PRECIO]]</f>
        <v>3243.3999999999996</v>
      </c>
      <c r="O415" s="2">
        <f>+Tabla3239[[#This Row],[ENTRADAS]]*Tabla3239[[#This Row],[PRECIO]]</f>
        <v>0</v>
      </c>
      <c r="P415" s="2">
        <f>+Tabla3239[[#This Row],[SALIDAS]]*Tabla3239[[#This Row],[PRECIO]]</f>
        <v>0</v>
      </c>
      <c r="Q415" s="2">
        <f>+Tabla3239[[#This Row],[BALANCE INICIAL2]]+Tabla3239[[#This Row],[ENTRADAS3]]-Tabla3239[[#This Row],[SALIDAS4]]</f>
        <v>3243.3999999999996</v>
      </c>
    </row>
    <row r="416" spans="1:17" ht="14.25" customHeight="1" x14ac:dyDescent="0.25">
      <c r="A416" s="39" t="s">
        <v>1424</v>
      </c>
      <c r="B416" s="40" t="s">
        <v>1425</v>
      </c>
      <c r="C416" s="52" t="s">
        <v>1426</v>
      </c>
      <c r="D416" t="s">
        <v>1234</v>
      </c>
      <c r="F416" s="55" t="s">
        <v>1345</v>
      </c>
      <c r="G416" s="55"/>
      <c r="H416" s="9" t="s">
        <v>820</v>
      </c>
      <c r="I416">
        <v>1</v>
      </c>
      <c r="J416">
        <v>0</v>
      </c>
      <c r="K416" s="34">
        <v>0</v>
      </c>
      <c r="L416">
        <f>+Tabla3239[[#This Row],[BALANCE INICIAL]]+Tabla3239[[#This Row],[ENTRADAS]]-Tabla3239[[#This Row],[SALIDAS]]</f>
        <v>1</v>
      </c>
      <c r="M416" s="2">
        <v>466.44</v>
      </c>
      <c r="N416" s="2">
        <f>+Tabla3239[[#This Row],[BALANCE INICIAL]]*Tabla3239[[#This Row],[PRECIO]]</f>
        <v>466.44</v>
      </c>
      <c r="O416" s="2">
        <f>+Tabla3239[[#This Row],[ENTRADAS]]*Tabla3239[[#This Row],[PRECIO]]</f>
        <v>0</v>
      </c>
      <c r="P416" s="2">
        <f>+Tabla3239[[#This Row],[SALIDAS]]*Tabla3239[[#This Row],[PRECIO]]</f>
        <v>0</v>
      </c>
      <c r="Q416" s="2">
        <f>+Tabla3239[[#This Row],[BALANCE INICIAL2]]+Tabla3239[[#This Row],[ENTRADAS3]]-Tabla3239[[#This Row],[SALIDAS4]]</f>
        <v>466.44</v>
      </c>
    </row>
    <row r="417" spans="1:17" ht="16.5" customHeight="1" x14ac:dyDescent="0.25">
      <c r="A417" s="39" t="s">
        <v>1424</v>
      </c>
      <c r="B417" s="40" t="s">
        <v>1425</v>
      </c>
      <c r="C417" s="52" t="s">
        <v>1426</v>
      </c>
      <c r="D417" t="s">
        <v>1086</v>
      </c>
      <c r="F417" s="55" t="s">
        <v>1345</v>
      </c>
      <c r="G417" s="55"/>
      <c r="H417" s="9" t="s">
        <v>820</v>
      </c>
      <c r="I417">
        <v>29</v>
      </c>
      <c r="J417">
        <v>0</v>
      </c>
      <c r="K417" s="34">
        <v>12</v>
      </c>
      <c r="L417">
        <f>+Tabla3239[[#This Row],[BALANCE INICIAL]]+Tabla3239[[#This Row],[ENTRADAS]]-Tabla3239[[#This Row],[SALIDAS]]</f>
        <v>17</v>
      </c>
      <c r="M417" s="2">
        <v>2576.27</v>
      </c>
      <c r="N417" s="2">
        <f>+Tabla3239[[#This Row],[BALANCE INICIAL]]*Tabla3239[[#This Row],[PRECIO]]</f>
        <v>74711.83</v>
      </c>
      <c r="O417" s="2">
        <f>+Tabla3239[[#This Row],[ENTRADAS]]*Tabla3239[[#This Row],[PRECIO]]</f>
        <v>0</v>
      </c>
      <c r="P417" s="2">
        <f>+Tabla3239[[#This Row],[SALIDAS]]*Tabla3239[[#This Row],[PRECIO]]</f>
        <v>30915.239999999998</v>
      </c>
      <c r="Q417" s="2">
        <f>+Tabla3239[[#This Row],[BALANCE INICIAL2]]+Tabla3239[[#This Row],[ENTRADAS3]]-Tabla3239[[#This Row],[SALIDAS4]]</f>
        <v>43796.590000000004</v>
      </c>
    </row>
    <row r="418" spans="1:17" ht="14.25" customHeight="1" x14ac:dyDescent="0.25">
      <c r="A418" s="39" t="s">
        <v>1424</v>
      </c>
      <c r="B418" s="40" t="s">
        <v>1425</v>
      </c>
      <c r="C418" s="52" t="s">
        <v>1426</v>
      </c>
      <c r="D418" t="s">
        <v>1499</v>
      </c>
      <c r="F418" s="55" t="s">
        <v>1345</v>
      </c>
      <c r="G418" s="55"/>
      <c r="H418" s="9" t="s">
        <v>820</v>
      </c>
      <c r="I418">
        <v>7</v>
      </c>
      <c r="J418">
        <v>0</v>
      </c>
      <c r="K418" s="34">
        <v>4</v>
      </c>
      <c r="L418">
        <f>+Tabla3239[[#This Row],[BALANCE INICIAL]]+Tabla3239[[#This Row],[ENTRADAS]]-Tabla3239[[#This Row],[SALIDAS]]</f>
        <v>3</v>
      </c>
      <c r="M418" s="2">
        <v>791.86</v>
      </c>
      <c r="N418" s="2">
        <f>+Tabla3239[[#This Row],[BALANCE INICIAL]]*Tabla3239[[#This Row],[PRECIO]]</f>
        <v>5543.02</v>
      </c>
      <c r="O418" s="2">
        <f>+Tabla3239[[#This Row],[ENTRADAS]]*Tabla3239[[#This Row],[PRECIO]]</f>
        <v>0</v>
      </c>
      <c r="P418" s="2">
        <f>+Tabla3239[[#This Row],[SALIDAS]]*Tabla3239[[#This Row],[PRECIO]]</f>
        <v>3167.44</v>
      </c>
      <c r="Q418" s="2">
        <f>+Tabla3239[[#This Row],[BALANCE INICIAL2]]+Tabla3239[[#This Row],[ENTRADAS3]]-Tabla3239[[#This Row],[SALIDAS4]]</f>
        <v>2375.5800000000004</v>
      </c>
    </row>
    <row r="419" spans="1:17" ht="15.75" customHeight="1" x14ac:dyDescent="0.25">
      <c r="A419" s="9" t="s">
        <v>29</v>
      </c>
      <c r="B419" s="47" t="s">
        <v>878</v>
      </c>
      <c r="C419" s="50" t="s">
        <v>102</v>
      </c>
      <c r="D419" t="s">
        <v>591</v>
      </c>
      <c r="F419" s="55" t="s">
        <v>1345</v>
      </c>
      <c r="G419" s="55"/>
      <c r="H419" s="9" t="s">
        <v>869</v>
      </c>
      <c r="I419">
        <v>1</v>
      </c>
      <c r="J419">
        <v>0</v>
      </c>
      <c r="K419" s="34">
        <v>0</v>
      </c>
      <c r="L419">
        <f>+Tabla3239[[#This Row],[BALANCE INICIAL]]+Tabla3239[[#This Row],[ENTRADAS]]-Tabla3239[[#This Row],[SALIDAS]]</f>
        <v>1</v>
      </c>
      <c r="M419" s="2">
        <v>950</v>
      </c>
      <c r="N419" s="2">
        <f>+Tabla3239[[#This Row],[BALANCE INICIAL]]*Tabla3239[[#This Row],[PRECIO]]</f>
        <v>950</v>
      </c>
      <c r="O419" s="2">
        <f>+Tabla3239[[#This Row],[ENTRADAS]]*Tabla3239[[#This Row],[PRECIO]]</f>
        <v>0</v>
      </c>
      <c r="P419" s="2">
        <f>+Tabla3239[[#This Row],[SALIDAS]]*Tabla3239[[#This Row],[PRECIO]]</f>
        <v>0</v>
      </c>
      <c r="Q419" s="2">
        <f>+Tabla3239[[#This Row],[BALANCE INICIAL2]]+Tabla3239[[#This Row],[ENTRADAS3]]-Tabla3239[[#This Row],[SALIDAS4]]</f>
        <v>950</v>
      </c>
    </row>
    <row r="420" spans="1:17" ht="13.5" customHeight="1" x14ac:dyDescent="0.25">
      <c r="A420" s="9" t="s">
        <v>1555</v>
      </c>
      <c r="B420" s="47" t="s">
        <v>878</v>
      </c>
      <c r="C420" s="50" t="s">
        <v>102</v>
      </c>
      <c r="D420" t="s">
        <v>1554</v>
      </c>
      <c r="F420" s="55" t="s">
        <v>1345</v>
      </c>
      <c r="G420" s="55"/>
      <c r="H420" s="9" t="s">
        <v>820</v>
      </c>
      <c r="I420">
        <v>5</v>
      </c>
      <c r="J420">
        <v>0</v>
      </c>
      <c r="K420" s="34">
        <v>0</v>
      </c>
      <c r="L420">
        <f>+Tabla3239[[#This Row],[BALANCE INICIAL]]+Tabla3239[[#This Row],[ENTRADAS]]-Tabla3239[[#This Row],[SALIDAS]]</f>
        <v>5</v>
      </c>
      <c r="M420" s="2">
        <v>40</v>
      </c>
      <c r="N420" s="2">
        <f>+Tabla3239[[#This Row],[BALANCE INICIAL]]*Tabla3239[[#This Row],[PRECIO]]</f>
        <v>200</v>
      </c>
      <c r="O420" s="2">
        <f>+Tabla3239[[#This Row],[ENTRADAS]]*Tabla3239[[#This Row],[PRECIO]]</f>
        <v>0</v>
      </c>
      <c r="P420" s="2">
        <f>+Tabla3239[[#This Row],[SALIDAS]]*Tabla3239[[#This Row],[PRECIO]]</f>
        <v>0</v>
      </c>
      <c r="Q420" s="2">
        <f>+Tabla3239[[#This Row],[BALANCE INICIAL2]]+Tabla3239[[#This Row],[ENTRADAS3]]-Tabla3239[[#This Row],[SALIDAS4]]</f>
        <v>200</v>
      </c>
    </row>
    <row r="421" spans="1:17" ht="15.75" customHeight="1" x14ac:dyDescent="0.25">
      <c r="A421" s="9" t="s">
        <v>29</v>
      </c>
      <c r="B421" s="47" t="s">
        <v>878</v>
      </c>
      <c r="C421" s="50" t="s">
        <v>102</v>
      </c>
      <c r="D421" t="s">
        <v>592</v>
      </c>
      <c r="F421" s="55" t="s">
        <v>1345</v>
      </c>
      <c r="G421" s="55"/>
      <c r="H421" s="9" t="s">
        <v>834</v>
      </c>
      <c r="I421">
        <v>2</v>
      </c>
      <c r="J421">
        <v>0</v>
      </c>
      <c r="K421" s="34">
        <v>1</v>
      </c>
      <c r="L421">
        <f>+Tabla3239[[#This Row],[BALANCE INICIAL]]+Tabla3239[[#This Row],[ENTRADAS]]-Tabla3239[[#This Row],[SALIDAS]]</f>
        <v>1</v>
      </c>
      <c r="M421" s="2">
        <v>198</v>
      </c>
      <c r="N421" s="2">
        <f>+Tabla3239[[#This Row],[BALANCE INICIAL]]*Tabla3239[[#This Row],[PRECIO]]</f>
        <v>396</v>
      </c>
      <c r="O421" s="2">
        <f>+Tabla3239[[#This Row],[ENTRADAS]]*Tabla3239[[#This Row],[PRECIO]]</f>
        <v>0</v>
      </c>
      <c r="P421" s="2">
        <f>+Tabla3239[[#This Row],[SALIDAS]]*Tabla3239[[#This Row],[PRECIO]]</f>
        <v>198</v>
      </c>
      <c r="Q421" s="2">
        <f>+Tabla3239[[#This Row],[BALANCE INICIAL2]]+Tabla3239[[#This Row],[ENTRADAS3]]-Tabla3239[[#This Row],[SALIDAS4]]</f>
        <v>198</v>
      </c>
    </row>
    <row r="422" spans="1:17" x14ac:dyDescent="0.25">
      <c r="A422" s="9" t="s">
        <v>29</v>
      </c>
      <c r="B422" s="47" t="s">
        <v>878</v>
      </c>
      <c r="C422" s="50" t="s">
        <v>102</v>
      </c>
      <c r="D422" t="s">
        <v>593</v>
      </c>
      <c r="F422" s="55" t="s">
        <v>1345</v>
      </c>
      <c r="G422" s="55"/>
      <c r="H422" s="9" t="s">
        <v>834</v>
      </c>
      <c r="I422">
        <v>3</v>
      </c>
      <c r="J422">
        <v>0</v>
      </c>
      <c r="K422" s="34">
        <v>0</v>
      </c>
      <c r="L422">
        <f>+Tabla3239[[#This Row],[BALANCE INICIAL]]+Tabla3239[[#This Row],[ENTRADAS]]-Tabla3239[[#This Row],[SALIDAS]]</f>
        <v>3</v>
      </c>
      <c r="M422" s="2">
        <v>258</v>
      </c>
      <c r="N422" s="2">
        <f>+Tabla3239[[#This Row],[BALANCE INICIAL]]*Tabla3239[[#This Row],[PRECIO]]</f>
        <v>774</v>
      </c>
      <c r="O422" s="2">
        <f>+Tabla3239[[#This Row],[ENTRADAS]]*Tabla3239[[#This Row],[PRECIO]]</f>
        <v>0</v>
      </c>
      <c r="P422" s="2">
        <f>+Tabla3239[[#This Row],[SALIDAS]]*Tabla3239[[#This Row],[PRECIO]]</f>
        <v>0</v>
      </c>
      <c r="Q422" s="2">
        <f>+Tabla3239[[#This Row],[BALANCE INICIAL2]]+Tabla3239[[#This Row],[ENTRADAS3]]-Tabla3239[[#This Row],[SALIDAS4]]</f>
        <v>774</v>
      </c>
    </row>
    <row r="423" spans="1:17" x14ac:dyDescent="0.25">
      <c r="A423" s="39" t="s">
        <v>31</v>
      </c>
      <c r="B423" s="40" t="s">
        <v>897</v>
      </c>
      <c r="C423" s="50" t="s">
        <v>69</v>
      </c>
      <c r="D423" t="s">
        <v>718</v>
      </c>
      <c r="F423" s="55" t="s">
        <v>1345</v>
      </c>
      <c r="G423" s="55"/>
      <c r="H423" s="9" t="s">
        <v>820</v>
      </c>
      <c r="I423">
        <v>4</v>
      </c>
      <c r="J423">
        <v>0</v>
      </c>
      <c r="K423" s="34">
        <v>0</v>
      </c>
      <c r="L423">
        <f>+Tabla3239[[#This Row],[BALANCE INICIAL]]+Tabla3239[[#This Row],[ENTRADAS]]-Tabla3239[[#This Row],[SALIDAS]]</f>
        <v>4</v>
      </c>
      <c r="M423" s="2">
        <v>85</v>
      </c>
      <c r="N423" s="2">
        <f>+Tabla3239[[#This Row],[BALANCE INICIAL]]*Tabla3239[[#This Row],[PRECIO]]</f>
        <v>340</v>
      </c>
      <c r="O423" s="2">
        <f>+Tabla3239[[#This Row],[ENTRADAS]]*Tabla3239[[#This Row],[PRECIO]]</f>
        <v>0</v>
      </c>
      <c r="P423" s="2">
        <f>+Tabla3239[[#This Row],[SALIDAS]]*Tabla3239[[#This Row],[PRECIO]]</f>
        <v>0</v>
      </c>
      <c r="Q423" s="2">
        <f>+Tabla3239[[#This Row],[BALANCE INICIAL2]]+Tabla3239[[#This Row],[ENTRADAS3]]-Tabla3239[[#This Row],[SALIDAS4]]</f>
        <v>340</v>
      </c>
    </row>
    <row r="424" spans="1:17" x14ac:dyDescent="0.25">
      <c r="A424" s="39" t="s">
        <v>912</v>
      </c>
      <c r="B424" s="40" t="s">
        <v>913</v>
      </c>
      <c r="C424" s="52" t="s">
        <v>914</v>
      </c>
      <c r="D424" t="s">
        <v>1014</v>
      </c>
      <c r="E424" t="s">
        <v>1015</v>
      </c>
      <c r="F424" s="55" t="s">
        <v>1345</v>
      </c>
      <c r="G424" s="55"/>
      <c r="H424" s="9" t="s">
        <v>820</v>
      </c>
      <c r="I424">
        <v>0</v>
      </c>
      <c r="J424">
        <v>0</v>
      </c>
      <c r="K424" s="34">
        <v>0</v>
      </c>
      <c r="L424">
        <f>+Tabla3239[[#This Row],[BALANCE INICIAL]]+Tabla3239[[#This Row],[ENTRADAS]]-Tabla3239[[#This Row],[SALIDAS]]</f>
        <v>0</v>
      </c>
      <c r="M424" s="2">
        <v>9193</v>
      </c>
      <c r="N424" s="2">
        <f>+Tabla3239[[#This Row],[BALANCE INICIAL]]*Tabla3239[[#This Row],[PRECIO]]</f>
        <v>0</v>
      </c>
      <c r="O424" s="2">
        <f>+Tabla3239[[#This Row],[ENTRADAS]]*Tabla3239[[#This Row],[PRECIO]]</f>
        <v>0</v>
      </c>
      <c r="P424" s="2">
        <f>+Tabla3239[[#This Row],[SALIDAS]]*Tabla3239[[#This Row],[PRECIO]]</f>
        <v>0</v>
      </c>
      <c r="Q424" s="2">
        <f>+Tabla3239[[#This Row],[BALANCE INICIAL2]]+Tabla3239[[#This Row],[ENTRADAS3]]-Tabla3239[[#This Row],[SALIDAS4]]</f>
        <v>0</v>
      </c>
    </row>
    <row r="425" spans="1:17" x14ac:dyDescent="0.25">
      <c r="A425" s="39" t="s">
        <v>1433</v>
      </c>
      <c r="B425" s="40" t="s">
        <v>913</v>
      </c>
      <c r="C425" s="52" t="s">
        <v>914</v>
      </c>
      <c r="D425" t="s">
        <v>1434</v>
      </c>
      <c r="E425">
        <v>0</v>
      </c>
      <c r="F425" s="55" t="s">
        <v>1345</v>
      </c>
      <c r="G425" s="55"/>
      <c r="H425" s="9" t="s">
        <v>820</v>
      </c>
      <c r="I425">
        <v>0</v>
      </c>
      <c r="J425">
        <v>0</v>
      </c>
      <c r="K425" s="34">
        <v>0</v>
      </c>
      <c r="L425">
        <f>+Tabla3239[[#This Row],[BALANCE INICIAL]]+Tabla3239[[#This Row],[ENTRADAS]]-Tabla3239[[#This Row],[SALIDAS]]</f>
        <v>0</v>
      </c>
      <c r="M425" s="2">
        <v>150</v>
      </c>
      <c r="N425" s="2">
        <f>+Tabla3239[[#This Row],[BALANCE INICIAL]]*Tabla3239[[#This Row],[PRECIO]]</f>
        <v>0</v>
      </c>
      <c r="O425" s="2">
        <f>+Tabla3239[[#This Row],[ENTRADAS]]*Tabla3239[[#This Row],[PRECIO]]</f>
        <v>0</v>
      </c>
      <c r="P425" s="2">
        <f>+Tabla3239[[#This Row],[SALIDAS]]*Tabla3239[[#This Row],[PRECIO]]</f>
        <v>0</v>
      </c>
      <c r="Q425" s="2">
        <f>+Tabla3239[[#This Row],[BALANCE INICIAL2]]+Tabla3239[[#This Row],[ENTRADAS3]]-Tabla3239[[#This Row],[SALIDAS4]]</f>
        <v>0</v>
      </c>
    </row>
    <row r="426" spans="1:17" x14ac:dyDescent="0.25">
      <c r="A426" s="39" t="s">
        <v>43</v>
      </c>
      <c r="B426" s="40" t="s">
        <v>954</v>
      </c>
      <c r="C426" s="52" t="s">
        <v>89</v>
      </c>
      <c r="D426" t="s">
        <v>379</v>
      </c>
      <c r="F426" s="55" t="s">
        <v>1345</v>
      </c>
      <c r="G426" s="55"/>
      <c r="H426" s="9" t="s">
        <v>825</v>
      </c>
      <c r="I426">
        <v>160</v>
      </c>
      <c r="J426">
        <v>0</v>
      </c>
      <c r="K426" s="34">
        <v>0</v>
      </c>
      <c r="L426">
        <f>+Tabla3239[[#This Row],[BALANCE INICIAL]]+Tabla3239[[#This Row],[ENTRADAS]]-Tabla3239[[#This Row],[SALIDAS]]</f>
        <v>160</v>
      </c>
      <c r="M426" s="2">
        <v>370</v>
      </c>
      <c r="N426" s="2">
        <f>+Tabla3239[[#This Row],[BALANCE INICIAL]]*Tabla3239[[#This Row],[PRECIO]]</f>
        <v>59200</v>
      </c>
      <c r="O426" s="2">
        <f>+Tabla3239[[#This Row],[ENTRADAS]]*Tabla3239[[#This Row],[PRECIO]]</f>
        <v>0</v>
      </c>
      <c r="P426" s="2">
        <f>+Tabla3239[[#This Row],[SALIDAS]]*Tabla3239[[#This Row],[PRECIO]]</f>
        <v>0</v>
      </c>
      <c r="Q426" s="2">
        <f>+Tabla3239[[#This Row],[BALANCE INICIAL2]]+Tabla3239[[#This Row],[ENTRADAS3]]-Tabla3239[[#This Row],[SALIDAS4]]</f>
        <v>59200</v>
      </c>
    </row>
    <row r="427" spans="1:17" x14ac:dyDescent="0.25">
      <c r="A427" s="39" t="s">
        <v>48</v>
      </c>
      <c r="B427" s="40" t="s">
        <v>886</v>
      </c>
      <c r="C427" s="52" t="s">
        <v>95</v>
      </c>
      <c r="D427" t="s">
        <v>719</v>
      </c>
      <c r="F427" s="55" t="s">
        <v>1345</v>
      </c>
      <c r="G427" s="55"/>
      <c r="H427" s="9" t="s">
        <v>842</v>
      </c>
      <c r="I427">
        <v>2</v>
      </c>
      <c r="J427">
        <v>0</v>
      </c>
      <c r="K427" s="34">
        <v>0</v>
      </c>
      <c r="L427">
        <f>+Tabla3239[[#This Row],[BALANCE INICIAL]]+Tabla3239[[#This Row],[ENTRADAS]]-Tabla3239[[#This Row],[SALIDAS]]</f>
        <v>2</v>
      </c>
      <c r="M427" s="2">
        <v>3399</v>
      </c>
      <c r="N427" s="2">
        <f>+Tabla3239[[#This Row],[BALANCE INICIAL]]*Tabla3239[[#This Row],[PRECIO]]</f>
        <v>6798</v>
      </c>
      <c r="O427" s="2">
        <f>+Tabla3239[[#This Row],[ENTRADAS]]*Tabla3239[[#This Row],[PRECIO]]</f>
        <v>0</v>
      </c>
      <c r="P427" s="2">
        <f>+Tabla3239[[#This Row],[SALIDAS]]*Tabla3239[[#This Row],[PRECIO]]</f>
        <v>0</v>
      </c>
      <c r="Q427" s="2">
        <f>+Tabla3239[[#This Row],[BALANCE INICIAL2]]+Tabla3239[[#This Row],[ENTRADAS3]]-Tabla3239[[#This Row],[SALIDAS4]]</f>
        <v>6798</v>
      </c>
    </row>
    <row r="428" spans="1:17" x14ac:dyDescent="0.25">
      <c r="A428" s="39" t="s">
        <v>28</v>
      </c>
      <c r="B428" s="40" t="s">
        <v>884</v>
      </c>
      <c r="C428" s="52" t="s">
        <v>74</v>
      </c>
      <c r="D428" t="s">
        <v>1370</v>
      </c>
      <c r="F428" s="55" t="s">
        <v>1345</v>
      </c>
      <c r="G428" s="55"/>
      <c r="H428" s="9" t="s">
        <v>842</v>
      </c>
      <c r="I428">
        <v>2722</v>
      </c>
      <c r="J428">
        <v>0</v>
      </c>
      <c r="K428" s="34">
        <v>3</v>
      </c>
      <c r="L428">
        <f>+Tabla3239[[#This Row],[BALANCE INICIAL]]+Tabla3239[[#This Row],[ENTRADAS]]-Tabla3239[[#This Row],[SALIDAS]]</f>
        <v>2719</v>
      </c>
      <c r="M428" s="2">
        <v>20.92</v>
      </c>
      <c r="N428" s="2">
        <f>+Tabla3239[[#This Row],[BALANCE INICIAL]]*Tabla3239[[#This Row],[PRECIO]]</f>
        <v>56944.240000000005</v>
      </c>
      <c r="O428" s="2">
        <f>+Tabla3239[[#This Row],[ENTRADAS]]*Tabla3239[[#This Row],[PRECIO]]</f>
        <v>0</v>
      </c>
      <c r="P428" s="2">
        <f>+Tabla3239[[#This Row],[SALIDAS]]*Tabla3239[[#This Row],[PRECIO]]</f>
        <v>62.760000000000005</v>
      </c>
      <c r="Q428" s="2">
        <f>+Tabla3239[[#This Row],[BALANCE INICIAL2]]+Tabla3239[[#This Row],[ENTRADAS3]]-Tabla3239[[#This Row],[SALIDAS4]]</f>
        <v>56881.48</v>
      </c>
    </row>
    <row r="429" spans="1:17" x14ac:dyDescent="0.25">
      <c r="A429" s="39" t="s">
        <v>28</v>
      </c>
      <c r="B429" s="40" t="s">
        <v>884</v>
      </c>
      <c r="C429" s="52" t="s">
        <v>74</v>
      </c>
      <c r="D429" t="s">
        <v>1369</v>
      </c>
      <c r="F429" s="55" t="s">
        <v>1345</v>
      </c>
      <c r="G429" s="55"/>
      <c r="H429" s="9" t="s">
        <v>842</v>
      </c>
      <c r="I429">
        <v>327</v>
      </c>
      <c r="J429">
        <v>0</v>
      </c>
      <c r="K429" s="34">
        <v>4</v>
      </c>
      <c r="L429">
        <f>+Tabla3239[[#This Row],[BALANCE INICIAL]]+Tabla3239[[#This Row],[ENTRADAS]]-Tabla3239[[#This Row],[SALIDAS]]</f>
        <v>323</v>
      </c>
      <c r="M429" s="2">
        <v>134.4</v>
      </c>
      <c r="N429" s="2">
        <f>+Tabla3239[[#This Row],[BALANCE INICIAL]]*Tabla3239[[#This Row],[PRECIO]]</f>
        <v>43948.800000000003</v>
      </c>
      <c r="O429" s="2">
        <f>+Tabla3239[[#This Row],[ENTRADAS]]*Tabla3239[[#This Row],[PRECIO]]</f>
        <v>0</v>
      </c>
      <c r="P429" s="2">
        <f>+Tabla3239[[#This Row],[SALIDAS]]*Tabla3239[[#This Row],[PRECIO]]</f>
        <v>537.6</v>
      </c>
      <c r="Q429" s="2">
        <f>+Tabla3239[[#This Row],[BALANCE INICIAL2]]+Tabla3239[[#This Row],[ENTRADAS3]]-Tabla3239[[#This Row],[SALIDAS4]]</f>
        <v>43411.200000000004</v>
      </c>
    </row>
    <row r="430" spans="1:17" x14ac:dyDescent="0.25">
      <c r="A430" s="9" t="s">
        <v>29</v>
      </c>
      <c r="B430" s="47" t="s">
        <v>878</v>
      </c>
      <c r="C430" s="50" t="s">
        <v>102</v>
      </c>
      <c r="D430" t="s">
        <v>1565</v>
      </c>
      <c r="F430" s="55"/>
      <c r="G430" s="55"/>
      <c r="H430" s="9" t="s">
        <v>842</v>
      </c>
      <c r="I430">
        <v>4</v>
      </c>
      <c r="K430" s="34"/>
      <c r="L430">
        <f>+Tabla3239[[#This Row],[BALANCE INICIAL]]+Tabla3239[[#This Row],[ENTRADAS]]-Tabla3239[[#This Row],[SALIDAS]]</f>
        <v>4</v>
      </c>
      <c r="M430" s="2">
        <v>275</v>
      </c>
      <c r="N430" s="2">
        <f>+Tabla3239[[#This Row],[BALANCE INICIAL]]*Tabla3239[[#This Row],[PRECIO]]</f>
        <v>1100</v>
      </c>
      <c r="O430" s="2">
        <f>+Tabla3239[[#This Row],[ENTRADAS]]*Tabla3239[[#This Row],[PRECIO]]</f>
        <v>0</v>
      </c>
      <c r="P430" s="2">
        <f>+Tabla3239[[#This Row],[SALIDAS]]*Tabla3239[[#This Row],[PRECIO]]</f>
        <v>0</v>
      </c>
      <c r="Q430" s="2">
        <f>+Tabla3239[[#This Row],[BALANCE INICIAL2]]+Tabla3239[[#This Row],[ENTRADAS3]]-Tabla3239[[#This Row],[SALIDAS4]]</f>
        <v>1100</v>
      </c>
    </row>
    <row r="431" spans="1:17" x14ac:dyDescent="0.25">
      <c r="A431" s="9" t="s">
        <v>29</v>
      </c>
      <c r="B431" s="47" t="s">
        <v>878</v>
      </c>
      <c r="C431" s="50" t="s">
        <v>102</v>
      </c>
      <c r="D431" t="s">
        <v>595</v>
      </c>
      <c r="F431" s="55" t="s">
        <v>1345</v>
      </c>
      <c r="G431" s="55"/>
      <c r="H431" s="9" t="s">
        <v>842</v>
      </c>
      <c r="I431">
        <v>1</v>
      </c>
      <c r="J431">
        <v>0</v>
      </c>
      <c r="K431" s="34">
        <v>0</v>
      </c>
      <c r="L431">
        <f>+Tabla3239[[#This Row],[BALANCE INICIAL]]+Tabla3239[[#This Row],[ENTRADAS]]-Tabla3239[[#This Row],[SALIDAS]]</f>
        <v>1</v>
      </c>
      <c r="M431" s="2">
        <v>250</v>
      </c>
      <c r="N431" s="2">
        <f>+Tabla3239[[#This Row],[BALANCE INICIAL]]*Tabla3239[[#This Row],[PRECIO]]</f>
        <v>250</v>
      </c>
      <c r="O431" s="2">
        <f>+Tabla3239[[#This Row],[ENTRADAS]]*Tabla3239[[#This Row],[PRECIO]]</f>
        <v>0</v>
      </c>
      <c r="P431" s="2">
        <f>+Tabla3239[[#This Row],[SALIDAS]]*Tabla3239[[#This Row],[PRECIO]]</f>
        <v>0</v>
      </c>
      <c r="Q431" s="2">
        <f>+Tabla3239[[#This Row],[BALANCE INICIAL2]]+Tabla3239[[#This Row],[ENTRADAS3]]-Tabla3239[[#This Row],[SALIDAS4]]</f>
        <v>250</v>
      </c>
    </row>
    <row r="432" spans="1:17" x14ac:dyDescent="0.25">
      <c r="A432" s="39" t="s">
        <v>59</v>
      </c>
      <c r="B432" s="40" t="s">
        <v>880</v>
      </c>
      <c r="C432" s="52" t="s">
        <v>107</v>
      </c>
      <c r="D432" t="s">
        <v>721</v>
      </c>
      <c r="F432" s="55" t="s">
        <v>1345</v>
      </c>
      <c r="G432" s="55"/>
      <c r="H432" s="9" t="s">
        <v>820</v>
      </c>
      <c r="I432">
        <v>2</v>
      </c>
      <c r="J432">
        <v>0</v>
      </c>
      <c r="K432" s="34">
        <v>0</v>
      </c>
      <c r="L432">
        <f>+Tabla3239[[#This Row],[BALANCE INICIAL]]+Tabla3239[[#This Row],[ENTRADAS]]-Tabla3239[[#This Row],[SALIDAS]]</f>
        <v>2</v>
      </c>
      <c r="M432" s="2">
        <v>1398</v>
      </c>
      <c r="N432" s="2">
        <f>+Tabla3239[[#This Row],[BALANCE INICIAL]]*Tabla3239[[#This Row],[PRECIO]]</f>
        <v>2796</v>
      </c>
      <c r="O432" s="2">
        <f>+Tabla3239[[#This Row],[ENTRADAS]]*Tabla3239[[#This Row],[PRECIO]]</f>
        <v>0</v>
      </c>
      <c r="P432" s="2">
        <f>+Tabla3239[[#This Row],[SALIDAS]]*Tabla3239[[#This Row],[PRECIO]]</f>
        <v>0</v>
      </c>
      <c r="Q432" s="2">
        <f>+Tabla3239[[#This Row],[BALANCE INICIAL2]]+Tabla3239[[#This Row],[ENTRADAS3]]-Tabla3239[[#This Row],[SALIDAS4]]</f>
        <v>2796</v>
      </c>
    </row>
    <row r="433" spans="1:17" x14ac:dyDescent="0.25">
      <c r="A433" s="9" t="s">
        <v>29</v>
      </c>
      <c r="B433" s="47" t="s">
        <v>878</v>
      </c>
      <c r="C433" s="50" t="s">
        <v>102</v>
      </c>
      <c r="D433" t="s">
        <v>596</v>
      </c>
      <c r="F433" s="55" t="s">
        <v>1345</v>
      </c>
      <c r="G433" s="55"/>
      <c r="H433" s="9" t="s">
        <v>834</v>
      </c>
      <c r="I433">
        <v>10</v>
      </c>
      <c r="J433">
        <v>0</v>
      </c>
      <c r="K433" s="34">
        <v>0</v>
      </c>
      <c r="L433">
        <f>+Tabla3239[[#This Row],[BALANCE INICIAL]]+Tabla3239[[#This Row],[ENTRADAS]]-Tabla3239[[#This Row],[SALIDAS]]</f>
        <v>10</v>
      </c>
      <c r="M433" s="2">
        <v>94.92</v>
      </c>
      <c r="N433" s="2">
        <f>+Tabla3239[[#This Row],[BALANCE INICIAL]]*Tabla3239[[#This Row],[PRECIO]]</f>
        <v>949.2</v>
      </c>
      <c r="O433" s="2">
        <f>+Tabla3239[[#This Row],[ENTRADAS]]*Tabla3239[[#This Row],[PRECIO]]</f>
        <v>0</v>
      </c>
      <c r="P433" s="2">
        <f>+Tabla3239[[#This Row],[SALIDAS]]*Tabla3239[[#This Row],[PRECIO]]</f>
        <v>0</v>
      </c>
      <c r="Q433" s="2">
        <f>+Tabla3239[[#This Row],[BALANCE INICIAL2]]+Tabla3239[[#This Row],[ENTRADAS3]]-Tabla3239[[#This Row],[SALIDAS4]]</f>
        <v>949.2</v>
      </c>
    </row>
    <row r="434" spans="1:17" x14ac:dyDescent="0.25">
      <c r="A434" s="39" t="s">
        <v>30</v>
      </c>
      <c r="B434" s="40" t="s">
        <v>876</v>
      </c>
      <c r="C434" s="52" t="s">
        <v>73</v>
      </c>
      <c r="D434" t="s">
        <v>722</v>
      </c>
      <c r="F434" s="55" t="s">
        <v>1345</v>
      </c>
      <c r="G434" s="55"/>
      <c r="H434" s="9" t="s">
        <v>820</v>
      </c>
      <c r="I434">
        <v>4</v>
      </c>
      <c r="J434">
        <v>0</v>
      </c>
      <c r="K434" s="34">
        <v>0</v>
      </c>
      <c r="L434">
        <f>+Tabla3239[[#This Row],[BALANCE INICIAL]]+Tabla3239[[#This Row],[ENTRADAS]]-Tabla3239[[#This Row],[SALIDAS]]</f>
        <v>4</v>
      </c>
      <c r="M434" s="2">
        <v>699</v>
      </c>
      <c r="N434" s="2">
        <f>+Tabla3239[[#This Row],[BALANCE INICIAL]]*Tabla3239[[#This Row],[PRECIO]]</f>
        <v>2796</v>
      </c>
      <c r="O434" s="2">
        <f>+Tabla3239[[#This Row],[ENTRADAS]]*Tabla3239[[#This Row],[PRECIO]]</f>
        <v>0</v>
      </c>
      <c r="P434" s="2">
        <f>+Tabla3239[[#This Row],[SALIDAS]]*Tabla3239[[#This Row],[PRECIO]]</f>
        <v>0</v>
      </c>
      <c r="Q434" s="2">
        <f>+Tabla3239[[#This Row],[BALANCE INICIAL2]]+Tabla3239[[#This Row],[ENTRADAS3]]-Tabla3239[[#This Row],[SALIDAS4]]</f>
        <v>2796</v>
      </c>
    </row>
    <row r="435" spans="1:17" x14ac:dyDescent="0.25">
      <c r="A435" s="39" t="s">
        <v>30</v>
      </c>
      <c r="B435" s="40" t="s">
        <v>876</v>
      </c>
      <c r="C435" s="52" t="s">
        <v>73</v>
      </c>
      <c r="D435" t="s">
        <v>723</v>
      </c>
      <c r="F435" s="55" t="s">
        <v>1345</v>
      </c>
      <c r="G435" s="55"/>
      <c r="H435" s="9" t="s">
        <v>820</v>
      </c>
      <c r="I435">
        <v>1</v>
      </c>
      <c r="J435">
        <v>0</v>
      </c>
      <c r="K435" s="34">
        <v>0</v>
      </c>
      <c r="L435">
        <f>+Tabla3239[[#This Row],[BALANCE INICIAL]]+Tabla3239[[#This Row],[ENTRADAS]]-Tabla3239[[#This Row],[SALIDAS]]</f>
        <v>1</v>
      </c>
      <c r="M435" s="2">
        <v>450</v>
      </c>
      <c r="N435" s="2">
        <f>+Tabla3239[[#This Row],[BALANCE INICIAL]]*Tabla3239[[#This Row],[PRECIO]]</f>
        <v>450</v>
      </c>
      <c r="O435" s="2">
        <f>+Tabla3239[[#This Row],[ENTRADAS]]*Tabla3239[[#This Row],[PRECIO]]</f>
        <v>0</v>
      </c>
      <c r="P435" s="2">
        <f>+Tabla3239[[#This Row],[SALIDAS]]*Tabla3239[[#This Row],[PRECIO]]</f>
        <v>0</v>
      </c>
      <c r="Q435" s="2">
        <f>+Tabla3239[[#This Row],[BALANCE INICIAL2]]+Tabla3239[[#This Row],[ENTRADAS3]]-Tabla3239[[#This Row],[SALIDAS4]]</f>
        <v>450</v>
      </c>
    </row>
    <row r="436" spans="1:17" x14ac:dyDescent="0.25">
      <c r="A436" s="39" t="s">
        <v>33</v>
      </c>
      <c r="B436" s="40" t="s">
        <v>879</v>
      </c>
      <c r="C436" s="50" t="s">
        <v>106</v>
      </c>
      <c r="D436" t="s">
        <v>1233</v>
      </c>
      <c r="F436" s="55" t="s">
        <v>1345</v>
      </c>
      <c r="G436" s="55"/>
      <c r="H436" s="9" t="s">
        <v>820</v>
      </c>
      <c r="I436">
        <v>2</v>
      </c>
      <c r="J436">
        <v>0</v>
      </c>
      <c r="K436" s="34">
        <v>0</v>
      </c>
      <c r="L436">
        <f>+Tabla3239[[#This Row],[BALANCE INICIAL]]+Tabla3239[[#This Row],[ENTRADAS]]-Tabla3239[[#This Row],[SALIDAS]]</f>
        <v>2</v>
      </c>
      <c r="M436" s="2">
        <v>1383.05</v>
      </c>
      <c r="N436" s="2">
        <f>+Tabla3239[[#This Row],[BALANCE INICIAL]]*Tabla3239[[#This Row],[PRECIO]]</f>
        <v>2766.1</v>
      </c>
      <c r="O436" s="2">
        <f>+Tabla3239[[#This Row],[ENTRADAS]]*Tabla3239[[#This Row],[PRECIO]]</f>
        <v>0</v>
      </c>
      <c r="P436" s="2">
        <f>+Tabla3239[[#This Row],[SALIDAS]]*Tabla3239[[#This Row],[PRECIO]]</f>
        <v>0</v>
      </c>
      <c r="Q436" s="2">
        <f>+Tabla3239[[#This Row],[BALANCE INICIAL2]]+Tabla3239[[#This Row],[ENTRADAS3]]-Tabla3239[[#This Row],[SALIDAS4]]</f>
        <v>2766.1</v>
      </c>
    </row>
    <row r="437" spans="1:17" x14ac:dyDescent="0.25">
      <c r="A437" s="9" t="s">
        <v>29</v>
      </c>
      <c r="B437" s="47" t="s">
        <v>878</v>
      </c>
      <c r="C437" s="50" t="s">
        <v>102</v>
      </c>
      <c r="D437" t="s">
        <v>597</v>
      </c>
      <c r="F437" s="55" t="s">
        <v>1345</v>
      </c>
      <c r="G437" s="55"/>
      <c r="H437" s="9" t="s">
        <v>825</v>
      </c>
      <c r="I437">
        <v>9</v>
      </c>
      <c r="J437">
        <v>0</v>
      </c>
      <c r="K437" s="34">
        <v>0</v>
      </c>
      <c r="L437">
        <f>+Tabla3239[[#This Row],[BALANCE INICIAL]]+Tabla3239[[#This Row],[ENTRADAS]]-Tabla3239[[#This Row],[SALIDAS]]</f>
        <v>9</v>
      </c>
      <c r="M437" s="2">
        <v>364</v>
      </c>
      <c r="N437" s="2">
        <f>+Tabla3239[[#This Row],[BALANCE INICIAL]]*Tabla3239[[#This Row],[PRECIO]]</f>
        <v>3276</v>
      </c>
      <c r="O437" s="2">
        <f>+Tabla3239[[#This Row],[ENTRADAS]]*Tabla3239[[#This Row],[PRECIO]]</f>
        <v>0</v>
      </c>
      <c r="P437" s="2">
        <f>+Tabla3239[[#This Row],[SALIDAS]]*Tabla3239[[#This Row],[PRECIO]]</f>
        <v>0</v>
      </c>
      <c r="Q437" s="2">
        <f>+Tabla3239[[#This Row],[BALANCE INICIAL2]]+Tabla3239[[#This Row],[ENTRADAS3]]-Tabla3239[[#This Row],[SALIDAS4]]</f>
        <v>3276</v>
      </c>
    </row>
    <row r="438" spans="1:17" x14ac:dyDescent="0.25">
      <c r="A438" s="9" t="s">
        <v>29</v>
      </c>
      <c r="B438" s="47" t="s">
        <v>878</v>
      </c>
      <c r="C438" s="50" t="s">
        <v>102</v>
      </c>
      <c r="D438" t="s">
        <v>1548</v>
      </c>
      <c r="F438" s="55"/>
      <c r="G438" s="55"/>
      <c r="H438" s="9" t="s">
        <v>820</v>
      </c>
      <c r="I438">
        <v>10</v>
      </c>
      <c r="K438" s="34"/>
      <c r="L438">
        <f>+Tabla3239[[#This Row],[BALANCE INICIAL]]+Tabla3239[[#This Row],[ENTRADAS]]-Tabla3239[[#This Row],[SALIDAS]]</f>
        <v>10</v>
      </c>
      <c r="M438" s="2">
        <v>59.95</v>
      </c>
      <c r="N438" s="2">
        <f>+Tabla3239[[#This Row],[BALANCE INICIAL]]*Tabla3239[[#This Row],[PRECIO]]</f>
        <v>599.5</v>
      </c>
      <c r="O438" s="2">
        <f>+Tabla3239[[#This Row],[ENTRADAS]]*Tabla3239[[#This Row],[PRECIO]]</f>
        <v>0</v>
      </c>
      <c r="P438" s="2">
        <f>+Tabla3239[[#This Row],[SALIDAS]]*Tabla3239[[#This Row],[PRECIO]]</f>
        <v>0</v>
      </c>
      <c r="Q438" s="2">
        <f>+Tabla3239[[#This Row],[BALANCE INICIAL2]]+Tabla3239[[#This Row],[ENTRADAS3]]-Tabla3239[[#This Row],[SALIDAS4]]</f>
        <v>599.5</v>
      </c>
    </row>
    <row r="439" spans="1:17" x14ac:dyDescent="0.25">
      <c r="A439" s="9" t="s">
        <v>29</v>
      </c>
      <c r="B439" s="47" t="s">
        <v>878</v>
      </c>
      <c r="C439" s="50" t="s">
        <v>102</v>
      </c>
      <c r="D439" t="s">
        <v>598</v>
      </c>
      <c r="F439" s="55" t="s">
        <v>1345</v>
      </c>
      <c r="G439" s="55"/>
      <c r="H439" s="9" t="s">
        <v>869</v>
      </c>
      <c r="I439">
        <v>2</v>
      </c>
      <c r="J439">
        <v>0</v>
      </c>
      <c r="K439" s="34">
        <v>0</v>
      </c>
      <c r="L439">
        <f>+Tabla3239[[#This Row],[BALANCE INICIAL]]+Tabla3239[[#This Row],[ENTRADAS]]-Tabla3239[[#This Row],[SALIDAS]]</f>
        <v>2</v>
      </c>
      <c r="M439" s="2">
        <v>310</v>
      </c>
      <c r="N439" s="2">
        <f>+Tabla3239[[#This Row],[BALANCE INICIAL]]*Tabla3239[[#This Row],[PRECIO]]</f>
        <v>620</v>
      </c>
      <c r="O439" s="2">
        <f>+Tabla3239[[#This Row],[ENTRADAS]]*Tabla3239[[#This Row],[PRECIO]]</f>
        <v>0</v>
      </c>
      <c r="P439" s="2">
        <f>+Tabla3239[[#This Row],[SALIDAS]]*Tabla3239[[#This Row],[PRECIO]]</f>
        <v>0</v>
      </c>
      <c r="Q439" s="2">
        <f>+Tabla3239[[#This Row],[BALANCE INICIAL2]]+Tabla3239[[#This Row],[ENTRADAS3]]-Tabla3239[[#This Row],[SALIDAS4]]</f>
        <v>620</v>
      </c>
    </row>
    <row r="440" spans="1:17" x14ac:dyDescent="0.25">
      <c r="A440" s="39" t="s">
        <v>59</v>
      </c>
      <c r="B440" s="40" t="s">
        <v>880</v>
      </c>
      <c r="C440" s="52" t="s">
        <v>107</v>
      </c>
      <c r="D440" t="s">
        <v>724</v>
      </c>
      <c r="F440" s="55" t="s">
        <v>1345</v>
      </c>
      <c r="G440" s="55"/>
      <c r="H440" s="9" t="s">
        <v>820</v>
      </c>
      <c r="I440">
        <v>7</v>
      </c>
      <c r="J440">
        <v>0</v>
      </c>
      <c r="K440" s="34">
        <v>0</v>
      </c>
      <c r="L440">
        <f>+Tabla3239[[#This Row],[BALANCE INICIAL]]+Tabla3239[[#This Row],[ENTRADAS]]-Tabla3239[[#This Row],[SALIDAS]]</f>
        <v>7</v>
      </c>
      <c r="M440" s="2">
        <v>1906.78</v>
      </c>
      <c r="N440" s="2">
        <f>+Tabla3239[[#This Row],[BALANCE INICIAL]]*Tabla3239[[#This Row],[PRECIO]]</f>
        <v>13347.46</v>
      </c>
      <c r="O440" s="2">
        <f>+Tabla3239[[#This Row],[ENTRADAS]]*Tabla3239[[#This Row],[PRECIO]]</f>
        <v>0</v>
      </c>
      <c r="P440" s="2">
        <f>+Tabla3239[[#This Row],[SALIDAS]]*Tabla3239[[#This Row],[PRECIO]]</f>
        <v>0</v>
      </c>
      <c r="Q440" s="2">
        <f>+Tabla3239[[#This Row],[BALANCE INICIAL2]]+Tabla3239[[#This Row],[ENTRADAS3]]-Tabla3239[[#This Row],[SALIDAS4]]</f>
        <v>13347.46</v>
      </c>
    </row>
    <row r="441" spans="1:17" x14ac:dyDescent="0.25">
      <c r="A441" s="39" t="s">
        <v>59</v>
      </c>
      <c r="B441" s="40" t="s">
        <v>880</v>
      </c>
      <c r="C441" s="52" t="s">
        <v>107</v>
      </c>
      <c r="D441" t="s">
        <v>725</v>
      </c>
      <c r="F441" s="55" t="s">
        <v>1345</v>
      </c>
      <c r="G441" s="55"/>
      <c r="H441" s="9" t="s">
        <v>820</v>
      </c>
      <c r="I441">
        <v>1</v>
      </c>
      <c r="J441">
        <v>0</v>
      </c>
      <c r="K441" s="34">
        <v>0</v>
      </c>
      <c r="L441">
        <f>+Tabla3239[[#This Row],[BALANCE INICIAL]]+Tabla3239[[#This Row],[ENTRADAS]]-Tabla3239[[#This Row],[SALIDAS]]</f>
        <v>1</v>
      </c>
      <c r="M441" s="2">
        <v>949</v>
      </c>
      <c r="N441" s="2">
        <f>+Tabla3239[[#This Row],[BALANCE INICIAL]]*Tabla3239[[#This Row],[PRECIO]]</f>
        <v>949</v>
      </c>
      <c r="O441" s="2">
        <f>+Tabla3239[[#This Row],[ENTRADAS]]*Tabla3239[[#This Row],[PRECIO]]</f>
        <v>0</v>
      </c>
      <c r="P441" s="2">
        <f>+Tabla3239[[#This Row],[SALIDAS]]*Tabla3239[[#This Row],[PRECIO]]</f>
        <v>0</v>
      </c>
      <c r="Q441" s="2">
        <f>+Tabla3239[[#This Row],[BALANCE INICIAL2]]+Tabla3239[[#This Row],[ENTRADAS3]]-Tabla3239[[#This Row],[SALIDAS4]]</f>
        <v>949</v>
      </c>
    </row>
    <row r="442" spans="1:17" x14ac:dyDescent="0.25">
      <c r="A442" s="39" t="s">
        <v>28</v>
      </c>
      <c r="B442" s="40" t="s">
        <v>884</v>
      </c>
      <c r="C442" s="52" t="s">
        <v>74</v>
      </c>
      <c r="D442" t="s">
        <v>1231</v>
      </c>
      <c r="F442" s="55" t="s">
        <v>1345</v>
      </c>
      <c r="G442" s="55"/>
      <c r="H442" s="9" t="s">
        <v>820</v>
      </c>
      <c r="I442">
        <v>360</v>
      </c>
      <c r="J442">
        <v>0</v>
      </c>
      <c r="K442" s="34">
        <v>0</v>
      </c>
      <c r="L442">
        <f>+Tabla3239[[#This Row],[BALANCE INICIAL]]+Tabla3239[[#This Row],[ENTRADAS]]-Tabla3239[[#This Row],[SALIDAS]]</f>
        <v>360</v>
      </c>
      <c r="M442" s="2">
        <v>26</v>
      </c>
      <c r="N442" s="2">
        <f>+Tabla3239[[#This Row],[BALANCE INICIAL]]*Tabla3239[[#This Row],[PRECIO]]</f>
        <v>9360</v>
      </c>
      <c r="O442" s="2">
        <f>+Tabla3239[[#This Row],[ENTRADAS]]*Tabla3239[[#This Row],[PRECIO]]</f>
        <v>0</v>
      </c>
      <c r="P442" s="2">
        <f>+Tabla3239[[#This Row],[SALIDAS]]*Tabla3239[[#This Row],[PRECIO]]</f>
        <v>0</v>
      </c>
      <c r="Q442" s="2">
        <f>+Tabla3239[[#This Row],[BALANCE INICIAL2]]+Tabla3239[[#This Row],[ENTRADAS3]]-Tabla3239[[#This Row],[SALIDAS4]]</f>
        <v>9360</v>
      </c>
    </row>
    <row r="443" spans="1:17" x14ac:dyDescent="0.25">
      <c r="A443" s="39" t="s">
        <v>1141</v>
      </c>
      <c r="B443" s="40" t="s">
        <v>1142</v>
      </c>
      <c r="C443" s="52" t="s">
        <v>1143</v>
      </c>
      <c r="D443" t="s">
        <v>1232</v>
      </c>
      <c r="F443" s="55" t="s">
        <v>1345</v>
      </c>
      <c r="G443" s="55"/>
      <c r="H443" s="9" t="s">
        <v>820</v>
      </c>
      <c r="I443">
        <v>20</v>
      </c>
      <c r="J443">
        <v>0</v>
      </c>
      <c r="K443" s="34">
        <v>12</v>
      </c>
      <c r="L443">
        <f>+Tabla3239[[#This Row],[BALANCE INICIAL]]+Tabla3239[[#This Row],[ENTRADAS]]-Tabla3239[[#This Row],[SALIDAS]]</f>
        <v>8</v>
      </c>
      <c r="M443" s="2">
        <v>86.78</v>
      </c>
      <c r="N443" s="2">
        <f>+Tabla3239[[#This Row],[BALANCE INICIAL]]*Tabla3239[[#This Row],[PRECIO]]</f>
        <v>1735.6</v>
      </c>
      <c r="O443" s="2">
        <f>+Tabla3239[[#This Row],[ENTRADAS]]*Tabla3239[[#This Row],[PRECIO]]</f>
        <v>0</v>
      </c>
      <c r="P443" s="2">
        <f>+Tabla3239[[#This Row],[SALIDAS]]*Tabla3239[[#This Row],[PRECIO]]</f>
        <v>1041.3600000000001</v>
      </c>
      <c r="Q443" s="2">
        <f>+Tabla3239[[#This Row],[BALANCE INICIAL2]]+Tabla3239[[#This Row],[ENTRADAS3]]-Tabla3239[[#This Row],[SALIDAS4]]</f>
        <v>694.23999999999978</v>
      </c>
    </row>
    <row r="444" spans="1:17" x14ac:dyDescent="0.25">
      <c r="A444" s="39" t="s">
        <v>59</v>
      </c>
      <c r="B444" s="40" t="s">
        <v>880</v>
      </c>
      <c r="C444" s="52" t="s">
        <v>107</v>
      </c>
      <c r="D444" t="s">
        <v>726</v>
      </c>
      <c r="F444" s="55" t="s">
        <v>1345</v>
      </c>
      <c r="G444" s="55"/>
      <c r="H444" s="9" t="s">
        <v>820</v>
      </c>
      <c r="I444">
        <v>3</v>
      </c>
      <c r="J444">
        <v>0</v>
      </c>
      <c r="K444" s="34">
        <v>0</v>
      </c>
      <c r="L444">
        <f>+Tabla3239[[#This Row],[BALANCE INICIAL]]+Tabla3239[[#This Row],[ENTRADAS]]-Tabla3239[[#This Row],[SALIDAS]]</f>
        <v>3</v>
      </c>
      <c r="M444" s="2">
        <v>2000</v>
      </c>
      <c r="N444" s="2">
        <f>+Tabla3239[[#This Row],[BALANCE INICIAL]]*Tabla3239[[#This Row],[PRECIO]]</f>
        <v>6000</v>
      </c>
      <c r="O444" s="2">
        <f>+Tabla3239[[#This Row],[ENTRADAS]]*Tabla3239[[#This Row],[PRECIO]]</f>
        <v>0</v>
      </c>
      <c r="P444" s="2">
        <f>+Tabla3239[[#This Row],[SALIDAS]]*Tabla3239[[#This Row],[PRECIO]]</f>
        <v>0</v>
      </c>
      <c r="Q444" s="2">
        <f>+Tabla3239[[#This Row],[BALANCE INICIAL2]]+Tabla3239[[#This Row],[ENTRADAS3]]-Tabla3239[[#This Row],[SALIDAS4]]</f>
        <v>6000</v>
      </c>
    </row>
    <row r="445" spans="1:17" x14ac:dyDescent="0.25">
      <c r="A445" s="39" t="s">
        <v>59</v>
      </c>
      <c r="B445" s="40" t="s">
        <v>880</v>
      </c>
      <c r="C445" s="52" t="s">
        <v>107</v>
      </c>
      <c r="D445" t="s">
        <v>727</v>
      </c>
      <c r="F445" s="55" t="s">
        <v>1345</v>
      </c>
      <c r="G445" s="55"/>
      <c r="H445" s="9" t="s">
        <v>820</v>
      </c>
      <c r="I445">
        <v>4</v>
      </c>
      <c r="J445">
        <v>0</v>
      </c>
      <c r="K445" s="34">
        <v>0</v>
      </c>
      <c r="L445">
        <f>+Tabla3239[[#This Row],[BALANCE INICIAL]]+Tabla3239[[#This Row],[ENTRADAS]]-Tabla3239[[#This Row],[SALIDAS]]</f>
        <v>4</v>
      </c>
      <c r="M445" s="2">
        <v>275</v>
      </c>
      <c r="N445" s="2">
        <f>+Tabla3239[[#This Row],[BALANCE INICIAL]]*Tabla3239[[#This Row],[PRECIO]]</f>
        <v>1100</v>
      </c>
      <c r="O445" s="2">
        <f>+Tabla3239[[#This Row],[ENTRADAS]]*Tabla3239[[#This Row],[PRECIO]]</f>
        <v>0</v>
      </c>
      <c r="P445" s="2">
        <f>+Tabla3239[[#This Row],[SALIDAS]]*Tabla3239[[#This Row],[PRECIO]]</f>
        <v>0</v>
      </c>
      <c r="Q445" s="2">
        <f>+Tabla3239[[#This Row],[BALANCE INICIAL2]]+Tabla3239[[#This Row],[ENTRADAS3]]-Tabla3239[[#This Row],[SALIDAS4]]</f>
        <v>1100</v>
      </c>
    </row>
    <row r="446" spans="1:17" x14ac:dyDescent="0.25">
      <c r="A446" s="39" t="s">
        <v>59</v>
      </c>
      <c r="B446" s="40" t="s">
        <v>880</v>
      </c>
      <c r="C446" s="52" t="s">
        <v>107</v>
      </c>
      <c r="D446" t="s">
        <v>728</v>
      </c>
      <c r="F446" s="55" t="s">
        <v>1345</v>
      </c>
      <c r="G446" s="55"/>
      <c r="H446" s="9" t="s">
        <v>820</v>
      </c>
      <c r="I446">
        <v>3</v>
      </c>
      <c r="J446">
        <v>0</v>
      </c>
      <c r="K446" s="34">
        <v>0</v>
      </c>
      <c r="L446">
        <f>+Tabla3239[[#This Row],[BALANCE INICIAL]]+Tabla3239[[#This Row],[ENTRADAS]]-Tabla3239[[#This Row],[SALIDAS]]</f>
        <v>3</v>
      </c>
      <c r="M446" s="2">
        <v>850</v>
      </c>
      <c r="N446" s="2">
        <f>+Tabla3239[[#This Row],[BALANCE INICIAL]]*Tabla3239[[#This Row],[PRECIO]]</f>
        <v>2550</v>
      </c>
      <c r="O446" s="2">
        <f>+Tabla3239[[#This Row],[ENTRADAS]]*Tabla3239[[#This Row],[PRECIO]]</f>
        <v>0</v>
      </c>
      <c r="P446" s="2">
        <f>+Tabla3239[[#This Row],[SALIDAS]]*Tabla3239[[#This Row],[PRECIO]]</f>
        <v>0</v>
      </c>
      <c r="Q446" s="2">
        <f>+Tabla3239[[#This Row],[BALANCE INICIAL2]]+Tabla3239[[#This Row],[ENTRADAS3]]-Tabla3239[[#This Row],[SALIDAS4]]</f>
        <v>2550</v>
      </c>
    </row>
    <row r="447" spans="1:17" x14ac:dyDescent="0.25">
      <c r="A447" s="39" t="s">
        <v>59</v>
      </c>
      <c r="B447" s="40" t="s">
        <v>880</v>
      </c>
      <c r="C447" s="52" t="s">
        <v>107</v>
      </c>
      <c r="D447" t="s">
        <v>729</v>
      </c>
      <c r="F447" s="55" t="s">
        <v>1345</v>
      </c>
      <c r="G447" s="55"/>
      <c r="H447" s="9" t="s">
        <v>820</v>
      </c>
      <c r="I447">
        <v>1</v>
      </c>
      <c r="J447">
        <v>0</v>
      </c>
      <c r="K447" s="34">
        <v>0</v>
      </c>
      <c r="L447">
        <f>+Tabla3239[[#This Row],[BALANCE INICIAL]]+Tabla3239[[#This Row],[ENTRADAS]]-Tabla3239[[#This Row],[SALIDAS]]</f>
        <v>1</v>
      </c>
      <c r="M447" s="2">
        <v>700</v>
      </c>
      <c r="N447" s="2">
        <f>+Tabla3239[[#This Row],[BALANCE INICIAL]]*Tabla3239[[#This Row],[PRECIO]]</f>
        <v>700</v>
      </c>
      <c r="O447" s="2">
        <f>+Tabla3239[[#This Row],[ENTRADAS]]*Tabla3239[[#This Row],[PRECIO]]</f>
        <v>0</v>
      </c>
      <c r="P447" s="2">
        <f>+Tabla3239[[#This Row],[SALIDAS]]*Tabla3239[[#This Row],[PRECIO]]</f>
        <v>0</v>
      </c>
      <c r="Q447" s="2">
        <f>+Tabla3239[[#This Row],[BALANCE INICIAL2]]+Tabla3239[[#This Row],[ENTRADAS3]]-Tabla3239[[#This Row],[SALIDAS4]]</f>
        <v>700</v>
      </c>
    </row>
    <row r="448" spans="1:17" x14ac:dyDescent="0.25">
      <c r="A448" s="39" t="s">
        <v>59</v>
      </c>
      <c r="B448" s="40" t="s">
        <v>880</v>
      </c>
      <c r="C448" s="52" t="s">
        <v>107</v>
      </c>
      <c r="D448" t="s">
        <v>730</v>
      </c>
      <c r="F448" s="55" t="s">
        <v>1345</v>
      </c>
      <c r="G448" s="55"/>
      <c r="H448" s="9" t="s">
        <v>820</v>
      </c>
      <c r="I448">
        <v>6</v>
      </c>
      <c r="J448">
        <v>0</v>
      </c>
      <c r="K448" s="34">
        <v>0</v>
      </c>
      <c r="L448">
        <f>+Tabla3239[[#This Row],[BALANCE INICIAL]]+Tabla3239[[#This Row],[ENTRADAS]]-Tabla3239[[#This Row],[SALIDAS]]</f>
        <v>6</v>
      </c>
      <c r="M448" s="2">
        <v>450</v>
      </c>
      <c r="N448" s="2">
        <f>+Tabla3239[[#This Row],[BALANCE INICIAL]]*Tabla3239[[#This Row],[PRECIO]]</f>
        <v>2700</v>
      </c>
      <c r="O448" s="2">
        <f>+Tabla3239[[#This Row],[ENTRADAS]]*Tabla3239[[#This Row],[PRECIO]]</f>
        <v>0</v>
      </c>
      <c r="P448" s="2">
        <f>+Tabla3239[[#This Row],[SALIDAS]]*Tabla3239[[#This Row],[PRECIO]]</f>
        <v>0</v>
      </c>
      <c r="Q448" s="2">
        <f>+Tabla3239[[#This Row],[BALANCE INICIAL2]]+Tabla3239[[#This Row],[ENTRADAS3]]-Tabla3239[[#This Row],[SALIDAS4]]</f>
        <v>2700</v>
      </c>
    </row>
    <row r="449" spans="1:17" x14ac:dyDescent="0.25">
      <c r="A449" s="39" t="s">
        <v>59</v>
      </c>
      <c r="B449" s="40" t="s">
        <v>880</v>
      </c>
      <c r="C449" s="52" t="s">
        <v>107</v>
      </c>
      <c r="D449" t="s">
        <v>731</v>
      </c>
      <c r="F449" s="55" t="s">
        <v>1345</v>
      </c>
      <c r="G449" s="55"/>
      <c r="H449" s="9" t="s">
        <v>820</v>
      </c>
      <c r="I449">
        <v>9</v>
      </c>
      <c r="J449">
        <v>0</v>
      </c>
      <c r="K449" s="34">
        <v>0</v>
      </c>
      <c r="L449">
        <f>+Tabla3239[[#This Row],[BALANCE INICIAL]]+Tabla3239[[#This Row],[ENTRADAS]]-Tabla3239[[#This Row],[SALIDAS]]</f>
        <v>9</v>
      </c>
      <c r="M449" s="2">
        <v>800</v>
      </c>
      <c r="N449" s="2">
        <f>+Tabla3239[[#This Row],[BALANCE INICIAL]]*Tabla3239[[#This Row],[PRECIO]]</f>
        <v>7200</v>
      </c>
      <c r="O449" s="2">
        <f>+Tabla3239[[#This Row],[ENTRADAS]]*Tabla3239[[#This Row],[PRECIO]]</f>
        <v>0</v>
      </c>
      <c r="P449" s="2">
        <f>+Tabla3239[[#This Row],[SALIDAS]]*Tabla3239[[#This Row],[PRECIO]]</f>
        <v>0</v>
      </c>
      <c r="Q449" s="2">
        <f>+Tabla3239[[#This Row],[BALANCE INICIAL2]]+Tabla3239[[#This Row],[ENTRADAS3]]-Tabla3239[[#This Row],[SALIDAS4]]</f>
        <v>7200</v>
      </c>
    </row>
    <row r="450" spans="1:17" x14ac:dyDescent="0.25">
      <c r="A450" s="39" t="s">
        <v>59</v>
      </c>
      <c r="B450" s="40" t="s">
        <v>880</v>
      </c>
      <c r="C450" s="52" t="s">
        <v>107</v>
      </c>
      <c r="D450" t="s">
        <v>732</v>
      </c>
      <c r="F450" s="55" t="s">
        <v>1345</v>
      </c>
      <c r="G450" s="55"/>
      <c r="H450" s="9" t="s">
        <v>834</v>
      </c>
      <c r="I450">
        <v>2</v>
      </c>
      <c r="J450">
        <v>0</v>
      </c>
      <c r="K450" s="34">
        <v>0</v>
      </c>
      <c r="L450">
        <f>+Tabla3239[[#This Row],[BALANCE INICIAL]]+Tabla3239[[#This Row],[ENTRADAS]]-Tabla3239[[#This Row],[SALIDAS]]</f>
        <v>2</v>
      </c>
      <c r="M450" s="2">
        <v>750</v>
      </c>
      <c r="N450" s="2">
        <f>+Tabla3239[[#This Row],[BALANCE INICIAL]]*Tabla3239[[#This Row],[PRECIO]]</f>
        <v>1500</v>
      </c>
      <c r="O450" s="2">
        <f>+Tabla3239[[#This Row],[ENTRADAS]]*Tabla3239[[#This Row],[PRECIO]]</f>
        <v>0</v>
      </c>
      <c r="P450" s="2">
        <f>+Tabla3239[[#This Row],[SALIDAS]]*Tabla3239[[#This Row],[PRECIO]]</f>
        <v>0</v>
      </c>
      <c r="Q450" s="2">
        <f>+Tabla3239[[#This Row],[BALANCE INICIAL2]]+Tabla3239[[#This Row],[ENTRADAS3]]-Tabla3239[[#This Row],[SALIDAS4]]</f>
        <v>1500</v>
      </c>
    </row>
    <row r="451" spans="1:17" x14ac:dyDescent="0.25">
      <c r="A451" s="39" t="s">
        <v>59</v>
      </c>
      <c r="B451" s="40" t="s">
        <v>880</v>
      </c>
      <c r="C451" s="52" t="s">
        <v>107</v>
      </c>
      <c r="D451" t="s">
        <v>733</v>
      </c>
      <c r="F451" s="55" t="s">
        <v>1345</v>
      </c>
      <c r="G451" s="55"/>
      <c r="H451" s="9" t="s">
        <v>820</v>
      </c>
      <c r="I451">
        <v>11</v>
      </c>
      <c r="J451">
        <v>0</v>
      </c>
      <c r="K451" s="34">
        <v>0</v>
      </c>
      <c r="L451">
        <f>+Tabla3239[[#This Row],[BALANCE INICIAL]]+Tabla3239[[#This Row],[ENTRADAS]]-Tabla3239[[#This Row],[SALIDAS]]</f>
        <v>11</v>
      </c>
      <c r="M451" s="2">
        <v>850</v>
      </c>
      <c r="N451" s="2">
        <f>+Tabla3239[[#This Row],[BALANCE INICIAL]]*Tabla3239[[#This Row],[PRECIO]]</f>
        <v>9350</v>
      </c>
      <c r="O451" s="2">
        <f>+Tabla3239[[#This Row],[ENTRADAS]]*Tabla3239[[#This Row],[PRECIO]]</f>
        <v>0</v>
      </c>
      <c r="P451" s="2">
        <f>+Tabla3239[[#This Row],[SALIDAS]]*Tabla3239[[#This Row],[PRECIO]]</f>
        <v>0</v>
      </c>
      <c r="Q451" s="2">
        <f>+Tabla3239[[#This Row],[BALANCE INICIAL2]]+Tabla3239[[#This Row],[ENTRADAS3]]-Tabla3239[[#This Row],[SALIDAS4]]</f>
        <v>9350</v>
      </c>
    </row>
    <row r="452" spans="1:17" x14ac:dyDescent="0.25">
      <c r="A452" s="39" t="s">
        <v>59</v>
      </c>
      <c r="B452" s="40" t="s">
        <v>880</v>
      </c>
      <c r="C452" s="52" t="s">
        <v>107</v>
      </c>
      <c r="D452" t="s">
        <v>734</v>
      </c>
      <c r="F452" s="55" t="s">
        <v>1345</v>
      </c>
      <c r="G452" s="55"/>
      <c r="H452" s="9" t="s">
        <v>820</v>
      </c>
      <c r="I452">
        <v>2</v>
      </c>
      <c r="J452">
        <v>0</v>
      </c>
      <c r="K452" s="34">
        <v>0</v>
      </c>
      <c r="L452">
        <f>+Tabla3239[[#This Row],[BALANCE INICIAL]]+Tabla3239[[#This Row],[ENTRADAS]]-Tabla3239[[#This Row],[SALIDAS]]</f>
        <v>2</v>
      </c>
      <c r="M452" s="2">
        <v>1050</v>
      </c>
      <c r="N452" s="2">
        <f>+Tabla3239[[#This Row],[BALANCE INICIAL]]*Tabla3239[[#This Row],[PRECIO]]</f>
        <v>2100</v>
      </c>
      <c r="O452" s="2">
        <f>+Tabla3239[[#This Row],[ENTRADAS]]*Tabla3239[[#This Row],[PRECIO]]</f>
        <v>0</v>
      </c>
      <c r="P452" s="2">
        <f>+Tabla3239[[#This Row],[SALIDAS]]*Tabla3239[[#This Row],[PRECIO]]</f>
        <v>0</v>
      </c>
      <c r="Q452" s="2">
        <f>+Tabla3239[[#This Row],[BALANCE INICIAL2]]+Tabla3239[[#This Row],[ENTRADAS3]]-Tabla3239[[#This Row],[SALIDAS4]]</f>
        <v>2100</v>
      </c>
    </row>
    <row r="453" spans="1:17" x14ac:dyDescent="0.25">
      <c r="A453" s="39" t="s">
        <v>59</v>
      </c>
      <c r="B453" s="40" t="s">
        <v>880</v>
      </c>
      <c r="C453" s="52" t="s">
        <v>107</v>
      </c>
      <c r="D453" t="s">
        <v>735</v>
      </c>
      <c r="F453" s="55" t="s">
        <v>1345</v>
      </c>
      <c r="G453" s="55"/>
      <c r="H453" s="9" t="s">
        <v>820</v>
      </c>
      <c r="I453">
        <v>1</v>
      </c>
      <c r="J453">
        <v>0</v>
      </c>
      <c r="K453" s="34">
        <v>0</v>
      </c>
      <c r="L453">
        <f>+Tabla3239[[#This Row],[BALANCE INICIAL]]+Tabla3239[[#This Row],[ENTRADAS]]-Tabla3239[[#This Row],[SALIDAS]]</f>
        <v>1</v>
      </c>
      <c r="M453" s="2">
        <v>1250</v>
      </c>
      <c r="N453" s="2">
        <f>+Tabla3239[[#This Row],[BALANCE INICIAL]]*Tabla3239[[#This Row],[PRECIO]]</f>
        <v>1250</v>
      </c>
      <c r="O453" s="2">
        <f>+Tabla3239[[#This Row],[ENTRADAS]]*Tabla3239[[#This Row],[PRECIO]]</f>
        <v>0</v>
      </c>
      <c r="P453" s="2">
        <f>+Tabla3239[[#This Row],[SALIDAS]]*Tabla3239[[#This Row],[PRECIO]]</f>
        <v>0</v>
      </c>
      <c r="Q453" s="2">
        <f>+Tabla3239[[#This Row],[BALANCE INICIAL2]]+Tabla3239[[#This Row],[ENTRADAS3]]-Tabla3239[[#This Row],[SALIDAS4]]</f>
        <v>1250</v>
      </c>
    </row>
    <row r="454" spans="1:17" x14ac:dyDescent="0.25">
      <c r="A454" s="39" t="s">
        <v>59</v>
      </c>
      <c r="B454" s="40" t="s">
        <v>880</v>
      </c>
      <c r="C454" s="52" t="s">
        <v>107</v>
      </c>
      <c r="D454" t="s">
        <v>736</v>
      </c>
      <c r="F454" s="55" t="s">
        <v>1345</v>
      </c>
      <c r="G454" s="55"/>
      <c r="H454" s="9" t="s">
        <v>820</v>
      </c>
      <c r="I454">
        <v>23</v>
      </c>
      <c r="J454">
        <v>0</v>
      </c>
      <c r="K454" s="34">
        <v>0</v>
      </c>
      <c r="L454">
        <f>+Tabla3239[[#This Row],[BALANCE INICIAL]]+Tabla3239[[#This Row],[ENTRADAS]]-Tabla3239[[#This Row],[SALIDAS]]</f>
        <v>23</v>
      </c>
      <c r="M454" s="2">
        <v>950.3</v>
      </c>
      <c r="N454" s="2">
        <f>+Tabla3239[[#This Row],[BALANCE INICIAL]]*Tabla3239[[#This Row],[PRECIO]]</f>
        <v>21856.899999999998</v>
      </c>
      <c r="O454" s="2">
        <f>+Tabla3239[[#This Row],[ENTRADAS]]*Tabla3239[[#This Row],[PRECIO]]</f>
        <v>0</v>
      </c>
      <c r="P454" s="2">
        <f>+Tabla3239[[#This Row],[SALIDAS]]*Tabla3239[[#This Row],[PRECIO]]</f>
        <v>0</v>
      </c>
      <c r="Q454" s="2">
        <f>+Tabla3239[[#This Row],[BALANCE INICIAL2]]+Tabla3239[[#This Row],[ENTRADAS3]]-Tabla3239[[#This Row],[SALIDAS4]]</f>
        <v>21856.899999999998</v>
      </c>
    </row>
    <row r="455" spans="1:17" x14ac:dyDescent="0.25">
      <c r="A455" s="39" t="s">
        <v>59</v>
      </c>
      <c r="B455" s="40" t="s">
        <v>880</v>
      </c>
      <c r="C455" s="52" t="s">
        <v>107</v>
      </c>
      <c r="D455" t="s">
        <v>737</v>
      </c>
      <c r="F455" s="55" t="s">
        <v>1345</v>
      </c>
      <c r="G455" s="55"/>
      <c r="H455" s="9" t="s">
        <v>820</v>
      </c>
      <c r="I455">
        <v>5</v>
      </c>
      <c r="J455">
        <v>0</v>
      </c>
      <c r="K455" s="34">
        <v>0</v>
      </c>
      <c r="L455">
        <f>+Tabla3239[[#This Row],[BALANCE INICIAL]]+Tabla3239[[#This Row],[ENTRADAS]]-Tabla3239[[#This Row],[SALIDAS]]</f>
        <v>5</v>
      </c>
      <c r="M455" s="2">
        <v>650.5</v>
      </c>
      <c r="N455" s="2">
        <f>+Tabla3239[[#This Row],[BALANCE INICIAL]]*Tabla3239[[#This Row],[PRECIO]]</f>
        <v>3252.5</v>
      </c>
      <c r="O455" s="2">
        <f>+Tabla3239[[#This Row],[ENTRADAS]]*Tabla3239[[#This Row],[PRECIO]]</f>
        <v>0</v>
      </c>
      <c r="P455" s="2">
        <f>+Tabla3239[[#This Row],[SALIDAS]]*Tabla3239[[#This Row],[PRECIO]]</f>
        <v>0</v>
      </c>
      <c r="Q455" s="2">
        <f>+Tabla3239[[#This Row],[BALANCE INICIAL2]]+Tabla3239[[#This Row],[ENTRADAS3]]-Tabla3239[[#This Row],[SALIDAS4]]</f>
        <v>3252.5</v>
      </c>
    </row>
    <row r="456" spans="1:17" x14ac:dyDescent="0.25">
      <c r="A456" s="39" t="s">
        <v>59</v>
      </c>
      <c r="B456" s="40" t="s">
        <v>880</v>
      </c>
      <c r="C456" s="52" t="s">
        <v>107</v>
      </c>
      <c r="D456" t="s">
        <v>738</v>
      </c>
      <c r="F456" s="55" t="s">
        <v>1345</v>
      </c>
      <c r="G456" s="55"/>
      <c r="H456" s="9" t="s">
        <v>820</v>
      </c>
      <c r="I456">
        <v>8</v>
      </c>
      <c r="J456">
        <v>0</v>
      </c>
      <c r="K456" s="34">
        <v>0</v>
      </c>
      <c r="L456">
        <f>+Tabla3239[[#This Row],[BALANCE INICIAL]]+Tabla3239[[#This Row],[ENTRADAS]]-Tabla3239[[#This Row],[SALIDAS]]</f>
        <v>8</v>
      </c>
      <c r="M456" s="2">
        <v>1350</v>
      </c>
      <c r="N456" s="2">
        <f>+Tabla3239[[#This Row],[BALANCE INICIAL]]*Tabla3239[[#This Row],[PRECIO]]</f>
        <v>10800</v>
      </c>
      <c r="O456" s="2">
        <f>+Tabla3239[[#This Row],[ENTRADAS]]*Tabla3239[[#This Row],[PRECIO]]</f>
        <v>0</v>
      </c>
      <c r="P456" s="2">
        <f>+Tabla3239[[#This Row],[SALIDAS]]*Tabla3239[[#This Row],[PRECIO]]</f>
        <v>0</v>
      </c>
      <c r="Q456" s="2">
        <f>+Tabla3239[[#This Row],[BALANCE INICIAL2]]+Tabla3239[[#This Row],[ENTRADAS3]]-Tabla3239[[#This Row],[SALIDAS4]]</f>
        <v>10800</v>
      </c>
    </row>
    <row r="457" spans="1:17" x14ac:dyDescent="0.25">
      <c r="A457" s="39" t="s">
        <v>59</v>
      </c>
      <c r="B457" s="40" t="s">
        <v>880</v>
      </c>
      <c r="C457" s="52" t="s">
        <v>107</v>
      </c>
      <c r="D457" t="s">
        <v>739</v>
      </c>
      <c r="F457" s="55" t="s">
        <v>1345</v>
      </c>
      <c r="G457" s="55"/>
      <c r="H457" s="9" t="s">
        <v>820</v>
      </c>
      <c r="I457">
        <v>1</v>
      </c>
      <c r="J457">
        <v>0</v>
      </c>
      <c r="K457" s="34">
        <v>0</v>
      </c>
      <c r="L457">
        <f>+Tabla3239[[#This Row],[BALANCE INICIAL]]+Tabla3239[[#This Row],[ENTRADAS]]-Tabla3239[[#This Row],[SALIDAS]]</f>
        <v>1</v>
      </c>
      <c r="M457" s="2">
        <v>540</v>
      </c>
      <c r="N457" s="2">
        <f>+Tabla3239[[#This Row],[BALANCE INICIAL]]*Tabla3239[[#This Row],[PRECIO]]</f>
        <v>540</v>
      </c>
      <c r="O457" s="2">
        <f>+Tabla3239[[#This Row],[ENTRADAS]]*Tabla3239[[#This Row],[PRECIO]]</f>
        <v>0</v>
      </c>
      <c r="P457" s="2">
        <f>+Tabla3239[[#This Row],[SALIDAS]]*Tabla3239[[#This Row],[PRECIO]]</f>
        <v>0</v>
      </c>
      <c r="Q457" s="2">
        <f>+Tabla3239[[#This Row],[BALANCE INICIAL2]]+Tabla3239[[#This Row],[ENTRADAS3]]-Tabla3239[[#This Row],[SALIDAS4]]</f>
        <v>540</v>
      </c>
    </row>
    <row r="458" spans="1:17" x14ac:dyDescent="0.25">
      <c r="A458" s="39" t="s">
        <v>59</v>
      </c>
      <c r="B458" s="40" t="s">
        <v>880</v>
      </c>
      <c r="C458" s="52" t="s">
        <v>107</v>
      </c>
      <c r="D458" t="s">
        <v>740</v>
      </c>
      <c r="F458" s="55" t="s">
        <v>1345</v>
      </c>
      <c r="G458" s="55"/>
      <c r="H458" s="9" t="s">
        <v>820</v>
      </c>
      <c r="I458">
        <v>4</v>
      </c>
      <c r="J458">
        <v>0</v>
      </c>
      <c r="K458" s="34">
        <v>0</v>
      </c>
      <c r="L458">
        <f>+Tabla3239[[#This Row],[BALANCE INICIAL]]+Tabla3239[[#This Row],[ENTRADAS]]-Tabla3239[[#This Row],[SALIDAS]]</f>
        <v>4</v>
      </c>
      <c r="M458" s="2">
        <v>650</v>
      </c>
      <c r="N458" s="2">
        <f>+Tabla3239[[#This Row],[BALANCE INICIAL]]*Tabla3239[[#This Row],[PRECIO]]</f>
        <v>2600</v>
      </c>
      <c r="O458" s="2">
        <f>+Tabla3239[[#This Row],[ENTRADAS]]*Tabla3239[[#This Row],[PRECIO]]</f>
        <v>0</v>
      </c>
      <c r="P458" s="2">
        <f>+Tabla3239[[#This Row],[SALIDAS]]*Tabla3239[[#This Row],[PRECIO]]</f>
        <v>0</v>
      </c>
      <c r="Q458" s="2">
        <f>+Tabla3239[[#This Row],[BALANCE INICIAL2]]+Tabla3239[[#This Row],[ENTRADAS3]]-Tabla3239[[#This Row],[SALIDAS4]]</f>
        <v>2600</v>
      </c>
    </row>
    <row r="459" spans="1:17" x14ac:dyDescent="0.25">
      <c r="A459" s="39" t="s">
        <v>59</v>
      </c>
      <c r="B459" s="40" t="s">
        <v>880</v>
      </c>
      <c r="C459" s="52" t="s">
        <v>107</v>
      </c>
      <c r="D459" t="s">
        <v>741</v>
      </c>
      <c r="F459" s="55" t="s">
        <v>1345</v>
      </c>
      <c r="G459" s="55"/>
      <c r="H459" s="9" t="s">
        <v>820</v>
      </c>
      <c r="I459">
        <v>1</v>
      </c>
      <c r="J459">
        <v>0</v>
      </c>
      <c r="K459" s="34">
        <v>0</v>
      </c>
      <c r="L459">
        <f>+Tabla3239[[#This Row],[BALANCE INICIAL]]+Tabla3239[[#This Row],[ENTRADAS]]-Tabla3239[[#This Row],[SALIDAS]]</f>
        <v>1</v>
      </c>
      <c r="M459" s="2">
        <v>750</v>
      </c>
      <c r="N459" s="2">
        <f>+Tabla3239[[#This Row],[BALANCE INICIAL]]*Tabla3239[[#This Row],[PRECIO]]</f>
        <v>750</v>
      </c>
      <c r="O459" s="2">
        <f>+Tabla3239[[#This Row],[ENTRADAS]]*Tabla3239[[#This Row],[PRECIO]]</f>
        <v>0</v>
      </c>
      <c r="P459" s="2">
        <f>+Tabla3239[[#This Row],[SALIDAS]]*Tabla3239[[#This Row],[PRECIO]]</f>
        <v>0</v>
      </c>
      <c r="Q459" s="2">
        <f>+Tabla3239[[#This Row],[BALANCE INICIAL2]]+Tabla3239[[#This Row],[ENTRADAS3]]-Tabla3239[[#This Row],[SALIDAS4]]</f>
        <v>750</v>
      </c>
    </row>
    <row r="460" spans="1:17" x14ac:dyDescent="0.25">
      <c r="A460" s="39" t="s">
        <v>59</v>
      </c>
      <c r="B460" s="40" t="s">
        <v>880</v>
      </c>
      <c r="C460" s="52" t="s">
        <v>107</v>
      </c>
      <c r="D460" t="s">
        <v>742</v>
      </c>
      <c r="F460" s="55" t="s">
        <v>1345</v>
      </c>
      <c r="G460" s="55"/>
      <c r="H460" s="9" t="s">
        <v>820</v>
      </c>
      <c r="I460">
        <v>5</v>
      </c>
      <c r="J460">
        <v>0</v>
      </c>
      <c r="K460" s="34">
        <v>0</v>
      </c>
      <c r="L460">
        <f>+Tabla3239[[#This Row],[BALANCE INICIAL]]+Tabla3239[[#This Row],[ENTRADAS]]-Tabla3239[[#This Row],[SALIDAS]]</f>
        <v>5</v>
      </c>
      <c r="M460" s="2">
        <v>600</v>
      </c>
      <c r="N460" s="2">
        <f>+Tabla3239[[#This Row],[BALANCE INICIAL]]*Tabla3239[[#This Row],[PRECIO]]</f>
        <v>3000</v>
      </c>
      <c r="O460" s="2">
        <f>+Tabla3239[[#This Row],[ENTRADAS]]*Tabla3239[[#This Row],[PRECIO]]</f>
        <v>0</v>
      </c>
      <c r="P460" s="2">
        <f>+Tabla3239[[#This Row],[SALIDAS]]*Tabla3239[[#This Row],[PRECIO]]</f>
        <v>0</v>
      </c>
      <c r="Q460" s="2">
        <f>+Tabla3239[[#This Row],[BALANCE INICIAL2]]+Tabla3239[[#This Row],[ENTRADAS3]]-Tabla3239[[#This Row],[SALIDAS4]]</f>
        <v>3000</v>
      </c>
    </row>
    <row r="461" spans="1:17" x14ac:dyDescent="0.25">
      <c r="A461" s="39" t="s">
        <v>59</v>
      </c>
      <c r="B461" s="40" t="s">
        <v>880</v>
      </c>
      <c r="C461" s="52" t="s">
        <v>107</v>
      </c>
      <c r="D461" t="s">
        <v>743</v>
      </c>
      <c r="F461" s="55" t="s">
        <v>1345</v>
      </c>
      <c r="G461" s="55"/>
      <c r="H461" s="9" t="s">
        <v>820</v>
      </c>
      <c r="I461">
        <v>1</v>
      </c>
      <c r="J461">
        <v>0</v>
      </c>
      <c r="K461" s="34">
        <v>0</v>
      </c>
      <c r="L461">
        <f>+Tabla3239[[#This Row],[BALANCE INICIAL]]+Tabla3239[[#This Row],[ENTRADAS]]-Tabla3239[[#This Row],[SALIDAS]]</f>
        <v>1</v>
      </c>
      <c r="M461" s="2">
        <v>450</v>
      </c>
      <c r="N461" s="2">
        <f>+Tabla3239[[#This Row],[BALANCE INICIAL]]*Tabla3239[[#This Row],[PRECIO]]</f>
        <v>450</v>
      </c>
      <c r="O461" s="2">
        <f>+Tabla3239[[#This Row],[ENTRADAS]]*Tabla3239[[#This Row],[PRECIO]]</f>
        <v>0</v>
      </c>
      <c r="P461" s="2">
        <f>+Tabla3239[[#This Row],[SALIDAS]]*Tabla3239[[#This Row],[PRECIO]]</f>
        <v>0</v>
      </c>
      <c r="Q461" s="2">
        <f>+Tabla3239[[#This Row],[BALANCE INICIAL2]]+Tabla3239[[#This Row],[ENTRADAS3]]-Tabla3239[[#This Row],[SALIDAS4]]</f>
        <v>450</v>
      </c>
    </row>
    <row r="462" spans="1:17" x14ac:dyDescent="0.25">
      <c r="A462" s="39" t="s">
        <v>59</v>
      </c>
      <c r="B462" s="40" t="s">
        <v>880</v>
      </c>
      <c r="C462" s="52" t="s">
        <v>107</v>
      </c>
      <c r="D462" t="s">
        <v>744</v>
      </c>
      <c r="F462" s="55" t="s">
        <v>1345</v>
      </c>
      <c r="G462" s="55"/>
      <c r="H462" s="9" t="s">
        <v>820</v>
      </c>
      <c r="I462">
        <v>5</v>
      </c>
      <c r="J462">
        <v>0</v>
      </c>
      <c r="K462" s="34">
        <v>0</v>
      </c>
      <c r="L462">
        <f>+Tabla3239[[#This Row],[BALANCE INICIAL]]+Tabla3239[[#This Row],[ENTRADAS]]-Tabla3239[[#This Row],[SALIDAS]]</f>
        <v>5</v>
      </c>
      <c r="M462" s="2">
        <v>400</v>
      </c>
      <c r="N462" s="2">
        <f>+Tabla3239[[#This Row],[BALANCE INICIAL]]*Tabla3239[[#This Row],[PRECIO]]</f>
        <v>2000</v>
      </c>
      <c r="O462" s="2">
        <f>+Tabla3239[[#This Row],[ENTRADAS]]*Tabla3239[[#This Row],[PRECIO]]</f>
        <v>0</v>
      </c>
      <c r="P462" s="2">
        <f>+Tabla3239[[#This Row],[SALIDAS]]*Tabla3239[[#This Row],[PRECIO]]</f>
        <v>0</v>
      </c>
      <c r="Q462" s="2">
        <f>+Tabla3239[[#This Row],[BALANCE INICIAL2]]+Tabla3239[[#This Row],[ENTRADAS3]]-Tabla3239[[#This Row],[SALIDAS4]]</f>
        <v>2000</v>
      </c>
    </row>
    <row r="463" spans="1:17" x14ac:dyDescent="0.25">
      <c r="A463" s="39" t="s">
        <v>59</v>
      </c>
      <c r="B463" s="40" t="s">
        <v>880</v>
      </c>
      <c r="C463" s="52" t="s">
        <v>107</v>
      </c>
      <c r="D463" t="s">
        <v>745</v>
      </c>
      <c r="F463" s="55" t="s">
        <v>1345</v>
      </c>
      <c r="G463" s="55"/>
      <c r="H463" s="9" t="s">
        <v>820</v>
      </c>
      <c r="I463">
        <v>6</v>
      </c>
      <c r="J463">
        <v>0</v>
      </c>
      <c r="K463" s="34">
        <v>0</v>
      </c>
      <c r="L463">
        <f>+Tabla3239[[#This Row],[BALANCE INICIAL]]+Tabla3239[[#This Row],[ENTRADAS]]-Tabla3239[[#This Row],[SALIDAS]]</f>
        <v>6</v>
      </c>
      <c r="M463" s="2">
        <v>575</v>
      </c>
      <c r="N463" s="2">
        <f>+Tabla3239[[#This Row],[BALANCE INICIAL]]*Tabla3239[[#This Row],[PRECIO]]</f>
        <v>3450</v>
      </c>
      <c r="O463" s="2">
        <f>+Tabla3239[[#This Row],[ENTRADAS]]*Tabla3239[[#This Row],[PRECIO]]</f>
        <v>0</v>
      </c>
      <c r="P463" s="2">
        <f>+Tabla3239[[#This Row],[SALIDAS]]*Tabla3239[[#This Row],[PRECIO]]</f>
        <v>0</v>
      </c>
      <c r="Q463" s="2">
        <f>+Tabla3239[[#This Row],[BALANCE INICIAL2]]+Tabla3239[[#This Row],[ENTRADAS3]]-Tabla3239[[#This Row],[SALIDAS4]]</f>
        <v>3450</v>
      </c>
    </row>
    <row r="464" spans="1:17" x14ac:dyDescent="0.25">
      <c r="A464" s="39" t="s">
        <v>59</v>
      </c>
      <c r="B464" s="40" t="s">
        <v>880</v>
      </c>
      <c r="C464" s="52" t="s">
        <v>107</v>
      </c>
      <c r="D464" t="s">
        <v>746</v>
      </c>
      <c r="F464" s="55" t="s">
        <v>1345</v>
      </c>
      <c r="G464" s="55"/>
      <c r="H464" s="9" t="s">
        <v>820</v>
      </c>
      <c r="I464">
        <v>5</v>
      </c>
      <c r="J464">
        <v>0</v>
      </c>
      <c r="K464" s="34">
        <v>0</v>
      </c>
      <c r="L464">
        <f>+Tabla3239[[#This Row],[BALANCE INICIAL]]+Tabla3239[[#This Row],[ENTRADAS]]-Tabla3239[[#This Row],[SALIDAS]]</f>
        <v>5</v>
      </c>
      <c r="M464" s="2">
        <v>495</v>
      </c>
      <c r="N464" s="2">
        <f>+Tabla3239[[#This Row],[BALANCE INICIAL]]*Tabla3239[[#This Row],[PRECIO]]</f>
        <v>2475</v>
      </c>
      <c r="O464" s="2">
        <f>+Tabla3239[[#This Row],[ENTRADAS]]*Tabla3239[[#This Row],[PRECIO]]</f>
        <v>0</v>
      </c>
      <c r="P464" s="2">
        <f>+Tabla3239[[#This Row],[SALIDAS]]*Tabla3239[[#This Row],[PRECIO]]</f>
        <v>0</v>
      </c>
      <c r="Q464" s="2">
        <f>+Tabla3239[[#This Row],[BALANCE INICIAL2]]+Tabla3239[[#This Row],[ENTRADAS3]]-Tabla3239[[#This Row],[SALIDAS4]]</f>
        <v>2475</v>
      </c>
    </row>
    <row r="465" spans="1:17" x14ac:dyDescent="0.25">
      <c r="A465" s="39" t="s">
        <v>59</v>
      </c>
      <c r="B465" s="40" t="s">
        <v>880</v>
      </c>
      <c r="C465" s="52" t="s">
        <v>107</v>
      </c>
      <c r="D465" t="s">
        <v>747</v>
      </c>
      <c r="F465" s="55" t="s">
        <v>1345</v>
      </c>
      <c r="G465" s="55"/>
      <c r="H465" s="9" t="s">
        <v>820</v>
      </c>
      <c r="I465">
        <v>6</v>
      </c>
      <c r="J465">
        <v>0</v>
      </c>
      <c r="K465" s="34">
        <v>0</v>
      </c>
      <c r="L465">
        <f>+Tabla3239[[#This Row],[BALANCE INICIAL]]+Tabla3239[[#This Row],[ENTRADAS]]-Tabla3239[[#This Row],[SALIDAS]]</f>
        <v>6</v>
      </c>
      <c r="M465" s="2">
        <v>450</v>
      </c>
      <c r="N465" s="2">
        <f>+Tabla3239[[#This Row],[BALANCE INICIAL]]*Tabla3239[[#This Row],[PRECIO]]</f>
        <v>2700</v>
      </c>
      <c r="O465" s="2">
        <f>+Tabla3239[[#This Row],[ENTRADAS]]*Tabla3239[[#This Row],[PRECIO]]</f>
        <v>0</v>
      </c>
      <c r="P465" s="2">
        <f>+Tabla3239[[#This Row],[SALIDAS]]*Tabla3239[[#This Row],[PRECIO]]</f>
        <v>0</v>
      </c>
      <c r="Q465" s="2">
        <f>+Tabla3239[[#This Row],[BALANCE INICIAL2]]+Tabla3239[[#This Row],[ENTRADAS3]]-Tabla3239[[#This Row],[SALIDAS4]]</f>
        <v>2700</v>
      </c>
    </row>
    <row r="466" spans="1:17" x14ac:dyDescent="0.25">
      <c r="A466" s="39" t="s">
        <v>59</v>
      </c>
      <c r="B466" s="40" t="s">
        <v>880</v>
      </c>
      <c r="C466" s="52" t="s">
        <v>107</v>
      </c>
      <c r="D466" t="s">
        <v>748</v>
      </c>
      <c r="F466" s="55" t="s">
        <v>1345</v>
      </c>
      <c r="G466" s="55"/>
      <c r="H466" s="9" t="s">
        <v>820</v>
      </c>
      <c r="I466">
        <v>2</v>
      </c>
      <c r="J466">
        <v>0</v>
      </c>
      <c r="K466" s="34">
        <v>0</v>
      </c>
      <c r="L466">
        <f>+Tabla3239[[#This Row],[BALANCE INICIAL]]+Tabla3239[[#This Row],[ENTRADAS]]-Tabla3239[[#This Row],[SALIDAS]]</f>
        <v>2</v>
      </c>
      <c r="M466" s="2">
        <v>2144</v>
      </c>
      <c r="N466" s="2">
        <f>+Tabla3239[[#This Row],[BALANCE INICIAL]]*Tabla3239[[#This Row],[PRECIO]]</f>
        <v>4288</v>
      </c>
      <c r="O466" s="2">
        <f>+Tabla3239[[#This Row],[ENTRADAS]]*Tabla3239[[#This Row],[PRECIO]]</f>
        <v>0</v>
      </c>
      <c r="P466" s="2">
        <f>+Tabla3239[[#This Row],[SALIDAS]]*Tabla3239[[#This Row],[PRECIO]]</f>
        <v>0</v>
      </c>
      <c r="Q466" s="2">
        <f>+Tabla3239[[#This Row],[BALANCE INICIAL2]]+Tabla3239[[#This Row],[ENTRADAS3]]-Tabla3239[[#This Row],[SALIDAS4]]</f>
        <v>4288</v>
      </c>
    </row>
    <row r="467" spans="1:17" x14ac:dyDescent="0.25">
      <c r="A467" s="39" t="s">
        <v>59</v>
      </c>
      <c r="B467" s="40" t="s">
        <v>880</v>
      </c>
      <c r="C467" s="52" t="s">
        <v>107</v>
      </c>
      <c r="D467" t="s">
        <v>749</v>
      </c>
      <c r="F467" s="55" t="s">
        <v>1345</v>
      </c>
      <c r="G467" s="55"/>
      <c r="H467" s="9" t="s">
        <v>820</v>
      </c>
      <c r="I467">
        <v>21</v>
      </c>
      <c r="J467">
        <v>0</v>
      </c>
      <c r="K467" s="34">
        <v>0</v>
      </c>
      <c r="L467">
        <f>+Tabla3239[[#This Row],[BALANCE INICIAL]]+Tabla3239[[#This Row],[ENTRADAS]]-Tabla3239[[#This Row],[SALIDAS]]</f>
        <v>21</v>
      </c>
      <c r="M467" s="2">
        <v>190</v>
      </c>
      <c r="N467" s="2">
        <f>+Tabla3239[[#This Row],[BALANCE INICIAL]]*Tabla3239[[#This Row],[PRECIO]]</f>
        <v>3990</v>
      </c>
      <c r="O467" s="2">
        <f>+Tabla3239[[#This Row],[ENTRADAS]]*Tabla3239[[#This Row],[PRECIO]]</f>
        <v>0</v>
      </c>
      <c r="P467" s="2">
        <f>+Tabla3239[[#This Row],[SALIDAS]]*Tabla3239[[#This Row],[PRECIO]]</f>
        <v>0</v>
      </c>
      <c r="Q467" s="2">
        <f>+Tabla3239[[#This Row],[BALANCE INICIAL2]]+Tabla3239[[#This Row],[ENTRADAS3]]-Tabla3239[[#This Row],[SALIDAS4]]</f>
        <v>3990</v>
      </c>
    </row>
    <row r="468" spans="1:17" x14ac:dyDescent="0.25">
      <c r="A468" s="39" t="s">
        <v>59</v>
      </c>
      <c r="B468" s="40" t="s">
        <v>880</v>
      </c>
      <c r="C468" s="52" t="s">
        <v>107</v>
      </c>
      <c r="D468" t="s">
        <v>750</v>
      </c>
      <c r="F468" s="55" t="s">
        <v>1345</v>
      </c>
      <c r="G468" s="55"/>
      <c r="H468" s="9" t="s">
        <v>820</v>
      </c>
      <c r="I468">
        <v>3</v>
      </c>
      <c r="J468">
        <v>0</v>
      </c>
      <c r="K468" s="34">
        <v>0</v>
      </c>
      <c r="L468">
        <f>+Tabla3239[[#This Row],[BALANCE INICIAL]]+Tabla3239[[#This Row],[ENTRADAS]]-Tabla3239[[#This Row],[SALIDAS]]</f>
        <v>3</v>
      </c>
      <c r="M468" s="2">
        <v>350</v>
      </c>
      <c r="N468" s="2">
        <f>+Tabla3239[[#This Row],[BALANCE INICIAL]]*Tabla3239[[#This Row],[PRECIO]]</f>
        <v>1050</v>
      </c>
      <c r="O468" s="2">
        <f>+Tabla3239[[#This Row],[ENTRADAS]]*Tabla3239[[#This Row],[PRECIO]]</f>
        <v>0</v>
      </c>
      <c r="P468" s="2">
        <f>+Tabla3239[[#This Row],[SALIDAS]]*Tabla3239[[#This Row],[PRECIO]]</f>
        <v>0</v>
      </c>
      <c r="Q468" s="2">
        <f>+Tabla3239[[#This Row],[BALANCE INICIAL2]]+Tabla3239[[#This Row],[ENTRADAS3]]-Tabla3239[[#This Row],[SALIDAS4]]</f>
        <v>1050</v>
      </c>
    </row>
    <row r="469" spans="1:17" x14ac:dyDescent="0.25">
      <c r="A469" s="39" t="s">
        <v>26</v>
      </c>
      <c r="B469" s="40" t="s">
        <v>887</v>
      </c>
      <c r="C469" s="52" t="s">
        <v>70</v>
      </c>
      <c r="D469" t="s">
        <v>1435</v>
      </c>
      <c r="F469" s="55" t="s">
        <v>1345</v>
      </c>
      <c r="G469" s="55"/>
      <c r="H469" s="9" t="s">
        <v>820</v>
      </c>
      <c r="I469">
        <v>4</v>
      </c>
      <c r="J469">
        <v>0</v>
      </c>
      <c r="K469" s="34">
        <v>0</v>
      </c>
      <c r="L469">
        <f>+Tabla3239[[#This Row],[BALANCE INICIAL]]+Tabla3239[[#This Row],[ENTRADAS]]-Tabla3239[[#This Row],[SALIDAS]]</f>
        <v>4</v>
      </c>
      <c r="M469" s="2">
        <v>1450</v>
      </c>
      <c r="N469" s="2">
        <f>+Tabla3239[[#This Row],[BALANCE INICIAL]]*Tabla3239[[#This Row],[PRECIO]]</f>
        <v>5800</v>
      </c>
      <c r="O469" s="2">
        <f>+Tabla3239[[#This Row],[ENTRADAS]]*Tabla3239[[#This Row],[PRECIO]]</f>
        <v>0</v>
      </c>
      <c r="P469" s="2">
        <f>+Tabla3239[[#This Row],[SALIDAS]]*Tabla3239[[#This Row],[PRECIO]]</f>
        <v>0</v>
      </c>
      <c r="Q469" s="2">
        <f>+Tabla3239[[#This Row],[BALANCE INICIAL2]]+Tabla3239[[#This Row],[ENTRADAS3]]-Tabla3239[[#This Row],[SALIDAS4]]</f>
        <v>5800</v>
      </c>
    </row>
    <row r="470" spans="1:17" x14ac:dyDescent="0.25">
      <c r="A470" s="39" t="s">
        <v>26</v>
      </c>
      <c r="B470" s="40" t="s">
        <v>887</v>
      </c>
      <c r="C470" s="52" t="s">
        <v>70</v>
      </c>
      <c r="D470" t="s">
        <v>1041</v>
      </c>
      <c r="E470" t="s">
        <v>1048</v>
      </c>
      <c r="F470" s="55" t="s">
        <v>1345</v>
      </c>
      <c r="G470" s="55"/>
      <c r="H470" s="9" t="s">
        <v>820</v>
      </c>
      <c r="I470">
        <v>4</v>
      </c>
      <c r="J470">
        <v>0</v>
      </c>
      <c r="K470" s="34">
        <v>0</v>
      </c>
      <c r="L470">
        <f>+Tabla3239[[#This Row],[BALANCE INICIAL]]+Tabla3239[[#This Row],[ENTRADAS]]-Tabla3239[[#This Row],[SALIDAS]]</f>
        <v>4</v>
      </c>
      <c r="M470" s="2">
        <v>1550</v>
      </c>
      <c r="N470" s="2">
        <f>+Tabla3239[[#This Row],[BALANCE INICIAL]]*Tabla3239[[#This Row],[PRECIO]]</f>
        <v>6200</v>
      </c>
      <c r="O470" s="2">
        <f>+Tabla3239[[#This Row],[ENTRADAS]]*Tabla3239[[#This Row],[PRECIO]]</f>
        <v>0</v>
      </c>
      <c r="P470" s="2">
        <f>+Tabla3239[[#This Row],[SALIDAS]]*Tabla3239[[#This Row],[PRECIO]]</f>
        <v>0</v>
      </c>
      <c r="Q470" s="2">
        <f>+Tabla3239[[#This Row],[BALANCE INICIAL2]]+Tabla3239[[#This Row],[ENTRADAS3]]-Tabla3239[[#This Row],[SALIDAS4]]</f>
        <v>6200</v>
      </c>
    </row>
    <row r="471" spans="1:17" ht="13.5" customHeight="1" x14ac:dyDescent="0.25">
      <c r="A471" s="39" t="s">
        <v>26</v>
      </c>
      <c r="B471" s="40" t="s">
        <v>887</v>
      </c>
      <c r="C471" s="52" t="s">
        <v>70</v>
      </c>
      <c r="D471" t="s">
        <v>1042</v>
      </c>
      <c r="E471" t="s">
        <v>1048</v>
      </c>
      <c r="F471" s="55" t="s">
        <v>1345</v>
      </c>
      <c r="G471" s="55"/>
      <c r="H471" s="9" t="s">
        <v>820</v>
      </c>
      <c r="I471">
        <v>1</v>
      </c>
      <c r="J471">
        <v>0</v>
      </c>
      <c r="K471" s="34">
        <v>0</v>
      </c>
      <c r="L471">
        <f>+Tabla3239[[#This Row],[BALANCE INICIAL]]+Tabla3239[[#This Row],[ENTRADAS]]-Tabla3239[[#This Row],[SALIDAS]]</f>
        <v>1</v>
      </c>
      <c r="M471" s="2">
        <v>1600</v>
      </c>
      <c r="N471" s="2">
        <f>+Tabla3239[[#This Row],[BALANCE INICIAL]]*Tabla3239[[#This Row],[PRECIO]]</f>
        <v>1600</v>
      </c>
      <c r="O471" s="2">
        <f>+Tabla3239[[#This Row],[ENTRADAS]]*Tabla3239[[#This Row],[PRECIO]]</f>
        <v>0</v>
      </c>
      <c r="P471" s="2">
        <f>+Tabla3239[[#This Row],[SALIDAS]]*Tabla3239[[#This Row],[PRECIO]]</f>
        <v>0</v>
      </c>
      <c r="Q471" s="2">
        <f>+Tabla3239[[#This Row],[BALANCE INICIAL2]]+Tabla3239[[#This Row],[ENTRADAS3]]-Tabla3239[[#This Row],[SALIDAS4]]</f>
        <v>1600</v>
      </c>
    </row>
    <row r="472" spans="1:17" ht="15.75" customHeight="1" x14ac:dyDescent="0.25">
      <c r="A472" s="39" t="s">
        <v>59</v>
      </c>
      <c r="B472" s="40" t="s">
        <v>880</v>
      </c>
      <c r="C472" s="52" t="s">
        <v>107</v>
      </c>
      <c r="D472" t="s">
        <v>751</v>
      </c>
      <c r="F472" s="55" t="s">
        <v>1345</v>
      </c>
      <c r="G472" s="55"/>
      <c r="H472" s="9" t="s">
        <v>820</v>
      </c>
      <c r="I472">
        <v>23</v>
      </c>
      <c r="J472">
        <v>0</v>
      </c>
      <c r="K472" s="34">
        <v>0</v>
      </c>
      <c r="L472">
        <f>+Tabla3239[[#This Row],[BALANCE INICIAL]]+Tabla3239[[#This Row],[ENTRADAS]]-Tabla3239[[#This Row],[SALIDAS]]</f>
        <v>23</v>
      </c>
      <c r="M472" s="2">
        <v>75</v>
      </c>
      <c r="N472" s="2">
        <f>+Tabla3239[[#This Row],[BALANCE INICIAL]]*Tabla3239[[#This Row],[PRECIO]]</f>
        <v>1725</v>
      </c>
      <c r="O472" s="2">
        <f>+Tabla3239[[#This Row],[ENTRADAS]]*Tabla3239[[#This Row],[PRECIO]]</f>
        <v>0</v>
      </c>
      <c r="P472" s="2">
        <f>+Tabla3239[[#This Row],[SALIDAS]]*Tabla3239[[#This Row],[PRECIO]]</f>
        <v>0</v>
      </c>
      <c r="Q472" s="2">
        <f>+Tabla3239[[#This Row],[BALANCE INICIAL2]]+Tabla3239[[#This Row],[ENTRADAS3]]-Tabla3239[[#This Row],[SALIDAS4]]</f>
        <v>1725</v>
      </c>
    </row>
    <row r="473" spans="1:17" x14ac:dyDescent="0.25">
      <c r="A473" s="9" t="s">
        <v>29</v>
      </c>
      <c r="B473" s="47" t="s">
        <v>878</v>
      </c>
      <c r="C473" s="50" t="s">
        <v>102</v>
      </c>
      <c r="D473" t="s">
        <v>600</v>
      </c>
      <c r="F473" s="55" t="s">
        <v>1345</v>
      </c>
      <c r="G473" s="55"/>
      <c r="H473" s="9" t="s">
        <v>834</v>
      </c>
      <c r="I473">
        <v>2</v>
      </c>
      <c r="J473">
        <v>0</v>
      </c>
      <c r="K473" s="34">
        <v>0</v>
      </c>
      <c r="L473">
        <f>+Tabla3239[[#This Row],[BALANCE INICIAL]]+Tabla3239[[#This Row],[ENTRADAS]]-Tabla3239[[#This Row],[SALIDAS]]</f>
        <v>2</v>
      </c>
      <c r="M473" s="2">
        <v>40.5</v>
      </c>
      <c r="N473" s="2">
        <f>+Tabla3239[[#This Row],[BALANCE INICIAL]]*Tabla3239[[#This Row],[PRECIO]]</f>
        <v>81</v>
      </c>
      <c r="O473" s="2">
        <f>+Tabla3239[[#This Row],[ENTRADAS]]*Tabla3239[[#This Row],[PRECIO]]</f>
        <v>0</v>
      </c>
      <c r="P473" s="2">
        <f>+Tabla3239[[#This Row],[SALIDAS]]*Tabla3239[[#This Row],[PRECIO]]</f>
        <v>0</v>
      </c>
      <c r="Q473" s="2">
        <f>+Tabla3239[[#This Row],[BALANCE INICIAL2]]+Tabla3239[[#This Row],[ENTRADAS3]]-Tabla3239[[#This Row],[SALIDAS4]]</f>
        <v>81</v>
      </c>
    </row>
    <row r="474" spans="1:17" x14ac:dyDescent="0.25">
      <c r="A474" s="39" t="s">
        <v>1141</v>
      </c>
      <c r="B474" s="40" t="s">
        <v>1142</v>
      </c>
      <c r="C474" s="52" t="s">
        <v>1143</v>
      </c>
      <c r="D474" t="s">
        <v>1226</v>
      </c>
      <c r="F474" s="55" t="s">
        <v>1345</v>
      </c>
      <c r="G474" s="55"/>
      <c r="H474" s="9" t="s">
        <v>820</v>
      </c>
      <c r="I474">
        <v>30</v>
      </c>
      <c r="J474">
        <v>0</v>
      </c>
      <c r="K474" s="34">
        <v>18</v>
      </c>
      <c r="L474">
        <f>+Tabla3239[[#This Row],[BALANCE INICIAL]]+Tabla3239[[#This Row],[ENTRADAS]]-Tabla3239[[#This Row],[SALIDAS]]</f>
        <v>12</v>
      </c>
      <c r="M474" s="2">
        <v>336.04</v>
      </c>
      <c r="N474" s="2">
        <f>+Tabla3239[[#This Row],[BALANCE INICIAL]]*Tabla3239[[#This Row],[PRECIO]]</f>
        <v>10081.200000000001</v>
      </c>
      <c r="O474" s="2">
        <f>+Tabla3239[[#This Row],[ENTRADAS]]*Tabla3239[[#This Row],[PRECIO]]</f>
        <v>0</v>
      </c>
      <c r="P474" s="2">
        <f>+Tabla3239[[#This Row],[SALIDAS]]*Tabla3239[[#This Row],[PRECIO]]</f>
        <v>6048.72</v>
      </c>
      <c r="Q474" s="2">
        <f>+Tabla3239[[#This Row],[BALANCE INICIAL2]]+Tabla3239[[#This Row],[ENTRADAS3]]-Tabla3239[[#This Row],[SALIDAS4]]</f>
        <v>4032.4800000000005</v>
      </c>
    </row>
    <row r="475" spans="1:17" ht="15" customHeight="1" x14ac:dyDescent="0.25">
      <c r="A475" s="39" t="s">
        <v>1145</v>
      </c>
      <c r="B475" s="40" t="s">
        <v>885</v>
      </c>
      <c r="C475" s="52" t="s">
        <v>1146</v>
      </c>
      <c r="D475" t="s">
        <v>1227</v>
      </c>
      <c r="F475" s="55" t="s">
        <v>1345</v>
      </c>
      <c r="G475" s="55"/>
      <c r="H475" s="9" t="s">
        <v>820</v>
      </c>
      <c r="I475">
        <v>2</v>
      </c>
      <c r="J475">
        <v>0</v>
      </c>
      <c r="K475" s="34">
        <v>2</v>
      </c>
      <c r="L475">
        <f>+Tabla3239[[#This Row],[BALANCE INICIAL]]+Tabla3239[[#This Row],[ENTRADAS]]-Tabla3239[[#This Row],[SALIDAS]]</f>
        <v>0</v>
      </c>
      <c r="M475" s="2">
        <v>25000</v>
      </c>
      <c r="N475" s="2">
        <f>+Tabla3239[[#This Row],[BALANCE INICIAL]]*Tabla3239[[#This Row],[PRECIO]]</f>
        <v>50000</v>
      </c>
      <c r="O475" s="2">
        <f>+Tabla3239[[#This Row],[ENTRADAS]]*Tabla3239[[#This Row],[PRECIO]]</f>
        <v>0</v>
      </c>
      <c r="P475" s="2">
        <f>+Tabla3239[[#This Row],[SALIDAS]]*Tabla3239[[#This Row],[PRECIO]]</f>
        <v>50000</v>
      </c>
      <c r="Q475" s="2">
        <f>+Tabla3239[[#This Row],[BALANCE INICIAL2]]+Tabla3239[[#This Row],[ENTRADAS3]]-Tabla3239[[#This Row],[SALIDAS4]]</f>
        <v>0</v>
      </c>
    </row>
    <row r="476" spans="1:17" ht="15" customHeight="1" x14ac:dyDescent="0.25">
      <c r="A476" s="63"/>
      <c r="B476" s="40"/>
      <c r="C476" s="52"/>
      <c r="D476" t="s">
        <v>1566</v>
      </c>
      <c r="F476" s="55"/>
      <c r="G476" s="55"/>
      <c r="H476" s="9" t="s">
        <v>868</v>
      </c>
      <c r="I476">
        <v>1</v>
      </c>
      <c r="K476" s="34"/>
      <c r="L476">
        <f>+Tabla3239[[#This Row],[BALANCE INICIAL]]+Tabla3239[[#This Row],[ENTRADAS]]-Tabla3239[[#This Row],[SALIDAS]]</f>
        <v>1</v>
      </c>
      <c r="M476" s="2">
        <v>325</v>
      </c>
      <c r="N476" s="2">
        <f>+Tabla3239[[#This Row],[BALANCE INICIAL]]*Tabla3239[[#This Row],[PRECIO]]</f>
        <v>325</v>
      </c>
      <c r="O476" s="2">
        <f>+Tabla3239[[#This Row],[ENTRADAS]]*Tabla3239[[#This Row],[PRECIO]]</f>
        <v>0</v>
      </c>
      <c r="P476" s="2">
        <f>+Tabla3239[[#This Row],[SALIDAS]]*Tabla3239[[#This Row],[PRECIO]]</f>
        <v>0</v>
      </c>
      <c r="Q476" s="2">
        <f>+Tabla3239[[#This Row],[BALANCE INICIAL2]]+Tabla3239[[#This Row],[ENTRADAS3]]-Tabla3239[[#This Row],[SALIDAS4]]</f>
        <v>325</v>
      </c>
    </row>
    <row r="477" spans="1:17" ht="15" customHeight="1" x14ac:dyDescent="0.25">
      <c r="A477" s="63" t="s">
        <v>29</v>
      </c>
      <c r="B477" s="40" t="s">
        <v>878</v>
      </c>
      <c r="C477" s="52" t="s">
        <v>102</v>
      </c>
      <c r="D477" t="s">
        <v>1559</v>
      </c>
      <c r="F477" s="55"/>
      <c r="G477" s="55"/>
      <c r="H477" s="9" t="s">
        <v>865</v>
      </c>
      <c r="I477">
        <v>2</v>
      </c>
      <c r="K477" s="34"/>
      <c r="L477">
        <f>+Tabla3239[[#This Row],[BALANCE INICIAL]]+Tabla3239[[#This Row],[ENTRADAS]]-Tabla3239[[#This Row],[SALIDAS]]</f>
        <v>2</v>
      </c>
      <c r="M477" s="2">
        <v>350</v>
      </c>
      <c r="N477" s="2">
        <f>+Tabla3239[[#This Row],[BALANCE INICIAL]]*Tabla3239[[#This Row],[PRECIO]]</f>
        <v>700</v>
      </c>
      <c r="O477" s="2">
        <f>+Tabla3239[[#This Row],[ENTRADAS]]*Tabla3239[[#This Row],[PRECIO]]</f>
        <v>0</v>
      </c>
      <c r="P477" s="2">
        <f>+Tabla3239[[#This Row],[SALIDAS]]*Tabla3239[[#This Row],[PRECIO]]</f>
        <v>0</v>
      </c>
      <c r="Q477" s="2">
        <f>+Tabla3239[[#This Row],[BALANCE INICIAL2]]+Tabla3239[[#This Row],[ENTRADAS3]]-Tabla3239[[#This Row],[SALIDAS4]]</f>
        <v>700</v>
      </c>
    </row>
    <row r="478" spans="1:17" ht="13.5" customHeight="1" x14ac:dyDescent="0.25">
      <c r="A478" s="63" t="s">
        <v>29</v>
      </c>
      <c r="B478" s="40" t="s">
        <v>878</v>
      </c>
      <c r="C478" s="52" t="s">
        <v>102</v>
      </c>
      <c r="D478" t="s">
        <v>1558</v>
      </c>
      <c r="F478" s="55"/>
      <c r="G478" s="55"/>
      <c r="H478" s="9" t="s">
        <v>865</v>
      </c>
      <c r="I478">
        <v>13</v>
      </c>
      <c r="K478" s="34"/>
      <c r="L478">
        <f>+Tabla3239[[#This Row],[BALANCE INICIAL]]+Tabla3239[[#This Row],[ENTRADAS]]-Tabla3239[[#This Row],[SALIDAS]]</f>
        <v>13</v>
      </c>
      <c r="M478" s="2">
        <v>450</v>
      </c>
      <c r="N478" s="2">
        <f>+Tabla3239[[#This Row],[BALANCE INICIAL]]*Tabla3239[[#This Row],[PRECIO]]</f>
        <v>5850</v>
      </c>
      <c r="O478" s="2">
        <f>+Tabla3239[[#This Row],[ENTRADAS]]*Tabla3239[[#This Row],[PRECIO]]</f>
        <v>0</v>
      </c>
      <c r="P478" s="2">
        <f>+Tabla3239[[#This Row],[SALIDAS]]*Tabla3239[[#This Row],[PRECIO]]</f>
        <v>0</v>
      </c>
      <c r="Q478" s="2">
        <f>+Tabla3239[[#This Row],[BALANCE INICIAL2]]+Tabla3239[[#This Row],[ENTRADAS3]]-Tabla3239[[#This Row],[SALIDAS4]]</f>
        <v>5850</v>
      </c>
    </row>
    <row r="479" spans="1:17" x14ac:dyDescent="0.25">
      <c r="A479" s="39" t="s">
        <v>49</v>
      </c>
      <c r="B479" s="40" t="s">
        <v>899</v>
      </c>
      <c r="C479" s="52" t="s">
        <v>1010</v>
      </c>
      <c r="D479" t="s">
        <v>1011</v>
      </c>
      <c r="E479" t="s">
        <v>1012</v>
      </c>
      <c r="F479" s="55" t="s">
        <v>1345</v>
      </c>
      <c r="G479" s="55"/>
      <c r="H479" s="9" t="s">
        <v>820</v>
      </c>
      <c r="I479">
        <v>4</v>
      </c>
      <c r="J479">
        <v>0</v>
      </c>
      <c r="K479" s="34">
        <v>0</v>
      </c>
      <c r="L479">
        <f>+Tabla3239[[#This Row],[BALANCE INICIAL]]+Tabla3239[[#This Row],[ENTRADAS]]-Tabla3239[[#This Row],[SALIDAS]]</f>
        <v>4</v>
      </c>
      <c r="M479" s="2">
        <v>4341</v>
      </c>
      <c r="N479" s="2">
        <f>+Tabla3239[[#This Row],[BALANCE INICIAL]]*Tabla3239[[#This Row],[PRECIO]]</f>
        <v>17364</v>
      </c>
      <c r="O479" s="2">
        <f>+Tabla3239[[#This Row],[ENTRADAS]]*Tabla3239[[#This Row],[PRECIO]]</f>
        <v>0</v>
      </c>
      <c r="P479" s="2">
        <f>+Tabla3239[[#This Row],[SALIDAS]]*Tabla3239[[#This Row],[PRECIO]]</f>
        <v>0</v>
      </c>
      <c r="Q479" s="2">
        <f>+Tabla3239[[#This Row],[BALANCE INICIAL2]]+Tabla3239[[#This Row],[ENTRADAS3]]-Tabla3239[[#This Row],[SALIDAS4]]</f>
        <v>17364</v>
      </c>
    </row>
    <row r="480" spans="1:17" x14ac:dyDescent="0.25">
      <c r="A480" s="39" t="s">
        <v>49</v>
      </c>
      <c r="B480" s="40" t="s">
        <v>899</v>
      </c>
      <c r="C480" s="52" t="s">
        <v>1010</v>
      </c>
      <c r="D480" t="s">
        <v>1228</v>
      </c>
      <c r="F480" s="55" t="s">
        <v>1345</v>
      </c>
      <c r="G480" s="55"/>
      <c r="H480" s="9" t="s">
        <v>820</v>
      </c>
      <c r="I480">
        <v>4</v>
      </c>
      <c r="J480">
        <v>0</v>
      </c>
      <c r="K480" s="34">
        <v>0</v>
      </c>
      <c r="L480">
        <f>+Tabla3239[[#This Row],[BALANCE INICIAL]]+Tabla3239[[#This Row],[ENTRADAS]]-Tabla3239[[#This Row],[SALIDAS]]</f>
        <v>4</v>
      </c>
      <c r="M480" s="2">
        <v>6750</v>
      </c>
      <c r="N480" s="2">
        <f>+Tabla3239[[#This Row],[BALANCE INICIAL]]*Tabla3239[[#This Row],[PRECIO]]</f>
        <v>27000</v>
      </c>
      <c r="O480" s="2">
        <f>+Tabla3239[[#This Row],[ENTRADAS]]*Tabla3239[[#This Row],[PRECIO]]</f>
        <v>0</v>
      </c>
      <c r="P480" s="2">
        <f>+Tabla3239[[#This Row],[SALIDAS]]*Tabla3239[[#This Row],[PRECIO]]</f>
        <v>0</v>
      </c>
      <c r="Q480" s="2">
        <f>+Tabla3239[[#This Row],[BALANCE INICIAL2]]+Tabla3239[[#This Row],[ENTRADAS3]]-Tabla3239[[#This Row],[SALIDAS4]]</f>
        <v>27000</v>
      </c>
    </row>
    <row r="481" spans="1:17" x14ac:dyDescent="0.25">
      <c r="A481" s="39" t="s">
        <v>49</v>
      </c>
      <c r="B481" s="40" t="s">
        <v>899</v>
      </c>
      <c r="C481" s="52" t="s">
        <v>1010</v>
      </c>
      <c r="D481" t="s">
        <v>1229</v>
      </c>
      <c r="F481" s="55" t="s">
        <v>1345</v>
      </c>
      <c r="G481" s="55"/>
      <c r="H481" s="9" t="s">
        <v>820</v>
      </c>
      <c r="I481">
        <v>6</v>
      </c>
      <c r="J481">
        <v>0</v>
      </c>
      <c r="K481" s="34">
        <v>0</v>
      </c>
      <c r="L481">
        <f>+Tabla3239[[#This Row],[BALANCE INICIAL]]+Tabla3239[[#This Row],[ENTRADAS]]-Tabla3239[[#This Row],[SALIDAS]]</f>
        <v>6</v>
      </c>
      <c r="M481" s="2">
        <v>8430</v>
      </c>
      <c r="N481" s="2">
        <f>+Tabla3239[[#This Row],[BALANCE INICIAL]]*Tabla3239[[#This Row],[PRECIO]]</f>
        <v>50580</v>
      </c>
      <c r="O481" s="2">
        <f>+Tabla3239[[#This Row],[ENTRADAS]]*Tabla3239[[#This Row],[PRECIO]]</f>
        <v>0</v>
      </c>
      <c r="P481" s="2">
        <f>+Tabla3239[[#This Row],[SALIDAS]]*Tabla3239[[#This Row],[PRECIO]]</f>
        <v>0</v>
      </c>
      <c r="Q481" s="2">
        <f>+Tabla3239[[#This Row],[BALANCE INICIAL2]]+Tabla3239[[#This Row],[ENTRADAS3]]-Tabla3239[[#This Row],[SALIDAS4]]</f>
        <v>50580</v>
      </c>
    </row>
    <row r="482" spans="1:17" x14ac:dyDescent="0.25">
      <c r="A482" s="39" t="s">
        <v>49</v>
      </c>
      <c r="B482" s="40" t="s">
        <v>899</v>
      </c>
      <c r="C482" s="52" t="s">
        <v>1010</v>
      </c>
      <c r="D482" t="s">
        <v>1230</v>
      </c>
      <c r="F482" s="55" t="s">
        <v>1345</v>
      </c>
      <c r="G482" s="55"/>
      <c r="H482" s="9" t="s">
        <v>820</v>
      </c>
      <c r="I482">
        <v>2</v>
      </c>
      <c r="J482">
        <v>0</v>
      </c>
      <c r="K482" s="34">
        <v>0</v>
      </c>
      <c r="L482">
        <f>+Tabla3239[[#This Row],[BALANCE INICIAL]]+Tabla3239[[#This Row],[ENTRADAS]]-Tabla3239[[#This Row],[SALIDAS]]</f>
        <v>2</v>
      </c>
      <c r="M482" s="2">
        <v>9157</v>
      </c>
      <c r="N482" s="2">
        <f>+Tabla3239[[#This Row],[BALANCE INICIAL]]*Tabla3239[[#This Row],[PRECIO]]</f>
        <v>18314</v>
      </c>
      <c r="O482" s="2">
        <f>+Tabla3239[[#This Row],[ENTRADAS]]*Tabla3239[[#This Row],[PRECIO]]</f>
        <v>0</v>
      </c>
      <c r="P482" s="2">
        <f>+Tabla3239[[#This Row],[SALIDAS]]*Tabla3239[[#This Row],[PRECIO]]</f>
        <v>0</v>
      </c>
      <c r="Q482" s="2">
        <f>+Tabla3239[[#This Row],[BALANCE INICIAL2]]+Tabla3239[[#This Row],[ENTRADAS3]]-Tabla3239[[#This Row],[SALIDAS4]]</f>
        <v>18314</v>
      </c>
    </row>
    <row r="483" spans="1:17" x14ac:dyDescent="0.25">
      <c r="A483" s="39" t="s">
        <v>41</v>
      </c>
      <c r="B483" s="40" t="s">
        <v>890</v>
      </c>
      <c r="C483" s="52" t="s">
        <v>87</v>
      </c>
      <c r="D483" t="s">
        <v>1465</v>
      </c>
      <c r="F483" s="55" t="s">
        <v>1345</v>
      </c>
      <c r="G483" s="55"/>
      <c r="H483" s="9" t="s">
        <v>820</v>
      </c>
      <c r="I483">
        <v>88</v>
      </c>
      <c r="J483">
        <v>0</v>
      </c>
      <c r="K483" s="34">
        <v>0</v>
      </c>
      <c r="L483">
        <f>+Tabla3239[[#This Row],[BALANCE INICIAL]]+Tabla3239[[#This Row],[ENTRADAS]]-Tabla3239[[#This Row],[SALIDAS]]</f>
        <v>88</v>
      </c>
      <c r="M483" s="2">
        <v>218</v>
      </c>
      <c r="N483" s="2">
        <f>+Tabla3239[[#This Row],[BALANCE INICIAL]]*Tabla3239[[#This Row],[PRECIO]]</f>
        <v>19184</v>
      </c>
      <c r="O483" s="2">
        <f>+Tabla3239[[#This Row],[ENTRADAS]]*Tabla3239[[#This Row],[PRECIO]]</f>
        <v>0</v>
      </c>
      <c r="P483" s="2">
        <f>+Tabla3239[[#This Row],[SALIDAS]]*Tabla3239[[#This Row],[PRECIO]]</f>
        <v>0</v>
      </c>
      <c r="Q483" s="2">
        <f>+Tabla3239[[#This Row],[BALANCE INICIAL2]]+Tabla3239[[#This Row],[ENTRADAS3]]-Tabla3239[[#This Row],[SALIDAS4]]</f>
        <v>19184</v>
      </c>
    </row>
    <row r="484" spans="1:17" x14ac:dyDescent="0.25">
      <c r="A484" s="9" t="s">
        <v>29</v>
      </c>
      <c r="B484" s="47" t="s">
        <v>878</v>
      </c>
      <c r="C484" s="50" t="s">
        <v>102</v>
      </c>
      <c r="D484" t="s">
        <v>601</v>
      </c>
      <c r="F484" s="55" t="s">
        <v>1345</v>
      </c>
      <c r="G484" s="55"/>
      <c r="H484" s="9" t="s">
        <v>870</v>
      </c>
      <c r="I484">
        <v>2</v>
      </c>
      <c r="J484">
        <v>0</v>
      </c>
      <c r="K484" s="34">
        <v>0</v>
      </c>
      <c r="L484">
        <f>+Tabla3239[[#This Row],[BALANCE INICIAL]]+Tabla3239[[#This Row],[ENTRADAS]]-Tabla3239[[#This Row],[SALIDAS]]</f>
        <v>2</v>
      </c>
      <c r="M484" s="2">
        <v>780</v>
      </c>
      <c r="N484" s="2">
        <f>+Tabla3239[[#This Row],[BALANCE INICIAL]]*Tabla3239[[#This Row],[PRECIO]]</f>
        <v>1560</v>
      </c>
      <c r="O484" s="2">
        <f>+Tabla3239[[#This Row],[ENTRADAS]]*Tabla3239[[#This Row],[PRECIO]]</f>
        <v>0</v>
      </c>
      <c r="P484" s="2">
        <f>+Tabla3239[[#This Row],[SALIDAS]]*Tabla3239[[#This Row],[PRECIO]]</f>
        <v>0</v>
      </c>
      <c r="Q484" s="2">
        <f>+Tabla3239[[#This Row],[BALANCE INICIAL2]]+Tabla3239[[#This Row],[ENTRADAS3]]-Tabla3239[[#This Row],[SALIDAS4]]</f>
        <v>1560</v>
      </c>
    </row>
    <row r="485" spans="1:17" x14ac:dyDescent="0.25">
      <c r="A485" s="39" t="s">
        <v>59</v>
      </c>
      <c r="B485" s="40" t="s">
        <v>880</v>
      </c>
      <c r="C485" s="52" t="s">
        <v>107</v>
      </c>
      <c r="D485" t="s">
        <v>752</v>
      </c>
      <c r="F485" s="55" t="s">
        <v>1345</v>
      </c>
      <c r="G485" s="55"/>
      <c r="H485" s="9" t="s">
        <v>820</v>
      </c>
      <c r="I485">
        <v>7</v>
      </c>
      <c r="J485">
        <v>0</v>
      </c>
      <c r="K485" s="34">
        <v>0</v>
      </c>
      <c r="L485">
        <f>+Tabla3239[[#This Row],[BALANCE INICIAL]]+Tabla3239[[#This Row],[ENTRADAS]]-Tabla3239[[#This Row],[SALIDAS]]</f>
        <v>7</v>
      </c>
      <c r="M485" s="2">
        <v>1350</v>
      </c>
      <c r="N485" s="2">
        <f>+Tabla3239[[#This Row],[BALANCE INICIAL]]*Tabla3239[[#This Row],[PRECIO]]</f>
        <v>9450</v>
      </c>
      <c r="O485" s="2">
        <f>+Tabla3239[[#This Row],[ENTRADAS]]*Tabla3239[[#This Row],[PRECIO]]</f>
        <v>0</v>
      </c>
      <c r="P485" s="2">
        <f>+Tabla3239[[#This Row],[SALIDAS]]*Tabla3239[[#This Row],[PRECIO]]</f>
        <v>0</v>
      </c>
      <c r="Q485" s="2">
        <f>+Tabla3239[[#This Row],[BALANCE INICIAL2]]+Tabla3239[[#This Row],[ENTRADAS3]]-Tabla3239[[#This Row],[SALIDAS4]]</f>
        <v>9450</v>
      </c>
    </row>
    <row r="486" spans="1:17" x14ac:dyDescent="0.25">
      <c r="A486" s="39" t="s">
        <v>59</v>
      </c>
      <c r="B486" s="40" t="s">
        <v>880</v>
      </c>
      <c r="C486" s="52" t="s">
        <v>107</v>
      </c>
      <c r="D486" t="s">
        <v>753</v>
      </c>
      <c r="F486" s="55" t="s">
        <v>1345</v>
      </c>
      <c r="G486" s="55"/>
      <c r="H486" s="9" t="s">
        <v>820</v>
      </c>
      <c r="I486">
        <v>10</v>
      </c>
      <c r="J486">
        <v>0</v>
      </c>
      <c r="K486" s="34">
        <v>0</v>
      </c>
      <c r="L486">
        <f>+Tabla3239[[#This Row],[BALANCE INICIAL]]+Tabla3239[[#This Row],[ENTRADAS]]-Tabla3239[[#This Row],[SALIDAS]]</f>
        <v>10</v>
      </c>
      <c r="M486" s="2">
        <v>1450</v>
      </c>
      <c r="N486" s="2">
        <f>+Tabla3239[[#This Row],[BALANCE INICIAL]]*Tabla3239[[#This Row],[PRECIO]]</f>
        <v>14500</v>
      </c>
      <c r="O486" s="2">
        <f>+Tabla3239[[#This Row],[ENTRADAS]]*Tabla3239[[#This Row],[PRECIO]]</f>
        <v>0</v>
      </c>
      <c r="P486" s="2">
        <f>+Tabla3239[[#This Row],[SALIDAS]]*Tabla3239[[#This Row],[PRECIO]]</f>
        <v>0</v>
      </c>
      <c r="Q486" s="2">
        <f>+Tabla3239[[#This Row],[BALANCE INICIAL2]]+Tabla3239[[#This Row],[ENTRADAS3]]-Tabla3239[[#This Row],[SALIDAS4]]</f>
        <v>14500</v>
      </c>
    </row>
    <row r="487" spans="1:17" x14ac:dyDescent="0.25">
      <c r="A487" s="39" t="s">
        <v>28</v>
      </c>
      <c r="B487" s="40" t="s">
        <v>884</v>
      </c>
      <c r="C487" s="52" t="s">
        <v>74</v>
      </c>
      <c r="D487" t="s">
        <v>1535</v>
      </c>
      <c r="F487" s="55" t="s">
        <v>1345</v>
      </c>
      <c r="G487" s="55"/>
      <c r="H487" s="9" t="s">
        <v>820</v>
      </c>
      <c r="I487">
        <v>10</v>
      </c>
      <c r="J487">
        <v>0</v>
      </c>
      <c r="K487" s="34">
        <v>1</v>
      </c>
      <c r="L487">
        <f>+Tabla3239[[#This Row],[BALANCE INICIAL]]+Tabla3239[[#This Row],[ENTRADAS]]-Tabla3239[[#This Row],[SALIDAS]]</f>
        <v>9</v>
      </c>
      <c r="M487" s="2">
        <v>466.1</v>
      </c>
      <c r="N487" s="2">
        <f>+Tabla3239[[#This Row],[BALANCE INICIAL]]*Tabla3239[[#This Row],[PRECIO]]</f>
        <v>4661</v>
      </c>
      <c r="O487" s="2">
        <f>+Tabla3239[[#This Row],[ENTRADAS]]*Tabla3239[[#This Row],[PRECIO]]</f>
        <v>0</v>
      </c>
      <c r="P487" s="2">
        <f>+Tabla3239[[#This Row],[SALIDAS]]*Tabla3239[[#This Row],[PRECIO]]</f>
        <v>466.1</v>
      </c>
      <c r="Q487" s="2">
        <f>+Tabla3239[[#This Row],[BALANCE INICIAL2]]+Tabla3239[[#This Row],[ENTRADAS3]]-Tabla3239[[#This Row],[SALIDAS4]]</f>
        <v>4194.8999999999996</v>
      </c>
    </row>
    <row r="488" spans="1:17" x14ac:dyDescent="0.25">
      <c r="A488" s="39" t="s">
        <v>1424</v>
      </c>
      <c r="B488" s="40" t="s">
        <v>1425</v>
      </c>
      <c r="C488" s="52" t="s">
        <v>1426</v>
      </c>
      <c r="D488" t="s">
        <v>1222</v>
      </c>
      <c r="F488" s="55" t="s">
        <v>1345</v>
      </c>
      <c r="G488" s="55"/>
      <c r="H488" s="9" t="s">
        <v>820</v>
      </c>
      <c r="I488">
        <v>3</v>
      </c>
      <c r="J488">
        <v>0</v>
      </c>
      <c r="K488" s="34">
        <v>0</v>
      </c>
      <c r="L488">
        <f>+Tabla3239[[#This Row],[BALANCE INICIAL]]+Tabla3239[[#This Row],[ENTRADAS]]-Tabla3239[[#This Row],[SALIDAS]]</f>
        <v>3</v>
      </c>
      <c r="M488" s="2">
        <v>236</v>
      </c>
      <c r="N488" s="2">
        <f>+Tabla3239[[#This Row],[BALANCE INICIAL]]*Tabla3239[[#This Row],[PRECIO]]</f>
        <v>708</v>
      </c>
      <c r="O488" s="2">
        <f>+Tabla3239[[#This Row],[ENTRADAS]]*Tabla3239[[#This Row],[PRECIO]]</f>
        <v>0</v>
      </c>
      <c r="P488" s="2">
        <f>+Tabla3239[[#This Row],[SALIDAS]]*Tabla3239[[#This Row],[PRECIO]]</f>
        <v>0</v>
      </c>
      <c r="Q488" s="2">
        <f>+Tabla3239[[#This Row],[BALANCE INICIAL2]]+Tabla3239[[#This Row],[ENTRADAS3]]-Tabla3239[[#This Row],[SALIDAS4]]</f>
        <v>708</v>
      </c>
    </row>
    <row r="489" spans="1:17" x14ac:dyDescent="0.25">
      <c r="A489" s="39" t="s">
        <v>42</v>
      </c>
      <c r="B489" s="56">
        <v>1206010001</v>
      </c>
      <c r="C489" s="52" t="s">
        <v>88</v>
      </c>
      <c r="D489" t="s">
        <v>1224</v>
      </c>
      <c r="F489" s="55" t="s">
        <v>1345</v>
      </c>
      <c r="G489" s="55"/>
      <c r="H489" s="9" t="s">
        <v>820</v>
      </c>
      <c r="I489">
        <v>4</v>
      </c>
      <c r="J489">
        <v>0</v>
      </c>
      <c r="K489" s="34">
        <v>0</v>
      </c>
      <c r="L489">
        <f>+Tabla3239[[#This Row],[BALANCE INICIAL]]+Tabla3239[[#This Row],[ENTRADAS]]-Tabla3239[[#This Row],[SALIDAS]]</f>
        <v>4</v>
      </c>
      <c r="M489" s="2">
        <v>45</v>
      </c>
      <c r="N489" s="2">
        <f>+Tabla3239[[#This Row],[BALANCE INICIAL]]*Tabla3239[[#This Row],[PRECIO]]</f>
        <v>180</v>
      </c>
      <c r="O489" s="2">
        <f>+Tabla3239[[#This Row],[ENTRADAS]]*Tabla3239[[#This Row],[PRECIO]]</f>
        <v>0</v>
      </c>
      <c r="P489" s="2">
        <f>+Tabla3239[[#This Row],[SALIDAS]]*Tabla3239[[#This Row],[PRECIO]]</f>
        <v>0</v>
      </c>
      <c r="Q489" s="2">
        <f>+Tabla3239[[#This Row],[BALANCE INICIAL2]]+Tabla3239[[#This Row],[ENTRADAS3]]-Tabla3239[[#This Row],[SALIDAS4]]</f>
        <v>180</v>
      </c>
    </row>
    <row r="490" spans="1:17" x14ac:dyDescent="0.25">
      <c r="A490" s="39" t="s">
        <v>42</v>
      </c>
      <c r="B490" s="56">
        <v>1206010001</v>
      </c>
      <c r="C490" s="52" t="s">
        <v>88</v>
      </c>
      <c r="D490" t="s">
        <v>1225</v>
      </c>
      <c r="F490" s="55" t="s">
        <v>1345</v>
      </c>
      <c r="G490" s="55"/>
      <c r="H490" s="9" t="s">
        <v>820</v>
      </c>
      <c r="I490">
        <v>3</v>
      </c>
      <c r="J490">
        <v>0</v>
      </c>
      <c r="K490" s="34">
        <v>0</v>
      </c>
      <c r="L490">
        <f>+Tabla3239[[#This Row],[BALANCE INICIAL]]+Tabla3239[[#This Row],[ENTRADAS]]-Tabla3239[[#This Row],[SALIDAS]]</f>
        <v>3</v>
      </c>
      <c r="M490" s="2">
        <v>45</v>
      </c>
      <c r="N490" s="2">
        <f>+Tabla3239[[#This Row],[BALANCE INICIAL]]*Tabla3239[[#This Row],[PRECIO]]</f>
        <v>135</v>
      </c>
      <c r="O490" s="2">
        <f>+Tabla3239[[#This Row],[ENTRADAS]]*Tabla3239[[#This Row],[PRECIO]]</f>
        <v>0</v>
      </c>
      <c r="P490" s="2">
        <f>+Tabla3239[[#This Row],[SALIDAS]]*Tabla3239[[#This Row],[PRECIO]]</f>
        <v>0</v>
      </c>
      <c r="Q490" s="2">
        <f>+Tabla3239[[#This Row],[BALANCE INICIAL2]]+Tabla3239[[#This Row],[ENTRADAS3]]-Tabla3239[[#This Row],[SALIDAS4]]</f>
        <v>135</v>
      </c>
    </row>
    <row r="491" spans="1:17" x14ac:dyDescent="0.25">
      <c r="A491" s="39" t="s">
        <v>42</v>
      </c>
      <c r="B491" s="56">
        <v>1206010001</v>
      </c>
      <c r="C491" s="52" t="s">
        <v>88</v>
      </c>
      <c r="D491" t="s">
        <v>1223</v>
      </c>
      <c r="F491" s="55" t="s">
        <v>1345</v>
      </c>
      <c r="G491" s="55"/>
      <c r="H491" s="9" t="s">
        <v>820</v>
      </c>
      <c r="I491">
        <v>3</v>
      </c>
      <c r="J491">
        <v>0</v>
      </c>
      <c r="K491" s="34">
        <v>0</v>
      </c>
      <c r="L491">
        <f>+Tabla3239[[#This Row],[BALANCE INICIAL]]+Tabla3239[[#This Row],[ENTRADAS]]-Tabla3239[[#This Row],[SALIDAS]]</f>
        <v>3</v>
      </c>
      <c r="M491" s="2">
        <v>45</v>
      </c>
      <c r="N491" s="2">
        <f>+Tabla3239[[#This Row],[BALANCE INICIAL]]*Tabla3239[[#This Row],[PRECIO]]</f>
        <v>135</v>
      </c>
      <c r="O491" s="2">
        <f>+Tabla3239[[#This Row],[ENTRADAS]]*Tabla3239[[#This Row],[PRECIO]]</f>
        <v>0</v>
      </c>
      <c r="P491" s="2">
        <f>+Tabla3239[[#This Row],[SALIDAS]]*Tabla3239[[#This Row],[PRECIO]]</f>
        <v>0</v>
      </c>
      <c r="Q491" s="2">
        <f>+Tabla3239[[#This Row],[BALANCE INICIAL2]]+Tabla3239[[#This Row],[ENTRADAS3]]-Tabla3239[[#This Row],[SALIDAS4]]</f>
        <v>135</v>
      </c>
    </row>
    <row r="492" spans="1:17" x14ac:dyDescent="0.25">
      <c r="A492" s="39" t="s">
        <v>33</v>
      </c>
      <c r="B492" s="40" t="s">
        <v>879</v>
      </c>
      <c r="C492" s="50" t="s">
        <v>106</v>
      </c>
      <c r="D492" t="s">
        <v>754</v>
      </c>
      <c r="F492" s="55" t="s">
        <v>1345</v>
      </c>
      <c r="G492" s="55"/>
      <c r="H492" s="9" t="s">
        <v>865</v>
      </c>
      <c r="I492">
        <v>5</v>
      </c>
      <c r="J492">
        <v>0</v>
      </c>
      <c r="K492" s="34">
        <v>0</v>
      </c>
      <c r="L492">
        <f>+Tabla3239[[#This Row],[BALANCE INICIAL]]+Tabla3239[[#This Row],[ENTRADAS]]-Tabla3239[[#This Row],[SALIDAS]]</f>
        <v>5</v>
      </c>
      <c r="M492" s="2">
        <v>950</v>
      </c>
      <c r="N492" s="2">
        <f>+Tabla3239[[#This Row],[BALANCE INICIAL]]*Tabla3239[[#This Row],[PRECIO]]</f>
        <v>4750</v>
      </c>
      <c r="O492" s="2">
        <f>+Tabla3239[[#This Row],[ENTRADAS]]*Tabla3239[[#This Row],[PRECIO]]</f>
        <v>0</v>
      </c>
      <c r="P492" s="2">
        <f>+Tabla3239[[#This Row],[SALIDAS]]*Tabla3239[[#This Row],[PRECIO]]</f>
        <v>0</v>
      </c>
      <c r="Q492" s="2">
        <f>+Tabla3239[[#This Row],[BALANCE INICIAL2]]+Tabla3239[[#This Row],[ENTRADAS3]]-Tabla3239[[#This Row],[SALIDAS4]]</f>
        <v>4750</v>
      </c>
    </row>
    <row r="493" spans="1:17" x14ac:dyDescent="0.25">
      <c r="A493" s="39" t="s">
        <v>40</v>
      </c>
      <c r="B493" s="40" t="s">
        <v>900</v>
      </c>
      <c r="C493" s="52" t="s">
        <v>86</v>
      </c>
      <c r="D493" t="s">
        <v>990</v>
      </c>
      <c r="F493" s="55" t="s">
        <v>1345</v>
      </c>
      <c r="G493" s="55"/>
      <c r="H493" s="9" t="s">
        <v>820</v>
      </c>
      <c r="I493">
        <v>65</v>
      </c>
      <c r="J493">
        <v>0</v>
      </c>
      <c r="K493" s="34">
        <v>15</v>
      </c>
      <c r="L493">
        <f>+Tabla3239[[#This Row],[BALANCE INICIAL]]+Tabla3239[[#This Row],[ENTRADAS]]-Tabla3239[[#This Row],[SALIDAS]]</f>
        <v>50</v>
      </c>
      <c r="M493" s="2">
        <v>81.63</v>
      </c>
      <c r="N493" s="2">
        <f>+Tabla3239[[#This Row],[BALANCE INICIAL]]*Tabla3239[[#This Row],[PRECIO]]</f>
        <v>5305.95</v>
      </c>
      <c r="O493" s="2">
        <f>+Tabla3239[[#This Row],[ENTRADAS]]*Tabla3239[[#This Row],[PRECIO]]</f>
        <v>0</v>
      </c>
      <c r="P493" s="2">
        <f>+Tabla3239[[#This Row],[SALIDAS]]*Tabla3239[[#This Row],[PRECIO]]</f>
        <v>1224.4499999999998</v>
      </c>
      <c r="Q493" s="2">
        <f>+Tabla3239[[#This Row],[BALANCE INICIAL2]]+Tabla3239[[#This Row],[ENTRADAS3]]-Tabla3239[[#This Row],[SALIDAS4]]</f>
        <v>4081.5</v>
      </c>
    </row>
    <row r="494" spans="1:17" x14ac:dyDescent="0.25">
      <c r="A494" s="39" t="s">
        <v>59</v>
      </c>
      <c r="B494" s="40" t="s">
        <v>880</v>
      </c>
      <c r="C494" s="52" t="s">
        <v>107</v>
      </c>
      <c r="D494" t="s">
        <v>756</v>
      </c>
      <c r="F494" s="55" t="s">
        <v>1345</v>
      </c>
      <c r="G494" s="55"/>
      <c r="H494" s="9" t="s">
        <v>820</v>
      </c>
      <c r="I494">
        <v>4</v>
      </c>
      <c r="J494">
        <v>0</v>
      </c>
      <c r="K494" s="34">
        <v>0</v>
      </c>
      <c r="L494">
        <f>+Tabla3239[[#This Row],[BALANCE INICIAL]]+Tabla3239[[#This Row],[ENTRADAS]]-Tabla3239[[#This Row],[SALIDAS]]</f>
        <v>4</v>
      </c>
      <c r="M494" s="2">
        <v>260</v>
      </c>
      <c r="N494" s="2">
        <f>+Tabla3239[[#This Row],[BALANCE INICIAL]]*Tabla3239[[#This Row],[PRECIO]]</f>
        <v>1040</v>
      </c>
      <c r="O494" s="2">
        <f>+Tabla3239[[#This Row],[ENTRADAS]]*Tabla3239[[#This Row],[PRECIO]]</f>
        <v>0</v>
      </c>
      <c r="P494" s="2">
        <f>+Tabla3239[[#This Row],[SALIDAS]]*Tabla3239[[#This Row],[PRECIO]]</f>
        <v>0</v>
      </c>
      <c r="Q494" s="2">
        <f>+Tabla3239[[#This Row],[BALANCE INICIAL2]]+Tabla3239[[#This Row],[ENTRADAS3]]-Tabla3239[[#This Row],[SALIDAS4]]</f>
        <v>1040</v>
      </c>
    </row>
    <row r="495" spans="1:17" x14ac:dyDescent="0.25">
      <c r="A495" s="39" t="s">
        <v>40</v>
      </c>
      <c r="B495" s="40" t="s">
        <v>900</v>
      </c>
      <c r="C495" s="52" t="s">
        <v>86</v>
      </c>
      <c r="D495" t="s">
        <v>271</v>
      </c>
      <c r="F495" s="55" t="s">
        <v>1345</v>
      </c>
      <c r="G495" s="55"/>
      <c r="H495" s="9" t="s">
        <v>820</v>
      </c>
      <c r="I495">
        <v>8</v>
      </c>
      <c r="J495">
        <v>0</v>
      </c>
      <c r="K495" s="34">
        <v>5</v>
      </c>
      <c r="L495">
        <f>+Tabla3239[[#This Row],[BALANCE INICIAL]]+Tabla3239[[#This Row],[ENTRADAS]]-Tabla3239[[#This Row],[SALIDAS]]</f>
        <v>3</v>
      </c>
      <c r="M495" s="2">
        <v>34.5</v>
      </c>
      <c r="N495" s="2">
        <f>+Tabla3239[[#This Row],[BALANCE INICIAL]]*Tabla3239[[#This Row],[PRECIO]]</f>
        <v>276</v>
      </c>
      <c r="O495" s="2">
        <f>+Tabla3239[[#This Row],[ENTRADAS]]*Tabla3239[[#This Row],[PRECIO]]</f>
        <v>0</v>
      </c>
      <c r="P495" s="2">
        <f>+Tabla3239[[#This Row],[SALIDAS]]*Tabla3239[[#This Row],[PRECIO]]</f>
        <v>172.5</v>
      </c>
      <c r="Q495" s="2">
        <f>+Tabla3239[[#This Row],[BALANCE INICIAL2]]+Tabla3239[[#This Row],[ENTRADAS3]]-Tabla3239[[#This Row],[SALIDAS4]]</f>
        <v>103.5</v>
      </c>
    </row>
    <row r="496" spans="1:17" x14ac:dyDescent="0.25">
      <c r="A496" s="9" t="s">
        <v>29</v>
      </c>
      <c r="B496" s="47" t="s">
        <v>878</v>
      </c>
      <c r="C496" s="50" t="s">
        <v>102</v>
      </c>
      <c r="D496" t="s">
        <v>602</v>
      </c>
      <c r="F496" s="55" t="s">
        <v>1345</v>
      </c>
      <c r="G496" s="55"/>
      <c r="H496" s="9" t="s">
        <v>834</v>
      </c>
      <c r="I496">
        <v>2</v>
      </c>
      <c r="J496">
        <v>0</v>
      </c>
      <c r="K496" s="34">
        <v>0</v>
      </c>
      <c r="L496">
        <f>+Tabla3239[[#This Row],[BALANCE INICIAL]]+Tabla3239[[#This Row],[ENTRADAS]]-Tabla3239[[#This Row],[SALIDAS]]</f>
        <v>2</v>
      </c>
      <c r="M496" s="2">
        <v>270</v>
      </c>
      <c r="N496" s="2">
        <f>+Tabla3239[[#This Row],[BALANCE INICIAL]]*Tabla3239[[#This Row],[PRECIO]]</f>
        <v>540</v>
      </c>
      <c r="O496" s="2">
        <f>+Tabla3239[[#This Row],[ENTRADAS]]*Tabla3239[[#This Row],[PRECIO]]</f>
        <v>0</v>
      </c>
      <c r="P496" s="2">
        <f>+Tabla3239[[#This Row],[SALIDAS]]*Tabla3239[[#This Row],[PRECIO]]</f>
        <v>0</v>
      </c>
      <c r="Q496" s="2">
        <f>+Tabla3239[[#This Row],[BALANCE INICIAL2]]+Tabla3239[[#This Row],[ENTRADAS3]]-Tabla3239[[#This Row],[SALIDAS4]]</f>
        <v>540</v>
      </c>
    </row>
    <row r="497" spans="1:17" x14ac:dyDescent="0.25">
      <c r="A497" s="39" t="s">
        <v>1130</v>
      </c>
      <c r="B497" s="40" t="s">
        <v>894</v>
      </c>
      <c r="C497" s="52" t="s">
        <v>1131</v>
      </c>
      <c r="D497" t="s">
        <v>145</v>
      </c>
      <c r="F497" s="55" t="s">
        <v>1345</v>
      </c>
      <c r="G497" s="55"/>
      <c r="H497" s="9" t="s">
        <v>820</v>
      </c>
      <c r="I497">
        <v>0</v>
      </c>
      <c r="J497">
        <v>0</v>
      </c>
      <c r="K497" s="34">
        <v>0</v>
      </c>
      <c r="L497">
        <f>+Tabla3239[[#This Row],[BALANCE INICIAL]]+Tabla3239[[#This Row],[ENTRADAS]]-Tabla3239[[#This Row],[SALIDAS]]</f>
        <v>0</v>
      </c>
      <c r="M497" s="2">
        <v>900</v>
      </c>
      <c r="N497" s="2">
        <f>+Tabla3239[[#This Row],[BALANCE INICIAL]]*Tabla3239[[#This Row],[PRECIO]]</f>
        <v>0</v>
      </c>
      <c r="O497" s="2">
        <f>+Tabla3239[[#This Row],[ENTRADAS]]*Tabla3239[[#This Row],[PRECIO]]</f>
        <v>0</v>
      </c>
      <c r="P497" s="2">
        <f>+Tabla3239[[#This Row],[SALIDAS]]*Tabla3239[[#This Row],[PRECIO]]</f>
        <v>0</v>
      </c>
      <c r="Q497" s="2">
        <f>+Tabla3239[[#This Row],[BALANCE INICIAL2]]+Tabla3239[[#This Row],[ENTRADAS3]]-Tabla3239[[#This Row],[SALIDAS4]]</f>
        <v>0</v>
      </c>
    </row>
    <row r="498" spans="1:17" ht="15" customHeight="1" x14ac:dyDescent="0.25">
      <c r="A498" s="39" t="s">
        <v>1130</v>
      </c>
      <c r="B498" s="40" t="s">
        <v>894</v>
      </c>
      <c r="C498" s="52" t="s">
        <v>1131</v>
      </c>
      <c r="D498" t="s">
        <v>151</v>
      </c>
      <c r="F498" s="55" t="s">
        <v>1345</v>
      </c>
      <c r="G498" s="55"/>
      <c r="H498" s="9" t="s">
        <v>820</v>
      </c>
      <c r="I498">
        <v>0</v>
      </c>
      <c r="J498">
        <v>0</v>
      </c>
      <c r="K498" s="34">
        <v>0</v>
      </c>
      <c r="L498">
        <f>+Tabla3239[[#This Row],[BALANCE INICIAL]]+Tabla3239[[#This Row],[ENTRADAS]]-Tabla3239[[#This Row],[SALIDAS]]</f>
        <v>0</v>
      </c>
      <c r="M498" s="2">
        <v>1500</v>
      </c>
      <c r="N498" s="2">
        <f>+Tabla3239[[#This Row],[BALANCE INICIAL]]*Tabla3239[[#This Row],[PRECIO]]</f>
        <v>0</v>
      </c>
      <c r="O498" s="2">
        <f>+Tabla3239[[#This Row],[ENTRADAS]]*Tabla3239[[#This Row],[PRECIO]]</f>
        <v>0</v>
      </c>
      <c r="P498" s="2">
        <f>+Tabla3239[[#This Row],[SALIDAS]]*Tabla3239[[#This Row],[PRECIO]]</f>
        <v>0</v>
      </c>
      <c r="Q498" s="2">
        <f>+Tabla3239[[#This Row],[BALANCE INICIAL2]]+Tabla3239[[#This Row],[ENTRADAS3]]-Tabla3239[[#This Row],[SALIDAS4]]</f>
        <v>0</v>
      </c>
    </row>
    <row r="499" spans="1:17" x14ac:dyDescent="0.25">
      <c r="A499" s="39" t="s">
        <v>1130</v>
      </c>
      <c r="B499" s="40" t="s">
        <v>894</v>
      </c>
      <c r="C499" s="52" t="s">
        <v>1131</v>
      </c>
      <c r="D499" t="s">
        <v>148</v>
      </c>
      <c r="F499" s="55" t="s">
        <v>1345</v>
      </c>
      <c r="G499" s="55"/>
      <c r="H499" s="9" t="s">
        <v>820</v>
      </c>
      <c r="I499">
        <v>0</v>
      </c>
      <c r="J499">
        <v>0</v>
      </c>
      <c r="K499" s="34">
        <v>0</v>
      </c>
      <c r="L499">
        <f>+Tabla3239[[#This Row],[BALANCE INICIAL]]+Tabla3239[[#This Row],[ENTRADAS]]-Tabla3239[[#This Row],[SALIDAS]]</f>
        <v>0</v>
      </c>
      <c r="M499" s="2">
        <v>1500</v>
      </c>
      <c r="N499" s="2">
        <f>+Tabla3239[[#This Row],[BALANCE INICIAL]]*Tabla3239[[#This Row],[PRECIO]]</f>
        <v>0</v>
      </c>
      <c r="O499" s="2">
        <f>+Tabla3239[[#This Row],[ENTRADAS]]*Tabla3239[[#This Row],[PRECIO]]</f>
        <v>0</v>
      </c>
      <c r="P499" s="2">
        <f>+Tabla3239[[#This Row],[SALIDAS]]*Tabla3239[[#This Row],[PRECIO]]</f>
        <v>0</v>
      </c>
      <c r="Q499" s="2">
        <f>+Tabla3239[[#This Row],[BALANCE INICIAL2]]+Tabla3239[[#This Row],[ENTRADAS3]]-Tabla3239[[#This Row],[SALIDAS4]]</f>
        <v>0</v>
      </c>
    </row>
    <row r="500" spans="1:17" x14ac:dyDescent="0.25">
      <c r="A500" s="39" t="s">
        <v>59</v>
      </c>
      <c r="B500" s="40" t="s">
        <v>880</v>
      </c>
      <c r="C500" s="52" t="s">
        <v>107</v>
      </c>
      <c r="D500" t="s">
        <v>757</v>
      </c>
      <c r="F500" s="55" t="s">
        <v>1345</v>
      </c>
      <c r="G500" s="55"/>
      <c r="H500" s="9" t="s">
        <v>820</v>
      </c>
      <c r="I500">
        <v>1</v>
      </c>
      <c r="J500">
        <v>0</v>
      </c>
      <c r="K500" s="34">
        <v>0</v>
      </c>
      <c r="L500">
        <f>+Tabla3239[[#This Row],[BALANCE INICIAL]]+Tabla3239[[#This Row],[ENTRADAS]]-Tabla3239[[#This Row],[SALIDAS]]</f>
        <v>1</v>
      </c>
      <c r="M500" s="2">
        <v>1980</v>
      </c>
      <c r="N500" s="2">
        <f>+Tabla3239[[#This Row],[BALANCE INICIAL]]*Tabla3239[[#This Row],[PRECIO]]</f>
        <v>1980</v>
      </c>
      <c r="O500" s="2">
        <f>+Tabla3239[[#This Row],[ENTRADAS]]*Tabla3239[[#This Row],[PRECIO]]</f>
        <v>0</v>
      </c>
      <c r="P500" s="2">
        <f>+Tabla3239[[#This Row],[SALIDAS]]*Tabla3239[[#This Row],[PRECIO]]</f>
        <v>0</v>
      </c>
      <c r="Q500" s="2">
        <f>+Tabla3239[[#This Row],[BALANCE INICIAL2]]+Tabla3239[[#This Row],[ENTRADAS3]]-Tabla3239[[#This Row],[SALIDAS4]]</f>
        <v>1980</v>
      </c>
    </row>
    <row r="501" spans="1:17" x14ac:dyDescent="0.25">
      <c r="A501" s="39" t="s">
        <v>41</v>
      </c>
      <c r="B501" s="40" t="s">
        <v>890</v>
      </c>
      <c r="C501" s="52" t="s">
        <v>87</v>
      </c>
      <c r="D501" t="s">
        <v>1083</v>
      </c>
      <c r="F501" s="55" t="s">
        <v>1345</v>
      </c>
      <c r="G501" s="55"/>
      <c r="H501" s="9" t="s">
        <v>1409</v>
      </c>
      <c r="I501">
        <v>757</v>
      </c>
      <c r="J501">
        <v>0</v>
      </c>
      <c r="K501" s="34">
        <v>36</v>
      </c>
      <c r="L501">
        <f>+Tabla3239[[#This Row],[BALANCE INICIAL]]+Tabla3239[[#This Row],[ENTRADAS]]-Tabla3239[[#This Row],[SALIDAS]]</f>
        <v>721</v>
      </c>
      <c r="M501" s="2">
        <v>593</v>
      </c>
      <c r="N501" s="2">
        <f>+Tabla3239[[#This Row],[BALANCE INICIAL]]*Tabla3239[[#This Row],[PRECIO]]</f>
        <v>448901</v>
      </c>
      <c r="O501" s="2">
        <f>+Tabla3239[[#This Row],[ENTRADAS]]*Tabla3239[[#This Row],[PRECIO]]</f>
        <v>0</v>
      </c>
      <c r="P501" s="2">
        <f>+Tabla3239[[#This Row],[SALIDAS]]*Tabla3239[[#This Row],[PRECIO]]</f>
        <v>21348</v>
      </c>
      <c r="Q501" s="2">
        <f>+Tabla3239[[#This Row],[BALANCE INICIAL2]]+Tabla3239[[#This Row],[ENTRADAS3]]-Tabla3239[[#This Row],[SALIDAS4]]</f>
        <v>427553</v>
      </c>
    </row>
    <row r="502" spans="1:17" x14ac:dyDescent="0.25">
      <c r="A502" s="39" t="s">
        <v>41</v>
      </c>
      <c r="B502" s="40" t="s">
        <v>890</v>
      </c>
      <c r="C502" s="52" t="s">
        <v>87</v>
      </c>
      <c r="D502" t="s">
        <v>1004</v>
      </c>
      <c r="F502" s="55" t="s">
        <v>1345</v>
      </c>
      <c r="G502" s="55"/>
      <c r="H502" s="9" t="s">
        <v>1408</v>
      </c>
      <c r="I502">
        <v>169</v>
      </c>
      <c r="J502">
        <v>0</v>
      </c>
      <c r="K502" s="34">
        <v>70</v>
      </c>
      <c r="L502">
        <f>+Tabla3239[[#This Row],[BALANCE INICIAL]]+Tabla3239[[#This Row],[ENTRADAS]]-Tabla3239[[#This Row],[SALIDAS]]</f>
        <v>99</v>
      </c>
      <c r="M502" s="2">
        <v>174.7</v>
      </c>
      <c r="N502" s="2">
        <f>+Tabla3239[[#This Row],[BALANCE INICIAL]]*Tabla3239[[#This Row],[PRECIO]]</f>
        <v>29524.3</v>
      </c>
      <c r="O502" s="2">
        <f>+Tabla3239[[#This Row],[ENTRADAS]]*Tabla3239[[#This Row],[PRECIO]]</f>
        <v>0</v>
      </c>
      <c r="P502" s="2">
        <f>+Tabla3239[[#This Row],[SALIDAS]]*Tabla3239[[#This Row],[PRECIO]]</f>
        <v>12229</v>
      </c>
      <c r="Q502" s="2">
        <f>+Tabla3239[[#This Row],[BALANCE INICIAL2]]+Tabla3239[[#This Row],[ENTRADAS3]]-Tabla3239[[#This Row],[SALIDAS4]]</f>
        <v>17295.3</v>
      </c>
    </row>
    <row r="503" spans="1:17" x14ac:dyDescent="0.25">
      <c r="A503" s="39" t="s">
        <v>41</v>
      </c>
      <c r="B503" s="40" t="s">
        <v>890</v>
      </c>
      <c r="C503" s="52" t="s">
        <v>87</v>
      </c>
      <c r="D503" t="s">
        <v>1005</v>
      </c>
      <c r="F503" s="55" t="s">
        <v>1345</v>
      </c>
      <c r="G503" s="55"/>
      <c r="H503" s="9" t="s">
        <v>1408</v>
      </c>
      <c r="I503">
        <v>472</v>
      </c>
      <c r="J503">
        <v>0</v>
      </c>
      <c r="K503" s="34">
        <v>6</v>
      </c>
      <c r="L503">
        <f>+Tabla3239[[#This Row],[BALANCE INICIAL]]+Tabla3239[[#This Row],[ENTRADAS]]-Tabla3239[[#This Row],[SALIDAS]]</f>
        <v>466</v>
      </c>
      <c r="M503" s="2">
        <v>345</v>
      </c>
      <c r="N503" s="2">
        <f>+Tabla3239[[#This Row],[BALANCE INICIAL]]*Tabla3239[[#This Row],[PRECIO]]</f>
        <v>162840</v>
      </c>
      <c r="O503" s="2">
        <f>+Tabla3239[[#This Row],[ENTRADAS]]*Tabla3239[[#This Row],[PRECIO]]</f>
        <v>0</v>
      </c>
      <c r="P503" s="2">
        <f>+Tabla3239[[#This Row],[SALIDAS]]*Tabla3239[[#This Row],[PRECIO]]</f>
        <v>2070</v>
      </c>
      <c r="Q503" s="2">
        <f>+Tabla3239[[#This Row],[BALANCE INICIAL2]]+Tabla3239[[#This Row],[ENTRADAS3]]-Tabla3239[[#This Row],[SALIDAS4]]</f>
        <v>160770</v>
      </c>
    </row>
    <row r="504" spans="1:17" x14ac:dyDescent="0.25">
      <c r="A504" s="39" t="s">
        <v>41</v>
      </c>
      <c r="B504" s="40" t="s">
        <v>890</v>
      </c>
      <c r="C504" s="52" t="s">
        <v>87</v>
      </c>
      <c r="D504" t="s">
        <v>980</v>
      </c>
      <c r="E504" t="s">
        <v>984</v>
      </c>
      <c r="F504" s="55" t="s">
        <v>1345</v>
      </c>
      <c r="G504" s="55"/>
      <c r="H504" s="9" t="s">
        <v>1408</v>
      </c>
      <c r="I504">
        <v>2000</v>
      </c>
      <c r="J504">
        <v>0</v>
      </c>
      <c r="K504" s="34">
        <v>63</v>
      </c>
      <c r="L504">
        <f>+Tabla3239[[#This Row],[BALANCE INICIAL]]+Tabla3239[[#This Row],[ENTRADAS]]-Tabla3239[[#This Row],[SALIDAS]]</f>
        <v>1937</v>
      </c>
      <c r="M504" s="2">
        <v>160</v>
      </c>
      <c r="N504" s="2">
        <f>+Tabla3239[[#This Row],[BALANCE INICIAL]]*Tabla3239[[#This Row],[PRECIO]]</f>
        <v>320000</v>
      </c>
      <c r="O504" s="2">
        <f>+Tabla3239[[#This Row],[ENTRADAS]]*Tabla3239[[#This Row],[PRECIO]]</f>
        <v>0</v>
      </c>
      <c r="P504" s="2">
        <f>+Tabla3239[[#This Row],[SALIDAS]]*Tabla3239[[#This Row],[PRECIO]]</f>
        <v>10080</v>
      </c>
      <c r="Q504" s="2">
        <f>+Tabla3239[[#This Row],[BALANCE INICIAL2]]+Tabla3239[[#This Row],[ENTRADAS3]]-Tabla3239[[#This Row],[SALIDAS4]]</f>
        <v>309920</v>
      </c>
    </row>
    <row r="505" spans="1:17" x14ac:dyDescent="0.25">
      <c r="A505" s="39" t="s">
        <v>41</v>
      </c>
      <c r="B505" s="40" t="s">
        <v>890</v>
      </c>
      <c r="C505" s="52" t="s">
        <v>87</v>
      </c>
      <c r="D505" t="s">
        <v>275</v>
      </c>
      <c r="F505" s="55" t="s">
        <v>1345</v>
      </c>
      <c r="G505" s="55"/>
      <c r="H505" s="9" t="s">
        <v>850</v>
      </c>
      <c r="I505">
        <v>11</v>
      </c>
      <c r="J505">
        <v>0</v>
      </c>
      <c r="K505" s="34">
        <v>0</v>
      </c>
      <c r="L505">
        <f>+Tabla3239[[#This Row],[BALANCE INICIAL]]+Tabla3239[[#This Row],[ENTRADAS]]-Tabla3239[[#This Row],[SALIDAS]]</f>
        <v>11</v>
      </c>
      <c r="M505" s="2">
        <v>125</v>
      </c>
      <c r="N505" s="2">
        <f>+Tabla3239[[#This Row],[BALANCE INICIAL]]*Tabla3239[[#This Row],[PRECIO]]</f>
        <v>1375</v>
      </c>
      <c r="O505" s="2">
        <f>+Tabla3239[[#This Row],[ENTRADAS]]*Tabla3239[[#This Row],[PRECIO]]</f>
        <v>0</v>
      </c>
      <c r="P505" s="2">
        <f>+Tabla3239[[#This Row],[SALIDAS]]*Tabla3239[[#This Row],[PRECIO]]</f>
        <v>0</v>
      </c>
      <c r="Q505" s="2">
        <f>+Tabla3239[[#This Row],[BALANCE INICIAL2]]+Tabla3239[[#This Row],[ENTRADAS3]]-Tabla3239[[#This Row],[SALIDAS4]]</f>
        <v>1375</v>
      </c>
    </row>
    <row r="506" spans="1:17" x14ac:dyDescent="0.25">
      <c r="A506" s="39" t="s">
        <v>41</v>
      </c>
      <c r="B506" s="40" t="s">
        <v>890</v>
      </c>
      <c r="C506" s="52" t="s">
        <v>87</v>
      </c>
      <c r="D506" t="s">
        <v>758</v>
      </c>
      <c r="F506" s="55" t="s">
        <v>1345</v>
      </c>
      <c r="G506" s="55"/>
      <c r="H506" s="9" t="s">
        <v>820</v>
      </c>
      <c r="I506">
        <v>38</v>
      </c>
      <c r="J506">
        <v>0</v>
      </c>
      <c r="K506" s="34">
        <v>0</v>
      </c>
      <c r="L506">
        <f>+Tabla3239[[#This Row],[BALANCE INICIAL]]+Tabla3239[[#This Row],[ENTRADAS]]-Tabla3239[[#This Row],[SALIDAS]]</f>
        <v>38</v>
      </c>
      <c r="M506" s="2">
        <v>250</v>
      </c>
      <c r="N506" s="2">
        <f>+Tabla3239[[#This Row],[BALANCE INICIAL]]*Tabla3239[[#This Row],[PRECIO]]</f>
        <v>9500</v>
      </c>
      <c r="O506" s="2">
        <f>+Tabla3239[[#This Row],[ENTRADAS]]*Tabla3239[[#This Row],[PRECIO]]</f>
        <v>0</v>
      </c>
      <c r="P506" s="2">
        <f>+Tabla3239[[#This Row],[SALIDAS]]*Tabla3239[[#This Row],[PRECIO]]</f>
        <v>0</v>
      </c>
      <c r="Q506" s="2">
        <f>+Tabla3239[[#This Row],[BALANCE INICIAL2]]+Tabla3239[[#This Row],[ENTRADAS3]]-Tabla3239[[#This Row],[SALIDAS4]]</f>
        <v>9500</v>
      </c>
    </row>
    <row r="507" spans="1:17" x14ac:dyDescent="0.25">
      <c r="A507" s="39" t="s">
        <v>41</v>
      </c>
      <c r="B507" s="40" t="s">
        <v>890</v>
      </c>
      <c r="C507" s="52" t="s">
        <v>87</v>
      </c>
      <c r="D507" t="s">
        <v>759</v>
      </c>
      <c r="F507" s="55" t="s">
        <v>1345</v>
      </c>
      <c r="G507" s="55"/>
      <c r="H507" s="9" t="s">
        <v>820</v>
      </c>
      <c r="I507">
        <v>2</v>
      </c>
      <c r="J507">
        <v>0</v>
      </c>
      <c r="K507" s="34">
        <v>0</v>
      </c>
      <c r="L507">
        <f>+Tabla3239[[#This Row],[BALANCE INICIAL]]+Tabla3239[[#This Row],[ENTRADAS]]-Tabla3239[[#This Row],[SALIDAS]]</f>
        <v>2</v>
      </c>
      <c r="M507" s="2">
        <v>750</v>
      </c>
      <c r="N507" s="2">
        <f>+Tabla3239[[#This Row],[BALANCE INICIAL]]*Tabla3239[[#This Row],[PRECIO]]</f>
        <v>1500</v>
      </c>
      <c r="O507" s="2">
        <f>+Tabla3239[[#This Row],[ENTRADAS]]*Tabla3239[[#This Row],[PRECIO]]</f>
        <v>0</v>
      </c>
      <c r="P507" s="2">
        <f>+Tabla3239[[#This Row],[SALIDAS]]*Tabla3239[[#This Row],[PRECIO]]</f>
        <v>0</v>
      </c>
      <c r="Q507" s="2">
        <f>+Tabla3239[[#This Row],[BALANCE INICIAL2]]+Tabla3239[[#This Row],[ENTRADAS3]]-Tabla3239[[#This Row],[SALIDAS4]]</f>
        <v>1500</v>
      </c>
    </row>
    <row r="508" spans="1:17" x14ac:dyDescent="0.25">
      <c r="A508" s="39" t="s">
        <v>41</v>
      </c>
      <c r="B508" s="40" t="s">
        <v>890</v>
      </c>
      <c r="C508" s="52" t="s">
        <v>87</v>
      </c>
      <c r="D508" t="s">
        <v>1003</v>
      </c>
      <c r="F508" s="55" t="s">
        <v>1345</v>
      </c>
      <c r="G508" s="55"/>
      <c r="H508" s="9" t="s">
        <v>1409</v>
      </c>
      <c r="I508">
        <v>386</v>
      </c>
      <c r="J508">
        <v>0</v>
      </c>
      <c r="K508" s="34">
        <v>57</v>
      </c>
      <c r="L508">
        <f>+Tabla3239[[#This Row],[BALANCE INICIAL]]+Tabla3239[[#This Row],[ENTRADAS]]-Tabla3239[[#This Row],[SALIDAS]]</f>
        <v>329</v>
      </c>
      <c r="M508" s="2">
        <v>630</v>
      </c>
      <c r="N508" s="2">
        <f>+Tabla3239[[#This Row],[BALANCE INICIAL]]*Tabla3239[[#This Row],[PRECIO]]</f>
        <v>243180</v>
      </c>
      <c r="O508" s="2">
        <f>+Tabla3239[[#This Row],[ENTRADAS]]*Tabla3239[[#This Row],[PRECIO]]</f>
        <v>0</v>
      </c>
      <c r="P508" s="2">
        <f>+Tabla3239[[#This Row],[SALIDAS]]*Tabla3239[[#This Row],[PRECIO]]</f>
        <v>35910</v>
      </c>
      <c r="Q508" s="2">
        <f>+Tabla3239[[#This Row],[BALANCE INICIAL2]]+Tabla3239[[#This Row],[ENTRADAS3]]-Tabla3239[[#This Row],[SALIDAS4]]</f>
        <v>207270</v>
      </c>
    </row>
    <row r="509" spans="1:17" x14ac:dyDescent="0.25">
      <c r="A509" s="9" t="s">
        <v>29</v>
      </c>
      <c r="B509" s="47" t="s">
        <v>878</v>
      </c>
      <c r="C509" s="50" t="s">
        <v>102</v>
      </c>
      <c r="D509" t="s">
        <v>603</v>
      </c>
      <c r="F509" s="55" t="s">
        <v>1345</v>
      </c>
      <c r="G509" s="55"/>
      <c r="H509" s="9" t="s">
        <v>869</v>
      </c>
      <c r="I509">
        <v>1</v>
      </c>
      <c r="J509">
        <v>0</v>
      </c>
      <c r="K509" s="34">
        <v>0</v>
      </c>
      <c r="L509">
        <f>+Tabla3239[[#This Row],[BALANCE INICIAL]]+Tabla3239[[#This Row],[ENTRADAS]]-Tabla3239[[#This Row],[SALIDAS]]</f>
        <v>1</v>
      </c>
      <c r="M509" s="2">
        <v>314</v>
      </c>
      <c r="N509" s="2">
        <f>+Tabla3239[[#This Row],[BALANCE INICIAL]]*Tabla3239[[#This Row],[PRECIO]]</f>
        <v>314</v>
      </c>
      <c r="O509" s="2">
        <f>+Tabla3239[[#This Row],[ENTRADAS]]*Tabla3239[[#This Row],[PRECIO]]</f>
        <v>0</v>
      </c>
      <c r="P509" s="2">
        <f>+Tabla3239[[#This Row],[SALIDAS]]*Tabla3239[[#This Row],[PRECIO]]</f>
        <v>0</v>
      </c>
      <c r="Q509" s="2">
        <f>+Tabla3239[[#This Row],[BALANCE INICIAL2]]+Tabla3239[[#This Row],[ENTRADAS3]]-Tabla3239[[#This Row],[SALIDAS4]]</f>
        <v>314</v>
      </c>
    </row>
    <row r="510" spans="1:17" x14ac:dyDescent="0.25">
      <c r="A510" s="39" t="s">
        <v>27</v>
      </c>
      <c r="B510" s="40" t="s">
        <v>889</v>
      </c>
      <c r="C510" s="52" t="s">
        <v>1139</v>
      </c>
      <c r="D510" t="s">
        <v>1215</v>
      </c>
      <c r="F510" s="55" t="s">
        <v>1345</v>
      </c>
      <c r="G510" s="55"/>
      <c r="H510" s="9" t="s">
        <v>820</v>
      </c>
      <c r="I510">
        <v>10</v>
      </c>
      <c r="J510">
        <v>0</v>
      </c>
      <c r="K510" s="34">
        <v>0</v>
      </c>
      <c r="L510">
        <f>+Tabla3239[[#This Row],[BALANCE INICIAL]]+Tabla3239[[#This Row],[ENTRADAS]]-Tabla3239[[#This Row],[SALIDAS]]</f>
        <v>10</v>
      </c>
      <c r="M510" s="2">
        <v>70</v>
      </c>
      <c r="N510" s="2">
        <f>+Tabla3239[[#This Row],[BALANCE INICIAL]]*Tabla3239[[#This Row],[PRECIO]]</f>
        <v>700</v>
      </c>
      <c r="O510" s="2">
        <f>+Tabla3239[[#This Row],[ENTRADAS]]*Tabla3239[[#This Row],[PRECIO]]</f>
        <v>0</v>
      </c>
      <c r="P510" s="2">
        <f>+Tabla3239[[#This Row],[SALIDAS]]*Tabla3239[[#This Row],[PRECIO]]</f>
        <v>0</v>
      </c>
      <c r="Q510" s="2">
        <f>+Tabla3239[[#This Row],[BALANCE INICIAL2]]+Tabla3239[[#This Row],[ENTRADAS3]]-Tabla3239[[#This Row],[SALIDAS4]]</f>
        <v>700</v>
      </c>
    </row>
    <row r="511" spans="1:17" x14ac:dyDescent="0.25">
      <c r="A511" s="13" t="s">
        <v>1488</v>
      </c>
      <c r="B511" s="17" t="s">
        <v>1489</v>
      </c>
      <c r="C511" s="49" t="s">
        <v>1490</v>
      </c>
      <c r="D511" t="s">
        <v>1491</v>
      </c>
      <c r="E511" t="s">
        <v>1486</v>
      </c>
      <c r="F511" s="55">
        <v>45506</v>
      </c>
      <c r="G511" s="62" t="s">
        <v>1492</v>
      </c>
      <c r="H511" s="9" t="s">
        <v>820</v>
      </c>
      <c r="I511">
        <v>25</v>
      </c>
      <c r="J511">
        <v>0</v>
      </c>
      <c r="K511" s="34">
        <v>0</v>
      </c>
      <c r="L511">
        <f>+Tabla3239[[#This Row],[BALANCE INICIAL]]+Tabla3239[[#This Row],[ENTRADAS]]-Tabla3239[[#This Row],[SALIDAS]]</f>
        <v>25</v>
      </c>
      <c r="M511" s="2">
        <v>800</v>
      </c>
      <c r="N511" s="2">
        <v>20000</v>
      </c>
      <c r="O511" s="2" t="s">
        <v>1483</v>
      </c>
      <c r="P511" s="2" t="s">
        <v>1483</v>
      </c>
      <c r="Q511" s="2">
        <v>20000</v>
      </c>
    </row>
    <row r="512" spans="1:17" ht="14.25" customHeight="1" x14ac:dyDescent="0.25">
      <c r="A512" s="39" t="s">
        <v>1424</v>
      </c>
      <c r="B512" s="40" t="s">
        <v>1425</v>
      </c>
      <c r="C512" s="52" t="s">
        <v>1426</v>
      </c>
      <c r="D512" t="s">
        <v>1216</v>
      </c>
      <c r="F512" s="55" t="s">
        <v>1345</v>
      </c>
      <c r="G512" s="55"/>
      <c r="H512" s="9" t="s">
        <v>820</v>
      </c>
      <c r="I512">
        <v>6</v>
      </c>
      <c r="J512">
        <v>0</v>
      </c>
      <c r="K512" s="34">
        <v>0</v>
      </c>
      <c r="L512">
        <f>+Tabla3239[[#This Row],[BALANCE INICIAL]]+Tabla3239[[#This Row],[ENTRADAS]]-Tabla3239[[#This Row],[SALIDAS]]</f>
        <v>6</v>
      </c>
      <c r="M512" s="2">
        <v>789.19</v>
      </c>
      <c r="N512" s="2">
        <f>+Tabla3239[[#This Row],[BALANCE INICIAL]]*Tabla3239[[#This Row],[PRECIO]]</f>
        <v>4735.1400000000003</v>
      </c>
      <c r="O512" s="2">
        <f>+Tabla3239[[#This Row],[ENTRADAS]]*Tabla3239[[#This Row],[PRECIO]]</f>
        <v>0</v>
      </c>
      <c r="P512" s="2">
        <f>+Tabla3239[[#This Row],[SALIDAS]]*Tabla3239[[#This Row],[PRECIO]]</f>
        <v>0</v>
      </c>
      <c r="Q512" s="2">
        <f>+Tabla3239[[#This Row],[BALANCE INICIAL2]]+Tabla3239[[#This Row],[ENTRADAS3]]-Tabla3239[[#This Row],[SALIDAS4]]</f>
        <v>4735.1400000000003</v>
      </c>
    </row>
    <row r="513" spans="1:17" x14ac:dyDescent="0.25">
      <c r="A513" s="39" t="s">
        <v>1424</v>
      </c>
      <c r="B513" s="40" t="s">
        <v>1425</v>
      </c>
      <c r="C513" s="52" t="s">
        <v>1426</v>
      </c>
      <c r="D513" t="s">
        <v>1464</v>
      </c>
      <c r="F513" s="55" t="s">
        <v>1345</v>
      </c>
      <c r="G513" s="55"/>
      <c r="H513" s="9" t="s">
        <v>820</v>
      </c>
      <c r="I513">
        <v>2</v>
      </c>
      <c r="J513">
        <v>0</v>
      </c>
      <c r="K513" s="34">
        <v>0</v>
      </c>
      <c r="L513">
        <f>+Tabla3239[[#This Row],[BALANCE INICIAL]]+Tabla3239[[#This Row],[ENTRADAS]]-Tabla3239[[#This Row],[SALIDAS]]</f>
        <v>2</v>
      </c>
      <c r="M513" s="2">
        <v>847.46</v>
      </c>
      <c r="N513" s="2">
        <f>+Tabla3239[[#This Row],[BALANCE INICIAL]]*Tabla3239[[#This Row],[PRECIO]]</f>
        <v>1694.92</v>
      </c>
      <c r="O513" s="2">
        <f>+Tabla3239[[#This Row],[ENTRADAS]]*Tabla3239[[#This Row],[PRECIO]]</f>
        <v>0</v>
      </c>
      <c r="P513" s="2">
        <f>+Tabla3239[[#This Row],[SALIDAS]]*Tabla3239[[#This Row],[PRECIO]]</f>
        <v>0</v>
      </c>
      <c r="Q513" s="2">
        <f>+Tabla3239[[#This Row],[BALANCE INICIAL2]]+Tabla3239[[#This Row],[ENTRADAS3]]-Tabla3239[[#This Row],[SALIDAS4]]</f>
        <v>1694.92</v>
      </c>
    </row>
    <row r="514" spans="1:17" x14ac:dyDescent="0.25">
      <c r="A514" s="39" t="s">
        <v>1424</v>
      </c>
      <c r="B514" s="40" t="s">
        <v>1425</v>
      </c>
      <c r="C514" s="52" t="s">
        <v>1426</v>
      </c>
      <c r="D514" t="s">
        <v>1217</v>
      </c>
      <c r="F514" s="55" t="s">
        <v>1345</v>
      </c>
      <c r="G514" s="55"/>
      <c r="H514" s="9" t="s">
        <v>820</v>
      </c>
      <c r="I514">
        <v>12</v>
      </c>
      <c r="J514">
        <v>0</v>
      </c>
      <c r="K514" s="34">
        <v>0</v>
      </c>
      <c r="L514">
        <f>+Tabla3239[[#This Row],[BALANCE INICIAL]]+Tabla3239[[#This Row],[ENTRADAS]]-Tabla3239[[#This Row],[SALIDAS]]</f>
        <v>12</v>
      </c>
      <c r="M514" s="2">
        <v>178.98</v>
      </c>
      <c r="N514" s="2">
        <f>+Tabla3239[[#This Row],[BALANCE INICIAL]]*Tabla3239[[#This Row],[PRECIO]]</f>
        <v>2147.7599999999998</v>
      </c>
      <c r="O514" s="2">
        <f>+Tabla3239[[#This Row],[ENTRADAS]]*Tabla3239[[#This Row],[PRECIO]]</f>
        <v>0</v>
      </c>
      <c r="P514" s="2">
        <f>+Tabla3239[[#This Row],[SALIDAS]]*Tabla3239[[#This Row],[PRECIO]]</f>
        <v>0</v>
      </c>
      <c r="Q514" s="2">
        <f>+Tabla3239[[#This Row],[BALANCE INICIAL2]]+Tabla3239[[#This Row],[ENTRADAS3]]-Tabla3239[[#This Row],[SALIDAS4]]</f>
        <v>2147.7599999999998</v>
      </c>
    </row>
    <row r="515" spans="1:17" x14ac:dyDescent="0.25">
      <c r="A515" s="9" t="s">
        <v>29</v>
      </c>
      <c r="B515" s="47" t="s">
        <v>878</v>
      </c>
      <c r="C515" s="50" t="s">
        <v>102</v>
      </c>
      <c r="D515" t="s">
        <v>606</v>
      </c>
      <c r="F515" s="55" t="s">
        <v>1345</v>
      </c>
      <c r="G515" s="55"/>
      <c r="H515" s="9" t="s">
        <v>834</v>
      </c>
      <c r="I515">
        <v>4</v>
      </c>
      <c r="J515">
        <v>0</v>
      </c>
      <c r="K515" s="34">
        <v>0</v>
      </c>
      <c r="L515">
        <f>+Tabla3239[[#This Row],[BALANCE INICIAL]]+Tabla3239[[#This Row],[ENTRADAS]]-Tabla3239[[#This Row],[SALIDAS]]</f>
        <v>4</v>
      </c>
      <c r="M515" s="2">
        <v>38</v>
      </c>
      <c r="N515" s="2">
        <f>+Tabla3239[[#This Row],[BALANCE INICIAL]]*Tabla3239[[#This Row],[PRECIO]]</f>
        <v>152</v>
      </c>
      <c r="O515" s="2">
        <f>+Tabla3239[[#This Row],[ENTRADAS]]*Tabla3239[[#This Row],[PRECIO]]</f>
        <v>0</v>
      </c>
      <c r="P515" s="2">
        <f>+Tabla3239[[#This Row],[SALIDAS]]*Tabla3239[[#This Row],[PRECIO]]</f>
        <v>0</v>
      </c>
      <c r="Q515" s="2">
        <f>+Tabla3239[[#This Row],[BALANCE INICIAL2]]+Tabla3239[[#This Row],[ENTRADAS3]]-Tabla3239[[#This Row],[SALIDAS4]]</f>
        <v>152</v>
      </c>
    </row>
    <row r="516" spans="1:17" ht="14.25" customHeight="1" x14ac:dyDescent="0.25">
      <c r="A516" s="9" t="s">
        <v>29</v>
      </c>
      <c r="B516" s="47" t="s">
        <v>878</v>
      </c>
      <c r="C516" s="50" t="s">
        <v>102</v>
      </c>
      <c r="D516" t="s">
        <v>607</v>
      </c>
      <c r="F516" s="55" t="s">
        <v>1345</v>
      </c>
      <c r="G516" s="55"/>
      <c r="H516" s="9" t="s">
        <v>834</v>
      </c>
      <c r="I516">
        <v>1</v>
      </c>
      <c r="J516">
        <v>0</v>
      </c>
      <c r="K516" s="34">
        <v>1</v>
      </c>
      <c r="L516">
        <f>+Tabla3239[[#This Row],[BALANCE INICIAL]]+Tabla3239[[#This Row],[ENTRADAS]]-Tabla3239[[#This Row],[SALIDAS]]</f>
        <v>0</v>
      </c>
      <c r="M516" s="2">
        <v>56</v>
      </c>
      <c r="N516" s="2">
        <f>+Tabla3239[[#This Row],[BALANCE INICIAL]]*Tabla3239[[#This Row],[PRECIO]]</f>
        <v>56</v>
      </c>
      <c r="O516" s="2">
        <f>+Tabla3239[[#This Row],[ENTRADAS]]*Tabla3239[[#This Row],[PRECIO]]</f>
        <v>0</v>
      </c>
      <c r="P516" s="2">
        <f>+Tabla3239[[#This Row],[SALIDAS]]*Tabla3239[[#This Row],[PRECIO]]</f>
        <v>56</v>
      </c>
      <c r="Q516" s="2">
        <f>+Tabla3239[[#This Row],[BALANCE INICIAL2]]+Tabla3239[[#This Row],[ENTRADAS3]]-Tabla3239[[#This Row],[SALIDAS4]]</f>
        <v>0</v>
      </c>
    </row>
    <row r="517" spans="1:17" x14ac:dyDescent="0.25">
      <c r="A517" s="9" t="s">
        <v>29</v>
      </c>
      <c r="B517" s="47" t="s">
        <v>878</v>
      </c>
      <c r="C517" s="50" t="s">
        <v>102</v>
      </c>
      <c r="D517" t="s">
        <v>608</v>
      </c>
      <c r="F517" s="55" t="s">
        <v>1345</v>
      </c>
      <c r="G517" s="55"/>
      <c r="H517" s="9" t="s">
        <v>869</v>
      </c>
      <c r="I517">
        <v>1</v>
      </c>
      <c r="J517">
        <v>0</v>
      </c>
      <c r="K517" s="34">
        <v>0</v>
      </c>
      <c r="L517">
        <f>+Tabla3239[[#This Row],[BALANCE INICIAL]]+Tabla3239[[#This Row],[ENTRADAS]]-Tabla3239[[#This Row],[SALIDAS]]</f>
        <v>1</v>
      </c>
      <c r="M517" s="2">
        <v>33</v>
      </c>
      <c r="N517" s="2">
        <f>+Tabla3239[[#This Row],[BALANCE INICIAL]]*Tabla3239[[#This Row],[PRECIO]]</f>
        <v>33</v>
      </c>
      <c r="O517" s="2">
        <f>+Tabla3239[[#This Row],[ENTRADAS]]*Tabla3239[[#This Row],[PRECIO]]</f>
        <v>0</v>
      </c>
      <c r="P517" s="2">
        <f>+Tabla3239[[#This Row],[SALIDAS]]*Tabla3239[[#This Row],[PRECIO]]</f>
        <v>0</v>
      </c>
      <c r="Q517" s="2">
        <f>+Tabla3239[[#This Row],[BALANCE INICIAL2]]+Tabla3239[[#This Row],[ENTRADAS3]]-Tabla3239[[#This Row],[SALIDAS4]]</f>
        <v>33</v>
      </c>
    </row>
    <row r="518" spans="1:17" x14ac:dyDescent="0.25">
      <c r="A518" s="9" t="s">
        <v>29</v>
      </c>
      <c r="B518" s="47" t="s">
        <v>878</v>
      </c>
      <c r="C518" s="50" t="s">
        <v>102</v>
      </c>
      <c r="D518" t="s">
        <v>609</v>
      </c>
      <c r="F518" s="55" t="s">
        <v>1345</v>
      </c>
      <c r="G518" s="55"/>
      <c r="H518" s="9" t="s">
        <v>834</v>
      </c>
      <c r="I518">
        <v>1</v>
      </c>
      <c r="J518">
        <v>0</v>
      </c>
      <c r="K518" s="34">
        <v>0</v>
      </c>
      <c r="L518">
        <f>+Tabla3239[[#This Row],[BALANCE INICIAL]]+Tabla3239[[#This Row],[ENTRADAS]]-Tabla3239[[#This Row],[SALIDAS]]</f>
        <v>1</v>
      </c>
      <c r="M518" s="2">
        <v>138.94999999999999</v>
      </c>
      <c r="N518" s="2">
        <f>+Tabla3239[[#This Row],[BALANCE INICIAL]]*Tabla3239[[#This Row],[PRECIO]]</f>
        <v>138.94999999999999</v>
      </c>
      <c r="O518" s="2">
        <f>+Tabla3239[[#This Row],[ENTRADAS]]*Tabla3239[[#This Row],[PRECIO]]</f>
        <v>0</v>
      </c>
      <c r="P518" s="2">
        <f>+Tabla3239[[#This Row],[SALIDAS]]*Tabla3239[[#This Row],[PRECIO]]</f>
        <v>0</v>
      </c>
      <c r="Q518" s="2">
        <f>+Tabla3239[[#This Row],[BALANCE INICIAL2]]+Tabla3239[[#This Row],[ENTRADAS3]]-Tabla3239[[#This Row],[SALIDAS4]]</f>
        <v>138.94999999999999</v>
      </c>
    </row>
    <row r="519" spans="1:17" x14ac:dyDescent="0.25">
      <c r="A519" s="39" t="s">
        <v>43</v>
      </c>
      <c r="B519" s="40" t="s">
        <v>879</v>
      </c>
      <c r="C519" s="52" t="s">
        <v>89</v>
      </c>
      <c r="D519" t="s">
        <v>1210</v>
      </c>
      <c r="F519" s="55" t="s">
        <v>1345</v>
      </c>
      <c r="G519" s="55"/>
      <c r="H519" s="9" t="s">
        <v>820</v>
      </c>
      <c r="I519">
        <v>500</v>
      </c>
      <c r="J519">
        <v>0</v>
      </c>
      <c r="K519" s="34">
        <v>0</v>
      </c>
      <c r="L519">
        <f>+Tabla3239[[#This Row],[BALANCE INICIAL]]+Tabla3239[[#This Row],[ENTRADAS]]-Tabla3239[[#This Row],[SALIDAS]]</f>
        <v>500</v>
      </c>
      <c r="M519" s="2">
        <v>20</v>
      </c>
      <c r="N519" s="2">
        <f>+Tabla3239[[#This Row],[BALANCE INICIAL]]*Tabla3239[[#This Row],[PRECIO]]</f>
        <v>10000</v>
      </c>
      <c r="O519" s="2">
        <f>+Tabla3239[[#This Row],[ENTRADAS]]*Tabla3239[[#This Row],[PRECIO]]</f>
        <v>0</v>
      </c>
      <c r="P519" s="2">
        <f>+Tabla3239[[#This Row],[SALIDAS]]*Tabla3239[[#This Row],[PRECIO]]</f>
        <v>0</v>
      </c>
      <c r="Q519" s="2">
        <f>+Tabla3239[[#This Row],[BALANCE INICIAL2]]+Tabla3239[[#This Row],[ENTRADAS3]]-Tabla3239[[#This Row],[SALIDAS4]]</f>
        <v>10000</v>
      </c>
    </row>
    <row r="520" spans="1:17" x14ac:dyDescent="0.25">
      <c r="A520" s="39" t="s">
        <v>24</v>
      </c>
      <c r="B520" s="40" t="s">
        <v>875</v>
      </c>
      <c r="C520" s="52" t="s">
        <v>64</v>
      </c>
      <c r="D520" t="s">
        <v>1211</v>
      </c>
      <c r="F520" s="55" t="s">
        <v>1345</v>
      </c>
      <c r="G520" s="55"/>
      <c r="H520" s="9" t="s">
        <v>820</v>
      </c>
      <c r="I520">
        <v>60</v>
      </c>
      <c r="J520">
        <v>0</v>
      </c>
      <c r="K520" s="34">
        <v>0</v>
      </c>
      <c r="L520">
        <f>+Tabla3239[[#This Row],[BALANCE INICIAL]]+Tabla3239[[#This Row],[ENTRADAS]]-Tabla3239[[#This Row],[SALIDAS]]</f>
        <v>60</v>
      </c>
      <c r="M520" s="2">
        <v>64</v>
      </c>
      <c r="N520" s="2">
        <f>+Tabla3239[[#This Row],[BALANCE INICIAL]]*Tabla3239[[#This Row],[PRECIO]]</f>
        <v>3840</v>
      </c>
      <c r="O520" s="2">
        <f>+Tabla3239[[#This Row],[ENTRADAS]]*Tabla3239[[#This Row],[PRECIO]]</f>
        <v>0</v>
      </c>
      <c r="P520" s="2">
        <f>+Tabla3239[[#This Row],[SALIDAS]]*Tabla3239[[#This Row],[PRECIO]]</f>
        <v>0</v>
      </c>
      <c r="Q520" s="2">
        <f>+Tabla3239[[#This Row],[BALANCE INICIAL2]]+Tabla3239[[#This Row],[ENTRADAS3]]-Tabla3239[[#This Row],[SALIDAS4]]</f>
        <v>3840</v>
      </c>
    </row>
    <row r="521" spans="1:17" x14ac:dyDescent="0.25">
      <c r="A521" s="39" t="s">
        <v>24</v>
      </c>
      <c r="B521" s="40" t="s">
        <v>875</v>
      </c>
      <c r="C521" s="52" t="s">
        <v>64</v>
      </c>
      <c r="D521" t="s">
        <v>1212</v>
      </c>
      <c r="F521" s="55" t="s">
        <v>1345</v>
      </c>
      <c r="G521" s="55"/>
      <c r="H521" s="9" t="s">
        <v>820</v>
      </c>
      <c r="I521">
        <v>3</v>
      </c>
      <c r="J521">
        <v>0</v>
      </c>
      <c r="K521" s="34">
        <v>0</v>
      </c>
      <c r="L521">
        <f>+Tabla3239[[#This Row],[BALANCE INICIAL]]+Tabla3239[[#This Row],[ENTRADAS]]-Tabla3239[[#This Row],[SALIDAS]]</f>
        <v>3</v>
      </c>
      <c r="M521" s="2">
        <v>755</v>
      </c>
      <c r="N521" s="2">
        <f>+Tabla3239[[#This Row],[BALANCE INICIAL]]*Tabla3239[[#This Row],[PRECIO]]</f>
        <v>2265</v>
      </c>
      <c r="O521" s="2">
        <f>+Tabla3239[[#This Row],[ENTRADAS]]*Tabla3239[[#This Row],[PRECIO]]</f>
        <v>0</v>
      </c>
      <c r="P521" s="2">
        <f>+Tabla3239[[#This Row],[SALIDAS]]*Tabla3239[[#This Row],[PRECIO]]</f>
        <v>0</v>
      </c>
      <c r="Q521" s="2">
        <f>+Tabla3239[[#This Row],[BALANCE INICIAL2]]+Tabla3239[[#This Row],[ENTRADAS3]]-Tabla3239[[#This Row],[SALIDAS4]]</f>
        <v>2265</v>
      </c>
    </row>
    <row r="522" spans="1:17" x14ac:dyDescent="0.25">
      <c r="A522" s="39" t="s">
        <v>28</v>
      </c>
      <c r="B522" s="40" t="s">
        <v>884</v>
      </c>
      <c r="C522" s="52" t="s">
        <v>74</v>
      </c>
      <c r="D522" t="s">
        <v>1463</v>
      </c>
      <c r="F522" s="55" t="s">
        <v>1345</v>
      </c>
      <c r="G522" s="55"/>
      <c r="H522" s="9" t="s">
        <v>839</v>
      </c>
      <c r="I522">
        <v>5</v>
      </c>
      <c r="J522">
        <v>0</v>
      </c>
      <c r="K522" s="34">
        <v>5</v>
      </c>
      <c r="L522">
        <f>+Tabla3239[[#This Row],[BALANCE INICIAL]]+Tabla3239[[#This Row],[ENTRADAS]]-Tabla3239[[#This Row],[SALIDAS]]</f>
        <v>0</v>
      </c>
      <c r="M522" s="2">
        <v>327.12</v>
      </c>
      <c r="N522" s="2">
        <f>+Tabla3239[[#This Row],[BALANCE INICIAL]]*Tabla3239[[#This Row],[PRECIO]]</f>
        <v>1635.6</v>
      </c>
      <c r="O522" s="2">
        <f>+Tabla3239[[#This Row],[ENTRADAS]]*Tabla3239[[#This Row],[PRECIO]]</f>
        <v>0</v>
      </c>
      <c r="P522" s="2">
        <f>+Tabla3239[[#This Row],[SALIDAS]]*Tabla3239[[#This Row],[PRECIO]]</f>
        <v>1635.6</v>
      </c>
      <c r="Q522" s="2">
        <f>+Tabla3239[[#This Row],[BALANCE INICIAL2]]+Tabla3239[[#This Row],[ENTRADAS3]]-Tabla3239[[#This Row],[SALIDAS4]]</f>
        <v>0</v>
      </c>
    </row>
    <row r="523" spans="1:17" x14ac:dyDescent="0.25">
      <c r="A523" s="9" t="s">
        <v>29</v>
      </c>
      <c r="B523" s="47" t="s">
        <v>878</v>
      </c>
      <c r="C523" s="50" t="s">
        <v>102</v>
      </c>
      <c r="D523" t="s">
        <v>1213</v>
      </c>
      <c r="F523" s="55" t="s">
        <v>1345</v>
      </c>
      <c r="G523" s="55"/>
      <c r="H523" s="9" t="s">
        <v>869</v>
      </c>
      <c r="I523">
        <v>4</v>
      </c>
      <c r="J523">
        <v>0</v>
      </c>
      <c r="K523" s="34">
        <v>2</v>
      </c>
      <c r="L523">
        <f>+Tabla3239[[#This Row],[BALANCE INICIAL]]+Tabla3239[[#This Row],[ENTRADAS]]-Tabla3239[[#This Row],[SALIDAS]]</f>
        <v>2</v>
      </c>
      <c r="M523" s="2">
        <v>195.76</v>
      </c>
      <c r="N523" s="2">
        <f>+Tabla3239[[#This Row],[BALANCE INICIAL]]*Tabla3239[[#This Row],[PRECIO]]</f>
        <v>783.04</v>
      </c>
      <c r="O523" s="2">
        <f>+Tabla3239[[#This Row],[ENTRADAS]]*Tabla3239[[#This Row],[PRECIO]]</f>
        <v>0</v>
      </c>
      <c r="P523" s="2">
        <f>+Tabla3239[[#This Row],[SALIDAS]]*Tabla3239[[#This Row],[PRECIO]]</f>
        <v>391.52</v>
      </c>
      <c r="Q523" s="2">
        <f>+Tabla3239[[#This Row],[BALANCE INICIAL2]]+Tabla3239[[#This Row],[ENTRADAS3]]-Tabla3239[[#This Row],[SALIDAS4]]</f>
        <v>391.52</v>
      </c>
    </row>
    <row r="524" spans="1:17" x14ac:dyDescent="0.25">
      <c r="A524" s="39" t="s">
        <v>45</v>
      </c>
      <c r="B524" s="40" t="s">
        <v>881</v>
      </c>
      <c r="C524" s="52" t="s">
        <v>91</v>
      </c>
      <c r="D524" t="s">
        <v>1214</v>
      </c>
      <c r="F524" s="55" t="s">
        <v>1345</v>
      </c>
      <c r="G524" s="55"/>
      <c r="H524" s="9" t="s">
        <v>820</v>
      </c>
      <c r="I524">
        <v>1</v>
      </c>
      <c r="J524">
        <v>0</v>
      </c>
      <c r="K524" s="34">
        <v>1</v>
      </c>
      <c r="L524">
        <f>+Tabla3239[[#This Row],[BALANCE INICIAL]]+Tabla3239[[#This Row],[ENTRADAS]]-Tabla3239[[#This Row],[SALIDAS]]</f>
        <v>0</v>
      </c>
      <c r="M524" s="2">
        <v>1175</v>
      </c>
      <c r="N524" s="2">
        <f>+Tabla3239[[#This Row],[BALANCE INICIAL]]*Tabla3239[[#This Row],[PRECIO]]</f>
        <v>1175</v>
      </c>
      <c r="O524" s="2">
        <f>+Tabla3239[[#This Row],[ENTRADAS]]*Tabla3239[[#This Row],[PRECIO]]</f>
        <v>0</v>
      </c>
      <c r="P524" s="2">
        <f>+Tabla3239[[#This Row],[SALIDAS]]*Tabla3239[[#This Row],[PRECIO]]</f>
        <v>1175</v>
      </c>
      <c r="Q524" s="2">
        <f>+Tabla3239[[#This Row],[BALANCE INICIAL2]]+Tabla3239[[#This Row],[ENTRADAS3]]-Tabla3239[[#This Row],[SALIDAS4]]</f>
        <v>0</v>
      </c>
    </row>
    <row r="525" spans="1:17" x14ac:dyDescent="0.25">
      <c r="A525" s="39" t="s">
        <v>28</v>
      </c>
      <c r="B525" s="40" t="s">
        <v>884</v>
      </c>
      <c r="C525" s="52" t="s">
        <v>74</v>
      </c>
      <c r="D525" t="s">
        <v>1050</v>
      </c>
      <c r="F525" s="55" t="s">
        <v>1345</v>
      </c>
      <c r="G525" s="55"/>
      <c r="H525" s="9" t="s">
        <v>820</v>
      </c>
      <c r="I525">
        <v>17</v>
      </c>
      <c r="J525">
        <v>0</v>
      </c>
      <c r="K525" s="34">
        <v>0</v>
      </c>
      <c r="L525">
        <f>+Tabla3239[[#This Row],[BALANCE INICIAL]]+Tabla3239[[#This Row],[ENTRADAS]]-Tabla3239[[#This Row],[SALIDAS]]</f>
        <v>17</v>
      </c>
      <c r="M525" s="2">
        <v>108</v>
      </c>
      <c r="N525" s="2">
        <f>+Tabla3239[[#This Row],[BALANCE INICIAL]]*Tabla3239[[#This Row],[PRECIO]]</f>
        <v>1836</v>
      </c>
      <c r="O525" s="2">
        <f>+Tabla3239[[#This Row],[ENTRADAS]]*Tabla3239[[#This Row],[PRECIO]]</f>
        <v>0</v>
      </c>
      <c r="P525" s="2">
        <f>+Tabla3239[[#This Row],[SALIDAS]]*Tabla3239[[#This Row],[PRECIO]]</f>
        <v>0</v>
      </c>
      <c r="Q525" s="2">
        <f>+Tabla3239[[#This Row],[BALANCE INICIAL2]]+Tabla3239[[#This Row],[ENTRADAS3]]-Tabla3239[[#This Row],[SALIDAS4]]</f>
        <v>1836</v>
      </c>
    </row>
    <row r="526" spans="1:17" x14ac:dyDescent="0.25">
      <c r="A526" s="39" t="s">
        <v>28</v>
      </c>
      <c r="B526" s="40" t="s">
        <v>884</v>
      </c>
      <c r="C526" s="52" t="s">
        <v>74</v>
      </c>
      <c r="D526" t="s">
        <v>1051</v>
      </c>
      <c r="F526" s="55" t="s">
        <v>1345</v>
      </c>
      <c r="G526" s="55"/>
      <c r="H526" s="9" t="s">
        <v>820</v>
      </c>
      <c r="I526">
        <v>4</v>
      </c>
      <c r="J526">
        <v>0</v>
      </c>
      <c r="K526" s="34">
        <v>0</v>
      </c>
      <c r="L526">
        <f>+Tabla3239[[#This Row],[BALANCE INICIAL]]+Tabla3239[[#This Row],[ENTRADAS]]-Tabla3239[[#This Row],[SALIDAS]]</f>
        <v>4</v>
      </c>
      <c r="M526" s="2">
        <v>255.93</v>
      </c>
      <c r="N526" s="2">
        <f>+Tabla3239[[#This Row],[BALANCE INICIAL]]*Tabla3239[[#This Row],[PRECIO]]</f>
        <v>1023.72</v>
      </c>
      <c r="O526" s="2">
        <f>+Tabla3239[[#This Row],[ENTRADAS]]*Tabla3239[[#This Row],[PRECIO]]</f>
        <v>0</v>
      </c>
      <c r="P526" s="2">
        <f>+Tabla3239[[#This Row],[SALIDAS]]*Tabla3239[[#This Row],[PRECIO]]</f>
        <v>0</v>
      </c>
      <c r="Q526" s="2">
        <f>+Tabla3239[[#This Row],[BALANCE INICIAL2]]+Tabla3239[[#This Row],[ENTRADAS3]]-Tabla3239[[#This Row],[SALIDAS4]]</f>
        <v>1023.72</v>
      </c>
    </row>
    <row r="527" spans="1:17" x14ac:dyDescent="0.25">
      <c r="A527" s="9" t="s">
        <v>29</v>
      </c>
      <c r="B527" s="47" t="s">
        <v>878</v>
      </c>
      <c r="C527" s="50" t="s">
        <v>102</v>
      </c>
      <c r="D527" t="s">
        <v>611</v>
      </c>
      <c r="F527" s="55" t="s">
        <v>1345</v>
      </c>
      <c r="G527" s="55"/>
      <c r="H527" s="9" t="s">
        <v>865</v>
      </c>
      <c r="I527">
        <v>5</v>
      </c>
      <c r="J527">
        <v>0</v>
      </c>
      <c r="K527" s="34">
        <v>0</v>
      </c>
      <c r="L527">
        <f>+Tabla3239[[#This Row],[BALANCE INICIAL]]+Tabla3239[[#This Row],[ENTRADAS]]-Tabla3239[[#This Row],[SALIDAS]]</f>
        <v>5</v>
      </c>
      <c r="M527" s="2">
        <v>900</v>
      </c>
      <c r="N527" s="2">
        <f>+Tabla3239[[#This Row],[BALANCE INICIAL]]*Tabla3239[[#This Row],[PRECIO]]</f>
        <v>4500</v>
      </c>
      <c r="O527" s="2">
        <f>+Tabla3239[[#This Row],[ENTRADAS]]*Tabla3239[[#This Row],[PRECIO]]</f>
        <v>0</v>
      </c>
      <c r="P527" s="2">
        <f>+Tabla3239[[#This Row],[SALIDAS]]*Tabla3239[[#This Row],[PRECIO]]</f>
        <v>0</v>
      </c>
      <c r="Q527" s="2">
        <f>+Tabla3239[[#This Row],[BALANCE INICIAL2]]+Tabla3239[[#This Row],[ENTRADAS3]]-Tabla3239[[#This Row],[SALIDAS4]]</f>
        <v>4500</v>
      </c>
    </row>
    <row r="528" spans="1:17" x14ac:dyDescent="0.25">
      <c r="A528" s="9" t="s">
        <v>29</v>
      </c>
      <c r="B528" s="47" t="s">
        <v>878</v>
      </c>
      <c r="C528" s="50" t="s">
        <v>102</v>
      </c>
      <c r="D528" t="s">
        <v>612</v>
      </c>
      <c r="F528" s="55" t="s">
        <v>1345</v>
      </c>
      <c r="G528" s="55"/>
      <c r="H528" s="9" t="s">
        <v>865</v>
      </c>
      <c r="I528">
        <v>3</v>
      </c>
      <c r="J528">
        <v>0</v>
      </c>
      <c r="K528" s="34">
        <v>0</v>
      </c>
      <c r="L528">
        <f>+Tabla3239[[#This Row],[BALANCE INICIAL]]+Tabla3239[[#This Row],[ENTRADAS]]-Tabla3239[[#This Row],[SALIDAS]]</f>
        <v>3</v>
      </c>
      <c r="M528" s="2">
        <v>840</v>
      </c>
      <c r="N528" s="2">
        <f>+Tabla3239[[#This Row],[BALANCE INICIAL]]*Tabla3239[[#This Row],[PRECIO]]</f>
        <v>2520</v>
      </c>
      <c r="O528" s="2">
        <f>+Tabla3239[[#This Row],[ENTRADAS]]*Tabla3239[[#This Row],[PRECIO]]</f>
        <v>0</v>
      </c>
      <c r="P528" s="2">
        <f>+Tabla3239[[#This Row],[SALIDAS]]*Tabla3239[[#This Row],[PRECIO]]</f>
        <v>0</v>
      </c>
      <c r="Q528" s="2">
        <f>+Tabla3239[[#This Row],[BALANCE INICIAL2]]+Tabla3239[[#This Row],[ENTRADAS3]]-Tabla3239[[#This Row],[SALIDAS4]]</f>
        <v>2520</v>
      </c>
    </row>
    <row r="529" spans="1:17" x14ac:dyDescent="0.25">
      <c r="A529" s="9" t="s">
        <v>29</v>
      </c>
      <c r="B529" s="47" t="s">
        <v>878</v>
      </c>
      <c r="C529" s="50" t="s">
        <v>102</v>
      </c>
      <c r="D529" t="s">
        <v>613</v>
      </c>
      <c r="F529" s="55" t="s">
        <v>1345</v>
      </c>
      <c r="G529" s="55"/>
      <c r="H529" s="9" t="s">
        <v>865</v>
      </c>
      <c r="I529">
        <v>2</v>
      </c>
      <c r="J529">
        <v>0</v>
      </c>
      <c r="K529" s="34">
        <v>0</v>
      </c>
      <c r="L529">
        <f>+Tabla3239[[#This Row],[BALANCE INICIAL]]+Tabla3239[[#This Row],[ENTRADAS]]-Tabla3239[[#This Row],[SALIDAS]]</f>
        <v>2</v>
      </c>
      <c r="M529" s="2">
        <v>840</v>
      </c>
      <c r="N529" s="2">
        <f>+Tabla3239[[#This Row],[BALANCE INICIAL]]*Tabla3239[[#This Row],[PRECIO]]</f>
        <v>1680</v>
      </c>
      <c r="O529" s="2">
        <f>+Tabla3239[[#This Row],[ENTRADAS]]*Tabla3239[[#This Row],[PRECIO]]</f>
        <v>0</v>
      </c>
      <c r="P529" s="2">
        <f>+Tabla3239[[#This Row],[SALIDAS]]*Tabla3239[[#This Row],[PRECIO]]</f>
        <v>0</v>
      </c>
      <c r="Q529" s="2">
        <f>+Tabla3239[[#This Row],[BALANCE INICIAL2]]+Tabla3239[[#This Row],[ENTRADAS3]]-Tabla3239[[#This Row],[SALIDAS4]]</f>
        <v>1680</v>
      </c>
    </row>
    <row r="530" spans="1:17" x14ac:dyDescent="0.25">
      <c r="A530" s="9" t="s">
        <v>29</v>
      </c>
      <c r="B530" s="47" t="s">
        <v>878</v>
      </c>
      <c r="C530" s="50" t="s">
        <v>102</v>
      </c>
      <c r="D530" t="s">
        <v>614</v>
      </c>
      <c r="F530" s="55" t="s">
        <v>1345</v>
      </c>
      <c r="G530" s="55"/>
      <c r="H530" s="9" t="s">
        <v>865</v>
      </c>
      <c r="I530">
        <v>5</v>
      </c>
      <c r="J530">
        <v>0</v>
      </c>
      <c r="K530" s="34">
        <v>0</v>
      </c>
      <c r="L530">
        <f>+Tabla3239[[#This Row],[BALANCE INICIAL]]+Tabla3239[[#This Row],[ENTRADAS]]-Tabla3239[[#This Row],[SALIDAS]]</f>
        <v>5</v>
      </c>
      <c r="M530" s="2">
        <v>855</v>
      </c>
      <c r="N530" s="2">
        <f>+Tabla3239[[#This Row],[BALANCE INICIAL]]*Tabla3239[[#This Row],[PRECIO]]</f>
        <v>4275</v>
      </c>
      <c r="O530" s="2">
        <f>+Tabla3239[[#This Row],[ENTRADAS]]*Tabla3239[[#This Row],[PRECIO]]</f>
        <v>0</v>
      </c>
      <c r="P530" s="2">
        <f>+Tabla3239[[#This Row],[SALIDAS]]*Tabla3239[[#This Row],[PRECIO]]</f>
        <v>0</v>
      </c>
      <c r="Q530" s="2">
        <f>+Tabla3239[[#This Row],[BALANCE INICIAL2]]+Tabla3239[[#This Row],[ENTRADAS3]]-Tabla3239[[#This Row],[SALIDAS4]]</f>
        <v>4275</v>
      </c>
    </row>
    <row r="531" spans="1:17" x14ac:dyDescent="0.25">
      <c r="A531" s="9" t="s">
        <v>29</v>
      </c>
      <c r="B531" s="47" t="s">
        <v>878</v>
      </c>
      <c r="C531" s="50" t="s">
        <v>102</v>
      </c>
      <c r="D531" t="s">
        <v>615</v>
      </c>
      <c r="F531" s="55" t="s">
        <v>1345</v>
      </c>
      <c r="G531" s="55"/>
      <c r="H531" s="9" t="s">
        <v>865</v>
      </c>
      <c r="I531">
        <v>5</v>
      </c>
      <c r="J531">
        <v>0</v>
      </c>
      <c r="K531" s="34">
        <v>0</v>
      </c>
      <c r="L531">
        <f>+Tabla3239[[#This Row],[BALANCE INICIAL]]+Tabla3239[[#This Row],[ENTRADAS]]-Tabla3239[[#This Row],[SALIDAS]]</f>
        <v>5</v>
      </c>
      <c r="M531" s="2">
        <v>840</v>
      </c>
      <c r="N531" s="2">
        <f>+Tabla3239[[#This Row],[BALANCE INICIAL]]*Tabla3239[[#This Row],[PRECIO]]</f>
        <v>4200</v>
      </c>
      <c r="O531" s="2">
        <f>+Tabla3239[[#This Row],[ENTRADAS]]*Tabla3239[[#This Row],[PRECIO]]</f>
        <v>0</v>
      </c>
      <c r="P531" s="2">
        <f>+Tabla3239[[#This Row],[SALIDAS]]*Tabla3239[[#This Row],[PRECIO]]</f>
        <v>0</v>
      </c>
      <c r="Q531" s="2">
        <f>+Tabla3239[[#This Row],[BALANCE INICIAL2]]+Tabla3239[[#This Row],[ENTRADAS3]]-Tabla3239[[#This Row],[SALIDAS4]]</f>
        <v>4200</v>
      </c>
    </row>
    <row r="532" spans="1:17" x14ac:dyDescent="0.25">
      <c r="A532" s="39" t="s">
        <v>27</v>
      </c>
      <c r="B532" s="40" t="s">
        <v>889</v>
      </c>
      <c r="C532" s="52" t="s">
        <v>1139</v>
      </c>
      <c r="D532" t="s">
        <v>1169</v>
      </c>
      <c r="F532" s="55" t="s">
        <v>1345</v>
      </c>
      <c r="G532" s="55"/>
      <c r="H532" s="9" t="s">
        <v>820</v>
      </c>
      <c r="I532">
        <v>25</v>
      </c>
      <c r="J532">
        <v>0</v>
      </c>
      <c r="K532" s="34">
        <v>0</v>
      </c>
      <c r="L532">
        <f>+Tabla3239[[#This Row],[BALANCE INICIAL]]+Tabla3239[[#This Row],[ENTRADAS]]-Tabla3239[[#This Row],[SALIDAS]]</f>
        <v>25</v>
      </c>
      <c r="M532" s="2">
        <v>81.2</v>
      </c>
      <c r="N532" s="2">
        <f>+Tabla3239[[#This Row],[BALANCE INICIAL]]*Tabla3239[[#This Row],[PRECIO]]</f>
        <v>2030</v>
      </c>
      <c r="O532" s="2">
        <f>+Tabla3239[[#This Row],[ENTRADAS]]*Tabla3239[[#This Row],[PRECIO]]</f>
        <v>0</v>
      </c>
      <c r="P532" s="2">
        <f>+Tabla3239[[#This Row],[SALIDAS]]*Tabla3239[[#This Row],[PRECIO]]</f>
        <v>0</v>
      </c>
      <c r="Q532" s="2">
        <f>+Tabla3239[[#This Row],[BALANCE INICIAL2]]+Tabla3239[[#This Row],[ENTRADAS3]]-Tabla3239[[#This Row],[SALIDAS4]]</f>
        <v>2030</v>
      </c>
    </row>
    <row r="533" spans="1:17" ht="15" customHeight="1" x14ac:dyDescent="0.25">
      <c r="A533" s="39" t="s">
        <v>1424</v>
      </c>
      <c r="B533" s="40" t="s">
        <v>1425</v>
      </c>
      <c r="C533" s="52" t="s">
        <v>1426</v>
      </c>
      <c r="D533" t="s">
        <v>1170</v>
      </c>
      <c r="F533" s="55" t="s">
        <v>1345</v>
      </c>
      <c r="G533" s="55"/>
      <c r="H533" s="9" t="s">
        <v>820</v>
      </c>
      <c r="I533">
        <v>1</v>
      </c>
      <c r="J533">
        <v>0</v>
      </c>
      <c r="K533" s="34">
        <v>0</v>
      </c>
      <c r="L533">
        <f>+Tabla3239[[#This Row],[BALANCE INICIAL]]+Tabla3239[[#This Row],[ENTRADAS]]-Tabla3239[[#This Row],[SALIDAS]]</f>
        <v>1</v>
      </c>
      <c r="M533" s="2">
        <v>113.9</v>
      </c>
      <c r="N533" s="2">
        <f>+Tabla3239[[#This Row],[BALANCE INICIAL]]*Tabla3239[[#This Row],[PRECIO]]</f>
        <v>113.9</v>
      </c>
      <c r="O533" s="2">
        <f>+Tabla3239[[#This Row],[ENTRADAS]]*Tabla3239[[#This Row],[PRECIO]]</f>
        <v>0</v>
      </c>
      <c r="P533" s="2">
        <f>+Tabla3239[[#This Row],[SALIDAS]]*Tabla3239[[#This Row],[PRECIO]]</f>
        <v>0</v>
      </c>
      <c r="Q533" s="2">
        <f>+Tabla3239[[#This Row],[BALANCE INICIAL2]]+Tabla3239[[#This Row],[ENTRADAS3]]-Tabla3239[[#This Row],[SALIDAS4]]</f>
        <v>113.9</v>
      </c>
    </row>
    <row r="534" spans="1:17" ht="15.75" x14ac:dyDescent="0.25">
      <c r="A534" s="39" t="s">
        <v>1424</v>
      </c>
      <c r="B534" s="40" t="s">
        <v>1425</v>
      </c>
      <c r="C534" s="52" t="s">
        <v>1426</v>
      </c>
      <c r="D534" t="s">
        <v>1502</v>
      </c>
      <c r="F534" s="55" t="s">
        <v>1345</v>
      </c>
      <c r="G534" s="55"/>
      <c r="H534" s="9" t="s">
        <v>820</v>
      </c>
      <c r="I534">
        <v>41</v>
      </c>
      <c r="J534">
        <v>0</v>
      </c>
      <c r="K534" s="34">
        <v>5</v>
      </c>
      <c r="L534">
        <f>+Tabla3239[[#This Row],[BALANCE INICIAL]]+Tabla3239[[#This Row],[ENTRADAS]]-Tabla3239[[#This Row],[SALIDAS]]</f>
        <v>36</v>
      </c>
      <c r="M534" s="2">
        <v>392</v>
      </c>
      <c r="N534" s="2">
        <f>+Tabla3239[[#This Row],[BALANCE INICIAL]]*Tabla3239[[#This Row],[PRECIO]]</f>
        <v>16072</v>
      </c>
      <c r="O534" s="2">
        <f>+Tabla3239[[#This Row],[ENTRADAS]]*Tabla3239[[#This Row],[PRECIO]]</f>
        <v>0</v>
      </c>
      <c r="P534" s="2">
        <f>+Tabla3239[[#This Row],[SALIDAS]]*Tabla3239[[#This Row],[PRECIO]]</f>
        <v>1960</v>
      </c>
      <c r="Q534" s="2">
        <f>+Tabla3239[[#This Row],[BALANCE INICIAL2]]+Tabla3239[[#This Row],[ENTRADAS3]]-Tabla3239[[#This Row],[SALIDAS4]]</f>
        <v>14112</v>
      </c>
    </row>
    <row r="535" spans="1:17" x14ac:dyDescent="0.25">
      <c r="A535" s="9" t="s">
        <v>29</v>
      </c>
      <c r="B535" s="47" t="s">
        <v>878</v>
      </c>
      <c r="C535" s="50" t="s">
        <v>102</v>
      </c>
      <c r="D535" t="s">
        <v>1171</v>
      </c>
      <c r="F535" s="55" t="s">
        <v>1345</v>
      </c>
      <c r="G535" s="55"/>
      <c r="H535" s="9" t="s">
        <v>869</v>
      </c>
      <c r="I535">
        <v>238</v>
      </c>
      <c r="J535">
        <v>0</v>
      </c>
      <c r="K535" s="34">
        <v>0</v>
      </c>
      <c r="L535">
        <f>+Tabla3239[[#This Row],[BALANCE INICIAL]]+Tabla3239[[#This Row],[ENTRADAS]]-Tabla3239[[#This Row],[SALIDAS]]</f>
        <v>238</v>
      </c>
      <c r="M535" s="2">
        <v>53</v>
      </c>
      <c r="N535" s="2">
        <f>+Tabla3239[[#This Row],[BALANCE INICIAL]]*Tabla3239[[#This Row],[PRECIO]]</f>
        <v>12614</v>
      </c>
      <c r="O535" s="2">
        <f>+Tabla3239[[#This Row],[ENTRADAS]]*Tabla3239[[#This Row],[PRECIO]]</f>
        <v>0</v>
      </c>
      <c r="P535" s="2">
        <f>+Tabla3239[[#This Row],[SALIDAS]]*Tabla3239[[#This Row],[PRECIO]]</f>
        <v>0</v>
      </c>
      <c r="Q535" s="2">
        <f>+Tabla3239[[#This Row],[BALANCE INICIAL2]]+Tabla3239[[#This Row],[ENTRADAS3]]-Tabla3239[[#This Row],[SALIDAS4]]</f>
        <v>12614</v>
      </c>
    </row>
    <row r="536" spans="1:17" x14ac:dyDescent="0.25">
      <c r="A536" s="39" t="s">
        <v>59</v>
      </c>
      <c r="B536" s="40" t="s">
        <v>880</v>
      </c>
      <c r="C536" s="52" t="s">
        <v>107</v>
      </c>
      <c r="D536" t="s">
        <v>761</v>
      </c>
      <c r="F536" s="55" t="s">
        <v>1345</v>
      </c>
      <c r="G536" s="55"/>
      <c r="H536" s="9" t="s">
        <v>820</v>
      </c>
      <c r="I536">
        <v>2</v>
      </c>
      <c r="J536">
        <v>0</v>
      </c>
      <c r="K536" s="34">
        <v>0</v>
      </c>
      <c r="L536">
        <f>+Tabla3239[[#This Row],[BALANCE INICIAL]]+Tabla3239[[#This Row],[ENTRADAS]]-Tabla3239[[#This Row],[SALIDAS]]</f>
        <v>2</v>
      </c>
      <c r="M536" s="2">
        <v>200</v>
      </c>
      <c r="N536" s="2">
        <f>+Tabla3239[[#This Row],[BALANCE INICIAL]]*Tabla3239[[#This Row],[PRECIO]]</f>
        <v>400</v>
      </c>
      <c r="O536" s="2">
        <f>+Tabla3239[[#This Row],[ENTRADAS]]*Tabla3239[[#This Row],[PRECIO]]</f>
        <v>0</v>
      </c>
      <c r="P536" s="2">
        <f>+Tabla3239[[#This Row],[SALIDAS]]*Tabla3239[[#This Row],[PRECIO]]</f>
        <v>0</v>
      </c>
      <c r="Q536" s="2">
        <f>+Tabla3239[[#This Row],[BALANCE INICIAL2]]+Tabla3239[[#This Row],[ENTRADAS3]]-Tabla3239[[#This Row],[SALIDAS4]]</f>
        <v>400</v>
      </c>
    </row>
    <row r="537" spans="1:17" ht="15" customHeight="1" x14ac:dyDescent="0.25">
      <c r="A537" s="39" t="s">
        <v>43</v>
      </c>
      <c r="B537" s="40" t="s">
        <v>879</v>
      </c>
      <c r="C537" s="52" t="s">
        <v>89</v>
      </c>
      <c r="D537" t="s">
        <v>1172</v>
      </c>
      <c r="F537" s="55" t="s">
        <v>1345</v>
      </c>
      <c r="G537" s="55"/>
      <c r="H537" s="9" t="s">
        <v>820</v>
      </c>
      <c r="I537">
        <v>101</v>
      </c>
      <c r="J537">
        <v>0</v>
      </c>
      <c r="K537" s="34">
        <v>0</v>
      </c>
      <c r="L537">
        <f>+Tabla3239[[#This Row],[BALANCE INICIAL]]+Tabla3239[[#This Row],[ENTRADAS]]-Tabla3239[[#This Row],[SALIDAS]]</f>
        <v>101</v>
      </c>
      <c r="M537" s="2">
        <v>44.92</v>
      </c>
      <c r="N537" s="2">
        <f>+Tabla3239[[#This Row],[BALANCE INICIAL]]*Tabla3239[[#This Row],[PRECIO]]</f>
        <v>4536.92</v>
      </c>
      <c r="O537" s="2">
        <f>+Tabla3239[[#This Row],[ENTRADAS]]*Tabla3239[[#This Row],[PRECIO]]</f>
        <v>0</v>
      </c>
      <c r="P537" s="2">
        <f>+Tabla3239[[#This Row],[SALIDAS]]*Tabla3239[[#This Row],[PRECIO]]</f>
        <v>0</v>
      </c>
      <c r="Q537" s="2">
        <f>+Tabla3239[[#This Row],[BALANCE INICIAL2]]+Tabla3239[[#This Row],[ENTRADAS3]]-Tabla3239[[#This Row],[SALIDAS4]]</f>
        <v>4536.92</v>
      </c>
    </row>
    <row r="538" spans="1:17" x14ac:dyDescent="0.25">
      <c r="A538" s="39" t="s">
        <v>37</v>
      </c>
      <c r="B538" s="40" t="s">
        <v>886</v>
      </c>
      <c r="C538" s="52" t="s">
        <v>83</v>
      </c>
      <c r="D538" t="s">
        <v>1173</v>
      </c>
      <c r="F538" s="55" t="s">
        <v>1345</v>
      </c>
      <c r="G538" s="55"/>
      <c r="H538" s="9" t="s">
        <v>820</v>
      </c>
      <c r="I538">
        <v>10</v>
      </c>
      <c r="J538">
        <v>0</v>
      </c>
      <c r="K538" s="34">
        <v>0</v>
      </c>
      <c r="L538">
        <f>+Tabla3239[[#This Row],[BALANCE INICIAL]]+Tabla3239[[#This Row],[ENTRADAS]]-Tabla3239[[#This Row],[SALIDAS]]</f>
        <v>10</v>
      </c>
      <c r="M538" s="2">
        <v>193.22</v>
      </c>
      <c r="N538" s="2">
        <f>+Tabla3239[[#This Row],[BALANCE INICIAL]]*Tabla3239[[#This Row],[PRECIO]]</f>
        <v>1932.2</v>
      </c>
      <c r="O538" s="2">
        <f>+Tabla3239[[#This Row],[ENTRADAS]]*Tabla3239[[#This Row],[PRECIO]]</f>
        <v>0</v>
      </c>
      <c r="P538" s="2">
        <f>+Tabla3239[[#This Row],[SALIDAS]]*Tabla3239[[#This Row],[PRECIO]]</f>
        <v>0</v>
      </c>
      <c r="Q538" s="2">
        <f>+Tabla3239[[#This Row],[BALANCE INICIAL2]]+Tabla3239[[#This Row],[ENTRADAS3]]-Tabla3239[[#This Row],[SALIDAS4]]</f>
        <v>1932.2</v>
      </c>
    </row>
    <row r="539" spans="1:17" x14ac:dyDescent="0.25">
      <c r="A539" s="39" t="s">
        <v>37</v>
      </c>
      <c r="B539" s="40" t="s">
        <v>886</v>
      </c>
      <c r="C539" s="52" t="s">
        <v>83</v>
      </c>
      <c r="D539" t="s">
        <v>1174</v>
      </c>
      <c r="F539" s="55" t="s">
        <v>1345</v>
      </c>
      <c r="G539" s="55"/>
      <c r="H539" s="9" t="s">
        <v>820</v>
      </c>
      <c r="I539">
        <v>47</v>
      </c>
      <c r="J539">
        <v>0</v>
      </c>
      <c r="K539" s="34">
        <v>6</v>
      </c>
      <c r="L539">
        <f>+Tabla3239[[#This Row],[BALANCE INICIAL]]+Tabla3239[[#This Row],[ENTRADAS]]-Tabla3239[[#This Row],[SALIDAS]]</f>
        <v>41</v>
      </c>
      <c r="M539" s="2">
        <v>162.54</v>
      </c>
      <c r="N539" s="2">
        <f>+Tabla3239[[#This Row],[BALANCE INICIAL]]*Tabla3239[[#This Row],[PRECIO]]</f>
        <v>7639.3799999999992</v>
      </c>
      <c r="O539" s="2">
        <f>+Tabla3239[[#This Row],[ENTRADAS]]*Tabla3239[[#This Row],[PRECIO]]</f>
        <v>0</v>
      </c>
      <c r="P539" s="2">
        <f>+Tabla3239[[#This Row],[SALIDAS]]*Tabla3239[[#This Row],[PRECIO]]</f>
        <v>975.24</v>
      </c>
      <c r="Q539" s="2">
        <f>+Tabla3239[[#This Row],[BALANCE INICIAL2]]+Tabla3239[[#This Row],[ENTRADAS3]]-Tabla3239[[#This Row],[SALIDAS4]]</f>
        <v>6664.1399999999994</v>
      </c>
    </row>
    <row r="540" spans="1:17" x14ac:dyDescent="0.25">
      <c r="A540" s="39" t="s">
        <v>37</v>
      </c>
      <c r="B540" s="40" t="s">
        <v>886</v>
      </c>
      <c r="C540" s="52" t="s">
        <v>83</v>
      </c>
      <c r="D540" t="s">
        <v>1175</v>
      </c>
      <c r="F540" s="55" t="s">
        <v>1345</v>
      </c>
      <c r="G540" s="55"/>
      <c r="H540" s="9" t="s">
        <v>820</v>
      </c>
      <c r="I540">
        <v>15</v>
      </c>
      <c r="J540">
        <v>0</v>
      </c>
      <c r="K540" s="34">
        <v>2</v>
      </c>
      <c r="L540">
        <f>+Tabla3239[[#This Row],[BALANCE INICIAL]]+Tabla3239[[#This Row],[ENTRADAS]]-Tabla3239[[#This Row],[SALIDAS]]</f>
        <v>13</v>
      </c>
      <c r="M540" s="2">
        <v>106</v>
      </c>
      <c r="N540" s="2">
        <f>+Tabla3239[[#This Row],[BALANCE INICIAL]]*Tabla3239[[#This Row],[PRECIO]]</f>
        <v>1590</v>
      </c>
      <c r="O540" s="2">
        <f>+Tabla3239[[#This Row],[ENTRADAS]]*Tabla3239[[#This Row],[PRECIO]]</f>
        <v>0</v>
      </c>
      <c r="P540" s="2">
        <f>+Tabla3239[[#This Row],[SALIDAS]]*Tabla3239[[#This Row],[PRECIO]]</f>
        <v>212</v>
      </c>
      <c r="Q540" s="2">
        <f>+Tabla3239[[#This Row],[BALANCE INICIAL2]]+Tabla3239[[#This Row],[ENTRADAS3]]-Tabla3239[[#This Row],[SALIDAS4]]</f>
        <v>1378</v>
      </c>
    </row>
    <row r="541" spans="1:17" x14ac:dyDescent="0.25">
      <c r="A541" s="39" t="s">
        <v>37</v>
      </c>
      <c r="B541" s="40" t="s">
        <v>886</v>
      </c>
      <c r="C541" s="52" t="s">
        <v>83</v>
      </c>
      <c r="D541" t="s">
        <v>289</v>
      </c>
      <c r="F541" s="55" t="s">
        <v>1345</v>
      </c>
      <c r="G541" s="55"/>
      <c r="H541" s="9" t="s">
        <v>820</v>
      </c>
      <c r="I541">
        <v>80</v>
      </c>
      <c r="J541">
        <v>0</v>
      </c>
      <c r="K541" s="34">
        <v>0</v>
      </c>
      <c r="L541">
        <f>+Tabla3239[[#This Row],[BALANCE INICIAL]]+Tabla3239[[#This Row],[ENTRADAS]]-Tabla3239[[#This Row],[SALIDAS]]</f>
        <v>80</v>
      </c>
      <c r="M541" s="2">
        <v>99</v>
      </c>
      <c r="N541" s="2">
        <f>+Tabla3239[[#This Row],[BALANCE INICIAL]]*Tabla3239[[#This Row],[PRECIO]]</f>
        <v>7920</v>
      </c>
      <c r="O541" s="2">
        <f>+Tabla3239[[#This Row],[ENTRADAS]]*Tabla3239[[#This Row],[PRECIO]]</f>
        <v>0</v>
      </c>
      <c r="P541" s="2">
        <f>+Tabla3239[[#This Row],[SALIDAS]]*Tabla3239[[#This Row],[PRECIO]]</f>
        <v>0</v>
      </c>
      <c r="Q541" s="2">
        <f>+Tabla3239[[#This Row],[BALANCE INICIAL2]]+Tabla3239[[#This Row],[ENTRADAS3]]-Tabla3239[[#This Row],[SALIDAS4]]</f>
        <v>7920</v>
      </c>
    </row>
    <row r="542" spans="1:17" x14ac:dyDescent="0.25">
      <c r="A542" s="9" t="s">
        <v>29</v>
      </c>
      <c r="B542" s="47" t="s">
        <v>878</v>
      </c>
      <c r="C542" s="50" t="s">
        <v>102</v>
      </c>
      <c r="D542" t="s">
        <v>617</v>
      </c>
      <c r="F542" s="55" t="s">
        <v>1345</v>
      </c>
      <c r="G542" s="55"/>
      <c r="H542" s="9" t="s">
        <v>865</v>
      </c>
      <c r="I542">
        <v>0</v>
      </c>
      <c r="J542">
        <v>0</v>
      </c>
      <c r="K542" s="34">
        <v>0</v>
      </c>
      <c r="L542">
        <f>+Tabla3239[[#This Row],[BALANCE INICIAL]]+Tabla3239[[#This Row],[ENTRADAS]]-Tabla3239[[#This Row],[SALIDAS]]</f>
        <v>0</v>
      </c>
      <c r="M542" s="2">
        <v>1100</v>
      </c>
      <c r="N542" s="2">
        <f>+Tabla3239[[#This Row],[BALANCE INICIAL]]*Tabla3239[[#This Row],[PRECIO]]</f>
        <v>0</v>
      </c>
      <c r="O542" s="2">
        <f>+Tabla3239[[#This Row],[ENTRADAS]]*Tabla3239[[#This Row],[PRECIO]]</f>
        <v>0</v>
      </c>
      <c r="P542" s="2">
        <f>+Tabla3239[[#This Row],[SALIDAS]]*Tabla3239[[#This Row],[PRECIO]]</f>
        <v>0</v>
      </c>
      <c r="Q542" s="2">
        <f>+Tabla3239[[#This Row],[BALANCE INICIAL2]]+Tabla3239[[#This Row],[ENTRADAS3]]-Tabla3239[[#This Row],[SALIDAS4]]</f>
        <v>0</v>
      </c>
    </row>
    <row r="543" spans="1:17" x14ac:dyDescent="0.25">
      <c r="A543" s="39" t="s">
        <v>59</v>
      </c>
      <c r="B543" s="40" t="s">
        <v>880</v>
      </c>
      <c r="C543" s="52" t="s">
        <v>107</v>
      </c>
      <c r="D543" t="s">
        <v>714</v>
      </c>
      <c r="F543" s="55" t="s">
        <v>1345</v>
      </c>
      <c r="G543" s="55"/>
      <c r="H543" s="9" t="s">
        <v>873</v>
      </c>
      <c r="I543">
        <v>5</v>
      </c>
      <c r="J543">
        <v>0</v>
      </c>
      <c r="K543" s="34">
        <v>0</v>
      </c>
      <c r="L543">
        <f>+Tabla3239[[#This Row],[BALANCE INICIAL]]+Tabla3239[[#This Row],[ENTRADAS]]-Tabla3239[[#This Row],[SALIDAS]]</f>
        <v>5</v>
      </c>
      <c r="M543" s="2">
        <v>204.24</v>
      </c>
      <c r="N543" s="2">
        <f>+Tabla3239[[#This Row],[BALANCE INICIAL]]*Tabla3239[[#This Row],[PRECIO]]</f>
        <v>1021.2</v>
      </c>
      <c r="O543" s="2">
        <f>+Tabla3239[[#This Row],[ENTRADAS]]*Tabla3239[[#This Row],[PRECIO]]</f>
        <v>0</v>
      </c>
      <c r="P543" s="2">
        <f>+Tabla3239[[#This Row],[SALIDAS]]*Tabla3239[[#This Row],[PRECIO]]</f>
        <v>0</v>
      </c>
      <c r="Q543" s="2">
        <f>+Tabla3239[[#This Row],[BALANCE INICIAL2]]+Tabla3239[[#This Row],[ENTRADAS3]]-Tabla3239[[#This Row],[SALIDAS4]]</f>
        <v>1021.2</v>
      </c>
    </row>
    <row r="544" spans="1:17" x14ac:dyDescent="0.25">
      <c r="A544" s="9" t="s">
        <v>47</v>
      </c>
      <c r="B544" s="47" t="s">
        <v>893</v>
      </c>
      <c r="C544" s="50" t="s">
        <v>94</v>
      </c>
      <c r="D544" t="s">
        <v>1427</v>
      </c>
      <c r="F544" s="55" t="s">
        <v>1345</v>
      </c>
      <c r="G544" s="55"/>
      <c r="H544" s="9" t="s">
        <v>859</v>
      </c>
      <c r="I544">
        <v>6</v>
      </c>
      <c r="J544">
        <v>0</v>
      </c>
      <c r="K544" s="34">
        <v>2</v>
      </c>
      <c r="L544">
        <f>+Tabla3239[[#This Row],[BALANCE INICIAL]]+Tabla3239[[#This Row],[ENTRADAS]]-Tabla3239[[#This Row],[SALIDAS]]</f>
        <v>4</v>
      </c>
      <c r="M544" s="2">
        <v>3240</v>
      </c>
      <c r="N544" s="2">
        <f>+Tabla3239[[#This Row],[BALANCE INICIAL]]*Tabla3239[[#This Row],[PRECIO]]</f>
        <v>19440</v>
      </c>
      <c r="O544" s="2">
        <f>+Tabla3239[[#This Row],[ENTRADAS]]*Tabla3239[[#This Row],[PRECIO]]</f>
        <v>0</v>
      </c>
      <c r="P544" s="2">
        <f>+Tabla3239[[#This Row],[SALIDAS]]*Tabla3239[[#This Row],[PRECIO]]</f>
        <v>6480</v>
      </c>
      <c r="Q544" s="2">
        <f>+Tabla3239[[#This Row],[BALANCE INICIAL2]]+Tabla3239[[#This Row],[ENTRADAS3]]-Tabla3239[[#This Row],[SALIDAS4]]</f>
        <v>12960</v>
      </c>
    </row>
    <row r="545" spans="1:17" x14ac:dyDescent="0.25">
      <c r="A545" s="39" t="s">
        <v>47</v>
      </c>
      <c r="B545" s="40" t="s">
        <v>893</v>
      </c>
      <c r="C545" s="52" t="s">
        <v>94</v>
      </c>
      <c r="D545" t="s">
        <v>400</v>
      </c>
      <c r="F545" s="55" t="s">
        <v>1345</v>
      </c>
      <c r="G545" s="55"/>
      <c r="H545" s="9" t="s">
        <v>820</v>
      </c>
      <c r="I545">
        <v>0</v>
      </c>
      <c r="J545">
        <v>0</v>
      </c>
      <c r="K545" s="34">
        <v>0</v>
      </c>
      <c r="L545">
        <f>+Tabla3239[[#This Row],[BALANCE INICIAL]]+Tabla3239[[#This Row],[ENTRADAS]]-Tabla3239[[#This Row],[SALIDAS]]</f>
        <v>0</v>
      </c>
      <c r="M545" s="2">
        <v>7271.18</v>
      </c>
      <c r="N545" s="2">
        <f>+Tabla3239[[#This Row],[BALANCE INICIAL]]*Tabla3239[[#This Row],[PRECIO]]</f>
        <v>0</v>
      </c>
      <c r="O545" s="2">
        <f>+Tabla3239[[#This Row],[ENTRADAS]]*Tabla3239[[#This Row],[PRECIO]]</f>
        <v>0</v>
      </c>
      <c r="P545" s="2">
        <f>+Tabla3239[[#This Row],[SALIDAS]]*Tabla3239[[#This Row],[PRECIO]]</f>
        <v>0</v>
      </c>
      <c r="Q545" s="2">
        <f>+Tabla3239[[#This Row],[BALANCE INICIAL2]]+Tabla3239[[#This Row],[ENTRADAS3]]-Tabla3239[[#This Row],[SALIDAS4]]</f>
        <v>0</v>
      </c>
    </row>
    <row r="546" spans="1:17" x14ac:dyDescent="0.25">
      <c r="A546" s="9" t="s">
        <v>47</v>
      </c>
      <c r="B546" s="47" t="s">
        <v>893</v>
      </c>
      <c r="C546" s="50" t="s">
        <v>94</v>
      </c>
      <c r="D546" t="s">
        <v>1428</v>
      </c>
      <c r="F546" s="55" t="s">
        <v>1345</v>
      </c>
      <c r="G546" s="55"/>
      <c r="H546" s="9" t="s">
        <v>859</v>
      </c>
      <c r="I546">
        <v>5</v>
      </c>
      <c r="J546">
        <v>0</v>
      </c>
      <c r="K546" s="34">
        <v>1</v>
      </c>
      <c r="L546">
        <f>+Tabla3239[[#This Row],[BALANCE INICIAL]]+Tabla3239[[#This Row],[ENTRADAS]]-Tabla3239[[#This Row],[SALIDAS]]</f>
        <v>4</v>
      </c>
      <c r="M546" s="2">
        <v>3240</v>
      </c>
      <c r="N546" s="2">
        <f>+Tabla3239[[#This Row],[BALANCE INICIAL]]*Tabla3239[[#This Row],[PRECIO]]</f>
        <v>16200</v>
      </c>
      <c r="O546" s="2">
        <f>+Tabla3239[[#This Row],[ENTRADAS]]*Tabla3239[[#This Row],[PRECIO]]</f>
        <v>0</v>
      </c>
      <c r="P546" s="2">
        <f>+Tabla3239[[#This Row],[SALIDAS]]*Tabla3239[[#This Row],[PRECIO]]</f>
        <v>3240</v>
      </c>
      <c r="Q546" s="2">
        <f>+Tabla3239[[#This Row],[BALANCE INICIAL2]]+Tabla3239[[#This Row],[ENTRADAS3]]-Tabla3239[[#This Row],[SALIDAS4]]</f>
        <v>12960</v>
      </c>
    </row>
    <row r="547" spans="1:17" x14ac:dyDescent="0.25">
      <c r="A547" s="39" t="s">
        <v>47</v>
      </c>
      <c r="B547" s="40" t="s">
        <v>893</v>
      </c>
      <c r="C547" s="52" t="s">
        <v>94</v>
      </c>
      <c r="D547" t="s">
        <v>1393</v>
      </c>
      <c r="F547" s="55" t="s">
        <v>1345</v>
      </c>
      <c r="G547" s="55"/>
      <c r="H547" s="9" t="s">
        <v>863</v>
      </c>
      <c r="I547">
        <v>5</v>
      </c>
      <c r="J547">
        <v>0</v>
      </c>
      <c r="K547" s="34">
        <v>0</v>
      </c>
      <c r="L547">
        <f>+Tabla3239[[#This Row],[BALANCE INICIAL]]+Tabla3239[[#This Row],[ENTRADAS]]-Tabla3239[[#This Row],[SALIDAS]]</f>
        <v>5</v>
      </c>
      <c r="M547" s="2">
        <v>3240</v>
      </c>
      <c r="N547" s="2">
        <f>+Tabla3239[[#This Row],[BALANCE INICIAL]]*Tabla3239[[#This Row],[PRECIO]]</f>
        <v>16200</v>
      </c>
      <c r="O547" s="2">
        <f>+Tabla3239[[#This Row],[ENTRADAS]]*Tabla3239[[#This Row],[PRECIO]]</f>
        <v>0</v>
      </c>
      <c r="P547" s="2">
        <f>+Tabla3239[[#This Row],[SALIDAS]]*Tabla3239[[#This Row],[PRECIO]]</f>
        <v>0</v>
      </c>
      <c r="Q547" s="2">
        <f>+Tabla3239[[#This Row],[BALANCE INICIAL2]]+Tabla3239[[#This Row],[ENTRADAS3]]-Tabla3239[[#This Row],[SALIDAS4]]</f>
        <v>16200</v>
      </c>
    </row>
    <row r="548" spans="1:17" x14ac:dyDescent="0.25">
      <c r="A548" s="39" t="s">
        <v>47</v>
      </c>
      <c r="B548" s="40" t="s">
        <v>893</v>
      </c>
      <c r="C548" s="52" t="s">
        <v>94</v>
      </c>
      <c r="D548" t="s">
        <v>472</v>
      </c>
      <c r="F548" s="55" t="s">
        <v>1345</v>
      </c>
      <c r="G548" s="55"/>
      <c r="H548" s="9" t="s">
        <v>863</v>
      </c>
      <c r="I548">
        <v>17</v>
      </c>
      <c r="J548">
        <v>0</v>
      </c>
      <c r="K548" s="34">
        <v>10</v>
      </c>
      <c r="L548">
        <f>+Tabla3239[[#This Row],[BALANCE INICIAL]]+Tabla3239[[#This Row],[ENTRADAS]]-Tabla3239[[#This Row],[SALIDAS]]</f>
        <v>7</v>
      </c>
      <c r="M548" s="2">
        <v>3240</v>
      </c>
      <c r="N548" s="2">
        <f>+Tabla3239[[#This Row],[BALANCE INICIAL]]*Tabla3239[[#This Row],[PRECIO]]</f>
        <v>55080</v>
      </c>
      <c r="O548" s="2">
        <f>+Tabla3239[[#This Row],[ENTRADAS]]*Tabla3239[[#This Row],[PRECIO]]</f>
        <v>0</v>
      </c>
      <c r="P548" s="2">
        <f>+Tabla3239[[#This Row],[SALIDAS]]*Tabla3239[[#This Row],[PRECIO]]</f>
        <v>32400</v>
      </c>
      <c r="Q548" s="2">
        <f>+Tabla3239[[#This Row],[BALANCE INICIAL2]]+Tabla3239[[#This Row],[ENTRADAS3]]-Tabla3239[[#This Row],[SALIDAS4]]</f>
        <v>22680</v>
      </c>
    </row>
    <row r="549" spans="1:17" x14ac:dyDescent="0.25">
      <c r="A549" s="39" t="s">
        <v>47</v>
      </c>
      <c r="B549" s="40" t="s">
        <v>893</v>
      </c>
      <c r="C549" s="52" t="s">
        <v>94</v>
      </c>
      <c r="D549" t="s">
        <v>1147</v>
      </c>
      <c r="F549" s="55" t="s">
        <v>1345</v>
      </c>
      <c r="G549" s="55"/>
      <c r="H549" s="9" t="s">
        <v>863</v>
      </c>
      <c r="I549">
        <v>5</v>
      </c>
      <c r="J549">
        <v>0</v>
      </c>
      <c r="K549" s="34">
        <v>1</v>
      </c>
      <c r="L549">
        <f>+Tabla3239[[#This Row],[BALANCE INICIAL]]+Tabla3239[[#This Row],[ENTRADAS]]-Tabla3239[[#This Row],[SALIDAS]]</f>
        <v>4</v>
      </c>
      <c r="M549" s="2">
        <v>3240</v>
      </c>
      <c r="N549" s="2">
        <f>+Tabla3239[[#This Row],[BALANCE INICIAL]]*Tabla3239[[#This Row],[PRECIO]]</f>
        <v>16200</v>
      </c>
      <c r="O549" s="2">
        <f>+Tabla3239[[#This Row],[ENTRADAS]]*Tabla3239[[#This Row],[PRECIO]]</f>
        <v>0</v>
      </c>
      <c r="P549" s="2">
        <f>+Tabla3239[[#This Row],[SALIDAS]]*Tabla3239[[#This Row],[PRECIO]]</f>
        <v>3240</v>
      </c>
      <c r="Q549" s="2">
        <f>+Tabla3239[[#This Row],[BALANCE INICIAL2]]+Tabla3239[[#This Row],[ENTRADAS3]]-Tabla3239[[#This Row],[SALIDAS4]]</f>
        <v>12960</v>
      </c>
    </row>
    <row r="550" spans="1:17" x14ac:dyDescent="0.25">
      <c r="A550" s="39" t="s">
        <v>47</v>
      </c>
      <c r="B550" s="40" t="s">
        <v>893</v>
      </c>
      <c r="C550" s="52" t="s">
        <v>94</v>
      </c>
      <c r="D550" t="s">
        <v>1148</v>
      </c>
      <c r="F550" s="55" t="s">
        <v>1345</v>
      </c>
      <c r="G550" s="55"/>
      <c r="H550" s="9" t="s">
        <v>863</v>
      </c>
      <c r="I550">
        <v>2</v>
      </c>
      <c r="J550">
        <v>0</v>
      </c>
      <c r="K550" s="34">
        <v>0</v>
      </c>
      <c r="L550">
        <f>+Tabla3239[[#This Row],[BALANCE INICIAL]]+Tabla3239[[#This Row],[ENTRADAS]]-Tabla3239[[#This Row],[SALIDAS]]</f>
        <v>2</v>
      </c>
      <c r="M550" s="2">
        <v>4850</v>
      </c>
      <c r="N550" s="2">
        <f>+Tabla3239[[#This Row],[BALANCE INICIAL]]*Tabla3239[[#This Row],[PRECIO]]</f>
        <v>9700</v>
      </c>
      <c r="O550" s="2">
        <f>+Tabla3239[[#This Row],[ENTRADAS]]*Tabla3239[[#This Row],[PRECIO]]</f>
        <v>0</v>
      </c>
      <c r="P550" s="2">
        <f>+Tabla3239[[#This Row],[SALIDAS]]*Tabla3239[[#This Row],[PRECIO]]</f>
        <v>0</v>
      </c>
      <c r="Q550" s="2">
        <f>+Tabla3239[[#This Row],[BALANCE INICIAL2]]+Tabla3239[[#This Row],[ENTRADAS3]]-Tabla3239[[#This Row],[SALIDAS4]]</f>
        <v>9700</v>
      </c>
    </row>
    <row r="551" spans="1:17" x14ac:dyDescent="0.25">
      <c r="A551" s="39" t="s">
        <v>47</v>
      </c>
      <c r="B551" s="40" t="s">
        <v>893</v>
      </c>
      <c r="C551" s="52" t="s">
        <v>94</v>
      </c>
      <c r="D551" t="s">
        <v>1149</v>
      </c>
      <c r="F551" s="55" t="s">
        <v>1345</v>
      </c>
      <c r="G551" s="55"/>
      <c r="H551" s="9" t="s">
        <v>825</v>
      </c>
      <c r="I551">
        <v>2</v>
      </c>
      <c r="J551">
        <v>0</v>
      </c>
      <c r="K551" s="34">
        <v>0</v>
      </c>
      <c r="L551">
        <f>+Tabla3239[[#This Row],[BALANCE INICIAL]]+Tabla3239[[#This Row],[ENTRADAS]]-Tabla3239[[#This Row],[SALIDAS]]</f>
        <v>2</v>
      </c>
      <c r="M551" s="2">
        <v>3240</v>
      </c>
      <c r="N551" s="2">
        <f>+Tabla3239[[#This Row],[BALANCE INICIAL]]*Tabla3239[[#This Row],[PRECIO]]</f>
        <v>6480</v>
      </c>
      <c r="O551" s="2">
        <f>+Tabla3239[[#This Row],[ENTRADAS]]*Tabla3239[[#This Row],[PRECIO]]</f>
        <v>0</v>
      </c>
      <c r="P551" s="2">
        <f>+Tabla3239[[#This Row],[SALIDAS]]*Tabla3239[[#This Row],[PRECIO]]</f>
        <v>0</v>
      </c>
      <c r="Q551" s="2">
        <f>+Tabla3239[[#This Row],[BALANCE INICIAL2]]+Tabla3239[[#This Row],[ENTRADAS3]]-Tabla3239[[#This Row],[SALIDAS4]]</f>
        <v>6480</v>
      </c>
    </row>
    <row r="552" spans="1:17" x14ac:dyDescent="0.25">
      <c r="A552" s="39" t="s">
        <v>47</v>
      </c>
      <c r="B552" s="40" t="s">
        <v>893</v>
      </c>
      <c r="C552" s="52" t="s">
        <v>94</v>
      </c>
      <c r="D552" t="s">
        <v>1571</v>
      </c>
      <c r="F552" s="55"/>
      <c r="G552" s="55"/>
      <c r="H552" s="9" t="s">
        <v>863</v>
      </c>
      <c r="I552">
        <v>2</v>
      </c>
      <c r="K552" s="34"/>
      <c r="L552">
        <f>+Tabla3239[[#This Row],[BALANCE INICIAL]]+Tabla3239[[#This Row],[ENTRADAS]]-Tabla3239[[#This Row],[SALIDAS]]</f>
        <v>2</v>
      </c>
      <c r="M552" s="2">
        <v>4715</v>
      </c>
      <c r="N552" s="2">
        <f>+Tabla3239[[#This Row],[BALANCE INICIAL]]*Tabla3239[[#This Row],[PRECIO]]</f>
        <v>9430</v>
      </c>
      <c r="O552" s="2">
        <f>+Tabla3239[[#This Row],[ENTRADAS]]*Tabla3239[[#This Row],[PRECIO]]</f>
        <v>0</v>
      </c>
      <c r="P552" s="2">
        <f>+Tabla3239[[#This Row],[SALIDAS]]*Tabla3239[[#This Row],[PRECIO]]</f>
        <v>0</v>
      </c>
      <c r="Q552" s="2">
        <f>+Tabla3239[[#This Row],[BALANCE INICIAL2]]+Tabla3239[[#This Row],[ENTRADAS3]]-Tabla3239[[#This Row],[SALIDAS4]]</f>
        <v>9430</v>
      </c>
    </row>
    <row r="553" spans="1:17" x14ac:dyDescent="0.25">
      <c r="A553" s="39" t="s">
        <v>47</v>
      </c>
      <c r="B553" s="40" t="s">
        <v>893</v>
      </c>
      <c r="C553" s="52" t="s">
        <v>94</v>
      </c>
      <c r="D553" t="s">
        <v>1570</v>
      </c>
      <c r="F553" s="55"/>
      <c r="G553" s="55"/>
      <c r="H553" s="9" t="s">
        <v>863</v>
      </c>
      <c r="I553">
        <v>1</v>
      </c>
      <c r="K553" s="34"/>
      <c r="L553">
        <f>+Tabla3239[[#This Row],[BALANCE INICIAL]]+Tabla3239[[#This Row],[ENTRADAS]]-Tabla3239[[#This Row],[SALIDAS]]</f>
        <v>1</v>
      </c>
      <c r="M553" s="2">
        <v>4715</v>
      </c>
      <c r="N553" s="2">
        <f>+Tabla3239[[#This Row],[BALANCE INICIAL]]*Tabla3239[[#This Row],[PRECIO]]</f>
        <v>4715</v>
      </c>
      <c r="O553" s="2">
        <f>+Tabla3239[[#This Row],[ENTRADAS]]*Tabla3239[[#This Row],[PRECIO]]</f>
        <v>0</v>
      </c>
      <c r="P553" s="2">
        <f>+Tabla3239[[#This Row],[SALIDAS]]*Tabla3239[[#This Row],[PRECIO]]</f>
        <v>0</v>
      </c>
      <c r="Q553" s="2">
        <f>+Tabla3239[[#This Row],[BALANCE INICIAL2]]+Tabla3239[[#This Row],[ENTRADAS3]]-Tabla3239[[#This Row],[SALIDAS4]]</f>
        <v>4715</v>
      </c>
    </row>
    <row r="554" spans="1:17" x14ac:dyDescent="0.25">
      <c r="A554" s="39" t="s">
        <v>47</v>
      </c>
      <c r="B554" s="40" t="s">
        <v>893</v>
      </c>
      <c r="C554" s="52" t="s">
        <v>94</v>
      </c>
      <c r="D554" s="64" t="s">
        <v>1569</v>
      </c>
      <c r="F554" s="55"/>
      <c r="G554" s="55"/>
      <c r="H554" s="9" t="s">
        <v>863</v>
      </c>
      <c r="I554">
        <v>1</v>
      </c>
      <c r="K554" s="34"/>
      <c r="L554">
        <f>+Tabla3239[[#This Row],[BALANCE INICIAL]]+Tabla3239[[#This Row],[ENTRADAS]]-Tabla3239[[#This Row],[SALIDAS]]</f>
        <v>1</v>
      </c>
      <c r="M554" s="2">
        <v>4715</v>
      </c>
      <c r="N554" s="2">
        <f>+Tabla3239[[#This Row],[BALANCE INICIAL]]*Tabla3239[[#This Row],[PRECIO]]</f>
        <v>4715</v>
      </c>
      <c r="O554" s="2">
        <f>+Tabla3239[[#This Row],[ENTRADAS]]*Tabla3239[[#This Row],[PRECIO]]</f>
        <v>0</v>
      </c>
      <c r="P554" s="2">
        <f>+Tabla3239[[#This Row],[SALIDAS]]*Tabla3239[[#This Row],[PRECIO]]</f>
        <v>0</v>
      </c>
      <c r="Q554" s="2">
        <f>+Tabla3239[[#This Row],[BALANCE INICIAL2]]+Tabla3239[[#This Row],[ENTRADAS3]]-Tabla3239[[#This Row],[SALIDAS4]]</f>
        <v>4715</v>
      </c>
    </row>
    <row r="555" spans="1:17" x14ac:dyDescent="0.25">
      <c r="A555" s="9" t="s">
        <v>47</v>
      </c>
      <c r="B555" s="17" t="s">
        <v>893</v>
      </c>
      <c r="C555" s="50" t="s">
        <v>94</v>
      </c>
      <c r="D555" t="s">
        <v>1568</v>
      </c>
      <c r="F555" s="55" t="s">
        <v>1345</v>
      </c>
      <c r="G555" s="55"/>
      <c r="H555" s="9" t="s">
        <v>820</v>
      </c>
      <c r="I555">
        <v>0</v>
      </c>
      <c r="J555">
        <v>0</v>
      </c>
      <c r="K555" s="34">
        <v>0</v>
      </c>
      <c r="L555">
        <f>+Tabla3239[[#This Row],[BALANCE INICIAL]]+Tabla3239[[#This Row],[ENTRADAS]]-Tabla3239[[#This Row],[SALIDAS]]</f>
        <v>0</v>
      </c>
      <c r="M555" s="2">
        <v>2964.4</v>
      </c>
      <c r="N555" s="2">
        <f>+Tabla3239[[#This Row],[BALANCE INICIAL]]*Tabla3239[[#This Row],[PRECIO]]</f>
        <v>0</v>
      </c>
      <c r="O555" s="2">
        <f>+Tabla3239[[#This Row],[ENTRADAS]]*Tabla3239[[#This Row],[PRECIO]]</f>
        <v>0</v>
      </c>
      <c r="P555" s="2">
        <f>+Tabla3239[[#This Row],[SALIDAS]]*Tabla3239[[#This Row],[PRECIO]]</f>
        <v>0</v>
      </c>
      <c r="Q555" s="2">
        <f>+Tabla3239[[#This Row],[BALANCE INICIAL2]]+Tabla3239[[#This Row],[ENTRADAS3]]-Tabla3239[[#This Row],[SALIDAS4]]</f>
        <v>0</v>
      </c>
    </row>
    <row r="556" spans="1:17" x14ac:dyDescent="0.25">
      <c r="A556" s="39" t="s">
        <v>47</v>
      </c>
      <c r="B556" s="40" t="s">
        <v>893</v>
      </c>
      <c r="C556" s="52" t="s">
        <v>94</v>
      </c>
      <c r="D556" t="s">
        <v>1150</v>
      </c>
      <c r="F556" s="55" t="s">
        <v>1345</v>
      </c>
      <c r="G556" s="55"/>
      <c r="H556" s="9" t="s">
        <v>825</v>
      </c>
      <c r="I556">
        <v>2</v>
      </c>
      <c r="J556">
        <v>0</v>
      </c>
      <c r="K556" s="34">
        <v>0</v>
      </c>
      <c r="L556">
        <f>+Tabla3239[[#This Row],[BALANCE INICIAL]]+Tabla3239[[#This Row],[ENTRADAS]]-Tabla3239[[#This Row],[SALIDAS]]</f>
        <v>2</v>
      </c>
      <c r="M556" s="2">
        <v>1089</v>
      </c>
      <c r="N556" s="2">
        <f>+Tabla3239[[#This Row],[BALANCE INICIAL]]*Tabla3239[[#This Row],[PRECIO]]</f>
        <v>2178</v>
      </c>
      <c r="O556" s="2">
        <f>+Tabla3239[[#This Row],[ENTRADAS]]*Tabla3239[[#This Row],[PRECIO]]</f>
        <v>0</v>
      </c>
      <c r="P556" s="2">
        <f>+Tabla3239[[#This Row],[SALIDAS]]*Tabla3239[[#This Row],[PRECIO]]</f>
        <v>0</v>
      </c>
      <c r="Q556" s="2">
        <f>+Tabla3239[[#This Row],[BALANCE INICIAL2]]+Tabla3239[[#This Row],[ENTRADAS3]]-Tabla3239[[#This Row],[SALIDAS4]]</f>
        <v>2178</v>
      </c>
    </row>
    <row r="557" spans="1:17" x14ac:dyDescent="0.25">
      <c r="A557" s="39" t="s">
        <v>47</v>
      </c>
      <c r="B557" s="40" t="s">
        <v>893</v>
      </c>
      <c r="C557" s="52" t="s">
        <v>94</v>
      </c>
      <c r="D557" t="s">
        <v>1151</v>
      </c>
      <c r="F557" s="55" t="s">
        <v>1345</v>
      </c>
      <c r="G557" s="55"/>
      <c r="H557" s="9" t="s">
        <v>863</v>
      </c>
      <c r="I557">
        <v>5</v>
      </c>
      <c r="J557">
        <v>0</v>
      </c>
      <c r="K557" s="34">
        <v>0</v>
      </c>
      <c r="L557">
        <f>+Tabla3239[[#This Row],[BALANCE INICIAL]]+Tabla3239[[#This Row],[ENTRADAS]]-Tabla3239[[#This Row],[SALIDAS]]</f>
        <v>5</v>
      </c>
      <c r="M557" s="2">
        <v>4500</v>
      </c>
      <c r="N557" s="2">
        <f>+Tabla3239[[#This Row],[BALANCE INICIAL]]*Tabla3239[[#This Row],[PRECIO]]</f>
        <v>22500</v>
      </c>
      <c r="O557" s="2">
        <f>+Tabla3239[[#This Row],[ENTRADAS]]*Tabla3239[[#This Row],[PRECIO]]</f>
        <v>0</v>
      </c>
      <c r="P557" s="2">
        <f>+Tabla3239[[#This Row],[SALIDAS]]*Tabla3239[[#This Row],[PRECIO]]</f>
        <v>0</v>
      </c>
      <c r="Q557" s="2">
        <f>+Tabla3239[[#This Row],[BALANCE INICIAL2]]+Tabla3239[[#This Row],[ENTRADAS3]]-Tabla3239[[#This Row],[SALIDAS4]]</f>
        <v>22500</v>
      </c>
    </row>
    <row r="558" spans="1:17" ht="15" customHeight="1" x14ac:dyDescent="0.25">
      <c r="A558" s="39" t="s">
        <v>47</v>
      </c>
      <c r="B558" s="40" t="s">
        <v>893</v>
      </c>
      <c r="C558" s="52" t="s">
        <v>94</v>
      </c>
      <c r="D558" t="s">
        <v>1152</v>
      </c>
      <c r="F558" s="55" t="s">
        <v>1345</v>
      </c>
      <c r="G558" s="55"/>
      <c r="H558" s="9" t="s">
        <v>863</v>
      </c>
      <c r="I558">
        <v>5</v>
      </c>
      <c r="J558">
        <v>0</v>
      </c>
      <c r="K558" s="34">
        <v>0</v>
      </c>
      <c r="L558">
        <f>+Tabla3239[[#This Row],[BALANCE INICIAL]]+Tabla3239[[#This Row],[ENTRADAS]]-Tabla3239[[#This Row],[SALIDAS]]</f>
        <v>5</v>
      </c>
      <c r="M558" s="2">
        <v>3698</v>
      </c>
      <c r="N558" s="2">
        <f>+Tabla3239[[#This Row],[BALANCE INICIAL]]*Tabla3239[[#This Row],[PRECIO]]</f>
        <v>18490</v>
      </c>
      <c r="O558" s="2">
        <f>+Tabla3239[[#This Row],[ENTRADAS]]*Tabla3239[[#This Row],[PRECIO]]</f>
        <v>0</v>
      </c>
      <c r="P558" s="2">
        <f>+Tabla3239[[#This Row],[SALIDAS]]*Tabla3239[[#This Row],[PRECIO]]</f>
        <v>0</v>
      </c>
      <c r="Q558" s="2">
        <f>+Tabla3239[[#This Row],[BALANCE INICIAL2]]+Tabla3239[[#This Row],[ENTRADAS3]]-Tabla3239[[#This Row],[SALIDAS4]]</f>
        <v>18490</v>
      </c>
    </row>
    <row r="559" spans="1:17" x14ac:dyDescent="0.25">
      <c r="A559" s="39" t="s">
        <v>47</v>
      </c>
      <c r="B559" s="40" t="s">
        <v>893</v>
      </c>
      <c r="C559" s="52" t="s">
        <v>94</v>
      </c>
      <c r="D559" t="s">
        <v>1162</v>
      </c>
      <c r="F559" s="55" t="s">
        <v>1345</v>
      </c>
      <c r="G559" s="55"/>
      <c r="H559" s="9" t="s">
        <v>859</v>
      </c>
      <c r="I559">
        <v>5</v>
      </c>
      <c r="J559">
        <v>0</v>
      </c>
      <c r="K559" s="34">
        <v>0</v>
      </c>
      <c r="L559">
        <f>+Tabla3239[[#This Row],[BALANCE INICIAL]]+Tabla3239[[#This Row],[ENTRADAS]]-Tabla3239[[#This Row],[SALIDAS]]</f>
        <v>5</v>
      </c>
      <c r="M559" s="2">
        <v>4850</v>
      </c>
      <c r="N559" s="2">
        <f>+Tabla3239[[#This Row],[BALANCE INICIAL]]*Tabla3239[[#This Row],[PRECIO]]</f>
        <v>24250</v>
      </c>
      <c r="O559" s="2">
        <f>+Tabla3239[[#This Row],[ENTRADAS]]*Tabla3239[[#This Row],[PRECIO]]</f>
        <v>0</v>
      </c>
      <c r="P559" s="2">
        <f>+Tabla3239[[#This Row],[SALIDAS]]*Tabla3239[[#This Row],[PRECIO]]</f>
        <v>0</v>
      </c>
      <c r="Q559" s="2">
        <f>+Tabla3239[[#This Row],[BALANCE INICIAL2]]+Tabla3239[[#This Row],[ENTRADAS3]]-Tabla3239[[#This Row],[SALIDAS4]]</f>
        <v>24250</v>
      </c>
    </row>
    <row r="560" spans="1:17" x14ac:dyDescent="0.25">
      <c r="A560" s="39" t="s">
        <v>59</v>
      </c>
      <c r="B560" s="40" t="s">
        <v>880</v>
      </c>
      <c r="C560" s="52" t="s">
        <v>107</v>
      </c>
      <c r="D560" t="s">
        <v>762</v>
      </c>
      <c r="F560" s="55" t="s">
        <v>1345</v>
      </c>
      <c r="G560" s="55"/>
      <c r="H560" s="9" t="s">
        <v>820</v>
      </c>
      <c r="I560">
        <v>4</v>
      </c>
      <c r="J560">
        <v>0</v>
      </c>
      <c r="K560" s="34">
        <v>0</v>
      </c>
      <c r="L560">
        <f>+Tabla3239[[#This Row],[BALANCE INICIAL]]+Tabla3239[[#This Row],[ENTRADAS]]-Tabla3239[[#This Row],[SALIDAS]]</f>
        <v>4</v>
      </c>
      <c r="M560" s="2">
        <v>187</v>
      </c>
      <c r="N560" s="2">
        <f>+Tabla3239[[#This Row],[BALANCE INICIAL]]*Tabla3239[[#This Row],[PRECIO]]</f>
        <v>748</v>
      </c>
      <c r="O560" s="2">
        <f>+Tabla3239[[#This Row],[ENTRADAS]]*Tabla3239[[#This Row],[PRECIO]]</f>
        <v>0</v>
      </c>
      <c r="P560" s="2">
        <f>+Tabla3239[[#This Row],[SALIDAS]]*Tabla3239[[#This Row],[PRECIO]]</f>
        <v>0</v>
      </c>
      <c r="Q560" s="2">
        <f>+Tabla3239[[#This Row],[BALANCE INICIAL2]]+Tabla3239[[#This Row],[ENTRADAS3]]-Tabla3239[[#This Row],[SALIDAS4]]</f>
        <v>748</v>
      </c>
    </row>
    <row r="561" spans="1:17" x14ac:dyDescent="0.25">
      <c r="A561" s="39" t="s">
        <v>59</v>
      </c>
      <c r="B561" s="40" t="s">
        <v>880</v>
      </c>
      <c r="C561" s="52" t="s">
        <v>107</v>
      </c>
      <c r="D561" t="s">
        <v>763</v>
      </c>
      <c r="F561" s="55" t="s">
        <v>1345</v>
      </c>
      <c r="G561" s="55"/>
      <c r="H561" s="9" t="s">
        <v>820</v>
      </c>
      <c r="I561">
        <v>2</v>
      </c>
      <c r="J561">
        <v>0</v>
      </c>
      <c r="K561" s="34">
        <v>0</v>
      </c>
      <c r="L561">
        <f>+Tabla3239[[#This Row],[BALANCE INICIAL]]+Tabla3239[[#This Row],[ENTRADAS]]-Tabla3239[[#This Row],[SALIDAS]]</f>
        <v>2</v>
      </c>
      <c r="M561" s="2">
        <v>170</v>
      </c>
      <c r="N561" s="2">
        <f>+Tabla3239[[#This Row],[BALANCE INICIAL]]*Tabla3239[[#This Row],[PRECIO]]</f>
        <v>340</v>
      </c>
      <c r="O561" s="2">
        <f>+Tabla3239[[#This Row],[ENTRADAS]]*Tabla3239[[#This Row],[PRECIO]]</f>
        <v>0</v>
      </c>
      <c r="P561" s="2">
        <f>+Tabla3239[[#This Row],[SALIDAS]]*Tabla3239[[#This Row],[PRECIO]]</f>
        <v>0</v>
      </c>
      <c r="Q561" s="2">
        <f>+Tabla3239[[#This Row],[BALANCE INICIAL2]]+Tabla3239[[#This Row],[ENTRADAS3]]-Tabla3239[[#This Row],[SALIDAS4]]</f>
        <v>340</v>
      </c>
    </row>
    <row r="562" spans="1:17" x14ac:dyDescent="0.25">
      <c r="A562" s="39" t="s">
        <v>59</v>
      </c>
      <c r="B562" s="40" t="s">
        <v>880</v>
      </c>
      <c r="C562" s="52" t="s">
        <v>107</v>
      </c>
      <c r="D562" t="s">
        <v>764</v>
      </c>
      <c r="F562" s="55" t="s">
        <v>1345</v>
      </c>
      <c r="G562" s="55"/>
      <c r="H562" s="9" t="s">
        <v>820</v>
      </c>
      <c r="I562">
        <v>3</v>
      </c>
      <c r="J562">
        <v>0</v>
      </c>
      <c r="K562" s="34">
        <v>0</v>
      </c>
      <c r="L562">
        <f>+Tabla3239[[#This Row],[BALANCE INICIAL]]+Tabla3239[[#This Row],[ENTRADAS]]-Tabla3239[[#This Row],[SALIDAS]]</f>
        <v>3</v>
      </c>
      <c r="M562" s="2">
        <v>180</v>
      </c>
      <c r="N562" s="2">
        <f>+Tabla3239[[#This Row],[BALANCE INICIAL]]*Tabla3239[[#This Row],[PRECIO]]</f>
        <v>540</v>
      </c>
      <c r="O562" s="2">
        <f>+Tabla3239[[#This Row],[ENTRADAS]]*Tabla3239[[#This Row],[PRECIO]]</f>
        <v>0</v>
      </c>
      <c r="P562" s="2">
        <f>+Tabla3239[[#This Row],[SALIDAS]]*Tabla3239[[#This Row],[PRECIO]]</f>
        <v>0</v>
      </c>
      <c r="Q562" s="2">
        <f>+Tabla3239[[#This Row],[BALANCE INICIAL2]]+Tabla3239[[#This Row],[ENTRADAS3]]-Tabla3239[[#This Row],[SALIDAS4]]</f>
        <v>540</v>
      </c>
    </row>
    <row r="563" spans="1:17" x14ac:dyDescent="0.25">
      <c r="A563" s="39" t="s">
        <v>59</v>
      </c>
      <c r="B563" s="40" t="s">
        <v>880</v>
      </c>
      <c r="C563" s="52" t="s">
        <v>107</v>
      </c>
      <c r="D563" t="s">
        <v>765</v>
      </c>
      <c r="F563" s="55" t="s">
        <v>1345</v>
      </c>
      <c r="G563" s="55"/>
      <c r="H563" s="9" t="s">
        <v>820</v>
      </c>
      <c r="I563">
        <v>1</v>
      </c>
      <c r="J563">
        <v>0</v>
      </c>
      <c r="K563" s="34">
        <v>0</v>
      </c>
      <c r="L563">
        <f>+Tabla3239[[#This Row],[BALANCE INICIAL]]+Tabla3239[[#This Row],[ENTRADAS]]-Tabla3239[[#This Row],[SALIDAS]]</f>
        <v>1</v>
      </c>
      <c r="M563" s="2">
        <v>180</v>
      </c>
      <c r="N563" s="2">
        <f>+Tabla3239[[#This Row],[BALANCE INICIAL]]*Tabla3239[[#This Row],[PRECIO]]</f>
        <v>180</v>
      </c>
      <c r="O563" s="2">
        <f>+Tabla3239[[#This Row],[ENTRADAS]]*Tabla3239[[#This Row],[PRECIO]]</f>
        <v>0</v>
      </c>
      <c r="P563" s="2">
        <f>+Tabla3239[[#This Row],[SALIDAS]]*Tabla3239[[#This Row],[PRECIO]]</f>
        <v>0</v>
      </c>
      <c r="Q563" s="2">
        <f>+Tabla3239[[#This Row],[BALANCE INICIAL2]]+Tabla3239[[#This Row],[ENTRADAS3]]-Tabla3239[[#This Row],[SALIDAS4]]</f>
        <v>180</v>
      </c>
    </row>
    <row r="564" spans="1:17" x14ac:dyDescent="0.25">
      <c r="A564" s="39" t="s">
        <v>59</v>
      </c>
      <c r="B564" s="40" t="s">
        <v>880</v>
      </c>
      <c r="C564" s="52" t="s">
        <v>107</v>
      </c>
      <c r="D564" t="s">
        <v>766</v>
      </c>
      <c r="F564" s="55" t="s">
        <v>1345</v>
      </c>
      <c r="G564" s="55"/>
      <c r="H564" s="9" t="s">
        <v>820</v>
      </c>
      <c r="I564">
        <v>1</v>
      </c>
      <c r="J564">
        <v>0</v>
      </c>
      <c r="K564" s="34">
        <v>0</v>
      </c>
      <c r="L564">
        <f>+Tabla3239[[#This Row],[BALANCE INICIAL]]+Tabla3239[[#This Row],[ENTRADAS]]-Tabla3239[[#This Row],[SALIDAS]]</f>
        <v>1</v>
      </c>
      <c r="M564" s="2">
        <v>195</v>
      </c>
      <c r="N564" s="2">
        <f>+Tabla3239[[#This Row],[BALANCE INICIAL]]*Tabla3239[[#This Row],[PRECIO]]</f>
        <v>195</v>
      </c>
      <c r="O564" s="2">
        <f>+Tabla3239[[#This Row],[ENTRADAS]]*Tabla3239[[#This Row],[PRECIO]]</f>
        <v>0</v>
      </c>
      <c r="P564" s="2">
        <f>+Tabla3239[[#This Row],[SALIDAS]]*Tabla3239[[#This Row],[PRECIO]]</f>
        <v>0</v>
      </c>
      <c r="Q564" s="2">
        <f>+Tabla3239[[#This Row],[BALANCE INICIAL2]]+Tabla3239[[#This Row],[ENTRADAS3]]-Tabla3239[[#This Row],[SALIDAS4]]</f>
        <v>195</v>
      </c>
    </row>
    <row r="565" spans="1:17" x14ac:dyDescent="0.25">
      <c r="A565" s="39" t="s">
        <v>28</v>
      </c>
      <c r="B565" s="40" t="s">
        <v>884</v>
      </c>
      <c r="C565" s="52" t="s">
        <v>74</v>
      </c>
      <c r="D565" t="s">
        <v>1073</v>
      </c>
      <c r="E565" t="s">
        <v>1060</v>
      </c>
      <c r="F565" s="55" t="s">
        <v>1345</v>
      </c>
      <c r="G565" s="55"/>
      <c r="H565" s="9" t="s">
        <v>820</v>
      </c>
      <c r="I565">
        <v>0</v>
      </c>
      <c r="J565">
        <v>0</v>
      </c>
      <c r="K565" s="34">
        <v>0</v>
      </c>
      <c r="L565">
        <f>+Tabla3239[[#This Row],[BALANCE INICIAL]]+Tabla3239[[#This Row],[ENTRADAS]]-Tabla3239[[#This Row],[SALIDAS]]</f>
        <v>0</v>
      </c>
      <c r="M565" s="2">
        <v>200</v>
      </c>
      <c r="N565" s="2">
        <f>+Tabla3239[[#This Row],[BALANCE INICIAL]]*Tabla3239[[#This Row],[PRECIO]]</f>
        <v>0</v>
      </c>
      <c r="O565" s="2">
        <f>+Tabla3239[[#This Row],[ENTRADAS]]*Tabla3239[[#This Row],[PRECIO]]</f>
        <v>0</v>
      </c>
      <c r="P565" s="2">
        <f>+Tabla3239[[#This Row],[SALIDAS]]*Tabla3239[[#This Row],[PRECIO]]</f>
        <v>0</v>
      </c>
      <c r="Q565" s="2">
        <f>+Tabla3239[[#This Row],[BALANCE INICIAL2]]+Tabla3239[[#This Row],[ENTRADAS3]]-Tabla3239[[#This Row],[SALIDAS4]]</f>
        <v>0</v>
      </c>
    </row>
    <row r="566" spans="1:17" ht="15" customHeight="1" x14ac:dyDescent="0.25">
      <c r="A566" s="39" t="s">
        <v>59</v>
      </c>
      <c r="B566" s="40" t="s">
        <v>880</v>
      </c>
      <c r="C566" s="52" t="s">
        <v>107</v>
      </c>
      <c r="D566" t="s">
        <v>767</v>
      </c>
      <c r="F566" s="55" t="s">
        <v>1345</v>
      </c>
      <c r="G566" s="55"/>
      <c r="H566" s="9" t="s">
        <v>820</v>
      </c>
      <c r="I566">
        <v>1</v>
      </c>
      <c r="J566">
        <v>0</v>
      </c>
      <c r="K566" s="34">
        <v>0</v>
      </c>
      <c r="L566">
        <f>+Tabla3239[[#This Row],[BALANCE INICIAL]]+Tabla3239[[#This Row],[ENTRADAS]]-Tabla3239[[#This Row],[SALIDAS]]</f>
        <v>1</v>
      </c>
      <c r="M566" s="2">
        <v>1182.17</v>
      </c>
      <c r="N566" s="2">
        <f>+Tabla3239[[#This Row],[BALANCE INICIAL]]*Tabla3239[[#This Row],[PRECIO]]</f>
        <v>1182.17</v>
      </c>
      <c r="O566" s="2">
        <f>+Tabla3239[[#This Row],[ENTRADAS]]*Tabla3239[[#This Row],[PRECIO]]</f>
        <v>0</v>
      </c>
      <c r="P566" s="2">
        <f>+Tabla3239[[#This Row],[SALIDAS]]*Tabla3239[[#This Row],[PRECIO]]</f>
        <v>0</v>
      </c>
      <c r="Q566" s="2">
        <f>+Tabla3239[[#This Row],[BALANCE INICIAL2]]+Tabla3239[[#This Row],[ENTRADAS3]]-Tabla3239[[#This Row],[SALIDAS4]]</f>
        <v>1182.17</v>
      </c>
    </row>
    <row r="567" spans="1:17" x14ac:dyDescent="0.25">
      <c r="A567" s="39" t="s">
        <v>28</v>
      </c>
      <c r="B567" s="40" t="s">
        <v>884</v>
      </c>
      <c r="C567" s="52" t="s">
        <v>74</v>
      </c>
      <c r="D567" t="s">
        <v>1176</v>
      </c>
      <c r="F567" s="55" t="s">
        <v>1345</v>
      </c>
      <c r="G567" s="55"/>
      <c r="H567" s="9" t="s">
        <v>820</v>
      </c>
      <c r="I567">
        <v>4</v>
      </c>
      <c r="J567">
        <v>0</v>
      </c>
      <c r="K567" s="34">
        <v>2</v>
      </c>
      <c r="L567">
        <f>+Tabla3239[[#This Row],[BALANCE INICIAL]]+Tabla3239[[#This Row],[ENTRADAS]]-Tabla3239[[#This Row],[SALIDAS]]</f>
        <v>2</v>
      </c>
      <c r="M567" s="2">
        <v>3331.38</v>
      </c>
      <c r="N567" s="2">
        <f>+Tabla3239[[#This Row],[BALANCE INICIAL]]*Tabla3239[[#This Row],[PRECIO]]</f>
        <v>13325.52</v>
      </c>
      <c r="O567" s="2">
        <f>+Tabla3239[[#This Row],[ENTRADAS]]*Tabla3239[[#This Row],[PRECIO]]</f>
        <v>0</v>
      </c>
      <c r="P567" s="2">
        <f>+Tabla3239[[#This Row],[SALIDAS]]*Tabla3239[[#This Row],[PRECIO]]</f>
        <v>6662.76</v>
      </c>
      <c r="Q567" s="2">
        <f>+Tabla3239[[#This Row],[BALANCE INICIAL2]]+Tabla3239[[#This Row],[ENTRADAS3]]-Tabla3239[[#This Row],[SALIDAS4]]</f>
        <v>6662.76</v>
      </c>
    </row>
    <row r="568" spans="1:17" x14ac:dyDescent="0.25">
      <c r="A568" s="39" t="s">
        <v>28</v>
      </c>
      <c r="B568" s="40" t="s">
        <v>884</v>
      </c>
      <c r="C568" s="52" t="s">
        <v>74</v>
      </c>
      <c r="D568" t="s">
        <v>1454</v>
      </c>
      <c r="F568" s="55" t="s">
        <v>1345</v>
      </c>
      <c r="G568" s="55"/>
      <c r="H568" s="9" t="s">
        <v>820</v>
      </c>
      <c r="I568">
        <v>12</v>
      </c>
      <c r="J568">
        <v>0</v>
      </c>
      <c r="K568" s="34">
        <v>12</v>
      </c>
      <c r="L568">
        <f>+Tabla3239[[#This Row],[BALANCE INICIAL]]+Tabla3239[[#This Row],[ENTRADAS]]-Tabla3239[[#This Row],[SALIDAS]]</f>
        <v>0</v>
      </c>
      <c r="M568" s="2">
        <v>6250</v>
      </c>
      <c r="N568" s="2">
        <f>+Tabla3239[[#This Row],[BALANCE INICIAL]]*Tabla3239[[#This Row],[PRECIO]]</f>
        <v>75000</v>
      </c>
      <c r="O568" s="2">
        <f>+Tabla3239[[#This Row],[ENTRADAS]]*Tabla3239[[#This Row],[PRECIO]]</f>
        <v>0</v>
      </c>
      <c r="P568" s="2">
        <f>+Tabla3239[[#This Row],[SALIDAS]]*Tabla3239[[#This Row],[PRECIO]]</f>
        <v>75000</v>
      </c>
      <c r="Q568" s="2">
        <f>+Tabla3239[[#This Row],[BALANCE INICIAL2]]+Tabla3239[[#This Row],[ENTRADAS3]]-Tabla3239[[#This Row],[SALIDAS4]]</f>
        <v>0</v>
      </c>
    </row>
    <row r="569" spans="1:17" x14ac:dyDescent="0.25">
      <c r="A569" s="39" t="s">
        <v>34</v>
      </c>
      <c r="B569" s="40" t="s">
        <v>877</v>
      </c>
      <c r="C569" s="52" t="s">
        <v>80</v>
      </c>
      <c r="D569" t="s">
        <v>1177</v>
      </c>
      <c r="E569" t="s">
        <v>1137</v>
      </c>
      <c r="F569" s="55">
        <v>45471</v>
      </c>
      <c r="G569" s="55"/>
      <c r="H569" s="9" t="s">
        <v>820</v>
      </c>
      <c r="I569">
        <v>0</v>
      </c>
      <c r="J569">
        <v>0</v>
      </c>
      <c r="K569" s="34">
        <v>0</v>
      </c>
      <c r="L569">
        <f>+Tabla3239[[#This Row],[BALANCE INICIAL]]+Tabla3239[[#This Row],[ENTRADAS]]-Tabla3239[[#This Row],[SALIDAS]]</f>
        <v>0</v>
      </c>
      <c r="M569" s="2">
        <v>2500</v>
      </c>
      <c r="N569" s="2">
        <f>+Tabla3239[[#This Row],[BALANCE INICIAL]]*Tabla3239[[#This Row],[PRECIO]]</f>
        <v>0</v>
      </c>
      <c r="O569" s="2">
        <f>+Tabla3239[[#This Row],[ENTRADAS]]*Tabla3239[[#This Row],[PRECIO]]</f>
        <v>0</v>
      </c>
      <c r="P569" s="2">
        <f>+Tabla3239[[#This Row],[SALIDAS]]*Tabla3239[[#This Row],[PRECIO]]</f>
        <v>0</v>
      </c>
      <c r="Q569" s="2">
        <f>+Tabla3239[[#This Row],[BALANCE INICIAL2]]+Tabla3239[[#This Row],[ENTRADAS3]]-Tabla3239[[#This Row],[SALIDAS4]]</f>
        <v>0</v>
      </c>
    </row>
    <row r="570" spans="1:17" x14ac:dyDescent="0.25">
      <c r="A570" s="39" t="s">
        <v>23</v>
      </c>
      <c r="B570" s="40" t="s">
        <v>881</v>
      </c>
      <c r="C570" s="52" t="s">
        <v>97</v>
      </c>
      <c r="D570" t="s">
        <v>1453</v>
      </c>
      <c r="F570" s="55" t="s">
        <v>1345</v>
      </c>
      <c r="G570" s="55"/>
      <c r="H570" s="9" t="s">
        <v>820</v>
      </c>
      <c r="I570">
        <v>5</v>
      </c>
      <c r="J570">
        <v>0</v>
      </c>
      <c r="K570" s="34">
        <v>0</v>
      </c>
      <c r="L570">
        <f>+Tabla3239[[#This Row],[BALANCE INICIAL]]+Tabla3239[[#This Row],[ENTRADAS]]-Tabla3239[[#This Row],[SALIDAS]]</f>
        <v>5</v>
      </c>
      <c r="M570" s="2">
        <v>780</v>
      </c>
      <c r="N570" s="2">
        <f>+Tabla3239[[#This Row],[BALANCE INICIAL]]*Tabla3239[[#This Row],[PRECIO]]</f>
        <v>3900</v>
      </c>
      <c r="O570" s="2">
        <f>+Tabla3239[[#This Row],[ENTRADAS]]*Tabla3239[[#This Row],[PRECIO]]</f>
        <v>0</v>
      </c>
      <c r="P570" s="2">
        <f>+Tabla3239[[#This Row],[SALIDAS]]*Tabla3239[[#This Row],[PRECIO]]</f>
        <v>0</v>
      </c>
      <c r="Q570" s="2">
        <f>+Tabla3239[[#This Row],[BALANCE INICIAL2]]+Tabla3239[[#This Row],[ENTRADAS3]]-Tabla3239[[#This Row],[SALIDAS4]]</f>
        <v>3900</v>
      </c>
    </row>
    <row r="571" spans="1:17" ht="18.75" customHeight="1" x14ac:dyDescent="0.25">
      <c r="A571" s="39" t="s">
        <v>44</v>
      </c>
      <c r="B571" s="40" t="s">
        <v>892</v>
      </c>
      <c r="C571" s="52" t="s">
        <v>90</v>
      </c>
      <c r="D571" t="s">
        <v>1452</v>
      </c>
      <c r="F571" s="55" t="s">
        <v>1345</v>
      </c>
      <c r="G571" s="55"/>
      <c r="H571" s="9" t="s">
        <v>820</v>
      </c>
      <c r="I571">
        <v>83</v>
      </c>
      <c r="J571">
        <v>0</v>
      </c>
      <c r="K571" s="34">
        <v>0</v>
      </c>
      <c r="L571">
        <f>+Tabla3239[[#This Row],[BALANCE INICIAL]]+Tabla3239[[#This Row],[ENTRADAS]]-Tabla3239[[#This Row],[SALIDAS]]</f>
        <v>83</v>
      </c>
      <c r="M571" s="2">
        <v>390</v>
      </c>
      <c r="N571" s="2">
        <f>+Tabla3239[[#This Row],[BALANCE INICIAL]]*Tabla3239[[#This Row],[PRECIO]]</f>
        <v>32370</v>
      </c>
      <c r="O571" s="2">
        <f>+Tabla3239[[#This Row],[ENTRADAS]]*Tabla3239[[#This Row],[PRECIO]]</f>
        <v>0</v>
      </c>
      <c r="P571" s="2">
        <f>+Tabla3239[[#This Row],[SALIDAS]]*Tabla3239[[#This Row],[PRECIO]]</f>
        <v>0</v>
      </c>
      <c r="Q571" s="2">
        <f>+Tabla3239[[#This Row],[BALANCE INICIAL2]]+Tabla3239[[#This Row],[ENTRADAS3]]-Tabla3239[[#This Row],[SALIDAS4]]</f>
        <v>32370</v>
      </c>
    </row>
    <row r="572" spans="1:17" ht="15" customHeight="1" x14ac:dyDescent="0.25">
      <c r="A572" s="39" t="s">
        <v>44</v>
      </c>
      <c r="B572" s="40" t="s">
        <v>892</v>
      </c>
      <c r="C572" s="52" t="s">
        <v>90</v>
      </c>
      <c r="D572" t="s">
        <v>399</v>
      </c>
      <c r="F572" s="55" t="s">
        <v>1345</v>
      </c>
      <c r="G572" s="55"/>
      <c r="H572" s="9" t="s">
        <v>820</v>
      </c>
      <c r="I572">
        <v>0</v>
      </c>
      <c r="J572">
        <v>0</v>
      </c>
      <c r="K572" s="34">
        <v>0</v>
      </c>
      <c r="L572">
        <f>+Tabla3239[[#This Row],[BALANCE INICIAL]]+Tabla3239[[#This Row],[ENTRADAS]]-Tabla3239[[#This Row],[SALIDAS]]</f>
        <v>0</v>
      </c>
      <c r="M572" s="2">
        <v>1911.6</v>
      </c>
      <c r="N572" s="2">
        <f>+Tabla3239[[#This Row],[BALANCE INICIAL]]*Tabla3239[[#This Row],[PRECIO]]</f>
        <v>0</v>
      </c>
      <c r="O572" s="2">
        <f>+Tabla3239[[#This Row],[ENTRADAS]]*Tabla3239[[#This Row],[PRECIO]]</f>
        <v>0</v>
      </c>
      <c r="P572" s="2">
        <f>+Tabla3239[[#This Row],[SALIDAS]]*Tabla3239[[#This Row],[PRECIO]]</f>
        <v>0</v>
      </c>
      <c r="Q572" s="2">
        <f>+Tabla3239[[#This Row],[BALANCE INICIAL2]]+Tabla3239[[#This Row],[ENTRADAS3]]-Tabla3239[[#This Row],[SALIDAS4]]</f>
        <v>0</v>
      </c>
    </row>
    <row r="573" spans="1:17" ht="15" customHeight="1" x14ac:dyDescent="0.3">
      <c r="A573" s="39" t="s">
        <v>1421</v>
      </c>
      <c r="B573" s="40" t="s">
        <v>1422</v>
      </c>
      <c r="C573" s="52" t="s">
        <v>1423</v>
      </c>
      <c r="D573" t="s">
        <v>1472</v>
      </c>
      <c r="F573" s="55" t="s">
        <v>1345</v>
      </c>
      <c r="G573" s="55"/>
      <c r="H573" s="9" t="s">
        <v>820</v>
      </c>
      <c r="I573">
        <v>0</v>
      </c>
      <c r="J573">
        <v>0</v>
      </c>
      <c r="K573" s="34">
        <v>0</v>
      </c>
      <c r="L573">
        <f>+Tabla3239[[#This Row],[BALANCE INICIAL]]+Tabla3239[[#This Row],[ENTRADAS]]-Tabla3239[[#This Row],[SALIDAS]]</f>
        <v>0</v>
      </c>
      <c r="M573" s="2">
        <v>1677.96</v>
      </c>
      <c r="N573" s="2">
        <f>+Tabla3239[[#This Row],[BALANCE INICIAL]]*Tabla3239[[#This Row],[PRECIO]]</f>
        <v>0</v>
      </c>
      <c r="O573" s="2">
        <f>+Tabla3239[[#This Row],[ENTRADAS]]*Tabla3239[[#This Row],[PRECIO]]</f>
        <v>0</v>
      </c>
      <c r="P573" s="2">
        <f>+Tabla3239[[#This Row],[SALIDAS]]*Tabla3239[[#This Row],[PRECIO]]</f>
        <v>0</v>
      </c>
      <c r="Q573" s="2">
        <f>+Tabla3239[[#This Row],[BALANCE INICIAL2]]+Tabla3239[[#This Row],[ENTRADAS3]]-Tabla3239[[#This Row],[SALIDAS4]]</f>
        <v>0</v>
      </c>
    </row>
    <row r="574" spans="1:17" x14ac:dyDescent="0.25">
      <c r="A574" s="39" t="s">
        <v>34</v>
      </c>
      <c r="B574" s="40" t="s">
        <v>877</v>
      </c>
      <c r="C574" s="52" t="s">
        <v>104</v>
      </c>
      <c r="D574" t="s">
        <v>497</v>
      </c>
      <c r="F574" s="55" t="s">
        <v>1345</v>
      </c>
      <c r="G574" s="55"/>
      <c r="H574" s="9" t="s">
        <v>820</v>
      </c>
      <c r="I574">
        <v>0</v>
      </c>
      <c r="J574">
        <v>0</v>
      </c>
      <c r="K574" s="34">
        <v>0</v>
      </c>
      <c r="L574">
        <f>+Tabla3239[[#This Row],[BALANCE INICIAL]]+Tabla3239[[#This Row],[ENTRADAS]]-Tabla3239[[#This Row],[SALIDAS]]</f>
        <v>0</v>
      </c>
      <c r="M574" s="2">
        <v>8</v>
      </c>
      <c r="N574" s="2">
        <f>+Tabla3239[[#This Row],[BALANCE INICIAL]]*Tabla3239[[#This Row],[PRECIO]]</f>
        <v>0</v>
      </c>
      <c r="O574" s="2">
        <f>+Tabla3239[[#This Row],[ENTRADAS]]*Tabla3239[[#This Row],[PRECIO]]</f>
        <v>0</v>
      </c>
      <c r="P574" s="2">
        <f>+Tabla3239[[#This Row],[SALIDAS]]*Tabla3239[[#This Row],[PRECIO]]</f>
        <v>0</v>
      </c>
      <c r="Q574" s="2">
        <f>+Tabla3239[[#This Row],[BALANCE INICIAL2]]+Tabla3239[[#This Row],[ENTRADAS3]]-Tabla3239[[#This Row],[SALIDAS4]]</f>
        <v>0</v>
      </c>
    </row>
    <row r="575" spans="1:17" x14ac:dyDescent="0.25">
      <c r="A575" s="39" t="s">
        <v>59</v>
      </c>
      <c r="B575" s="40" t="s">
        <v>880</v>
      </c>
      <c r="C575" s="52" t="s">
        <v>107</v>
      </c>
      <c r="D575" t="s">
        <v>768</v>
      </c>
      <c r="F575" s="55" t="s">
        <v>1345</v>
      </c>
      <c r="G575" s="55"/>
      <c r="H575" s="9" t="s">
        <v>820</v>
      </c>
      <c r="I575">
        <v>192</v>
      </c>
      <c r="J575">
        <v>0</v>
      </c>
      <c r="K575" s="34">
        <v>0</v>
      </c>
      <c r="L575">
        <f>+Tabla3239[[#This Row],[BALANCE INICIAL]]+Tabla3239[[#This Row],[ENTRADAS]]-Tabla3239[[#This Row],[SALIDAS]]</f>
        <v>192</v>
      </c>
      <c r="M575" s="2">
        <v>75</v>
      </c>
      <c r="N575" s="2">
        <f>+Tabla3239[[#This Row],[BALANCE INICIAL]]*Tabla3239[[#This Row],[PRECIO]]</f>
        <v>14400</v>
      </c>
      <c r="O575" s="2">
        <f>+Tabla3239[[#This Row],[ENTRADAS]]*Tabla3239[[#This Row],[PRECIO]]</f>
        <v>0</v>
      </c>
      <c r="P575" s="2">
        <f>+Tabla3239[[#This Row],[SALIDAS]]*Tabla3239[[#This Row],[PRECIO]]</f>
        <v>0</v>
      </c>
      <c r="Q575" s="2">
        <f>+Tabla3239[[#This Row],[BALANCE INICIAL2]]+Tabla3239[[#This Row],[ENTRADAS3]]-Tabla3239[[#This Row],[SALIDAS4]]</f>
        <v>14400</v>
      </c>
    </row>
    <row r="576" spans="1:17" x14ac:dyDescent="0.25">
      <c r="A576" s="39" t="s">
        <v>59</v>
      </c>
      <c r="B576" s="40" t="s">
        <v>880</v>
      </c>
      <c r="C576" s="52" t="s">
        <v>107</v>
      </c>
      <c r="D576" t="s">
        <v>769</v>
      </c>
      <c r="F576" s="55" t="s">
        <v>1345</v>
      </c>
      <c r="G576" s="55"/>
      <c r="H576" s="9" t="s">
        <v>820</v>
      </c>
      <c r="I576">
        <v>6</v>
      </c>
      <c r="J576">
        <v>0</v>
      </c>
      <c r="K576" s="34">
        <v>0</v>
      </c>
      <c r="L576">
        <f>+Tabla3239[[#This Row],[BALANCE INICIAL]]+Tabla3239[[#This Row],[ENTRADAS]]-Tabla3239[[#This Row],[SALIDAS]]</f>
        <v>6</v>
      </c>
      <c r="M576" s="2">
        <v>40</v>
      </c>
      <c r="N576" s="2">
        <f>+Tabla3239[[#This Row],[BALANCE INICIAL]]*Tabla3239[[#This Row],[PRECIO]]</f>
        <v>240</v>
      </c>
      <c r="O576" s="2">
        <f>+Tabla3239[[#This Row],[ENTRADAS]]*Tabla3239[[#This Row],[PRECIO]]</f>
        <v>0</v>
      </c>
      <c r="P576" s="2">
        <f>+Tabla3239[[#This Row],[SALIDAS]]*Tabla3239[[#This Row],[PRECIO]]</f>
        <v>0</v>
      </c>
      <c r="Q576" s="2">
        <f>+Tabla3239[[#This Row],[BALANCE INICIAL2]]+Tabla3239[[#This Row],[ENTRADAS3]]-Tabla3239[[#This Row],[SALIDAS4]]</f>
        <v>240</v>
      </c>
    </row>
    <row r="577" spans="1:17" ht="15" customHeight="1" x14ac:dyDescent="0.25">
      <c r="A577" s="39" t="s">
        <v>59</v>
      </c>
      <c r="B577" s="40" t="s">
        <v>880</v>
      </c>
      <c r="C577" s="52" t="s">
        <v>107</v>
      </c>
      <c r="D577" t="s">
        <v>770</v>
      </c>
      <c r="F577" s="55" t="s">
        <v>1345</v>
      </c>
      <c r="G577" s="55"/>
      <c r="H577" s="9" t="s">
        <v>820</v>
      </c>
      <c r="I577">
        <v>4</v>
      </c>
      <c r="J577">
        <v>0</v>
      </c>
      <c r="K577" s="34">
        <v>0</v>
      </c>
      <c r="L577">
        <f>+Tabla3239[[#This Row],[BALANCE INICIAL]]+Tabla3239[[#This Row],[ENTRADAS]]-Tabla3239[[#This Row],[SALIDAS]]</f>
        <v>4</v>
      </c>
      <c r="M577" s="2">
        <v>350</v>
      </c>
      <c r="N577" s="2">
        <f>+Tabla3239[[#This Row],[BALANCE INICIAL]]*Tabla3239[[#This Row],[PRECIO]]</f>
        <v>1400</v>
      </c>
      <c r="O577" s="2">
        <f>+Tabla3239[[#This Row],[ENTRADAS]]*Tabla3239[[#This Row],[PRECIO]]</f>
        <v>0</v>
      </c>
      <c r="P577" s="2">
        <f>+Tabla3239[[#This Row],[SALIDAS]]*Tabla3239[[#This Row],[PRECIO]]</f>
        <v>0</v>
      </c>
      <c r="Q577" s="2">
        <f>+Tabla3239[[#This Row],[BALANCE INICIAL2]]+Tabla3239[[#This Row],[ENTRADAS3]]-Tabla3239[[#This Row],[SALIDAS4]]</f>
        <v>1400</v>
      </c>
    </row>
    <row r="578" spans="1:17" x14ac:dyDescent="0.25">
      <c r="A578" s="39" t="s">
        <v>59</v>
      </c>
      <c r="B578" s="40" t="s">
        <v>880</v>
      </c>
      <c r="C578" s="52" t="s">
        <v>107</v>
      </c>
      <c r="D578" t="s">
        <v>771</v>
      </c>
      <c r="F578" s="55" t="s">
        <v>1345</v>
      </c>
      <c r="G578" s="55"/>
      <c r="H578" s="9" t="s">
        <v>820</v>
      </c>
      <c r="I578">
        <v>8</v>
      </c>
      <c r="J578">
        <v>0</v>
      </c>
      <c r="K578" s="34">
        <v>0</v>
      </c>
      <c r="L578">
        <f>+Tabla3239[[#This Row],[BALANCE INICIAL]]+Tabla3239[[#This Row],[ENTRADAS]]-Tabla3239[[#This Row],[SALIDAS]]</f>
        <v>8</v>
      </c>
      <c r="M578" s="2">
        <v>450</v>
      </c>
      <c r="N578" s="2">
        <f>+Tabla3239[[#This Row],[BALANCE INICIAL]]*Tabla3239[[#This Row],[PRECIO]]</f>
        <v>3600</v>
      </c>
      <c r="O578" s="2">
        <f>+Tabla3239[[#This Row],[ENTRADAS]]*Tabla3239[[#This Row],[PRECIO]]</f>
        <v>0</v>
      </c>
      <c r="P578" s="2">
        <f>+Tabla3239[[#This Row],[SALIDAS]]*Tabla3239[[#This Row],[PRECIO]]</f>
        <v>0</v>
      </c>
      <c r="Q578" s="2">
        <f>+Tabla3239[[#This Row],[BALANCE INICIAL2]]+Tabla3239[[#This Row],[ENTRADAS3]]-Tabla3239[[#This Row],[SALIDAS4]]</f>
        <v>3600</v>
      </c>
    </row>
    <row r="579" spans="1:17" x14ac:dyDescent="0.25">
      <c r="A579" s="39" t="s">
        <v>59</v>
      </c>
      <c r="B579" s="40" t="s">
        <v>880</v>
      </c>
      <c r="C579" s="52" t="s">
        <v>107</v>
      </c>
      <c r="D579" t="s">
        <v>772</v>
      </c>
      <c r="F579" s="55" t="s">
        <v>1345</v>
      </c>
      <c r="G579" s="55"/>
      <c r="H579" s="9" t="s">
        <v>820</v>
      </c>
      <c r="I579">
        <v>6</v>
      </c>
      <c r="J579">
        <v>0</v>
      </c>
      <c r="K579" s="34">
        <v>0</v>
      </c>
      <c r="L579">
        <f>+Tabla3239[[#This Row],[BALANCE INICIAL]]+Tabla3239[[#This Row],[ENTRADAS]]-Tabla3239[[#This Row],[SALIDAS]]</f>
        <v>6</v>
      </c>
      <c r="M579" s="2">
        <v>450</v>
      </c>
      <c r="N579" s="2">
        <f>+Tabla3239[[#This Row],[BALANCE INICIAL]]*Tabla3239[[#This Row],[PRECIO]]</f>
        <v>2700</v>
      </c>
      <c r="O579" s="2">
        <f>+Tabla3239[[#This Row],[ENTRADAS]]*Tabla3239[[#This Row],[PRECIO]]</f>
        <v>0</v>
      </c>
      <c r="P579" s="2">
        <f>+Tabla3239[[#This Row],[SALIDAS]]*Tabla3239[[#This Row],[PRECIO]]</f>
        <v>0</v>
      </c>
      <c r="Q579" s="2">
        <f>+Tabla3239[[#This Row],[BALANCE INICIAL2]]+Tabla3239[[#This Row],[ENTRADAS3]]-Tabla3239[[#This Row],[SALIDAS4]]</f>
        <v>2700</v>
      </c>
    </row>
    <row r="580" spans="1:17" x14ac:dyDescent="0.25">
      <c r="A580" s="39" t="s">
        <v>59</v>
      </c>
      <c r="B580" s="40" t="s">
        <v>880</v>
      </c>
      <c r="C580" s="52" t="s">
        <v>107</v>
      </c>
      <c r="D580" t="s">
        <v>773</v>
      </c>
      <c r="F580" s="55" t="s">
        <v>1345</v>
      </c>
      <c r="G580" s="55"/>
      <c r="H580" s="9" t="s">
        <v>820</v>
      </c>
      <c r="I580">
        <v>32</v>
      </c>
      <c r="J580">
        <v>0</v>
      </c>
      <c r="K580" s="34">
        <v>0</v>
      </c>
      <c r="L580">
        <f>+Tabla3239[[#This Row],[BALANCE INICIAL]]+Tabla3239[[#This Row],[ENTRADAS]]-Tabla3239[[#This Row],[SALIDAS]]</f>
        <v>32</v>
      </c>
      <c r="M580" s="2">
        <v>350</v>
      </c>
      <c r="N580" s="2">
        <f>+Tabla3239[[#This Row],[BALANCE INICIAL]]*Tabla3239[[#This Row],[PRECIO]]</f>
        <v>11200</v>
      </c>
      <c r="O580" s="2">
        <f>+Tabla3239[[#This Row],[ENTRADAS]]*Tabla3239[[#This Row],[PRECIO]]</f>
        <v>0</v>
      </c>
      <c r="P580" s="2">
        <f>+Tabla3239[[#This Row],[SALIDAS]]*Tabla3239[[#This Row],[PRECIO]]</f>
        <v>0</v>
      </c>
      <c r="Q580" s="2">
        <f>+Tabla3239[[#This Row],[BALANCE INICIAL2]]+Tabla3239[[#This Row],[ENTRADAS3]]-Tabla3239[[#This Row],[SALIDAS4]]</f>
        <v>11200</v>
      </c>
    </row>
    <row r="581" spans="1:17" x14ac:dyDescent="0.25">
      <c r="A581" s="39" t="s">
        <v>59</v>
      </c>
      <c r="B581" s="40" t="s">
        <v>880</v>
      </c>
      <c r="C581" s="52" t="s">
        <v>107</v>
      </c>
      <c r="D581" t="s">
        <v>774</v>
      </c>
      <c r="F581" s="55" t="s">
        <v>1345</v>
      </c>
      <c r="G581" s="55"/>
      <c r="H581" s="9" t="s">
        <v>820</v>
      </c>
      <c r="I581">
        <v>258</v>
      </c>
      <c r="J581">
        <v>0</v>
      </c>
      <c r="K581" s="34">
        <v>0</v>
      </c>
      <c r="L581">
        <f>+Tabla3239[[#This Row],[BALANCE INICIAL]]+Tabla3239[[#This Row],[ENTRADAS]]-Tabla3239[[#This Row],[SALIDAS]]</f>
        <v>258</v>
      </c>
      <c r="M581" s="2">
        <v>290</v>
      </c>
      <c r="N581" s="2">
        <f>+Tabla3239[[#This Row],[BALANCE INICIAL]]*Tabla3239[[#This Row],[PRECIO]]</f>
        <v>74820</v>
      </c>
      <c r="O581" s="2">
        <f>+Tabla3239[[#This Row],[ENTRADAS]]*Tabla3239[[#This Row],[PRECIO]]</f>
        <v>0</v>
      </c>
      <c r="P581" s="2">
        <f>+Tabla3239[[#This Row],[SALIDAS]]*Tabla3239[[#This Row],[PRECIO]]</f>
        <v>0</v>
      </c>
      <c r="Q581" s="2">
        <f>+Tabla3239[[#This Row],[BALANCE INICIAL2]]+Tabla3239[[#This Row],[ENTRADAS3]]-Tabla3239[[#This Row],[SALIDAS4]]</f>
        <v>74820</v>
      </c>
    </row>
    <row r="582" spans="1:17" x14ac:dyDescent="0.25">
      <c r="A582" s="39" t="s">
        <v>28</v>
      </c>
      <c r="B582" s="40" t="s">
        <v>884</v>
      </c>
      <c r="C582" s="52" t="s">
        <v>74</v>
      </c>
      <c r="D582" t="s">
        <v>290</v>
      </c>
      <c r="F582" s="55" t="s">
        <v>1345</v>
      </c>
      <c r="G582" s="55"/>
      <c r="H582" s="9" t="s">
        <v>820</v>
      </c>
      <c r="I582">
        <v>3</v>
      </c>
      <c r="J582">
        <v>0</v>
      </c>
      <c r="K582" s="34">
        <v>0</v>
      </c>
      <c r="L582">
        <f>+Tabla3239[[#This Row],[BALANCE INICIAL]]+Tabla3239[[#This Row],[ENTRADAS]]-Tabla3239[[#This Row],[SALIDAS]]</f>
        <v>3</v>
      </c>
      <c r="M582" s="2">
        <v>24.58</v>
      </c>
      <c r="N582" s="2">
        <f>+Tabla3239[[#This Row],[BALANCE INICIAL]]*Tabla3239[[#This Row],[PRECIO]]</f>
        <v>73.739999999999995</v>
      </c>
      <c r="O582" s="2">
        <f>+Tabla3239[[#This Row],[ENTRADAS]]*Tabla3239[[#This Row],[PRECIO]]</f>
        <v>0</v>
      </c>
      <c r="P582" s="2">
        <f>+Tabla3239[[#This Row],[SALIDAS]]*Tabla3239[[#This Row],[PRECIO]]</f>
        <v>0</v>
      </c>
      <c r="Q582" s="2">
        <f>+Tabla3239[[#This Row],[BALANCE INICIAL2]]+Tabla3239[[#This Row],[ENTRADAS3]]-Tabla3239[[#This Row],[SALIDAS4]]</f>
        <v>73.739999999999995</v>
      </c>
    </row>
    <row r="583" spans="1:17" x14ac:dyDescent="0.25">
      <c r="A583" s="39" t="s">
        <v>28</v>
      </c>
      <c r="B583" s="40" t="s">
        <v>884</v>
      </c>
      <c r="C583" s="52" t="s">
        <v>74</v>
      </c>
      <c r="D583" t="s">
        <v>1207</v>
      </c>
      <c r="F583" s="55" t="s">
        <v>1345</v>
      </c>
      <c r="G583" s="55"/>
      <c r="H583" s="9" t="s">
        <v>820</v>
      </c>
      <c r="I583">
        <v>760</v>
      </c>
      <c r="J583">
        <v>0</v>
      </c>
      <c r="K583" s="34">
        <v>0</v>
      </c>
      <c r="L583">
        <f>+Tabla3239[[#This Row],[BALANCE INICIAL]]+Tabla3239[[#This Row],[ENTRADAS]]-Tabla3239[[#This Row],[SALIDAS]]</f>
        <v>760</v>
      </c>
      <c r="M583" s="2">
        <v>11.3</v>
      </c>
      <c r="N583" s="2">
        <f>+Tabla3239[[#This Row],[BALANCE INICIAL]]*Tabla3239[[#This Row],[PRECIO]]</f>
        <v>8588</v>
      </c>
      <c r="O583" s="2">
        <f>+Tabla3239[[#This Row],[ENTRADAS]]*Tabla3239[[#This Row],[PRECIO]]</f>
        <v>0</v>
      </c>
      <c r="P583" s="2">
        <f>+Tabla3239[[#This Row],[SALIDAS]]*Tabla3239[[#This Row],[PRECIO]]</f>
        <v>0</v>
      </c>
      <c r="Q583" s="2">
        <f>+Tabla3239[[#This Row],[BALANCE INICIAL2]]+Tabla3239[[#This Row],[ENTRADAS3]]-Tabla3239[[#This Row],[SALIDAS4]]</f>
        <v>8588</v>
      </c>
    </row>
    <row r="584" spans="1:17" x14ac:dyDescent="0.25">
      <c r="A584" s="39" t="s">
        <v>1141</v>
      </c>
      <c r="B584" s="40" t="s">
        <v>1142</v>
      </c>
      <c r="C584" s="52" t="s">
        <v>1143</v>
      </c>
      <c r="D584" t="s">
        <v>1208</v>
      </c>
      <c r="F584" s="55" t="s">
        <v>1345</v>
      </c>
      <c r="G584" s="55"/>
      <c r="H584" s="9" t="s">
        <v>820</v>
      </c>
      <c r="I584">
        <v>10</v>
      </c>
      <c r="J584">
        <v>0</v>
      </c>
      <c r="K584" s="34">
        <v>1</v>
      </c>
      <c r="L584">
        <f>+Tabla3239[[#This Row],[BALANCE INICIAL]]+Tabla3239[[#This Row],[ENTRADAS]]-Tabla3239[[#This Row],[SALIDAS]]</f>
        <v>9</v>
      </c>
      <c r="M584" s="2">
        <v>87.86</v>
      </c>
      <c r="N584" s="2">
        <f>+Tabla3239[[#This Row],[BALANCE INICIAL]]*Tabla3239[[#This Row],[PRECIO]]</f>
        <v>878.6</v>
      </c>
      <c r="O584" s="2">
        <f>+Tabla3239[[#This Row],[ENTRADAS]]*Tabla3239[[#This Row],[PRECIO]]</f>
        <v>0</v>
      </c>
      <c r="P584" s="2">
        <f>+Tabla3239[[#This Row],[SALIDAS]]*Tabla3239[[#This Row],[PRECIO]]</f>
        <v>87.86</v>
      </c>
      <c r="Q584" s="2">
        <f>+Tabla3239[[#This Row],[BALANCE INICIAL2]]+Tabla3239[[#This Row],[ENTRADAS3]]-Tabla3239[[#This Row],[SALIDAS4]]</f>
        <v>790.74</v>
      </c>
    </row>
    <row r="585" spans="1:17" x14ac:dyDescent="0.25">
      <c r="A585" s="39" t="s">
        <v>59</v>
      </c>
      <c r="B585" s="40" t="s">
        <v>880</v>
      </c>
      <c r="C585" s="52" t="s">
        <v>107</v>
      </c>
      <c r="D585" t="s">
        <v>775</v>
      </c>
      <c r="F585" s="55" t="s">
        <v>1345</v>
      </c>
      <c r="G585" s="55"/>
      <c r="H585" s="9" t="s">
        <v>820</v>
      </c>
      <c r="I585">
        <v>24</v>
      </c>
      <c r="J585">
        <v>0</v>
      </c>
      <c r="K585" s="34">
        <v>0</v>
      </c>
      <c r="L585">
        <f>+Tabla3239[[#This Row],[BALANCE INICIAL]]+Tabla3239[[#This Row],[ENTRADAS]]-Tabla3239[[#This Row],[SALIDAS]]</f>
        <v>24</v>
      </c>
      <c r="M585" s="2">
        <v>99</v>
      </c>
      <c r="N585" s="2">
        <f>+Tabla3239[[#This Row],[BALANCE INICIAL]]*Tabla3239[[#This Row],[PRECIO]]</f>
        <v>2376</v>
      </c>
      <c r="O585" s="2">
        <f>+Tabla3239[[#This Row],[ENTRADAS]]*Tabla3239[[#This Row],[PRECIO]]</f>
        <v>0</v>
      </c>
      <c r="P585" s="2">
        <f>+Tabla3239[[#This Row],[SALIDAS]]*Tabla3239[[#This Row],[PRECIO]]</f>
        <v>0</v>
      </c>
      <c r="Q585" s="2">
        <f>+Tabla3239[[#This Row],[BALANCE INICIAL2]]+Tabla3239[[#This Row],[ENTRADAS3]]-Tabla3239[[#This Row],[SALIDAS4]]</f>
        <v>2376</v>
      </c>
    </row>
    <row r="586" spans="1:17" x14ac:dyDescent="0.25">
      <c r="A586" s="39" t="s">
        <v>41</v>
      </c>
      <c r="B586" s="40" t="s">
        <v>890</v>
      </c>
      <c r="C586" s="52" t="s">
        <v>87</v>
      </c>
      <c r="D586" t="s">
        <v>1002</v>
      </c>
      <c r="F586" s="55" t="s">
        <v>1345</v>
      </c>
      <c r="G586" s="55"/>
      <c r="H586" s="9" t="s">
        <v>820</v>
      </c>
      <c r="I586">
        <v>140</v>
      </c>
      <c r="J586">
        <v>0</v>
      </c>
      <c r="K586" s="34">
        <v>8</v>
      </c>
      <c r="L586">
        <f>+Tabla3239[[#This Row],[BALANCE INICIAL]]+Tabla3239[[#This Row],[ENTRADAS]]-Tabla3239[[#This Row],[SALIDAS]]</f>
        <v>132</v>
      </c>
      <c r="M586" s="2">
        <v>219</v>
      </c>
      <c r="N586" s="2">
        <f>+Tabla3239[[#This Row],[BALANCE INICIAL]]*Tabla3239[[#This Row],[PRECIO]]</f>
        <v>30660</v>
      </c>
      <c r="O586" s="2">
        <f>+Tabla3239[[#This Row],[ENTRADAS]]*Tabla3239[[#This Row],[PRECIO]]</f>
        <v>0</v>
      </c>
      <c r="P586" s="2">
        <f>+Tabla3239[[#This Row],[SALIDAS]]*Tabla3239[[#This Row],[PRECIO]]</f>
        <v>1752</v>
      </c>
      <c r="Q586" s="2">
        <f>+Tabla3239[[#This Row],[BALANCE INICIAL2]]+Tabla3239[[#This Row],[ENTRADAS3]]-Tabla3239[[#This Row],[SALIDAS4]]</f>
        <v>28908</v>
      </c>
    </row>
    <row r="587" spans="1:17" x14ac:dyDescent="0.25">
      <c r="A587" s="39" t="s">
        <v>41</v>
      </c>
      <c r="B587" s="40" t="s">
        <v>890</v>
      </c>
      <c r="C587" s="52" t="s">
        <v>87</v>
      </c>
      <c r="D587" t="s">
        <v>1001</v>
      </c>
      <c r="F587" s="55" t="s">
        <v>1345</v>
      </c>
      <c r="G587" s="55"/>
      <c r="H587" s="9" t="s">
        <v>820</v>
      </c>
      <c r="I587">
        <v>186</v>
      </c>
      <c r="J587">
        <v>0</v>
      </c>
      <c r="K587" s="34">
        <v>11</v>
      </c>
      <c r="L587">
        <f>+Tabla3239[[#This Row],[BALANCE INICIAL]]+Tabla3239[[#This Row],[ENTRADAS]]-Tabla3239[[#This Row],[SALIDAS]]</f>
        <v>175</v>
      </c>
      <c r="M587" s="2">
        <v>28.8</v>
      </c>
      <c r="N587" s="2">
        <f>+Tabla3239[[#This Row],[BALANCE INICIAL]]*Tabla3239[[#This Row],[PRECIO]]</f>
        <v>5356.8</v>
      </c>
      <c r="O587" s="2">
        <f>+Tabla3239[[#This Row],[ENTRADAS]]*Tabla3239[[#This Row],[PRECIO]]</f>
        <v>0</v>
      </c>
      <c r="P587" s="2">
        <f>+Tabla3239[[#This Row],[SALIDAS]]*Tabla3239[[#This Row],[PRECIO]]</f>
        <v>316.8</v>
      </c>
      <c r="Q587" s="2">
        <f>+Tabla3239[[#This Row],[BALANCE INICIAL2]]+Tabla3239[[#This Row],[ENTRADAS3]]-Tabla3239[[#This Row],[SALIDAS4]]</f>
        <v>5040</v>
      </c>
    </row>
    <row r="588" spans="1:17" x14ac:dyDescent="0.25">
      <c r="A588" s="39" t="s">
        <v>41</v>
      </c>
      <c r="B588" s="40" t="s">
        <v>890</v>
      </c>
      <c r="C588" s="52" t="s">
        <v>87</v>
      </c>
      <c r="D588" t="s">
        <v>1399</v>
      </c>
      <c r="F588" s="55" t="s">
        <v>1345</v>
      </c>
      <c r="G588" s="55"/>
      <c r="H588" s="9" t="s">
        <v>820</v>
      </c>
      <c r="I588">
        <v>275</v>
      </c>
      <c r="J588">
        <v>0</v>
      </c>
      <c r="K588" s="34">
        <v>4</v>
      </c>
      <c r="L588">
        <f>+Tabla3239[[#This Row],[BALANCE INICIAL]]+Tabla3239[[#This Row],[ENTRADAS]]-Tabla3239[[#This Row],[SALIDAS]]</f>
        <v>271</v>
      </c>
      <c r="M588" s="2">
        <v>32</v>
      </c>
      <c r="N588" s="2">
        <f>+Tabla3239[[#This Row],[BALANCE INICIAL]]*Tabla3239[[#This Row],[PRECIO]]</f>
        <v>8800</v>
      </c>
      <c r="O588" s="2">
        <f>+Tabla3239[[#This Row],[ENTRADAS]]*Tabla3239[[#This Row],[PRECIO]]</f>
        <v>0</v>
      </c>
      <c r="P588" s="2">
        <f>+Tabla3239[[#This Row],[SALIDAS]]*Tabla3239[[#This Row],[PRECIO]]</f>
        <v>128</v>
      </c>
      <c r="Q588" s="2">
        <f>+Tabla3239[[#This Row],[BALANCE INICIAL2]]+Tabla3239[[#This Row],[ENTRADAS3]]-Tabla3239[[#This Row],[SALIDAS4]]</f>
        <v>8672</v>
      </c>
    </row>
    <row r="589" spans="1:17" x14ac:dyDescent="0.25">
      <c r="A589" s="9" t="s">
        <v>29</v>
      </c>
      <c r="B589" s="47" t="s">
        <v>878</v>
      </c>
      <c r="C589" s="50" t="s">
        <v>102</v>
      </c>
      <c r="D589" t="s">
        <v>1550</v>
      </c>
      <c r="F589" s="55" t="s">
        <v>1345</v>
      </c>
      <c r="G589" s="55"/>
      <c r="H589" s="9" t="s">
        <v>820</v>
      </c>
      <c r="I589">
        <v>4</v>
      </c>
      <c r="J589">
        <v>0</v>
      </c>
      <c r="K589" s="34">
        <v>0</v>
      </c>
      <c r="L589">
        <f>+Tabla3239[[#This Row],[BALANCE INICIAL]]+Tabla3239[[#This Row],[ENTRADAS]]-Tabla3239[[#This Row],[SALIDAS]]</f>
        <v>4</v>
      </c>
      <c r="M589" s="2">
        <v>450</v>
      </c>
      <c r="N589" s="2">
        <f>+Tabla3239[[#This Row],[BALANCE INICIAL]]*Tabla3239[[#This Row],[PRECIO]]</f>
        <v>1800</v>
      </c>
      <c r="O589" s="2">
        <f>+Tabla3239[[#This Row],[ENTRADAS]]*Tabla3239[[#This Row],[PRECIO]]</f>
        <v>0</v>
      </c>
      <c r="P589" s="2">
        <f>+Tabla3239[[#This Row],[SALIDAS]]*Tabla3239[[#This Row],[PRECIO]]</f>
        <v>0</v>
      </c>
      <c r="Q589" s="2">
        <f>+Tabla3239[[#This Row],[BALANCE INICIAL2]]+Tabla3239[[#This Row],[ENTRADAS3]]-Tabla3239[[#This Row],[SALIDAS4]]</f>
        <v>1800</v>
      </c>
    </row>
    <row r="590" spans="1:17" x14ac:dyDescent="0.25">
      <c r="A590" s="39" t="s">
        <v>60</v>
      </c>
      <c r="B590" s="40" t="s">
        <v>885</v>
      </c>
      <c r="C590" s="52" t="s">
        <v>108</v>
      </c>
      <c r="D590" t="s">
        <v>720</v>
      </c>
      <c r="F590" s="55" t="s">
        <v>1345</v>
      </c>
      <c r="G590" s="55"/>
      <c r="H590" s="9" t="s">
        <v>820</v>
      </c>
      <c r="I590">
        <v>1</v>
      </c>
      <c r="J590">
        <v>0</v>
      </c>
      <c r="K590" s="34">
        <v>0</v>
      </c>
      <c r="L590">
        <f>+Tabla3239[[#This Row],[BALANCE INICIAL]]+Tabla3239[[#This Row],[ENTRADAS]]-Tabla3239[[#This Row],[SALIDAS]]</f>
        <v>1</v>
      </c>
      <c r="M590" s="2">
        <v>9450</v>
      </c>
      <c r="N590" s="2">
        <f>+Tabla3239[[#This Row],[BALANCE INICIAL]]*Tabla3239[[#This Row],[PRECIO]]</f>
        <v>9450</v>
      </c>
      <c r="O590" s="2">
        <f>+Tabla3239[[#This Row],[ENTRADAS]]*Tabla3239[[#This Row],[PRECIO]]</f>
        <v>0</v>
      </c>
      <c r="P590" s="2">
        <f>+Tabla3239[[#This Row],[SALIDAS]]*Tabla3239[[#This Row],[PRECIO]]</f>
        <v>0</v>
      </c>
      <c r="Q590" s="2">
        <f>+Tabla3239[[#This Row],[BALANCE INICIAL2]]+Tabla3239[[#This Row],[ENTRADAS3]]-Tabla3239[[#This Row],[SALIDAS4]]</f>
        <v>9450</v>
      </c>
    </row>
    <row r="591" spans="1:17" x14ac:dyDescent="0.25">
      <c r="A591" s="39" t="s">
        <v>28</v>
      </c>
      <c r="B591" s="40" t="s">
        <v>884</v>
      </c>
      <c r="C591" s="52" t="s">
        <v>74</v>
      </c>
      <c r="D591" t="s">
        <v>276</v>
      </c>
      <c r="F591" s="55" t="s">
        <v>1345</v>
      </c>
      <c r="G591" s="55"/>
      <c r="H591" s="9" t="s">
        <v>820</v>
      </c>
      <c r="I591">
        <v>39</v>
      </c>
      <c r="J591">
        <v>0</v>
      </c>
      <c r="K591" s="34">
        <v>0</v>
      </c>
      <c r="L591">
        <f>+Tabla3239[[#This Row],[BALANCE INICIAL]]+Tabla3239[[#This Row],[ENTRADAS]]-Tabla3239[[#This Row],[SALIDAS]]</f>
        <v>39</v>
      </c>
      <c r="M591" s="2">
        <v>2.11</v>
      </c>
      <c r="N591" s="2">
        <f>+Tabla3239[[#This Row],[BALANCE INICIAL]]*Tabla3239[[#This Row],[PRECIO]]</f>
        <v>82.289999999999992</v>
      </c>
      <c r="O591" s="2">
        <f>+Tabla3239[[#This Row],[ENTRADAS]]*Tabla3239[[#This Row],[PRECIO]]</f>
        <v>0</v>
      </c>
      <c r="P591" s="2">
        <f>+Tabla3239[[#This Row],[SALIDAS]]*Tabla3239[[#This Row],[PRECIO]]</f>
        <v>0</v>
      </c>
      <c r="Q591" s="2">
        <f>+Tabla3239[[#This Row],[BALANCE INICIAL2]]+Tabla3239[[#This Row],[ENTRADAS3]]-Tabla3239[[#This Row],[SALIDAS4]]</f>
        <v>82.289999999999992</v>
      </c>
    </row>
    <row r="592" spans="1:17" x14ac:dyDescent="0.25">
      <c r="A592" s="9" t="s">
        <v>29</v>
      </c>
      <c r="B592" s="47" t="s">
        <v>878</v>
      </c>
      <c r="C592" s="50" t="s">
        <v>102</v>
      </c>
      <c r="D592" t="s">
        <v>619</v>
      </c>
      <c r="F592" s="55" t="s">
        <v>1345</v>
      </c>
      <c r="G592" s="55"/>
      <c r="H592" s="9" t="s">
        <v>865</v>
      </c>
      <c r="I592">
        <v>6</v>
      </c>
      <c r="J592">
        <v>0</v>
      </c>
      <c r="K592" s="34">
        <v>0</v>
      </c>
      <c r="L592">
        <f>+Tabla3239[[#This Row],[BALANCE INICIAL]]+Tabla3239[[#This Row],[ENTRADAS]]-Tabla3239[[#This Row],[SALIDAS]]</f>
        <v>6</v>
      </c>
      <c r="M592" s="2">
        <v>154.24</v>
      </c>
      <c r="N592" s="2">
        <f>+Tabla3239[[#This Row],[BALANCE INICIAL]]*Tabla3239[[#This Row],[PRECIO]]</f>
        <v>925.44</v>
      </c>
      <c r="O592" s="2">
        <f>+Tabla3239[[#This Row],[ENTRADAS]]*Tabla3239[[#This Row],[PRECIO]]</f>
        <v>0</v>
      </c>
      <c r="P592" s="2">
        <f>+Tabla3239[[#This Row],[SALIDAS]]*Tabla3239[[#This Row],[PRECIO]]</f>
        <v>0</v>
      </c>
      <c r="Q592" s="2">
        <f>+Tabla3239[[#This Row],[BALANCE INICIAL2]]+Tabla3239[[#This Row],[ENTRADAS3]]-Tabla3239[[#This Row],[SALIDAS4]]</f>
        <v>925.44</v>
      </c>
    </row>
    <row r="593" spans="1:17" x14ac:dyDescent="0.25">
      <c r="A593" s="39" t="s">
        <v>59</v>
      </c>
      <c r="B593" s="40" t="s">
        <v>880</v>
      </c>
      <c r="C593" s="52" t="s">
        <v>107</v>
      </c>
      <c r="D593" t="s">
        <v>776</v>
      </c>
      <c r="F593" s="55" t="s">
        <v>1345</v>
      </c>
      <c r="G593" s="55"/>
      <c r="H593" s="9" t="s">
        <v>820</v>
      </c>
      <c r="I593">
        <v>1</v>
      </c>
      <c r="J593">
        <v>0</v>
      </c>
      <c r="K593" s="34">
        <v>0</v>
      </c>
      <c r="L593">
        <f>+Tabla3239[[#This Row],[BALANCE INICIAL]]+Tabla3239[[#This Row],[ENTRADAS]]-Tabla3239[[#This Row],[SALIDAS]]</f>
        <v>1</v>
      </c>
      <c r="M593" s="2">
        <v>600</v>
      </c>
      <c r="N593" s="2">
        <f>+Tabla3239[[#This Row],[BALANCE INICIAL]]*Tabla3239[[#This Row],[PRECIO]]</f>
        <v>600</v>
      </c>
      <c r="O593" s="2">
        <f>+Tabla3239[[#This Row],[ENTRADAS]]*Tabla3239[[#This Row],[PRECIO]]</f>
        <v>0</v>
      </c>
      <c r="P593" s="2">
        <f>+Tabla3239[[#This Row],[SALIDAS]]*Tabla3239[[#This Row],[PRECIO]]</f>
        <v>0</v>
      </c>
      <c r="Q593" s="2">
        <f>+Tabla3239[[#This Row],[BALANCE INICIAL2]]+Tabla3239[[#This Row],[ENTRADAS3]]-Tabla3239[[#This Row],[SALIDAS4]]</f>
        <v>600</v>
      </c>
    </row>
    <row r="594" spans="1:17" x14ac:dyDescent="0.25">
      <c r="A594" s="39" t="s">
        <v>34</v>
      </c>
      <c r="B594" s="40" t="s">
        <v>877</v>
      </c>
      <c r="C594" s="52" t="s">
        <v>80</v>
      </c>
      <c r="D594" t="s">
        <v>1206</v>
      </c>
      <c r="F594" s="55" t="s">
        <v>1345</v>
      </c>
      <c r="G594" s="55"/>
      <c r="H594" s="9" t="s">
        <v>820</v>
      </c>
      <c r="I594">
        <v>3</v>
      </c>
      <c r="J594">
        <v>0</v>
      </c>
      <c r="K594" s="34">
        <v>0</v>
      </c>
      <c r="L594">
        <f>+Tabla3239[[#This Row],[BALANCE INICIAL]]+Tabla3239[[#This Row],[ENTRADAS]]-Tabla3239[[#This Row],[SALIDAS]]</f>
        <v>3</v>
      </c>
      <c r="M594" s="2">
        <v>650.5</v>
      </c>
      <c r="N594" s="2">
        <f>+Tabla3239[[#This Row],[BALANCE INICIAL]]*Tabla3239[[#This Row],[PRECIO]]</f>
        <v>1951.5</v>
      </c>
      <c r="O594" s="2">
        <f>+Tabla3239[[#This Row],[ENTRADAS]]*Tabla3239[[#This Row],[PRECIO]]</f>
        <v>0</v>
      </c>
      <c r="P594" s="2">
        <f>+Tabla3239[[#This Row],[SALIDAS]]*Tabla3239[[#This Row],[PRECIO]]</f>
        <v>0</v>
      </c>
      <c r="Q594" s="2">
        <f>+Tabla3239[[#This Row],[BALANCE INICIAL2]]+Tabla3239[[#This Row],[ENTRADAS3]]-Tabla3239[[#This Row],[SALIDAS4]]</f>
        <v>1951.5</v>
      </c>
    </row>
    <row r="595" spans="1:17" x14ac:dyDescent="0.25">
      <c r="A595" s="39" t="s">
        <v>59</v>
      </c>
      <c r="B595" s="40" t="s">
        <v>880</v>
      </c>
      <c r="C595" s="52" t="s">
        <v>107</v>
      </c>
      <c r="D595" t="s">
        <v>777</v>
      </c>
      <c r="F595" s="55" t="s">
        <v>1345</v>
      </c>
      <c r="G595" s="55"/>
      <c r="H595" s="9" t="s">
        <v>820</v>
      </c>
      <c r="I595">
        <v>2</v>
      </c>
      <c r="J595">
        <v>0</v>
      </c>
      <c r="K595" s="34">
        <v>0</v>
      </c>
      <c r="L595">
        <f>+Tabla3239[[#This Row],[BALANCE INICIAL]]+Tabla3239[[#This Row],[ENTRADAS]]-Tabla3239[[#This Row],[SALIDAS]]</f>
        <v>2</v>
      </c>
      <c r="M595" s="2">
        <v>600</v>
      </c>
      <c r="N595" s="2">
        <f>+Tabla3239[[#This Row],[BALANCE INICIAL]]*Tabla3239[[#This Row],[PRECIO]]</f>
        <v>1200</v>
      </c>
      <c r="O595" s="2">
        <f>+Tabla3239[[#This Row],[ENTRADAS]]*Tabla3239[[#This Row],[PRECIO]]</f>
        <v>0</v>
      </c>
      <c r="P595" s="2">
        <f>+Tabla3239[[#This Row],[SALIDAS]]*Tabla3239[[#This Row],[PRECIO]]</f>
        <v>0</v>
      </c>
      <c r="Q595" s="2">
        <f>+Tabla3239[[#This Row],[BALANCE INICIAL2]]+Tabla3239[[#This Row],[ENTRADAS3]]-Tabla3239[[#This Row],[SALIDAS4]]</f>
        <v>1200</v>
      </c>
    </row>
    <row r="596" spans="1:17" x14ac:dyDescent="0.25">
      <c r="A596" s="39" t="s">
        <v>59</v>
      </c>
      <c r="B596" s="40" t="s">
        <v>880</v>
      </c>
      <c r="C596" s="52" t="s">
        <v>107</v>
      </c>
      <c r="D596" t="s">
        <v>778</v>
      </c>
      <c r="F596" s="55" t="s">
        <v>1345</v>
      </c>
      <c r="G596" s="55"/>
      <c r="H596" s="9" t="s">
        <v>820</v>
      </c>
      <c r="I596">
        <v>9</v>
      </c>
      <c r="J596">
        <v>0</v>
      </c>
      <c r="K596" s="34">
        <v>0</v>
      </c>
      <c r="L596">
        <f>+Tabla3239[[#This Row],[BALANCE INICIAL]]+Tabla3239[[#This Row],[ENTRADAS]]-Tabla3239[[#This Row],[SALIDAS]]</f>
        <v>9</v>
      </c>
      <c r="M596" s="2">
        <v>260</v>
      </c>
      <c r="N596" s="2">
        <f>+Tabla3239[[#This Row],[BALANCE INICIAL]]*Tabla3239[[#This Row],[PRECIO]]</f>
        <v>2340</v>
      </c>
      <c r="O596" s="2">
        <f>+Tabla3239[[#This Row],[ENTRADAS]]*Tabla3239[[#This Row],[PRECIO]]</f>
        <v>0</v>
      </c>
      <c r="P596" s="2">
        <f>+Tabla3239[[#This Row],[SALIDAS]]*Tabla3239[[#This Row],[PRECIO]]</f>
        <v>0</v>
      </c>
      <c r="Q596" s="2">
        <f>+Tabla3239[[#This Row],[BALANCE INICIAL2]]+Tabla3239[[#This Row],[ENTRADAS3]]-Tabla3239[[#This Row],[SALIDAS4]]</f>
        <v>2340</v>
      </c>
    </row>
    <row r="597" spans="1:17" x14ac:dyDescent="0.25">
      <c r="A597" s="39" t="s">
        <v>34</v>
      </c>
      <c r="B597" s="40" t="s">
        <v>877</v>
      </c>
      <c r="C597" s="52" t="s">
        <v>80</v>
      </c>
      <c r="D597" t="s">
        <v>1178</v>
      </c>
      <c r="F597" s="55" t="s">
        <v>1345</v>
      </c>
      <c r="G597" s="55"/>
      <c r="H597" s="9" t="s">
        <v>820</v>
      </c>
      <c r="I597">
        <v>10</v>
      </c>
      <c r="J597">
        <v>0</v>
      </c>
      <c r="K597" s="34">
        <v>0</v>
      </c>
      <c r="L597">
        <f>+Tabla3239[[#This Row],[BALANCE INICIAL]]+Tabla3239[[#This Row],[ENTRADAS]]-Tabla3239[[#This Row],[SALIDAS]]</f>
        <v>10</v>
      </c>
      <c r="M597" s="2">
        <v>9.98</v>
      </c>
      <c r="N597" s="2">
        <f>+Tabla3239[[#This Row],[BALANCE INICIAL]]*Tabla3239[[#This Row],[PRECIO]]</f>
        <v>99.800000000000011</v>
      </c>
      <c r="O597" s="2">
        <f>+Tabla3239[[#This Row],[ENTRADAS]]*Tabla3239[[#This Row],[PRECIO]]</f>
        <v>0</v>
      </c>
      <c r="P597" s="2">
        <f>+Tabla3239[[#This Row],[SALIDAS]]*Tabla3239[[#This Row],[PRECIO]]</f>
        <v>0</v>
      </c>
      <c r="Q597" s="2">
        <f>+Tabla3239[[#This Row],[BALANCE INICIAL2]]+Tabla3239[[#This Row],[ENTRADAS3]]-Tabla3239[[#This Row],[SALIDAS4]]</f>
        <v>99.800000000000011</v>
      </c>
    </row>
    <row r="598" spans="1:17" x14ac:dyDescent="0.25">
      <c r="A598" s="39" t="s">
        <v>42</v>
      </c>
      <c r="B598" s="56">
        <v>1206010001</v>
      </c>
      <c r="C598" s="52" t="s">
        <v>88</v>
      </c>
      <c r="D598" t="s">
        <v>1468</v>
      </c>
      <c r="F598" s="55" t="s">
        <v>1345</v>
      </c>
      <c r="G598" s="55"/>
      <c r="H598" s="9" t="s">
        <v>820</v>
      </c>
      <c r="I598">
        <v>1</v>
      </c>
      <c r="J598">
        <v>0</v>
      </c>
      <c r="K598" s="34">
        <v>1</v>
      </c>
      <c r="L598">
        <f>+Tabla3239[[#This Row],[BALANCE INICIAL]]+Tabla3239[[#This Row],[ENTRADAS]]-Tabla3239[[#This Row],[SALIDAS]]</f>
        <v>0</v>
      </c>
      <c r="M598" s="2">
        <v>9533.56</v>
      </c>
      <c r="N598" s="2">
        <f>+Tabla3239[[#This Row],[BALANCE INICIAL]]*Tabla3239[[#This Row],[PRECIO]]</f>
        <v>9533.56</v>
      </c>
      <c r="O598" s="2">
        <f>+Tabla3239[[#This Row],[ENTRADAS]]*Tabla3239[[#This Row],[PRECIO]]</f>
        <v>0</v>
      </c>
      <c r="P598" s="2">
        <f>+Tabla3239[[#This Row],[SALIDAS]]*Tabla3239[[#This Row],[PRECIO]]</f>
        <v>9533.56</v>
      </c>
      <c r="Q598" s="2">
        <f>+Tabla3239[[#This Row],[BALANCE INICIAL2]]+Tabla3239[[#This Row],[ENTRADAS3]]-Tabla3239[[#This Row],[SALIDAS4]]</f>
        <v>0</v>
      </c>
    </row>
    <row r="599" spans="1:17" x14ac:dyDescent="0.25">
      <c r="A599" s="39" t="s">
        <v>42</v>
      </c>
      <c r="B599" s="40" t="s">
        <v>886</v>
      </c>
      <c r="C599" s="52" t="s">
        <v>88</v>
      </c>
      <c r="D599" t="s">
        <v>1470</v>
      </c>
      <c r="E599" t="s">
        <v>979</v>
      </c>
      <c r="F599" s="55" t="s">
        <v>1345</v>
      </c>
      <c r="G599" s="55"/>
      <c r="H599" s="9" t="s">
        <v>820</v>
      </c>
      <c r="I599">
        <v>2</v>
      </c>
      <c r="J599">
        <v>0</v>
      </c>
      <c r="K599" s="34">
        <v>0</v>
      </c>
      <c r="L599">
        <f>+Tabla3239[[#This Row],[BALANCE INICIAL]]+Tabla3239[[#This Row],[ENTRADAS]]-Tabla3239[[#This Row],[SALIDAS]]</f>
        <v>2</v>
      </c>
      <c r="M599" s="2">
        <v>4152.54</v>
      </c>
      <c r="N599" s="2">
        <f>+Tabla3239[[#This Row],[BALANCE INICIAL]]*Tabla3239[[#This Row],[PRECIO]]</f>
        <v>8305.08</v>
      </c>
      <c r="O599" s="2">
        <f>+Tabla3239[[#This Row],[ENTRADAS]]*Tabla3239[[#This Row],[PRECIO]]</f>
        <v>0</v>
      </c>
      <c r="P599" s="2">
        <f>+Tabla3239[[#This Row],[SALIDAS]]*Tabla3239[[#This Row],[PRECIO]]</f>
        <v>0</v>
      </c>
      <c r="Q599" s="2">
        <f>+Tabla3239[[#This Row],[BALANCE INICIAL2]]+Tabla3239[[#This Row],[ENTRADAS3]]-Tabla3239[[#This Row],[SALIDAS4]]</f>
        <v>8305.08</v>
      </c>
    </row>
    <row r="600" spans="1:17" x14ac:dyDescent="0.25">
      <c r="A600" s="39" t="s">
        <v>42</v>
      </c>
      <c r="B600" s="56">
        <v>1206010001</v>
      </c>
      <c r="C600" s="52" t="s">
        <v>88</v>
      </c>
      <c r="D600" t="s">
        <v>1469</v>
      </c>
      <c r="F600" s="55" t="s">
        <v>1345</v>
      </c>
      <c r="G600" s="55"/>
      <c r="H600" s="9" t="s">
        <v>820</v>
      </c>
      <c r="I600">
        <v>3</v>
      </c>
      <c r="J600">
        <v>0</v>
      </c>
      <c r="K600" s="34">
        <v>0</v>
      </c>
      <c r="L600">
        <f>+Tabla3239[[#This Row],[BALANCE INICIAL]]+Tabla3239[[#This Row],[ENTRADAS]]-Tabla3239[[#This Row],[SALIDAS]]</f>
        <v>3</v>
      </c>
      <c r="M600" s="2">
        <v>7873</v>
      </c>
      <c r="N600" s="2">
        <f>+Tabla3239[[#This Row],[BALANCE INICIAL]]*Tabla3239[[#This Row],[PRECIO]]</f>
        <v>23619</v>
      </c>
      <c r="O600" s="2">
        <f>+Tabla3239[[#This Row],[ENTRADAS]]*Tabla3239[[#This Row],[PRECIO]]</f>
        <v>0</v>
      </c>
      <c r="P600" s="2">
        <f>+Tabla3239[[#This Row],[SALIDAS]]*Tabla3239[[#This Row],[PRECIO]]</f>
        <v>0</v>
      </c>
      <c r="Q600" s="2">
        <f>+Tabla3239[[#This Row],[BALANCE INICIAL2]]+Tabla3239[[#This Row],[ENTRADAS3]]-Tabla3239[[#This Row],[SALIDAS4]]</f>
        <v>23619</v>
      </c>
    </row>
    <row r="601" spans="1:17" x14ac:dyDescent="0.25">
      <c r="A601" s="39" t="s">
        <v>42</v>
      </c>
      <c r="B601" s="40" t="s">
        <v>886</v>
      </c>
      <c r="C601" s="52" t="s">
        <v>88</v>
      </c>
      <c r="D601" t="s">
        <v>1471</v>
      </c>
      <c r="E601" t="s">
        <v>979</v>
      </c>
      <c r="F601" s="55" t="s">
        <v>1345</v>
      </c>
      <c r="G601" s="55"/>
      <c r="H601" s="9" t="s">
        <v>820</v>
      </c>
      <c r="I601">
        <v>6</v>
      </c>
      <c r="J601">
        <v>0</v>
      </c>
      <c r="K601" s="34">
        <v>0</v>
      </c>
      <c r="L601">
        <f>+Tabla3239[[#This Row],[BALANCE INICIAL]]+Tabla3239[[#This Row],[ENTRADAS]]-Tabla3239[[#This Row],[SALIDAS]]</f>
        <v>6</v>
      </c>
      <c r="M601" s="2">
        <v>4491.53</v>
      </c>
      <c r="N601" s="2">
        <f>+Tabla3239[[#This Row],[BALANCE INICIAL]]*Tabla3239[[#This Row],[PRECIO]]</f>
        <v>26949.18</v>
      </c>
      <c r="O601" s="2">
        <f>+Tabla3239[[#This Row],[ENTRADAS]]*Tabla3239[[#This Row],[PRECIO]]</f>
        <v>0</v>
      </c>
      <c r="P601" s="2">
        <f>+Tabla3239[[#This Row],[SALIDAS]]*Tabla3239[[#This Row],[PRECIO]]</f>
        <v>0</v>
      </c>
      <c r="Q601" s="2">
        <f>+Tabla3239[[#This Row],[BALANCE INICIAL2]]+Tabla3239[[#This Row],[ENTRADAS3]]-Tabla3239[[#This Row],[SALIDAS4]]</f>
        <v>26949.18</v>
      </c>
    </row>
    <row r="602" spans="1:17" x14ac:dyDescent="0.25">
      <c r="A602" s="39" t="s">
        <v>34</v>
      </c>
      <c r="B602" s="40" t="s">
        <v>877</v>
      </c>
      <c r="C602" s="52" t="s">
        <v>80</v>
      </c>
      <c r="D602" t="s">
        <v>1456</v>
      </c>
      <c r="F602" s="55" t="s">
        <v>1345</v>
      </c>
      <c r="G602" s="55"/>
      <c r="H602" s="9" t="s">
        <v>820</v>
      </c>
      <c r="I602">
        <v>1</v>
      </c>
      <c r="J602">
        <v>0</v>
      </c>
      <c r="K602" s="34">
        <v>0</v>
      </c>
      <c r="L602">
        <f>+Tabla3239[[#This Row],[BALANCE INICIAL]]+Tabla3239[[#This Row],[ENTRADAS]]-Tabla3239[[#This Row],[SALIDAS]]</f>
        <v>1</v>
      </c>
      <c r="M602" s="2">
        <v>335</v>
      </c>
      <c r="N602" s="2">
        <f>+Tabla3239[[#This Row],[BALANCE INICIAL]]*Tabla3239[[#This Row],[PRECIO]]</f>
        <v>335</v>
      </c>
      <c r="O602" s="2">
        <f>+Tabla3239[[#This Row],[ENTRADAS]]*Tabla3239[[#This Row],[PRECIO]]</f>
        <v>0</v>
      </c>
      <c r="P602" s="2">
        <f>+Tabla3239[[#This Row],[SALIDAS]]*Tabla3239[[#This Row],[PRECIO]]</f>
        <v>0</v>
      </c>
      <c r="Q602" s="2">
        <f>+Tabla3239[[#This Row],[BALANCE INICIAL2]]+Tabla3239[[#This Row],[ENTRADAS3]]-Tabla3239[[#This Row],[SALIDAS4]]</f>
        <v>335</v>
      </c>
    </row>
    <row r="603" spans="1:17" x14ac:dyDescent="0.25">
      <c r="A603" s="39" t="s">
        <v>34</v>
      </c>
      <c r="B603" s="40" t="s">
        <v>877</v>
      </c>
      <c r="C603" s="52" t="s">
        <v>80</v>
      </c>
      <c r="D603" t="s">
        <v>1455</v>
      </c>
      <c r="F603" s="55" t="s">
        <v>1345</v>
      </c>
      <c r="G603" s="55"/>
      <c r="H603" s="9" t="s">
        <v>820</v>
      </c>
      <c r="I603">
        <v>10</v>
      </c>
      <c r="J603">
        <v>0</v>
      </c>
      <c r="K603" s="34">
        <v>0</v>
      </c>
      <c r="L603">
        <f>+Tabla3239[[#This Row],[BALANCE INICIAL]]+Tabla3239[[#This Row],[ENTRADAS]]-Tabla3239[[#This Row],[SALIDAS]]</f>
        <v>10</v>
      </c>
      <c r="M603" s="2">
        <v>297</v>
      </c>
      <c r="N603" s="2">
        <f>+Tabla3239[[#This Row],[BALANCE INICIAL]]*Tabla3239[[#This Row],[PRECIO]]</f>
        <v>2970</v>
      </c>
      <c r="O603" s="2">
        <f>+Tabla3239[[#This Row],[ENTRADAS]]*Tabla3239[[#This Row],[PRECIO]]</f>
        <v>0</v>
      </c>
      <c r="P603" s="2">
        <f>+Tabla3239[[#This Row],[SALIDAS]]*Tabla3239[[#This Row],[PRECIO]]</f>
        <v>0</v>
      </c>
      <c r="Q603" s="2">
        <f>+Tabla3239[[#This Row],[BALANCE INICIAL2]]+Tabla3239[[#This Row],[ENTRADAS3]]-Tabla3239[[#This Row],[SALIDAS4]]</f>
        <v>2970</v>
      </c>
    </row>
    <row r="604" spans="1:17" x14ac:dyDescent="0.25">
      <c r="A604" s="39" t="s">
        <v>28</v>
      </c>
      <c r="B604" s="40" t="s">
        <v>884</v>
      </c>
      <c r="C604" s="52" t="s">
        <v>74</v>
      </c>
      <c r="D604" t="s">
        <v>299</v>
      </c>
      <c r="F604" s="55" t="s">
        <v>1345</v>
      </c>
      <c r="G604" s="55"/>
      <c r="H604" s="9" t="s">
        <v>820</v>
      </c>
      <c r="I604">
        <v>5</v>
      </c>
      <c r="J604">
        <v>0</v>
      </c>
      <c r="K604" s="34">
        <v>0</v>
      </c>
      <c r="L604">
        <f>+Tabla3239[[#This Row],[BALANCE INICIAL]]+Tabla3239[[#This Row],[ENTRADAS]]-Tabla3239[[#This Row],[SALIDAS]]</f>
        <v>5</v>
      </c>
      <c r="M604" s="2">
        <v>5</v>
      </c>
      <c r="N604" s="2">
        <f>+Tabla3239[[#This Row],[BALANCE INICIAL]]*Tabla3239[[#This Row],[PRECIO]]</f>
        <v>25</v>
      </c>
      <c r="O604" s="2">
        <f>+Tabla3239[[#This Row],[ENTRADAS]]*Tabla3239[[#This Row],[PRECIO]]</f>
        <v>0</v>
      </c>
      <c r="P604" s="2">
        <f>+Tabla3239[[#This Row],[SALIDAS]]*Tabla3239[[#This Row],[PRECIO]]</f>
        <v>0</v>
      </c>
      <c r="Q604" s="2">
        <f>+Tabla3239[[#This Row],[BALANCE INICIAL2]]+Tabla3239[[#This Row],[ENTRADAS3]]-Tabla3239[[#This Row],[SALIDAS4]]</f>
        <v>25</v>
      </c>
    </row>
    <row r="605" spans="1:17" x14ac:dyDescent="0.25">
      <c r="A605" s="39" t="s">
        <v>1424</v>
      </c>
      <c r="B605" s="40" t="s">
        <v>1425</v>
      </c>
      <c r="C605" s="52" t="s">
        <v>1426</v>
      </c>
      <c r="D605" t="s">
        <v>1101</v>
      </c>
      <c r="F605" s="55" t="s">
        <v>1345</v>
      </c>
      <c r="G605" s="55"/>
      <c r="H605" s="9" t="s">
        <v>820</v>
      </c>
      <c r="I605">
        <v>18</v>
      </c>
      <c r="J605">
        <v>0</v>
      </c>
      <c r="K605" s="34">
        <v>0</v>
      </c>
      <c r="L605">
        <f>+Tabla3239[[#This Row],[BALANCE INICIAL]]+Tabla3239[[#This Row],[ENTRADAS]]-Tabla3239[[#This Row],[SALIDAS]]</f>
        <v>18</v>
      </c>
      <c r="M605" s="2">
        <v>831.57</v>
      </c>
      <c r="N605" s="2">
        <f>+Tabla3239[[#This Row],[BALANCE INICIAL]]*Tabla3239[[#This Row],[PRECIO]]</f>
        <v>14968.26</v>
      </c>
      <c r="O605" s="2">
        <f>+Tabla3239[[#This Row],[ENTRADAS]]*Tabla3239[[#This Row],[PRECIO]]</f>
        <v>0</v>
      </c>
      <c r="P605" s="2">
        <f>+Tabla3239[[#This Row],[SALIDAS]]*Tabla3239[[#This Row],[PRECIO]]</f>
        <v>0</v>
      </c>
      <c r="Q605" s="2">
        <f>+Tabla3239[[#This Row],[BALANCE INICIAL2]]+Tabla3239[[#This Row],[ENTRADAS3]]-Tabla3239[[#This Row],[SALIDAS4]]</f>
        <v>14968.26</v>
      </c>
    </row>
    <row r="606" spans="1:17" x14ac:dyDescent="0.25">
      <c r="A606" s="39" t="s">
        <v>42</v>
      </c>
      <c r="B606" s="56">
        <v>1206010001</v>
      </c>
      <c r="C606" s="52" t="s">
        <v>88</v>
      </c>
      <c r="D606" t="s">
        <v>1008</v>
      </c>
      <c r="F606" s="55" t="s">
        <v>1345</v>
      </c>
      <c r="G606" s="55"/>
      <c r="H606" s="9" t="s">
        <v>820</v>
      </c>
      <c r="I606">
        <v>2</v>
      </c>
      <c r="J606">
        <v>0</v>
      </c>
      <c r="K606" s="34">
        <v>0</v>
      </c>
      <c r="L606">
        <f>+Tabla3239[[#This Row],[BALANCE INICIAL]]+Tabla3239[[#This Row],[ENTRADAS]]-Tabla3239[[#This Row],[SALIDAS]]</f>
        <v>2</v>
      </c>
      <c r="M606" s="2">
        <v>1850</v>
      </c>
      <c r="N606" s="2">
        <f>+Tabla3239[[#This Row],[BALANCE INICIAL]]*Tabla3239[[#This Row],[PRECIO]]</f>
        <v>3700</v>
      </c>
      <c r="O606" s="2">
        <f>+Tabla3239[[#This Row],[ENTRADAS]]*Tabla3239[[#This Row],[PRECIO]]</f>
        <v>0</v>
      </c>
      <c r="P606" s="2">
        <f>+Tabla3239[[#This Row],[SALIDAS]]*Tabla3239[[#This Row],[PRECIO]]</f>
        <v>0</v>
      </c>
      <c r="Q606" s="2">
        <f>+Tabla3239[[#This Row],[BALANCE INICIAL2]]+Tabla3239[[#This Row],[ENTRADAS3]]-Tabla3239[[#This Row],[SALIDAS4]]</f>
        <v>3700</v>
      </c>
    </row>
    <row r="607" spans="1:17" x14ac:dyDescent="0.25">
      <c r="A607" s="39" t="s">
        <v>59</v>
      </c>
      <c r="B607" s="40" t="s">
        <v>880</v>
      </c>
      <c r="C607" s="52" t="s">
        <v>107</v>
      </c>
      <c r="D607" t="s">
        <v>779</v>
      </c>
      <c r="F607" s="55" t="s">
        <v>1345</v>
      </c>
      <c r="G607" s="55"/>
      <c r="H607" s="9" t="s">
        <v>820</v>
      </c>
      <c r="I607">
        <v>4</v>
      </c>
      <c r="J607">
        <v>0</v>
      </c>
      <c r="K607" s="34">
        <v>0</v>
      </c>
      <c r="L607">
        <f>+Tabla3239[[#This Row],[BALANCE INICIAL]]+Tabla3239[[#This Row],[ENTRADAS]]-Tabla3239[[#This Row],[SALIDAS]]</f>
        <v>4</v>
      </c>
      <c r="M607" s="2">
        <v>172</v>
      </c>
      <c r="N607" s="2">
        <f>+Tabla3239[[#This Row],[BALANCE INICIAL]]*Tabla3239[[#This Row],[PRECIO]]</f>
        <v>688</v>
      </c>
      <c r="O607" s="2">
        <f>+Tabla3239[[#This Row],[ENTRADAS]]*Tabla3239[[#This Row],[PRECIO]]</f>
        <v>0</v>
      </c>
      <c r="P607" s="2">
        <f>+Tabla3239[[#This Row],[SALIDAS]]*Tabla3239[[#This Row],[PRECIO]]</f>
        <v>0</v>
      </c>
      <c r="Q607" s="2">
        <f>+Tabla3239[[#This Row],[BALANCE INICIAL2]]+Tabla3239[[#This Row],[ENTRADAS3]]-Tabla3239[[#This Row],[SALIDAS4]]</f>
        <v>688</v>
      </c>
    </row>
    <row r="608" spans="1:17" x14ac:dyDescent="0.25">
      <c r="A608" s="39" t="s">
        <v>28</v>
      </c>
      <c r="B608" s="40" t="s">
        <v>884</v>
      </c>
      <c r="C608" s="52" t="s">
        <v>74</v>
      </c>
      <c r="D608" t="s">
        <v>1100</v>
      </c>
      <c r="F608" s="55" t="s">
        <v>1345</v>
      </c>
      <c r="G608" s="55"/>
      <c r="H608" s="9" t="s">
        <v>820</v>
      </c>
      <c r="I608">
        <v>224</v>
      </c>
      <c r="J608">
        <v>0</v>
      </c>
      <c r="K608" s="34">
        <v>17</v>
      </c>
      <c r="L608">
        <f>+Tabla3239[[#This Row],[BALANCE INICIAL]]+Tabla3239[[#This Row],[ENTRADAS]]-Tabla3239[[#This Row],[SALIDAS]]</f>
        <v>207</v>
      </c>
      <c r="M608" s="2">
        <v>148.47999999999999</v>
      </c>
      <c r="N608" s="2">
        <f>+Tabla3239[[#This Row],[BALANCE INICIAL]]*Tabla3239[[#This Row],[PRECIO]]</f>
        <v>33259.519999999997</v>
      </c>
      <c r="O608" s="2">
        <f>+Tabla3239[[#This Row],[ENTRADAS]]*Tabla3239[[#This Row],[PRECIO]]</f>
        <v>0</v>
      </c>
      <c r="P608" s="2">
        <f>+Tabla3239[[#This Row],[SALIDAS]]*Tabla3239[[#This Row],[PRECIO]]</f>
        <v>2524.16</v>
      </c>
      <c r="Q608" s="2">
        <f>+Tabla3239[[#This Row],[BALANCE INICIAL2]]+Tabla3239[[#This Row],[ENTRADAS3]]-Tabla3239[[#This Row],[SALIDAS4]]</f>
        <v>30735.359999999997</v>
      </c>
    </row>
    <row r="609" spans="1:17" x14ac:dyDescent="0.25">
      <c r="A609" s="39" t="s">
        <v>41</v>
      </c>
      <c r="B609" s="40" t="s">
        <v>890</v>
      </c>
      <c r="C609" s="52" t="s">
        <v>87</v>
      </c>
      <c r="D609" t="s">
        <v>1458</v>
      </c>
      <c r="F609" s="55" t="s">
        <v>1345</v>
      </c>
      <c r="G609" s="55"/>
      <c r="H609" s="9" t="s">
        <v>855</v>
      </c>
      <c r="I609">
        <v>2</v>
      </c>
      <c r="J609">
        <v>0</v>
      </c>
      <c r="K609" s="34">
        <v>1</v>
      </c>
      <c r="L609">
        <f>+Tabla3239[[#This Row],[BALANCE INICIAL]]+Tabla3239[[#This Row],[ENTRADAS]]-Tabla3239[[#This Row],[SALIDAS]]</f>
        <v>1</v>
      </c>
      <c r="M609" s="2">
        <v>140</v>
      </c>
      <c r="N609" s="2">
        <f>+Tabla3239[[#This Row],[BALANCE INICIAL]]*Tabla3239[[#This Row],[PRECIO]]</f>
        <v>280</v>
      </c>
      <c r="O609" s="2">
        <f>+Tabla3239[[#This Row],[ENTRADAS]]*Tabla3239[[#This Row],[PRECIO]]</f>
        <v>0</v>
      </c>
      <c r="P609" s="2">
        <f>+Tabla3239[[#This Row],[SALIDAS]]*Tabla3239[[#This Row],[PRECIO]]</f>
        <v>140</v>
      </c>
      <c r="Q609" s="2">
        <f>+Tabla3239[[#This Row],[BALANCE INICIAL2]]+Tabla3239[[#This Row],[ENTRADAS3]]-Tabla3239[[#This Row],[SALIDAS4]]</f>
        <v>140</v>
      </c>
    </row>
    <row r="610" spans="1:17" x14ac:dyDescent="0.25">
      <c r="A610" s="39" t="s">
        <v>41</v>
      </c>
      <c r="B610" s="40" t="s">
        <v>890</v>
      </c>
      <c r="C610" s="52" t="s">
        <v>87</v>
      </c>
      <c r="D610" t="s">
        <v>1459</v>
      </c>
      <c r="F610" s="55" t="s">
        <v>1345</v>
      </c>
      <c r="G610" s="55"/>
      <c r="H610" s="9" t="s">
        <v>834</v>
      </c>
      <c r="I610">
        <v>2</v>
      </c>
      <c r="J610">
        <v>0</v>
      </c>
      <c r="K610" s="34">
        <v>0</v>
      </c>
      <c r="L610">
        <f>+Tabla3239[[#This Row],[BALANCE INICIAL]]+Tabla3239[[#This Row],[ENTRADAS]]-Tabla3239[[#This Row],[SALIDAS]]</f>
        <v>2</v>
      </c>
      <c r="M610" s="2">
        <v>140</v>
      </c>
      <c r="N610" s="2">
        <f>+Tabla3239[[#This Row],[BALANCE INICIAL]]*Tabla3239[[#This Row],[PRECIO]]</f>
        <v>280</v>
      </c>
      <c r="O610" s="2">
        <f>+Tabla3239[[#This Row],[ENTRADAS]]*Tabla3239[[#This Row],[PRECIO]]</f>
        <v>0</v>
      </c>
      <c r="P610" s="2">
        <f>+Tabla3239[[#This Row],[SALIDAS]]*Tabla3239[[#This Row],[PRECIO]]</f>
        <v>0</v>
      </c>
      <c r="Q610" s="2">
        <f>+Tabla3239[[#This Row],[BALANCE INICIAL2]]+Tabla3239[[#This Row],[ENTRADAS3]]-Tabla3239[[#This Row],[SALIDAS4]]</f>
        <v>280</v>
      </c>
    </row>
    <row r="611" spans="1:17" x14ac:dyDescent="0.25">
      <c r="A611" s="39" t="s">
        <v>41</v>
      </c>
      <c r="B611" s="40" t="s">
        <v>890</v>
      </c>
      <c r="C611" s="52" t="s">
        <v>87</v>
      </c>
      <c r="D611" t="s">
        <v>1460</v>
      </c>
      <c r="F611" s="55" t="s">
        <v>1345</v>
      </c>
      <c r="G611" s="55"/>
      <c r="H611" s="9" t="s">
        <v>834</v>
      </c>
      <c r="I611">
        <v>4</v>
      </c>
      <c r="J611">
        <v>0</v>
      </c>
      <c r="K611" s="34">
        <v>0</v>
      </c>
      <c r="L611">
        <f>+Tabla3239[[#This Row],[BALANCE INICIAL]]+Tabla3239[[#This Row],[ENTRADAS]]-Tabla3239[[#This Row],[SALIDAS]]</f>
        <v>4</v>
      </c>
      <c r="M611" s="2">
        <v>140</v>
      </c>
      <c r="N611" s="2">
        <f>+Tabla3239[[#This Row],[BALANCE INICIAL]]*Tabla3239[[#This Row],[PRECIO]]</f>
        <v>560</v>
      </c>
      <c r="O611" s="2">
        <f>+Tabla3239[[#This Row],[ENTRADAS]]*Tabla3239[[#This Row],[PRECIO]]</f>
        <v>0</v>
      </c>
      <c r="P611" s="2">
        <f>+Tabla3239[[#This Row],[SALIDAS]]*Tabla3239[[#This Row],[PRECIO]]</f>
        <v>0</v>
      </c>
      <c r="Q611" s="2">
        <f>+Tabla3239[[#This Row],[BALANCE INICIAL2]]+Tabla3239[[#This Row],[ENTRADAS3]]-Tabla3239[[#This Row],[SALIDAS4]]</f>
        <v>560</v>
      </c>
    </row>
    <row r="612" spans="1:17" x14ac:dyDescent="0.25">
      <c r="A612" s="39" t="s">
        <v>59</v>
      </c>
      <c r="B612" s="40" t="s">
        <v>880</v>
      </c>
      <c r="C612" s="52" t="s">
        <v>107</v>
      </c>
      <c r="D612" t="s">
        <v>780</v>
      </c>
      <c r="F612" s="55" t="s">
        <v>1345</v>
      </c>
      <c r="G612" s="55"/>
      <c r="H612" s="9" t="s">
        <v>820</v>
      </c>
      <c r="I612">
        <v>22</v>
      </c>
      <c r="J612">
        <v>0</v>
      </c>
      <c r="K612" s="34">
        <v>0</v>
      </c>
      <c r="L612">
        <f>+Tabla3239[[#This Row],[BALANCE INICIAL]]+Tabla3239[[#This Row],[ENTRADAS]]-Tabla3239[[#This Row],[SALIDAS]]</f>
        <v>22</v>
      </c>
      <c r="M612" s="2">
        <v>525</v>
      </c>
      <c r="N612" s="2">
        <f>+Tabla3239[[#This Row],[BALANCE INICIAL]]*Tabla3239[[#This Row],[PRECIO]]</f>
        <v>11550</v>
      </c>
      <c r="O612" s="2">
        <f>+Tabla3239[[#This Row],[ENTRADAS]]*Tabla3239[[#This Row],[PRECIO]]</f>
        <v>0</v>
      </c>
      <c r="P612" s="2">
        <f>+Tabla3239[[#This Row],[SALIDAS]]*Tabla3239[[#This Row],[PRECIO]]</f>
        <v>0</v>
      </c>
      <c r="Q612" s="2">
        <f>+Tabla3239[[#This Row],[BALANCE INICIAL2]]+Tabla3239[[#This Row],[ENTRADAS3]]-Tabla3239[[#This Row],[SALIDAS4]]</f>
        <v>11550</v>
      </c>
    </row>
    <row r="613" spans="1:17" x14ac:dyDescent="0.25">
      <c r="A613" s="39" t="s">
        <v>59</v>
      </c>
      <c r="B613" s="40" t="s">
        <v>880</v>
      </c>
      <c r="C613" s="52" t="s">
        <v>107</v>
      </c>
      <c r="D613" t="s">
        <v>781</v>
      </c>
      <c r="F613" s="55" t="s">
        <v>1345</v>
      </c>
      <c r="G613" s="55"/>
      <c r="H613" s="9" t="s">
        <v>820</v>
      </c>
      <c r="I613">
        <v>22</v>
      </c>
      <c r="J613">
        <v>0</v>
      </c>
      <c r="K613" s="34">
        <v>0</v>
      </c>
      <c r="L613">
        <f>+Tabla3239[[#This Row],[BALANCE INICIAL]]+Tabla3239[[#This Row],[ENTRADAS]]-Tabla3239[[#This Row],[SALIDAS]]</f>
        <v>22</v>
      </c>
      <c r="M613" s="2">
        <v>400</v>
      </c>
      <c r="N613" s="2">
        <f>+Tabla3239[[#This Row],[BALANCE INICIAL]]*Tabla3239[[#This Row],[PRECIO]]</f>
        <v>8800</v>
      </c>
      <c r="O613" s="2">
        <f>+Tabla3239[[#This Row],[ENTRADAS]]*Tabla3239[[#This Row],[PRECIO]]</f>
        <v>0</v>
      </c>
      <c r="P613" s="2">
        <f>+Tabla3239[[#This Row],[SALIDAS]]*Tabla3239[[#This Row],[PRECIO]]</f>
        <v>0</v>
      </c>
      <c r="Q613" s="2">
        <f>+Tabla3239[[#This Row],[BALANCE INICIAL2]]+Tabla3239[[#This Row],[ENTRADAS3]]-Tabla3239[[#This Row],[SALIDAS4]]</f>
        <v>8800</v>
      </c>
    </row>
    <row r="614" spans="1:17" x14ac:dyDescent="0.25">
      <c r="A614" s="39" t="s">
        <v>34</v>
      </c>
      <c r="B614" s="40" t="s">
        <v>877</v>
      </c>
      <c r="C614" s="52" t="s">
        <v>80</v>
      </c>
      <c r="D614" t="s">
        <v>1480</v>
      </c>
      <c r="F614" s="55" t="s">
        <v>1345</v>
      </c>
      <c r="G614" s="55"/>
      <c r="H614" s="9" t="s">
        <v>820</v>
      </c>
      <c r="I614">
        <v>3</v>
      </c>
      <c r="J614">
        <v>0</v>
      </c>
      <c r="K614" s="34">
        <v>0</v>
      </c>
      <c r="L614">
        <f>+Tabla3239[[#This Row],[BALANCE INICIAL]]+Tabla3239[[#This Row],[ENTRADAS]]-Tabla3239[[#This Row],[SALIDAS]]</f>
        <v>3</v>
      </c>
      <c r="M614" s="2">
        <v>4626</v>
      </c>
      <c r="N614" s="2">
        <f>+Tabla3239[[#This Row],[BALANCE INICIAL]]*Tabla3239[[#This Row],[PRECIO]]</f>
        <v>13878</v>
      </c>
      <c r="O614" s="2">
        <f>+Tabla3239[[#This Row],[ENTRADAS]]*Tabla3239[[#This Row],[PRECIO]]</f>
        <v>0</v>
      </c>
      <c r="P614" s="2">
        <f>+Tabla3239[[#This Row],[SALIDAS]]*Tabla3239[[#This Row],[PRECIO]]</f>
        <v>0</v>
      </c>
      <c r="Q614" s="2">
        <f>+Tabla3239[[#This Row],[BALANCE INICIAL2]]+Tabla3239[[#This Row],[ENTRADAS3]]-Tabla3239[[#This Row],[SALIDAS4]]</f>
        <v>13878</v>
      </c>
    </row>
    <row r="615" spans="1:17" x14ac:dyDescent="0.25">
      <c r="A615" s="39" t="s">
        <v>59</v>
      </c>
      <c r="B615" s="40" t="s">
        <v>880</v>
      </c>
      <c r="C615" s="52" t="s">
        <v>107</v>
      </c>
      <c r="D615" t="s">
        <v>782</v>
      </c>
      <c r="F615" s="55" t="s">
        <v>1345</v>
      </c>
      <c r="G615" s="55"/>
      <c r="H615" s="9" t="s">
        <v>820</v>
      </c>
      <c r="I615">
        <v>3</v>
      </c>
      <c r="J615">
        <v>0</v>
      </c>
      <c r="K615" s="34">
        <v>0</v>
      </c>
      <c r="L615">
        <f>+Tabla3239[[#This Row],[BALANCE INICIAL]]+Tabla3239[[#This Row],[ENTRADAS]]-Tabla3239[[#This Row],[SALIDAS]]</f>
        <v>3</v>
      </c>
      <c r="M615" s="2">
        <v>1010.5</v>
      </c>
      <c r="N615" s="2">
        <f>+Tabla3239[[#This Row],[BALANCE INICIAL]]*Tabla3239[[#This Row],[PRECIO]]</f>
        <v>3031.5</v>
      </c>
      <c r="O615" s="2">
        <f>+Tabla3239[[#This Row],[ENTRADAS]]*Tabla3239[[#This Row],[PRECIO]]</f>
        <v>0</v>
      </c>
      <c r="P615" s="2">
        <f>+Tabla3239[[#This Row],[SALIDAS]]*Tabla3239[[#This Row],[PRECIO]]</f>
        <v>0</v>
      </c>
      <c r="Q615" s="2">
        <f>+Tabla3239[[#This Row],[BALANCE INICIAL2]]+Tabla3239[[#This Row],[ENTRADAS3]]-Tabla3239[[#This Row],[SALIDAS4]]</f>
        <v>3031.5</v>
      </c>
    </row>
    <row r="616" spans="1:17" x14ac:dyDescent="0.25">
      <c r="A616" s="39" t="s">
        <v>59</v>
      </c>
      <c r="B616" s="40" t="s">
        <v>880</v>
      </c>
      <c r="C616" s="52" t="s">
        <v>107</v>
      </c>
      <c r="D616" t="s">
        <v>783</v>
      </c>
      <c r="F616" s="55" t="s">
        <v>1345</v>
      </c>
      <c r="G616" s="55"/>
      <c r="H616" s="9" t="s">
        <v>820</v>
      </c>
      <c r="I616">
        <v>2</v>
      </c>
      <c r="J616">
        <v>0</v>
      </c>
      <c r="K616" s="34">
        <v>0</v>
      </c>
      <c r="L616">
        <f>+Tabla3239[[#This Row],[BALANCE INICIAL]]+Tabla3239[[#This Row],[ENTRADAS]]-Tabla3239[[#This Row],[SALIDAS]]</f>
        <v>2</v>
      </c>
      <c r="M616" s="2">
        <v>900</v>
      </c>
      <c r="N616" s="2">
        <f>+Tabla3239[[#This Row],[BALANCE INICIAL]]*Tabla3239[[#This Row],[PRECIO]]</f>
        <v>1800</v>
      </c>
      <c r="O616" s="2">
        <f>+Tabla3239[[#This Row],[ENTRADAS]]*Tabla3239[[#This Row],[PRECIO]]</f>
        <v>0</v>
      </c>
      <c r="P616" s="2">
        <f>+Tabla3239[[#This Row],[SALIDAS]]*Tabla3239[[#This Row],[PRECIO]]</f>
        <v>0</v>
      </c>
      <c r="Q616" s="2">
        <f>+Tabla3239[[#This Row],[BALANCE INICIAL2]]+Tabla3239[[#This Row],[ENTRADAS3]]-Tabla3239[[#This Row],[SALIDAS4]]</f>
        <v>1800</v>
      </c>
    </row>
    <row r="617" spans="1:17" x14ac:dyDescent="0.25">
      <c r="A617" s="39" t="s">
        <v>59</v>
      </c>
      <c r="B617" s="40" t="s">
        <v>880</v>
      </c>
      <c r="C617" s="52" t="s">
        <v>107</v>
      </c>
      <c r="D617" t="s">
        <v>784</v>
      </c>
      <c r="F617" s="55" t="s">
        <v>1345</v>
      </c>
      <c r="G617" s="55"/>
      <c r="H617" s="9" t="s">
        <v>820</v>
      </c>
      <c r="I617">
        <v>3</v>
      </c>
      <c r="J617">
        <v>0</v>
      </c>
      <c r="K617" s="34">
        <v>0</v>
      </c>
      <c r="L617">
        <f>+Tabla3239[[#This Row],[BALANCE INICIAL]]+Tabla3239[[#This Row],[ENTRADAS]]-Tabla3239[[#This Row],[SALIDAS]]</f>
        <v>3</v>
      </c>
      <c r="M617" s="2">
        <v>950</v>
      </c>
      <c r="N617" s="2">
        <f>+Tabla3239[[#This Row],[BALANCE INICIAL]]*Tabla3239[[#This Row],[PRECIO]]</f>
        <v>2850</v>
      </c>
      <c r="O617" s="2">
        <f>+Tabla3239[[#This Row],[ENTRADAS]]*Tabla3239[[#This Row],[PRECIO]]</f>
        <v>0</v>
      </c>
      <c r="P617" s="2">
        <f>+Tabla3239[[#This Row],[SALIDAS]]*Tabla3239[[#This Row],[PRECIO]]</f>
        <v>0</v>
      </c>
      <c r="Q617" s="2">
        <f>+Tabla3239[[#This Row],[BALANCE INICIAL2]]+Tabla3239[[#This Row],[ENTRADAS3]]-Tabla3239[[#This Row],[SALIDAS4]]</f>
        <v>2850</v>
      </c>
    </row>
    <row r="618" spans="1:17" x14ac:dyDescent="0.25">
      <c r="A618" s="39" t="s">
        <v>41</v>
      </c>
      <c r="B618" s="40" t="s">
        <v>890</v>
      </c>
      <c r="C618" s="52" t="s">
        <v>87</v>
      </c>
      <c r="D618" t="s">
        <v>1153</v>
      </c>
      <c r="F618" s="55" t="s">
        <v>1345</v>
      </c>
      <c r="G618" s="55"/>
      <c r="H618" s="9" t="s">
        <v>820</v>
      </c>
      <c r="I618">
        <v>215</v>
      </c>
      <c r="J618">
        <v>0</v>
      </c>
      <c r="K618" s="34">
        <v>0</v>
      </c>
      <c r="L618">
        <f>+Tabla3239[[#This Row],[BALANCE INICIAL]]+Tabla3239[[#This Row],[ENTRADAS]]-Tabla3239[[#This Row],[SALIDAS]]</f>
        <v>215</v>
      </c>
      <c r="M618" s="2">
        <v>25</v>
      </c>
      <c r="N618" s="2">
        <f>+Tabla3239[[#This Row],[BALANCE INICIAL]]*Tabla3239[[#This Row],[PRECIO]]</f>
        <v>5375</v>
      </c>
      <c r="O618" s="2">
        <f>+Tabla3239[[#This Row],[ENTRADAS]]*Tabla3239[[#This Row],[PRECIO]]</f>
        <v>0</v>
      </c>
      <c r="P618" s="2">
        <f>+Tabla3239[[#This Row],[SALIDAS]]*Tabla3239[[#This Row],[PRECIO]]</f>
        <v>0</v>
      </c>
      <c r="Q618" s="2">
        <f>+Tabla3239[[#This Row],[BALANCE INICIAL2]]+Tabla3239[[#This Row],[ENTRADAS3]]-Tabla3239[[#This Row],[SALIDAS4]]</f>
        <v>5375</v>
      </c>
    </row>
    <row r="619" spans="1:17" x14ac:dyDescent="0.25">
      <c r="A619" s="39" t="s">
        <v>41</v>
      </c>
      <c r="B619" s="40" t="s">
        <v>890</v>
      </c>
      <c r="C619" s="52" t="s">
        <v>87</v>
      </c>
      <c r="D619" t="s">
        <v>1154</v>
      </c>
      <c r="F619" s="55" t="s">
        <v>1345</v>
      </c>
      <c r="G619" s="55"/>
      <c r="H619" s="9" t="s">
        <v>820</v>
      </c>
      <c r="I619">
        <v>6</v>
      </c>
      <c r="J619">
        <v>0</v>
      </c>
      <c r="K619" s="34">
        <v>0</v>
      </c>
      <c r="L619">
        <f>+Tabla3239[[#This Row],[BALANCE INICIAL]]+Tabla3239[[#This Row],[ENTRADAS]]-Tabla3239[[#This Row],[SALIDAS]]</f>
        <v>6</v>
      </c>
      <c r="M619" s="2">
        <v>14.95</v>
      </c>
      <c r="N619" s="2">
        <f>+Tabla3239[[#This Row],[BALANCE INICIAL]]*Tabla3239[[#This Row],[PRECIO]]</f>
        <v>89.699999999999989</v>
      </c>
      <c r="O619" s="2">
        <f>+Tabla3239[[#This Row],[ENTRADAS]]*Tabla3239[[#This Row],[PRECIO]]</f>
        <v>0</v>
      </c>
      <c r="P619" s="2">
        <f>+Tabla3239[[#This Row],[SALIDAS]]*Tabla3239[[#This Row],[PRECIO]]</f>
        <v>0</v>
      </c>
      <c r="Q619" s="2">
        <f>+Tabla3239[[#This Row],[BALANCE INICIAL2]]+Tabla3239[[#This Row],[ENTRADAS3]]-Tabla3239[[#This Row],[SALIDAS4]]</f>
        <v>89.699999999999989</v>
      </c>
    </row>
    <row r="620" spans="1:17" x14ac:dyDescent="0.25">
      <c r="A620" s="9" t="s">
        <v>29</v>
      </c>
      <c r="B620" s="47" t="s">
        <v>878</v>
      </c>
      <c r="C620" s="50" t="s">
        <v>102</v>
      </c>
      <c r="D620" t="s">
        <v>1155</v>
      </c>
      <c r="F620" s="55" t="s">
        <v>1345</v>
      </c>
      <c r="G620" s="55"/>
      <c r="H620" s="9" t="s">
        <v>834</v>
      </c>
      <c r="I620">
        <v>2</v>
      </c>
      <c r="J620">
        <v>0</v>
      </c>
      <c r="K620" s="34">
        <v>2</v>
      </c>
      <c r="L620">
        <f>+Tabla3239[[#This Row],[BALANCE INICIAL]]+Tabla3239[[#This Row],[ENTRADAS]]-Tabla3239[[#This Row],[SALIDAS]]</f>
        <v>0</v>
      </c>
      <c r="M620" s="2">
        <v>120</v>
      </c>
      <c r="N620" s="2">
        <f>+Tabla3239[[#This Row],[BALANCE INICIAL]]*Tabla3239[[#This Row],[PRECIO]]</f>
        <v>240</v>
      </c>
      <c r="O620" s="2">
        <f>+Tabla3239[[#This Row],[ENTRADAS]]*Tabla3239[[#This Row],[PRECIO]]</f>
        <v>0</v>
      </c>
      <c r="P620" s="2">
        <f>+Tabla3239[[#This Row],[SALIDAS]]*Tabla3239[[#This Row],[PRECIO]]</f>
        <v>240</v>
      </c>
      <c r="Q620" s="2">
        <f>+Tabla3239[[#This Row],[BALANCE INICIAL2]]+Tabla3239[[#This Row],[ENTRADAS3]]-Tabla3239[[#This Row],[SALIDAS4]]</f>
        <v>0</v>
      </c>
    </row>
    <row r="621" spans="1:17" x14ac:dyDescent="0.25">
      <c r="A621" s="39" t="s">
        <v>1384</v>
      </c>
      <c r="B621" s="40" t="s">
        <v>1385</v>
      </c>
      <c r="C621" s="52" t="s">
        <v>1386</v>
      </c>
      <c r="D621" t="s">
        <v>1156</v>
      </c>
      <c r="F621" s="55" t="s">
        <v>1345</v>
      </c>
      <c r="G621" s="55"/>
      <c r="H621" s="9" t="s">
        <v>820</v>
      </c>
      <c r="I621">
        <v>10</v>
      </c>
      <c r="J621">
        <v>0</v>
      </c>
      <c r="K621" s="34">
        <v>0</v>
      </c>
      <c r="L621">
        <f>+Tabla3239[[#This Row],[BALANCE INICIAL]]+Tabla3239[[#This Row],[ENTRADAS]]-Tabla3239[[#This Row],[SALIDAS]]</f>
        <v>10</v>
      </c>
      <c r="M621" s="2">
        <v>55</v>
      </c>
      <c r="N621" s="2">
        <f>+Tabla3239[[#This Row],[BALANCE INICIAL]]*Tabla3239[[#This Row],[PRECIO]]</f>
        <v>550</v>
      </c>
      <c r="O621" s="2">
        <f>+Tabla3239[[#This Row],[ENTRADAS]]*Tabla3239[[#This Row],[PRECIO]]</f>
        <v>0</v>
      </c>
      <c r="P621" s="2">
        <f>+Tabla3239[[#This Row],[SALIDAS]]*Tabla3239[[#This Row],[PRECIO]]</f>
        <v>0</v>
      </c>
      <c r="Q621" s="2">
        <f>+Tabla3239[[#This Row],[BALANCE INICIAL2]]+Tabla3239[[#This Row],[ENTRADAS3]]-Tabla3239[[#This Row],[SALIDAS4]]</f>
        <v>550</v>
      </c>
    </row>
    <row r="622" spans="1:17" x14ac:dyDescent="0.25">
      <c r="A622" s="39" t="s">
        <v>28</v>
      </c>
      <c r="B622" s="40" t="s">
        <v>884</v>
      </c>
      <c r="C622" s="52" t="s">
        <v>74</v>
      </c>
      <c r="D622" t="s">
        <v>1157</v>
      </c>
      <c r="F622" s="55" t="s">
        <v>1345</v>
      </c>
      <c r="G622" s="55"/>
      <c r="H622" s="9" t="s">
        <v>820</v>
      </c>
      <c r="I622">
        <v>324</v>
      </c>
      <c r="J622">
        <v>0</v>
      </c>
      <c r="K622" s="34">
        <v>1</v>
      </c>
      <c r="L622">
        <f>+Tabla3239[[#This Row],[BALANCE INICIAL]]+Tabla3239[[#This Row],[ENTRADAS]]-Tabla3239[[#This Row],[SALIDAS]]</f>
        <v>323</v>
      </c>
      <c r="M622" s="2">
        <v>25</v>
      </c>
      <c r="N622" s="2">
        <f>+Tabla3239[[#This Row],[BALANCE INICIAL]]*Tabla3239[[#This Row],[PRECIO]]</f>
        <v>8100</v>
      </c>
      <c r="O622" s="2">
        <f>+Tabla3239[[#This Row],[ENTRADAS]]*Tabla3239[[#This Row],[PRECIO]]</f>
        <v>0</v>
      </c>
      <c r="P622" s="2">
        <f>+Tabla3239[[#This Row],[SALIDAS]]*Tabla3239[[#This Row],[PRECIO]]</f>
        <v>25</v>
      </c>
      <c r="Q622" s="2">
        <f>+Tabla3239[[#This Row],[BALANCE INICIAL2]]+Tabla3239[[#This Row],[ENTRADAS3]]-Tabla3239[[#This Row],[SALIDAS4]]</f>
        <v>8075</v>
      </c>
    </row>
    <row r="623" spans="1:17" x14ac:dyDescent="0.25">
      <c r="A623" s="39" t="s">
        <v>28</v>
      </c>
      <c r="B623" s="40" t="s">
        <v>884</v>
      </c>
      <c r="C623" s="52" t="s">
        <v>74</v>
      </c>
      <c r="D623" t="s">
        <v>1158</v>
      </c>
      <c r="F623" s="55" t="s">
        <v>1345</v>
      </c>
      <c r="G623" s="55"/>
      <c r="H623" s="9" t="s">
        <v>820</v>
      </c>
      <c r="I623">
        <v>453</v>
      </c>
      <c r="J623">
        <v>0</v>
      </c>
      <c r="K623" s="34">
        <v>0</v>
      </c>
      <c r="L623">
        <f>+Tabla3239[[#This Row],[BALANCE INICIAL]]+Tabla3239[[#This Row],[ENTRADAS]]-Tabla3239[[#This Row],[SALIDAS]]</f>
        <v>453</v>
      </c>
      <c r="M623" s="2">
        <v>3.95</v>
      </c>
      <c r="N623" s="2">
        <f>+Tabla3239[[#This Row],[BALANCE INICIAL]]*Tabla3239[[#This Row],[PRECIO]]</f>
        <v>1789.3500000000001</v>
      </c>
      <c r="O623" s="2">
        <f>+Tabla3239[[#This Row],[ENTRADAS]]*Tabla3239[[#This Row],[PRECIO]]</f>
        <v>0</v>
      </c>
      <c r="P623" s="2">
        <f>+Tabla3239[[#This Row],[SALIDAS]]*Tabla3239[[#This Row],[PRECIO]]</f>
        <v>0</v>
      </c>
      <c r="Q623" s="2">
        <f>+Tabla3239[[#This Row],[BALANCE INICIAL2]]+Tabla3239[[#This Row],[ENTRADAS3]]-Tabla3239[[#This Row],[SALIDAS4]]</f>
        <v>1789.3500000000001</v>
      </c>
    </row>
    <row r="624" spans="1:17" x14ac:dyDescent="0.25">
      <c r="A624" s="9" t="s">
        <v>29</v>
      </c>
      <c r="B624" s="47" t="s">
        <v>878</v>
      </c>
      <c r="C624" s="50" t="s">
        <v>102</v>
      </c>
      <c r="D624" t="s">
        <v>1407</v>
      </c>
      <c r="F624" s="55" t="s">
        <v>1345</v>
      </c>
      <c r="G624" s="55"/>
      <c r="H624" s="9" t="s">
        <v>871</v>
      </c>
      <c r="I624">
        <v>6</v>
      </c>
      <c r="J624">
        <v>0</v>
      </c>
      <c r="K624" s="34">
        <v>0</v>
      </c>
      <c r="L624">
        <f>+Tabla3239[[#This Row],[BALANCE INICIAL]]+Tabla3239[[#This Row],[ENTRADAS]]-Tabla3239[[#This Row],[SALIDAS]]</f>
        <v>6</v>
      </c>
      <c r="M624" s="2">
        <v>274</v>
      </c>
      <c r="N624" s="2">
        <f>+Tabla3239[[#This Row],[BALANCE INICIAL]]*Tabla3239[[#This Row],[PRECIO]]</f>
        <v>1644</v>
      </c>
      <c r="O624" s="2">
        <f>+Tabla3239[[#This Row],[ENTRADAS]]*Tabla3239[[#This Row],[PRECIO]]</f>
        <v>0</v>
      </c>
      <c r="P624" s="2">
        <f>+Tabla3239[[#This Row],[SALIDAS]]*Tabla3239[[#This Row],[PRECIO]]</f>
        <v>0</v>
      </c>
      <c r="Q624" s="2">
        <f>+Tabla3239[[#This Row],[BALANCE INICIAL2]]+Tabla3239[[#This Row],[ENTRADAS3]]-Tabla3239[[#This Row],[SALIDAS4]]</f>
        <v>1644</v>
      </c>
    </row>
    <row r="625" spans="1:17" x14ac:dyDescent="0.25">
      <c r="A625" s="9" t="s">
        <v>29</v>
      </c>
      <c r="B625" s="47" t="s">
        <v>878</v>
      </c>
      <c r="C625" s="50" t="s">
        <v>102</v>
      </c>
      <c r="D625" t="s">
        <v>623</v>
      </c>
      <c r="F625" s="55" t="s">
        <v>1345</v>
      </c>
      <c r="G625" s="55"/>
      <c r="H625" s="9" t="s">
        <v>865</v>
      </c>
      <c r="I625">
        <v>1</v>
      </c>
      <c r="J625">
        <v>0</v>
      </c>
      <c r="K625" s="34">
        <v>0</v>
      </c>
      <c r="L625">
        <f>+Tabla3239[[#This Row],[BALANCE INICIAL]]+Tabla3239[[#This Row],[ENTRADAS]]-Tabla3239[[#This Row],[SALIDAS]]</f>
        <v>1</v>
      </c>
      <c r="M625" s="2">
        <v>340</v>
      </c>
      <c r="N625" s="2">
        <f>+Tabla3239[[#This Row],[BALANCE INICIAL]]*Tabla3239[[#This Row],[PRECIO]]</f>
        <v>340</v>
      </c>
      <c r="O625" s="2">
        <f>+Tabla3239[[#This Row],[ENTRADAS]]*Tabla3239[[#This Row],[PRECIO]]</f>
        <v>0</v>
      </c>
      <c r="P625" s="2">
        <f>+Tabla3239[[#This Row],[SALIDAS]]*Tabla3239[[#This Row],[PRECIO]]</f>
        <v>0</v>
      </c>
      <c r="Q625" s="2">
        <f>+Tabla3239[[#This Row],[BALANCE INICIAL2]]+Tabla3239[[#This Row],[ENTRADAS3]]-Tabla3239[[#This Row],[SALIDAS4]]</f>
        <v>340</v>
      </c>
    </row>
    <row r="626" spans="1:17" x14ac:dyDescent="0.25">
      <c r="A626" s="9" t="s">
        <v>29</v>
      </c>
      <c r="B626" s="47" t="s">
        <v>878</v>
      </c>
      <c r="C626" s="50" t="s">
        <v>102</v>
      </c>
      <c r="D626" t="s">
        <v>624</v>
      </c>
      <c r="F626" s="55" t="s">
        <v>1345</v>
      </c>
      <c r="G626" s="55"/>
      <c r="H626" s="9" t="s">
        <v>825</v>
      </c>
      <c r="I626">
        <v>1</v>
      </c>
      <c r="J626">
        <v>0</v>
      </c>
      <c r="K626" s="34">
        <v>0</v>
      </c>
      <c r="L626">
        <f>+Tabla3239[[#This Row],[BALANCE INICIAL]]+Tabla3239[[#This Row],[ENTRADAS]]-Tabla3239[[#This Row],[SALIDAS]]</f>
        <v>1</v>
      </c>
      <c r="M626" s="2">
        <v>297.95</v>
      </c>
      <c r="N626" s="2">
        <f>+Tabla3239[[#This Row],[BALANCE INICIAL]]*Tabla3239[[#This Row],[PRECIO]]</f>
        <v>297.95</v>
      </c>
      <c r="O626" s="2">
        <f>+Tabla3239[[#This Row],[ENTRADAS]]*Tabla3239[[#This Row],[PRECIO]]</f>
        <v>0</v>
      </c>
      <c r="P626" s="2">
        <f>+Tabla3239[[#This Row],[SALIDAS]]*Tabla3239[[#This Row],[PRECIO]]</f>
        <v>0</v>
      </c>
      <c r="Q626" s="2">
        <f>+Tabla3239[[#This Row],[BALANCE INICIAL2]]+Tabla3239[[#This Row],[ENTRADAS3]]-Tabla3239[[#This Row],[SALIDAS4]]</f>
        <v>297.95</v>
      </c>
    </row>
    <row r="627" spans="1:17" x14ac:dyDescent="0.25">
      <c r="A627" s="9" t="s">
        <v>29</v>
      </c>
      <c r="B627" s="47" t="s">
        <v>878</v>
      </c>
      <c r="C627" s="50" t="s">
        <v>102</v>
      </c>
      <c r="D627" t="s">
        <v>1560</v>
      </c>
      <c r="F627" s="55" t="s">
        <v>1345</v>
      </c>
      <c r="G627" s="55"/>
      <c r="H627" s="9" t="s">
        <v>865</v>
      </c>
      <c r="I627">
        <v>6</v>
      </c>
      <c r="J627">
        <v>0</v>
      </c>
      <c r="K627" s="34">
        <v>0</v>
      </c>
      <c r="L627">
        <f>+Tabla3239[[#This Row],[BALANCE INICIAL]]+Tabla3239[[#This Row],[ENTRADAS]]-Tabla3239[[#This Row],[SALIDAS]]</f>
        <v>6</v>
      </c>
      <c r="M627" s="2">
        <v>312</v>
      </c>
      <c r="N627" s="2">
        <f>+Tabla3239[[#This Row],[BALANCE INICIAL]]*Tabla3239[[#This Row],[PRECIO]]</f>
        <v>1872</v>
      </c>
      <c r="O627" s="2">
        <f>+Tabla3239[[#This Row],[ENTRADAS]]*Tabla3239[[#This Row],[PRECIO]]</f>
        <v>0</v>
      </c>
      <c r="P627" s="2">
        <f>+Tabla3239[[#This Row],[SALIDAS]]*Tabla3239[[#This Row],[PRECIO]]</f>
        <v>0</v>
      </c>
      <c r="Q627" s="2">
        <f>+Tabla3239[[#This Row],[BALANCE INICIAL2]]+Tabla3239[[#This Row],[ENTRADAS3]]-Tabla3239[[#This Row],[SALIDAS4]]</f>
        <v>1872</v>
      </c>
    </row>
    <row r="628" spans="1:17" x14ac:dyDescent="0.25">
      <c r="A628" s="9" t="s">
        <v>29</v>
      </c>
      <c r="B628" s="47" t="s">
        <v>878</v>
      </c>
      <c r="C628" s="50" t="s">
        <v>102</v>
      </c>
      <c r="D628" t="s">
        <v>626</v>
      </c>
      <c r="F628" s="55" t="s">
        <v>1345</v>
      </c>
      <c r="G628" s="55"/>
      <c r="H628" s="9" t="s">
        <v>865</v>
      </c>
      <c r="I628">
        <v>1</v>
      </c>
      <c r="J628">
        <v>0</v>
      </c>
      <c r="K628" s="34">
        <v>0</v>
      </c>
      <c r="L628">
        <f>+Tabla3239[[#This Row],[BALANCE INICIAL]]+Tabla3239[[#This Row],[ENTRADAS]]-Tabla3239[[#This Row],[SALIDAS]]</f>
        <v>1</v>
      </c>
      <c r="M628" s="2">
        <v>275</v>
      </c>
      <c r="N628" s="2">
        <f>+Tabla3239[[#This Row],[BALANCE INICIAL]]*Tabla3239[[#This Row],[PRECIO]]</f>
        <v>275</v>
      </c>
      <c r="O628" s="2">
        <f>+Tabla3239[[#This Row],[ENTRADAS]]*Tabla3239[[#This Row],[PRECIO]]</f>
        <v>0</v>
      </c>
      <c r="P628" s="2">
        <f>+Tabla3239[[#This Row],[SALIDAS]]*Tabla3239[[#This Row],[PRECIO]]</f>
        <v>0</v>
      </c>
      <c r="Q628" s="2">
        <f>+Tabla3239[[#This Row],[BALANCE INICIAL2]]+Tabla3239[[#This Row],[ENTRADAS3]]-Tabla3239[[#This Row],[SALIDAS4]]</f>
        <v>275</v>
      </c>
    </row>
    <row r="629" spans="1:17" x14ac:dyDescent="0.25">
      <c r="A629" s="9" t="s">
        <v>29</v>
      </c>
      <c r="B629" s="47" t="s">
        <v>878</v>
      </c>
      <c r="C629" s="50" t="s">
        <v>102</v>
      </c>
      <c r="D629" t="s">
        <v>627</v>
      </c>
      <c r="F629" s="55" t="s">
        <v>1345</v>
      </c>
      <c r="G629" s="55"/>
      <c r="H629" s="9" t="s">
        <v>865</v>
      </c>
      <c r="I629">
        <v>4</v>
      </c>
      <c r="J629">
        <v>0</v>
      </c>
      <c r="K629" s="34">
        <v>0</v>
      </c>
      <c r="L629">
        <f>+Tabla3239[[#This Row],[BALANCE INICIAL]]+Tabla3239[[#This Row],[ENTRADAS]]-Tabla3239[[#This Row],[SALIDAS]]</f>
        <v>4</v>
      </c>
      <c r="M629" s="2">
        <v>277</v>
      </c>
      <c r="N629" s="2">
        <f>+Tabla3239[[#This Row],[BALANCE INICIAL]]*Tabla3239[[#This Row],[PRECIO]]</f>
        <v>1108</v>
      </c>
      <c r="O629" s="2">
        <f>+Tabla3239[[#This Row],[ENTRADAS]]*Tabla3239[[#This Row],[PRECIO]]</f>
        <v>0</v>
      </c>
      <c r="P629" s="2">
        <f>+Tabla3239[[#This Row],[SALIDAS]]*Tabla3239[[#This Row],[PRECIO]]</f>
        <v>0</v>
      </c>
      <c r="Q629" s="2">
        <f>+Tabla3239[[#This Row],[BALANCE INICIAL2]]+Tabla3239[[#This Row],[ENTRADAS3]]-Tabla3239[[#This Row],[SALIDAS4]]</f>
        <v>1108</v>
      </c>
    </row>
    <row r="630" spans="1:17" x14ac:dyDescent="0.25">
      <c r="A630" s="9" t="s">
        <v>29</v>
      </c>
      <c r="B630" s="47" t="s">
        <v>878</v>
      </c>
      <c r="C630" s="50" t="s">
        <v>102</v>
      </c>
      <c r="D630" t="s">
        <v>628</v>
      </c>
      <c r="F630" s="55" t="s">
        <v>1345</v>
      </c>
      <c r="G630" s="55"/>
      <c r="H630" s="9" t="s">
        <v>865</v>
      </c>
      <c r="I630">
        <v>3</v>
      </c>
      <c r="J630">
        <v>0</v>
      </c>
      <c r="K630" s="34">
        <v>0</v>
      </c>
      <c r="L630">
        <f>+Tabla3239[[#This Row],[BALANCE INICIAL]]+Tabla3239[[#This Row],[ENTRADAS]]-Tabla3239[[#This Row],[SALIDAS]]</f>
        <v>3</v>
      </c>
      <c r="M630" s="2">
        <v>200</v>
      </c>
      <c r="N630" s="2">
        <f>+Tabla3239[[#This Row],[BALANCE INICIAL]]*Tabla3239[[#This Row],[PRECIO]]</f>
        <v>600</v>
      </c>
      <c r="O630" s="2">
        <f>+Tabla3239[[#This Row],[ENTRADAS]]*Tabla3239[[#This Row],[PRECIO]]</f>
        <v>0</v>
      </c>
      <c r="P630" s="2">
        <f>+Tabla3239[[#This Row],[SALIDAS]]*Tabla3239[[#This Row],[PRECIO]]</f>
        <v>0</v>
      </c>
      <c r="Q630" s="2">
        <f>+Tabla3239[[#This Row],[BALANCE INICIAL2]]+Tabla3239[[#This Row],[ENTRADAS3]]-Tabla3239[[#This Row],[SALIDAS4]]</f>
        <v>600</v>
      </c>
    </row>
    <row r="631" spans="1:17" x14ac:dyDescent="0.25">
      <c r="A631" s="9" t="s">
        <v>29</v>
      </c>
      <c r="B631" s="47" t="s">
        <v>878</v>
      </c>
      <c r="C631" s="50" t="s">
        <v>102</v>
      </c>
      <c r="D631" t="s">
        <v>629</v>
      </c>
      <c r="F631" s="55" t="s">
        <v>1345</v>
      </c>
      <c r="G631" s="55"/>
      <c r="H631" s="9" t="s">
        <v>865</v>
      </c>
      <c r="I631">
        <v>1</v>
      </c>
      <c r="J631">
        <v>0</v>
      </c>
      <c r="K631" s="34">
        <v>0</v>
      </c>
      <c r="L631">
        <f>+Tabla3239[[#This Row],[BALANCE INICIAL]]+Tabla3239[[#This Row],[ENTRADAS]]-Tabla3239[[#This Row],[SALIDAS]]</f>
        <v>1</v>
      </c>
      <c r="M631" s="2">
        <v>220</v>
      </c>
      <c r="N631" s="2">
        <f>+Tabla3239[[#This Row],[BALANCE INICIAL]]*Tabla3239[[#This Row],[PRECIO]]</f>
        <v>220</v>
      </c>
      <c r="O631" s="2">
        <f>+Tabla3239[[#This Row],[ENTRADAS]]*Tabla3239[[#This Row],[PRECIO]]</f>
        <v>0</v>
      </c>
      <c r="P631" s="2">
        <f>+Tabla3239[[#This Row],[SALIDAS]]*Tabla3239[[#This Row],[PRECIO]]</f>
        <v>0</v>
      </c>
      <c r="Q631" s="2">
        <f>+Tabla3239[[#This Row],[BALANCE INICIAL2]]+Tabla3239[[#This Row],[ENTRADAS3]]-Tabla3239[[#This Row],[SALIDAS4]]</f>
        <v>220</v>
      </c>
    </row>
    <row r="632" spans="1:17" x14ac:dyDescent="0.25">
      <c r="A632" s="9" t="s">
        <v>29</v>
      </c>
      <c r="B632" s="47" t="s">
        <v>878</v>
      </c>
      <c r="C632" s="50" t="s">
        <v>102</v>
      </c>
      <c r="D632" t="s">
        <v>630</v>
      </c>
      <c r="F632" s="55" t="s">
        <v>1345</v>
      </c>
      <c r="G632" s="55"/>
      <c r="H632" s="9" t="s">
        <v>865</v>
      </c>
      <c r="I632">
        <v>1</v>
      </c>
      <c r="J632">
        <v>0</v>
      </c>
      <c r="K632" s="34">
        <v>0</v>
      </c>
      <c r="L632">
        <f>+Tabla3239[[#This Row],[BALANCE INICIAL]]+Tabla3239[[#This Row],[ENTRADAS]]-Tabla3239[[#This Row],[SALIDAS]]</f>
        <v>1</v>
      </c>
      <c r="M632" s="2">
        <v>225</v>
      </c>
      <c r="N632" s="2">
        <f>+Tabla3239[[#This Row],[BALANCE INICIAL]]*Tabla3239[[#This Row],[PRECIO]]</f>
        <v>225</v>
      </c>
      <c r="O632" s="2">
        <f>+Tabla3239[[#This Row],[ENTRADAS]]*Tabla3239[[#This Row],[PRECIO]]</f>
        <v>0</v>
      </c>
      <c r="P632" s="2">
        <f>+Tabla3239[[#This Row],[SALIDAS]]*Tabla3239[[#This Row],[PRECIO]]</f>
        <v>0</v>
      </c>
      <c r="Q632" s="2">
        <f>+Tabla3239[[#This Row],[BALANCE INICIAL2]]+Tabla3239[[#This Row],[ENTRADAS3]]-Tabla3239[[#This Row],[SALIDAS4]]</f>
        <v>225</v>
      </c>
    </row>
    <row r="633" spans="1:17" x14ac:dyDescent="0.25">
      <c r="A633" s="39" t="s">
        <v>59</v>
      </c>
      <c r="B633" s="40" t="s">
        <v>880</v>
      </c>
      <c r="C633" s="52" t="s">
        <v>107</v>
      </c>
      <c r="D633" t="s">
        <v>787</v>
      </c>
      <c r="F633" s="55" t="s">
        <v>1345</v>
      </c>
      <c r="G633" s="55"/>
      <c r="H633" s="9" t="s">
        <v>820</v>
      </c>
      <c r="I633">
        <v>5</v>
      </c>
      <c r="J633">
        <v>0</v>
      </c>
      <c r="K633" s="34">
        <v>0</v>
      </c>
      <c r="L633">
        <f>+Tabla3239[[#This Row],[BALANCE INICIAL]]+Tabla3239[[#This Row],[ENTRADAS]]-Tabla3239[[#This Row],[SALIDAS]]</f>
        <v>5</v>
      </c>
      <c r="M633" s="2">
        <v>1300</v>
      </c>
      <c r="N633" s="2">
        <f>+Tabla3239[[#This Row],[BALANCE INICIAL]]*Tabla3239[[#This Row],[PRECIO]]</f>
        <v>6500</v>
      </c>
      <c r="O633" s="2">
        <f>+Tabla3239[[#This Row],[ENTRADAS]]*Tabla3239[[#This Row],[PRECIO]]</f>
        <v>0</v>
      </c>
      <c r="P633" s="2">
        <f>+Tabla3239[[#This Row],[SALIDAS]]*Tabla3239[[#This Row],[PRECIO]]</f>
        <v>0</v>
      </c>
      <c r="Q633" s="2">
        <f>+Tabla3239[[#This Row],[BALANCE INICIAL2]]+Tabla3239[[#This Row],[ENTRADAS3]]-Tabla3239[[#This Row],[SALIDAS4]]</f>
        <v>6500</v>
      </c>
    </row>
    <row r="634" spans="1:17" x14ac:dyDescent="0.25">
      <c r="A634" s="39" t="s">
        <v>59</v>
      </c>
      <c r="B634" s="40" t="s">
        <v>880</v>
      </c>
      <c r="C634" s="52" t="s">
        <v>107</v>
      </c>
      <c r="D634" t="s">
        <v>788</v>
      </c>
      <c r="F634" s="55" t="s">
        <v>1345</v>
      </c>
      <c r="G634" s="55"/>
      <c r="H634" s="9" t="s">
        <v>820</v>
      </c>
      <c r="I634">
        <v>9</v>
      </c>
      <c r="J634">
        <v>0</v>
      </c>
      <c r="K634" s="34">
        <v>0</v>
      </c>
      <c r="L634">
        <f>+Tabla3239[[#This Row],[BALANCE INICIAL]]+Tabla3239[[#This Row],[ENTRADAS]]-Tabla3239[[#This Row],[SALIDAS]]</f>
        <v>9</v>
      </c>
      <c r="M634" s="2">
        <v>1050</v>
      </c>
      <c r="N634" s="2">
        <f>+Tabla3239[[#This Row],[BALANCE INICIAL]]*Tabla3239[[#This Row],[PRECIO]]</f>
        <v>9450</v>
      </c>
      <c r="O634" s="2">
        <f>+Tabla3239[[#This Row],[ENTRADAS]]*Tabla3239[[#This Row],[PRECIO]]</f>
        <v>0</v>
      </c>
      <c r="P634" s="2">
        <f>+Tabla3239[[#This Row],[SALIDAS]]*Tabla3239[[#This Row],[PRECIO]]</f>
        <v>0</v>
      </c>
      <c r="Q634" s="2">
        <f>+Tabla3239[[#This Row],[BALANCE INICIAL2]]+Tabla3239[[#This Row],[ENTRADAS3]]-Tabla3239[[#This Row],[SALIDAS4]]</f>
        <v>9450</v>
      </c>
    </row>
    <row r="635" spans="1:17" x14ac:dyDescent="0.25">
      <c r="A635" s="39" t="s">
        <v>27</v>
      </c>
      <c r="B635" s="40" t="s">
        <v>889</v>
      </c>
      <c r="C635" s="52" t="s">
        <v>1139</v>
      </c>
      <c r="D635" t="s">
        <v>1204</v>
      </c>
      <c r="F635" s="55" t="s">
        <v>1345</v>
      </c>
      <c r="G635" s="55"/>
      <c r="H635" s="9" t="s">
        <v>820</v>
      </c>
      <c r="I635">
        <v>3</v>
      </c>
      <c r="J635">
        <v>0</v>
      </c>
      <c r="K635" s="34">
        <v>0</v>
      </c>
      <c r="L635">
        <f>+Tabla3239[[#This Row],[BALANCE INICIAL]]+Tabla3239[[#This Row],[ENTRADAS]]-Tabla3239[[#This Row],[SALIDAS]]</f>
        <v>3</v>
      </c>
      <c r="M635" s="2">
        <v>1725</v>
      </c>
      <c r="N635" s="2">
        <f>+Tabla3239[[#This Row],[BALANCE INICIAL]]*Tabla3239[[#This Row],[PRECIO]]</f>
        <v>5175</v>
      </c>
      <c r="O635" s="2">
        <f>+Tabla3239[[#This Row],[ENTRADAS]]*Tabla3239[[#This Row],[PRECIO]]</f>
        <v>0</v>
      </c>
      <c r="P635" s="2">
        <f>+Tabla3239[[#This Row],[SALIDAS]]*Tabla3239[[#This Row],[PRECIO]]</f>
        <v>0</v>
      </c>
      <c r="Q635" s="2">
        <f>+Tabla3239[[#This Row],[BALANCE INICIAL2]]+Tabla3239[[#This Row],[ENTRADAS3]]-Tabla3239[[#This Row],[SALIDAS4]]</f>
        <v>5175</v>
      </c>
    </row>
    <row r="636" spans="1:17" ht="15.75" customHeight="1" x14ac:dyDescent="0.25">
      <c r="A636" s="39" t="s">
        <v>27</v>
      </c>
      <c r="B636" s="40" t="s">
        <v>889</v>
      </c>
      <c r="C636" s="52" t="s">
        <v>1139</v>
      </c>
      <c r="D636" t="s">
        <v>1205</v>
      </c>
      <c r="F636" s="55" t="s">
        <v>1345</v>
      </c>
      <c r="G636" s="55"/>
      <c r="H636" s="9" t="s">
        <v>820</v>
      </c>
      <c r="I636">
        <v>16</v>
      </c>
      <c r="J636">
        <v>0</v>
      </c>
      <c r="K636" s="34">
        <v>0</v>
      </c>
      <c r="L636">
        <f>+Tabla3239[[#This Row],[BALANCE INICIAL]]+Tabla3239[[#This Row],[ENTRADAS]]-Tabla3239[[#This Row],[SALIDAS]]</f>
        <v>16</v>
      </c>
      <c r="M636" s="2">
        <v>441</v>
      </c>
      <c r="N636" s="2">
        <f>+Tabla3239[[#This Row],[BALANCE INICIAL]]*Tabla3239[[#This Row],[PRECIO]]</f>
        <v>7056</v>
      </c>
      <c r="O636" s="2">
        <f>+Tabla3239[[#This Row],[ENTRADAS]]*Tabla3239[[#This Row],[PRECIO]]</f>
        <v>0</v>
      </c>
      <c r="P636" s="2">
        <f>+Tabla3239[[#This Row],[SALIDAS]]*Tabla3239[[#This Row],[PRECIO]]</f>
        <v>0</v>
      </c>
      <c r="Q636" s="2">
        <f>+Tabla3239[[#This Row],[BALANCE INICIAL2]]+Tabla3239[[#This Row],[ENTRADAS3]]-Tabla3239[[#This Row],[SALIDAS4]]</f>
        <v>7056</v>
      </c>
    </row>
    <row r="637" spans="1:17" ht="16.5" customHeight="1" x14ac:dyDescent="0.25">
      <c r="A637" s="39" t="s">
        <v>28</v>
      </c>
      <c r="B637" s="40" t="s">
        <v>884</v>
      </c>
      <c r="C637" s="52" t="s">
        <v>74</v>
      </c>
      <c r="D637" t="s">
        <v>311</v>
      </c>
      <c r="F637" s="55" t="s">
        <v>1345</v>
      </c>
      <c r="G637" s="55"/>
      <c r="H637" s="9" t="s">
        <v>834</v>
      </c>
      <c r="I637">
        <v>50</v>
      </c>
      <c r="J637">
        <v>0</v>
      </c>
      <c r="K637" s="34">
        <v>2</v>
      </c>
      <c r="L637">
        <f>+Tabla3239[[#This Row],[BALANCE INICIAL]]+Tabla3239[[#This Row],[ENTRADAS]]-Tabla3239[[#This Row],[SALIDAS]]</f>
        <v>48</v>
      </c>
      <c r="M637" s="2">
        <v>19.5</v>
      </c>
      <c r="N637" s="2">
        <f>+Tabla3239[[#This Row],[BALANCE INICIAL]]*Tabla3239[[#This Row],[PRECIO]]</f>
        <v>975</v>
      </c>
      <c r="O637" s="2">
        <f>+Tabla3239[[#This Row],[ENTRADAS]]*Tabla3239[[#This Row],[PRECIO]]</f>
        <v>0</v>
      </c>
      <c r="P637" s="2">
        <f>+Tabla3239[[#This Row],[SALIDAS]]*Tabla3239[[#This Row],[PRECIO]]</f>
        <v>39</v>
      </c>
      <c r="Q637" s="2">
        <f>+Tabla3239[[#This Row],[BALANCE INICIAL2]]+Tabla3239[[#This Row],[ENTRADAS3]]-Tabla3239[[#This Row],[SALIDAS4]]</f>
        <v>936</v>
      </c>
    </row>
    <row r="638" spans="1:17" x14ac:dyDescent="0.25">
      <c r="A638" s="39" t="s">
        <v>56</v>
      </c>
      <c r="B638" s="40" t="s">
        <v>890</v>
      </c>
      <c r="C638" s="52" t="s">
        <v>105</v>
      </c>
      <c r="D638" t="s">
        <v>528</v>
      </c>
      <c r="F638" s="55" t="s">
        <v>1345</v>
      </c>
      <c r="G638" s="55"/>
      <c r="H638" s="9" t="s">
        <v>834</v>
      </c>
      <c r="I638">
        <v>0</v>
      </c>
      <c r="J638">
        <v>0</v>
      </c>
      <c r="K638" s="34">
        <v>0</v>
      </c>
      <c r="L638">
        <f>+Tabla3239[[#This Row],[BALANCE INICIAL]]+Tabla3239[[#This Row],[ENTRADAS]]-Tabla3239[[#This Row],[SALIDAS]]</f>
        <v>0</v>
      </c>
      <c r="M638" s="2">
        <v>110</v>
      </c>
      <c r="N638" s="2">
        <f>+Tabla3239[[#This Row],[BALANCE INICIAL]]*Tabla3239[[#This Row],[PRECIO]]</f>
        <v>0</v>
      </c>
      <c r="O638" s="2">
        <f>+Tabla3239[[#This Row],[ENTRADAS]]*Tabla3239[[#This Row],[PRECIO]]</f>
        <v>0</v>
      </c>
      <c r="P638" s="2">
        <f>+Tabla3239[[#This Row],[SALIDAS]]*Tabla3239[[#This Row],[PRECIO]]</f>
        <v>0</v>
      </c>
      <c r="Q638" s="2">
        <f>+Tabla3239[[#This Row],[BALANCE INICIAL2]]+Tabla3239[[#This Row],[ENTRADAS3]]-Tabla3239[[#This Row],[SALIDAS4]]</f>
        <v>0</v>
      </c>
    </row>
    <row r="639" spans="1:17" ht="15" customHeight="1" x14ac:dyDescent="0.25">
      <c r="A639" s="39" t="s">
        <v>59</v>
      </c>
      <c r="B639" s="40" t="s">
        <v>880</v>
      </c>
      <c r="C639" s="52" t="s">
        <v>107</v>
      </c>
      <c r="D639" t="s">
        <v>789</v>
      </c>
      <c r="F639" s="55" t="s">
        <v>1345</v>
      </c>
      <c r="G639" s="55"/>
      <c r="H639" s="9" t="s">
        <v>873</v>
      </c>
      <c r="I639">
        <v>168</v>
      </c>
      <c r="J639">
        <v>0</v>
      </c>
      <c r="K639" s="34">
        <v>0</v>
      </c>
      <c r="L639">
        <f>+Tabla3239[[#This Row],[BALANCE INICIAL]]+Tabla3239[[#This Row],[ENTRADAS]]-Tabla3239[[#This Row],[SALIDAS]]</f>
        <v>168</v>
      </c>
      <c r="M639" s="2">
        <v>565</v>
      </c>
      <c r="N639" s="2">
        <f>+Tabla3239[[#This Row],[BALANCE INICIAL]]*Tabla3239[[#This Row],[PRECIO]]</f>
        <v>94920</v>
      </c>
      <c r="O639" s="2">
        <f>+Tabla3239[[#This Row],[ENTRADAS]]*Tabla3239[[#This Row],[PRECIO]]</f>
        <v>0</v>
      </c>
      <c r="P639" s="2">
        <f>+Tabla3239[[#This Row],[SALIDAS]]*Tabla3239[[#This Row],[PRECIO]]</f>
        <v>0</v>
      </c>
      <c r="Q639" s="2">
        <f>+Tabla3239[[#This Row],[BALANCE INICIAL2]]+Tabla3239[[#This Row],[ENTRADAS3]]-Tabla3239[[#This Row],[SALIDAS4]]</f>
        <v>94920</v>
      </c>
    </row>
    <row r="640" spans="1:17" ht="13.5" customHeight="1" x14ac:dyDescent="0.25">
      <c r="A640" s="39" t="s">
        <v>59</v>
      </c>
      <c r="B640" s="40" t="s">
        <v>880</v>
      </c>
      <c r="C640" s="52" t="s">
        <v>107</v>
      </c>
      <c r="D640" t="s">
        <v>790</v>
      </c>
      <c r="F640" s="55" t="s">
        <v>1345</v>
      </c>
      <c r="G640" s="55"/>
      <c r="H640" s="9" t="s">
        <v>873</v>
      </c>
      <c r="I640">
        <v>2</v>
      </c>
      <c r="J640">
        <v>0</v>
      </c>
      <c r="K640" s="34">
        <v>0</v>
      </c>
      <c r="L640">
        <f>+Tabla3239[[#This Row],[BALANCE INICIAL]]+Tabla3239[[#This Row],[ENTRADAS]]-Tabla3239[[#This Row],[SALIDAS]]</f>
        <v>2</v>
      </c>
      <c r="M640" s="2">
        <v>900</v>
      </c>
      <c r="N640" s="2">
        <f>+Tabla3239[[#This Row],[BALANCE INICIAL]]*Tabla3239[[#This Row],[PRECIO]]</f>
        <v>1800</v>
      </c>
      <c r="O640" s="2">
        <f>+Tabla3239[[#This Row],[ENTRADAS]]*Tabla3239[[#This Row],[PRECIO]]</f>
        <v>0</v>
      </c>
      <c r="P640" s="2">
        <f>+Tabla3239[[#This Row],[SALIDAS]]*Tabla3239[[#This Row],[PRECIO]]</f>
        <v>0</v>
      </c>
      <c r="Q640" s="2">
        <f>+Tabla3239[[#This Row],[BALANCE INICIAL2]]+Tabla3239[[#This Row],[ENTRADAS3]]-Tabla3239[[#This Row],[SALIDAS4]]</f>
        <v>1800</v>
      </c>
    </row>
    <row r="641" spans="1:17" x14ac:dyDescent="0.25">
      <c r="A641" s="39" t="s">
        <v>59</v>
      </c>
      <c r="B641" s="40" t="s">
        <v>880</v>
      </c>
      <c r="C641" s="52" t="s">
        <v>107</v>
      </c>
      <c r="D641" t="s">
        <v>791</v>
      </c>
      <c r="F641" s="55" t="s">
        <v>1345</v>
      </c>
      <c r="G641" s="55"/>
      <c r="H641" s="9" t="s">
        <v>873</v>
      </c>
      <c r="I641">
        <v>2</v>
      </c>
      <c r="J641">
        <v>0</v>
      </c>
      <c r="K641" s="34">
        <v>0</v>
      </c>
      <c r="L641">
        <f>+Tabla3239[[#This Row],[BALANCE INICIAL]]+Tabla3239[[#This Row],[ENTRADAS]]-Tabla3239[[#This Row],[SALIDAS]]</f>
        <v>2</v>
      </c>
      <c r="M641" s="2">
        <v>1190</v>
      </c>
      <c r="N641" s="2">
        <f>+Tabla3239[[#This Row],[BALANCE INICIAL]]*Tabla3239[[#This Row],[PRECIO]]</f>
        <v>2380</v>
      </c>
      <c r="O641" s="2">
        <f>+Tabla3239[[#This Row],[ENTRADAS]]*Tabla3239[[#This Row],[PRECIO]]</f>
        <v>0</v>
      </c>
      <c r="P641" s="2">
        <f>+Tabla3239[[#This Row],[SALIDAS]]*Tabla3239[[#This Row],[PRECIO]]</f>
        <v>0</v>
      </c>
      <c r="Q641" s="2">
        <f>+Tabla3239[[#This Row],[BALANCE INICIAL2]]+Tabla3239[[#This Row],[ENTRADAS3]]-Tabla3239[[#This Row],[SALIDAS4]]</f>
        <v>2380</v>
      </c>
    </row>
    <row r="642" spans="1:17" x14ac:dyDescent="0.25">
      <c r="A642" s="39" t="s">
        <v>59</v>
      </c>
      <c r="B642" s="40" t="s">
        <v>880</v>
      </c>
      <c r="C642" s="52" t="s">
        <v>107</v>
      </c>
      <c r="D642" t="s">
        <v>792</v>
      </c>
      <c r="F642" s="55" t="s">
        <v>1345</v>
      </c>
      <c r="G642" s="55"/>
      <c r="H642" s="9" t="s">
        <v>873</v>
      </c>
      <c r="I642">
        <v>3</v>
      </c>
      <c r="J642">
        <v>0</v>
      </c>
      <c r="K642" s="34">
        <v>0</v>
      </c>
      <c r="L642">
        <f>+Tabla3239[[#This Row],[BALANCE INICIAL]]+Tabla3239[[#This Row],[ENTRADAS]]-Tabla3239[[#This Row],[SALIDAS]]</f>
        <v>3</v>
      </c>
      <c r="M642" s="2">
        <v>800</v>
      </c>
      <c r="N642" s="2">
        <f>+Tabla3239[[#This Row],[BALANCE INICIAL]]*Tabla3239[[#This Row],[PRECIO]]</f>
        <v>2400</v>
      </c>
      <c r="O642" s="2">
        <f>+Tabla3239[[#This Row],[ENTRADAS]]*Tabla3239[[#This Row],[PRECIO]]</f>
        <v>0</v>
      </c>
      <c r="P642" s="2">
        <f>+Tabla3239[[#This Row],[SALIDAS]]*Tabla3239[[#This Row],[PRECIO]]</f>
        <v>0</v>
      </c>
      <c r="Q642" s="2">
        <f>+Tabla3239[[#This Row],[BALANCE INICIAL2]]+Tabla3239[[#This Row],[ENTRADAS3]]-Tabla3239[[#This Row],[SALIDAS4]]</f>
        <v>2400</v>
      </c>
    </row>
    <row r="643" spans="1:17" x14ac:dyDescent="0.25">
      <c r="A643" s="39" t="s">
        <v>59</v>
      </c>
      <c r="B643" s="40" t="s">
        <v>880</v>
      </c>
      <c r="C643" s="52" t="s">
        <v>107</v>
      </c>
      <c r="D643" t="s">
        <v>793</v>
      </c>
      <c r="F643" s="55" t="s">
        <v>1345</v>
      </c>
      <c r="G643" s="55"/>
      <c r="H643" s="9" t="s">
        <v>873</v>
      </c>
      <c r="I643">
        <v>1</v>
      </c>
      <c r="J643">
        <v>0</v>
      </c>
      <c r="K643" s="34">
        <v>0</v>
      </c>
      <c r="L643">
        <f>+Tabla3239[[#This Row],[BALANCE INICIAL]]+Tabla3239[[#This Row],[ENTRADAS]]-Tabla3239[[#This Row],[SALIDAS]]</f>
        <v>1</v>
      </c>
      <c r="M643" s="2">
        <v>737</v>
      </c>
      <c r="N643" s="2">
        <f>+Tabla3239[[#This Row],[BALANCE INICIAL]]*Tabla3239[[#This Row],[PRECIO]]</f>
        <v>737</v>
      </c>
      <c r="O643" s="2">
        <f>+Tabla3239[[#This Row],[ENTRADAS]]*Tabla3239[[#This Row],[PRECIO]]</f>
        <v>0</v>
      </c>
      <c r="P643" s="2">
        <f>+Tabla3239[[#This Row],[SALIDAS]]*Tabla3239[[#This Row],[PRECIO]]</f>
        <v>0</v>
      </c>
      <c r="Q643" s="2">
        <f>+Tabla3239[[#This Row],[BALANCE INICIAL2]]+Tabla3239[[#This Row],[ENTRADAS3]]-Tabla3239[[#This Row],[SALIDAS4]]</f>
        <v>737</v>
      </c>
    </row>
    <row r="644" spans="1:17" x14ac:dyDescent="0.25">
      <c r="A644" s="39" t="s">
        <v>59</v>
      </c>
      <c r="B644" s="40" t="s">
        <v>880</v>
      </c>
      <c r="C644" s="52" t="s">
        <v>107</v>
      </c>
      <c r="D644" t="s">
        <v>794</v>
      </c>
      <c r="F644" s="55" t="s">
        <v>1345</v>
      </c>
      <c r="G644" s="55"/>
      <c r="H644" s="9" t="s">
        <v>873</v>
      </c>
      <c r="I644">
        <v>1</v>
      </c>
      <c r="J644">
        <v>0</v>
      </c>
      <c r="K644" s="34">
        <v>0</v>
      </c>
      <c r="L644">
        <f>+Tabla3239[[#This Row],[BALANCE INICIAL]]+Tabla3239[[#This Row],[ENTRADAS]]-Tabla3239[[#This Row],[SALIDAS]]</f>
        <v>1</v>
      </c>
      <c r="M644" s="2">
        <v>715</v>
      </c>
      <c r="N644" s="2">
        <f>+Tabla3239[[#This Row],[BALANCE INICIAL]]*Tabla3239[[#This Row],[PRECIO]]</f>
        <v>715</v>
      </c>
      <c r="O644" s="2">
        <f>+Tabla3239[[#This Row],[ENTRADAS]]*Tabla3239[[#This Row],[PRECIO]]</f>
        <v>0</v>
      </c>
      <c r="P644" s="2">
        <f>+Tabla3239[[#This Row],[SALIDAS]]*Tabla3239[[#This Row],[PRECIO]]</f>
        <v>0</v>
      </c>
      <c r="Q644" s="2">
        <f>+Tabla3239[[#This Row],[BALANCE INICIAL2]]+Tabla3239[[#This Row],[ENTRADAS3]]-Tabla3239[[#This Row],[SALIDAS4]]</f>
        <v>715</v>
      </c>
    </row>
    <row r="645" spans="1:17" x14ac:dyDescent="0.25">
      <c r="A645" s="39" t="s">
        <v>59</v>
      </c>
      <c r="B645" s="40" t="s">
        <v>880</v>
      </c>
      <c r="C645" s="52" t="s">
        <v>107</v>
      </c>
      <c r="D645" t="s">
        <v>795</v>
      </c>
      <c r="F645" s="55" t="s">
        <v>1345</v>
      </c>
      <c r="G645" s="55"/>
      <c r="H645" s="9" t="s">
        <v>873</v>
      </c>
      <c r="I645">
        <v>3</v>
      </c>
      <c r="J645">
        <v>0</v>
      </c>
      <c r="K645" s="34">
        <v>0</v>
      </c>
      <c r="L645">
        <f>+Tabla3239[[#This Row],[BALANCE INICIAL]]+Tabla3239[[#This Row],[ENTRADAS]]-Tabla3239[[#This Row],[SALIDAS]]</f>
        <v>3</v>
      </c>
      <c r="M645" s="2">
        <v>740</v>
      </c>
      <c r="N645" s="2">
        <f>+Tabla3239[[#This Row],[BALANCE INICIAL]]*Tabla3239[[#This Row],[PRECIO]]</f>
        <v>2220</v>
      </c>
      <c r="O645" s="2">
        <f>+Tabla3239[[#This Row],[ENTRADAS]]*Tabla3239[[#This Row],[PRECIO]]</f>
        <v>0</v>
      </c>
      <c r="P645" s="2">
        <f>+Tabla3239[[#This Row],[SALIDAS]]*Tabla3239[[#This Row],[PRECIO]]</f>
        <v>0</v>
      </c>
      <c r="Q645" s="2">
        <f>+Tabla3239[[#This Row],[BALANCE INICIAL2]]+Tabla3239[[#This Row],[ENTRADAS3]]-Tabla3239[[#This Row],[SALIDAS4]]</f>
        <v>2220</v>
      </c>
    </row>
    <row r="646" spans="1:17" x14ac:dyDescent="0.25">
      <c r="A646" s="39" t="s">
        <v>59</v>
      </c>
      <c r="B646" s="40" t="s">
        <v>880</v>
      </c>
      <c r="C646" s="52" t="s">
        <v>107</v>
      </c>
      <c r="D646" t="s">
        <v>796</v>
      </c>
      <c r="F646" s="55" t="s">
        <v>1345</v>
      </c>
      <c r="G646" s="55"/>
      <c r="H646" s="9" t="s">
        <v>873</v>
      </c>
      <c r="I646">
        <v>1</v>
      </c>
      <c r="J646">
        <v>0</v>
      </c>
      <c r="K646" s="34">
        <v>0</v>
      </c>
      <c r="L646">
        <f>+Tabla3239[[#This Row],[BALANCE INICIAL]]+Tabla3239[[#This Row],[ENTRADAS]]-Tabla3239[[#This Row],[SALIDAS]]</f>
        <v>1</v>
      </c>
      <c r="M646" s="2">
        <v>725</v>
      </c>
      <c r="N646" s="2">
        <f>+Tabla3239[[#This Row],[BALANCE INICIAL]]*Tabla3239[[#This Row],[PRECIO]]</f>
        <v>725</v>
      </c>
      <c r="O646" s="2">
        <f>+Tabla3239[[#This Row],[ENTRADAS]]*Tabla3239[[#This Row],[PRECIO]]</f>
        <v>0</v>
      </c>
      <c r="P646" s="2">
        <f>+Tabla3239[[#This Row],[SALIDAS]]*Tabla3239[[#This Row],[PRECIO]]</f>
        <v>0</v>
      </c>
      <c r="Q646" s="2">
        <f>+Tabla3239[[#This Row],[BALANCE INICIAL2]]+Tabla3239[[#This Row],[ENTRADAS3]]-Tabla3239[[#This Row],[SALIDAS4]]</f>
        <v>725</v>
      </c>
    </row>
    <row r="647" spans="1:17" x14ac:dyDescent="0.25">
      <c r="A647" s="39" t="s">
        <v>59</v>
      </c>
      <c r="B647" s="40" t="s">
        <v>880</v>
      </c>
      <c r="C647" s="52" t="s">
        <v>107</v>
      </c>
      <c r="D647" t="s">
        <v>797</v>
      </c>
      <c r="F647" s="55" t="s">
        <v>1345</v>
      </c>
      <c r="G647" s="55"/>
      <c r="H647" s="9" t="s">
        <v>873</v>
      </c>
      <c r="I647">
        <v>1</v>
      </c>
      <c r="J647">
        <v>0</v>
      </c>
      <c r="K647" s="34">
        <v>0</v>
      </c>
      <c r="L647">
        <f>+Tabla3239[[#This Row],[BALANCE INICIAL]]+Tabla3239[[#This Row],[ENTRADAS]]-Tabla3239[[#This Row],[SALIDAS]]</f>
        <v>1</v>
      </c>
      <c r="M647" s="2">
        <v>700</v>
      </c>
      <c r="N647" s="2">
        <f>+Tabla3239[[#This Row],[BALANCE INICIAL]]*Tabla3239[[#This Row],[PRECIO]]</f>
        <v>700</v>
      </c>
      <c r="O647" s="2">
        <f>+Tabla3239[[#This Row],[ENTRADAS]]*Tabla3239[[#This Row],[PRECIO]]</f>
        <v>0</v>
      </c>
      <c r="P647" s="2">
        <f>+Tabla3239[[#This Row],[SALIDAS]]*Tabla3239[[#This Row],[PRECIO]]</f>
        <v>0</v>
      </c>
      <c r="Q647" s="2">
        <f>+Tabla3239[[#This Row],[BALANCE INICIAL2]]+Tabla3239[[#This Row],[ENTRADAS3]]-Tabla3239[[#This Row],[SALIDAS4]]</f>
        <v>700</v>
      </c>
    </row>
    <row r="648" spans="1:17" x14ac:dyDescent="0.25">
      <c r="A648" s="39" t="s">
        <v>59</v>
      </c>
      <c r="B648" s="40" t="s">
        <v>880</v>
      </c>
      <c r="C648" s="52" t="s">
        <v>107</v>
      </c>
      <c r="D648" t="s">
        <v>798</v>
      </c>
      <c r="F648" s="55" t="s">
        <v>1345</v>
      </c>
      <c r="G648" s="55"/>
      <c r="H648" s="9" t="s">
        <v>873</v>
      </c>
      <c r="I648">
        <v>2</v>
      </c>
      <c r="J648">
        <v>0</v>
      </c>
      <c r="K648" s="34">
        <v>0</v>
      </c>
      <c r="L648">
        <f>+Tabla3239[[#This Row],[BALANCE INICIAL]]+Tabla3239[[#This Row],[ENTRADAS]]-Tabla3239[[#This Row],[SALIDAS]]</f>
        <v>2</v>
      </c>
      <c r="M648" s="2">
        <v>700</v>
      </c>
      <c r="N648" s="2">
        <f>+Tabla3239[[#This Row],[BALANCE INICIAL]]*Tabla3239[[#This Row],[PRECIO]]</f>
        <v>1400</v>
      </c>
      <c r="O648" s="2">
        <f>+Tabla3239[[#This Row],[ENTRADAS]]*Tabla3239[[#This Row],[PRECIO]]</f>
        <v>0</v>
      </c>
      <c r="P648" s="2">
        <f>+Tabla3239[[#This Row],[SALIDAS]]*Tabla3239[[#This Row],[PRECIO]]</f>
        <v>0</v>
      </c>
      <c r="Q648" s="2">
        <f>+Tabla3239[[#This Row],[BALANCE INICIAL2]]+Tabla3239[[#This Row],[ENTRADAS3]]-Tabla3239[[#This Row],[SALIDAS4]]</f>
        <v>1400</v>
      </c>
    </row>
    <row r="649" spans="1:17" x14ac:dyDescent="0.25">
      <c r="A649" s="39" t="s">
        <v>59</v>
      </c>
      <c r="B649" s="40" t="s">
        <v>880</v>
      </c>
      <c r="C649" s="52" t="s">
        <v>107</v>
      </c>
      <c r="D649" t="s">
        <v>799</v>
      </c>
      <c r="F649" s="55" t="s">
        <v>1345</v>
      </c>
      <c r="G649" s="55"/>
      <c r="H649" s="9" t="s">
        <v>873</v>
      </c>
      <c r="I649">
        <v>2</v>
      </c>
      <c r="J649">
        <v>0</v>
      </c>
      <c r="K649" s="34">
        <v>0</v>
      </c>
      <c r="L649">
        <f>+Tabla3239[[#This Row],[BALANCE INICIAL]]+Tabla3239[[#This Row],[ENTRADAS]]-Tabla3239[[#This Row],[SALIDAS]]</f>
        <v>2</v>
      </c>
      <c r="M649" s="2">
        <v>395</v>
      </c>
      <c r="N649" s="2">
        <f>+Tabla3239[[#This Row],[BALANCE INICIAL]]*Tabla3239[[#This Row],[PRECIO]]</f>
        <v>790</v>
      </c>
      <c r="O649" s="2">
        <f>+Tabla3239[[#This Row],[ENTRADAS]]*Tabla3239[[#This Row],[PRECIO]]</f>
        <v>0</v>
      </c>
      <c r="P649" s="2">
        <f>+Tabla3239[[#This Row],[SALIDAS]]*Tabla3239[[#This Row],[PRECIO]]</f>
        <v>0</v>
      </c>
      <c r="Q649" s="2">
        <f>+Tabla3239[[#This Row],[BALANCE INICIAL2]]+Tabla3239[[#This Row],[ENTRADAS3]]-Tabla3239[[#This Row],[SALIDAS4]]</f>
        <v>790</v>
      </c>
    </row>
    <row r="650" spans="1:17" x14ac:dyDescent="0.25">
      <c r="A650" s="39" t="s">
        <v>23</v>
      </c>
      <c r="B650" s="40" t="s">
        <v>881</v>
      </c>
      <c r="C650" s="52" t="s">
        <v>97</v>
      </c>
      <c r="D650" t="s">
        <v>1354</v>
      </c>
      <c r="F650" s="55" t="s">
        <v>1345</v>
      </c>
      <c r="G650" s="55"/>
      <c r="H650" s="9" t="s">
        <v>820</v>
      </c>
      <c r="I650">
        <v>2</v>
      </c>
      <c r="J650">
        <v>0</v>
      </c>
      <c r="K650" s="34">
        <v>0</v>
      </c>
      <c r="L650">
        <f>+Tabla3239[[#This Row],[BALANCE INICIAL]]+Tabla3239[[#This Row],[ENTRADAS]]-Tabla3239[[#This Row],[SALIDAS]]</f>
        <v>2</v>
      </c>
      <c r="M650" s="2">
        <v>1250</v>
      </c>
      <c r="N650" s="2">
        <f>+Tabla3239[[#This Row],[BALANCE INICIAL]]*Tabla3239[[#This Row],[PRECIO]]</f>
        <v>2500</v>
      </c>
      <c r="O650" s="2">
        <f>+Tabla3239[[#This Row],[ENTRADAS]]*Tabla3239[[#This Row],[PRECIO]]</f>
        <v>0</v>
      </c>
      <c r="P650" s="2">
        <f>+Tabla3239[[#This Row],[SALIDAS]]*Tabla3239[[#This Row],[PRECIO]]</f>
        <v>0</v>
      </c>
      <c r="Q650" s="2">
        <f>+Tabla3239[[#This Row],[BALANCE INICIAL2]]+Tabla3239[[#This Row],[ENTRADAS3]]-Tabla3239[[#This Row],[SALIDAS4]]</f>
        <v>2500</v>
      </c>
    </row>
    <row r="651" spans="1:17" x14ac:dyDescent="0.25">
      <c r="A651" s="39" t="s">
        <v>43</v>
      </c>
      <c r="B651" s="40" t="s">
        <v>954</v>
      </c>
      <c r="C651" s="50" t="s">
        <v>89</v>
      </c>
      <c r="D651" t="s">
        <v>1045</v>
      </c>
      <c r="E651" t="s">
        <v>1048</v>
      </c>
      <c r="F651" s="55" t="s">
        <v>1345</v>
      </c>
      <c r="G651" s="55"/>
      <c r="H651" s="9" t="s">
        <v>825</v>
      </c>
      <c r="I651">
        <v>2</v>
      </c>
      <c r="J651">
        <v>0</v>
      </c>
      <c r="K651" s="34">
        <v>1</v>
      </c>
      <c r="L651">
        <f>+Tabla3239[[#This Row],[BALANCE INICIAL]]+Tabla3239[[#This Row],[ENTRADAS]]-Tabla3239[[#This Row],[SALIDAS]]</f>
        <v>1</v>
      </c>
      <c r="M651" s="2">
        <v>750</v>
      </c>
      <c r="N651" s="2">
        <f>+Tabla3239[[#This Row],[BALANCE INICIAL]]*Tabla3239[[#This Row],[PRECIO]]</f>
        <v>1500</v>
      </c>
      <c r="O651" s="2">
        <f>+Tabla3239[[#This Row],[ENTRADAS]]*Tabla3239[[#This Row],[PRECIO]]</f>
        <v>0</v>
      </c>
      <c r="P651" s="2">
        <f>+Tabla3239[[#This Row],[SALIDAS]]*Tabla3239[[#This Row],[PRECIO]]</f>
        <v>750</v>
      </c>
      <c r="Q651" s="2">
        <f>+Tabla3239[[#This Row],[BALANCE INICIAL2]]+Tabla3239[[#This Row],[ENTRADAS3]]-Tabla3239[[#This Row],[SALIDAS4]]</f>
        <v>750</v>
      </c>
    </row>
    <row r="652" spans="1:17" ht="16.5" customHeight="1" x14ac:dyDescent="0.25">
      <c r="A652" s="39" t="s">
        <v>33</v>
      </c>
      <c r="B652" s="40" t="s">
        <v>879</v>
      </c>
      <c r="C652" s="50" t="s">
        <v>106</v>
      </c>
      <c r="D652" t="s">
        <v>800</v>
      </c>
      <c r="F652" s="55" t="s">
        <v>1345</v>
      </c>
      <c r="G652" s="55"/>
      <c r="H652" s="9" t="s">
        <v>825</v>
      </c>
      <c r="I652">
        <v>4</v>
      </c>
      <c r="J652">
        <v>0</v>
      </c>
      <c r="K652" s="34">
        <v>0</v>
      </c>
      <c r="L652">
        <f>+Tabla3239[[#This Row],[BALANCE INICIAL]]+Tabla3239[[#This Row],[ENTRADAS]]-Tabla3239[[#This Row],[SALIDAS]]</f>
        <v>4</v>
      </c>
      <c r="M652" s="2">
        <v>990</v>
      </c>
      <c r="N652" s="2">
        <f>+Tabla3239[[#This Row],[BALANCE INICIAL]]*Tabla3239[[#This Row],[PRECIO]]</f>
        <v>3960</v>
      </c>
      <c r="O652" s="2">
        <f>+Tabla3239[[#This Row],[ENTRADAS]]*Tabla3239[[#This Row],[PRECIO]]</f>
        <v>0</v>
      </c>
      <c r="P652" s="2">
        <f>+Tabla3239[[#This Row],[SALIDAS]]*Tabla3239[[#This Row],[PRECIO]]</f>
        <v>0</v>
      </c>
      <c r="Q652" s="2">
        <f>+Tabla3239[[#This Row],[BALANCE INICIAL2]]+Tabla3239[[#This Row],[ENTRADAS3]]-Tabla3239[[#This Row],[SALIDAS4]]</f>
        <v>3960</v>
      </c>
    </row>
    <row r="653" spans="1:17" x14ac:dyDescent="0.25">
      <c r="A653" s="39" t="s">
        <v>26</v>
      </c>
      <c r="B653" s="40" t="s">
        <v>887</v>
      </c>
      <c r="C653" s="52" t="s">
        <v>70</v>
      </c>
      <c r="D653" t="s">
        <v>1165</v>
      </c>
      <c r="F653" s="55" t="s">
        <v>1345</v>
      </c>
      <c r="G653" s="55"/>
      <c r="H653" s="9" t="s">
        <v>820</v>
      </c>
      <c r="I653">
        <v>2</v>
      </c>
      <c r="J653">
        <v>0</v>
      </c>
      <c r="K653" s="34">
        <v>0</v>
      </c>
      <c r="L653">
        <f>+Tabla3239[[#This Row],[BALANCE INICIAL]]+Tabla3239[[#This Row],[ENTRADAS]]-Tabla3239[[#This Row],[SALIDAS]]</f>
        <v>2</v>
      </c>
      <c r="M653" s="2">
        <v>238.35</v>
      </c>
      <c r="N653" s="2">
        <f>+Tabla3239[[#This Row],[BALANCE INICIAL]]*Tabla3239[[#This Row],[PRECIO]]</f>
        <v>476.7</v>
      </c>
      <c r="O653" s="2">
        <f>+Tabla3239[[#This Row],[ENTRADAS]]*Tabla3239[[#This Row],[PRECIO]]</f>
        <v>0</v>
      </c>
      <c r="P653" s="2">
        <f>+Tabla3239[[#This Row],[SALIDAS]]*Tabla3239[[#This Row],[PRECIO]]</f>
        <v>0</v>
      </c>
      <c r="Q653" s="2">
        <f>+Tabla3239[[#This Row],[BALANCE INICIAL2]]+Tabla3239[[#This Row],[ENTRADAS3]]-Tabla3239[[#This Row],[SALIDAS4]]</f>
        <v>476.7</v>
      </c>
    </row>
    <row r="654" spans="1:17" x14ac:dyDescent="0.25">
      <c r="A654" s="39" t="s">
        <v>34</v>
      </c>
      <c r="B654" s="40" t="s">
        <v>877</v>
      </c>
      <c r="C654" s="52" t="s">
        <v>80</v>
      </c>
      <c r="D654" t="s">
        <v>1166</v>
      </c>
      <c r="F654" s="55" t="s">
        <v>1345</v>
      </c>
      <c r="G654" s="55"/>
      <c r="H654" s="9" t="s">
        <v>820</v>
      </c>
      <c r="I654">
        <v>4</v>
      </c>
      <c r="J654">
        <v>0</v>
      </c>
      <c r="K654" s="34">
        <v>0</v>
      </c>
      <c r="L654">
        <f>+Tabla3239[[#This Row],[BALANCE INICIAL]]+Tabla3239[[#This Row],[ENTRADAS]]-Tabla3239[[#This Row],[SALIDAS]]</f>
        <v>4</v>
      </c>
      <c r="M654" s="2">
        <v>503.18</v>
      </c>
      <c r="N654" s="2">
        <f>+Tabla3239[[#This Row],[BALANCE INICIAL]]*Tabla3239[[#This Row],[PRECIO]]</f>
        <v>2012.72</v>
      </c>
      <c r="O654" s="2">
        <f>+Tabla3239[[#This Row],[ENTRADAS]]*Tabla3239[[#This Row],[PRECIO]]</f>
        <v>0</v>
      </c>
      <c r="P654" s="2">
        <f>+Tabla3239[[#This Row],[SALIDAS]]*Tabla3239[[#This Row],[PRECIO]]</f>
        <v>0</v>
      </c>
      <c r="Q654" s="2">
        <f>+Tabla3239[[#This Row],[BALANCE INICIAL2]]+Tabla3239[[#This Row],[ENTRADAS3]]-Tabla3239[[#This Row],[SALIDAS4]]</f>
        <v>2012.72</v>
      </c>
    </row>
    <row r="655" spans="1:17" ht="15" customHeight="1" x14ac:dyDescent="0.25">
      <c r="A655" s="39" t="s">
        <v>34</v>
      </c>
      <c r="B655" s="40" t="s">
        <v>877</v>
      </c>
      <c r="C655" s="52" t="s">
        <v>80</v>
      </c>
      <c r="D655" t="s">
        <v>1167</v>
      </c>
      <c r="F655" s="55" t="s">
        <v>1345</v>
      </c>
      <c r="G655" s="55"/>
      <c r="H655" s="9" t="s">
        <v>820</v>
      </c>
      <c r="I655">
        <v>9</v>
      </c>
      <c r="J655">
        <v>0</v>
      </c>
      <c r="K655" s="34">
        <v>0</v>
      </c>
      <c r="L655">
        <f>+Tabla3239[[#This Row],[BALANCE INICIAL]]+Tabla3239[[#This Row],[ENTRADAS]]-Tabla3239[[#This Row],[SALIDAS]]</f>
        <v>9</v>
      </c>
      <c r="M655" s="2">
        <v>128</v>
      </c>
      <c r="N655" s="2">
        <f>+Tabla3239[[#This Row],[BALANCE INICIAL]]*Tabla3239[[#This Row],[PRECIO]]</f>
        <v>1152</v>
      </c>
      <c r="O655" s="2">
        <f>+Tabla3239[[#This Row],[ENTRADAS]]*Tabla3239[[#This Row],[PRECIO]]</f>
        <v>0</v>
      </c>
      <c r="P655" s="2">
        <f>+Tabla3239[[#This Row],[SALIDAS]]*Tabla3239[[#This Row],[PRECIO]]</f>
        <v>0</v>
      </c>
      <c r="Q655" s="2">
        <f>+Tabla3239[[#This Row],[BALANCE INICIAL2]]+Tabla3239[[#This Row],[ENTRADAS3]]-Tabla3239[[#This Row],[SALIDAS4]]</f>
        <v>1152</v>
      </c>
    </row>
    <row r="656" spans="1:17" x14ac:dyDescent="0.25">
      <c r="A656" s="9" t="s">
        <v>1145</v>
      </c>
      <c r="B656" s="17" t="s">
        <v>885</v>
      </c>
      <c r="C656" s="50" t="s">
        <v>1146</v>
      </c>
      <c r="D656" t="s">
        <v>1347</v>
      </c>
      <c r="E656" t="s">
        <v>1348</v>
      </c>
      <c r="F656" s="54">
        <v>45475</v>
      </c>
      <c r="G656" s="54"/>
      <c r="H656" s="9" t="s">
        <v>820</v>
      </c>
      <c r="I656">
        <v>0</v>
      </c>
      <c r="J656">
        <v>6</v>
      </c>
      <c r="K656" s="34">
        <v>0</v>
      </c>
      <c r="L656">
        <f>+Tabla3239[[#This Row],[BALANCE INICIAL]]+Tabla3239[[#This Row],[ENTRADAS]]-Tabla3239[[#This Row],[SALIDAS]]</f>
        <v>6</v>
      </c>
      <c r="M656" s="2">
        <v>3440</v>
      </c>
      <c r="N656" s="2">
        <f>+Tabla3239[[#This Row],[BALANCE INICIAL]]*Tabla3239[[#This Row],[PRECIO]]</f>
        <v>0</v>
      </c>
      <c r="O656" s="2">
        <f>+Tabla3239[[#This Row],[ENTRADAS]]*Tabla3239[[#This Row],[PRECIO]]</f>
        <v>20640</v>
      </c>
      <c r="P656" s="2">
        <f>+Tabla3239[[#This Row],[SALIDAS]]*Tabla3239[[#This Row],[PRECIO]]</f>
        <v>0</v>
      </c>
      <c r="Q656" s="2">
        <f>+Tabla3239[[#This Row],[BALANCE INICIAL2]]+Tabla3239[[#This Row],[ENTRADAS3]]-Tabla3239[[#This Row],[SALIDAS4]]</f>
        <v>20640</v>
      </c>
    </row>
    <row r="657" spans="1:17" x14ac:dyDescent="0.25">
      <c r="A657" s="9" t="s">
        <v>1145</v>
      </c>
      <c r="B657" s="17" t="s">
        <v>885</v>
      </c>
      <c r="C657" s="50" t="s">
        <v>1146</v>
      </c>
      <c r="D657" t="s">
        <v>1346</v>
      </c>
      <c r="E657" t="s">
        <v>1348</v>
      </c>
      <c r="F657" s="54">
        <v>45475</v>
      </c>
      <c r="G657" s="54"/>
      <c r="H657" s="9" t="s">
        <v>820</v>
      </c>
      <c r="I657">
        <v>0</v>
      </c>
      <c r="J657">
        <v>9</v>
      </c>
      <c r="K657" s="34">
        <v>0</v>
      </c>
      <c r="L657">
        <f>+Tabla3239[[#This Row],[BALANCE INICIAL]]+Tabla3239[[#This Row],[ENTRADAS]]-Tabla3239[[#This Row],[SALIDAS]]</f>
        <v>9</v>
      </c>
      <c r="M657" s="2">
        <v>6719.76</v>
      </c>
      <c r="N657" s="2">
        <f>+Tabla3239[[#This Row],[BALANCE INICIAL]]*Tabla3239[[#This Row],[PRECIO]]</f>
        <v>0</v>
      </c>
      <c r="O657" s="2">
        <f>+Tabla3239[[#This Row],[ENTRADAS]]*Tabla3239[[#This Row],[PRECIO]]</f>
        <v>60477.840000000004</v>
      </c>
      <c r="P657" s="2">
        <f>+Tabla3239[[#This Row],[SALIDAS]]*Tabla3239[[#This Row],[PRECIO]]</f>
        <v>0</v>
      </c>
      <c r="Q657" s="2">
        <f>+Tabla3239[[#This Row],[BALANCE INICIAL2]]+Tabla3239[[#This Row],[ENTRADAS3]]-Tabla3239[[#This Row],[SALIDAS4]]</f>
        <v>60477.840000000004</v>
      </c>
    </row>
    <row r="658" spans="1:17" x14ac:dyDescent="0.25">
      <c r="A658" s="9" t="s">
        <v>1145</v>
      </c>
      <c r="B658" s="17" t="s">
        <v>885</v>
      </c>
      <c r="C658" s="50" t="s">
        <v>1146</v>
      </c>
      <c r="D658" t="s">
        <v>1363</v>
      </c>
      <c r="E658" t="s">
        <v>1348</v>
      </c>
      <c r="F658" s="54">
        <v>45475</v>
      </c>
      <c r="G658" s="54"/>
      <c r="H658" s="9" t="s">
        <v>820</v>
      </c>
      <c r="I658">
        <v>0</v>
      </c>
      <c r="J658">
        <v>9</v>
      </c>
      <c r="K658" s="34">
        <v>0</v>
      </c>
      <c r="L658">
        <f>+Tabla3239[[#This Row],[BALANCE INICIAL]]+Tabla3239[[#This Row],[ENTRADAS]]-Tabla3239[[#This Row],[SALIDAS]]</f>
        <v>9</v>
      </c>
      <c r="M658" s="2">
        <v>8140</v>
      </c>
      <c r="N658" s="2">
        <f>+Tabla3239[[#This Row],[BALANCE INICIAL]]*Tabla3239[[#This Row],[PRECIO]]</f>
        <v>0</v>
      </c>
      <c r="O658" s="2">
        <f>+Tabla3239[[#This Row],[ENTRADAS]]*Tabla3239[[#This Row],[PRECIO]]</f>
        <v>73260</v>
      </c>
      <c r="P658" s="2">
        <f>+Tabla3239[[#This Row],[SALIDAS]]*Tabla3239[[#This Row],[PRECIO]]</f>
        <v>0</v>
      </c>
      <c r="Q658" s="2">
        <f>+Tabla3239[[#This Row],[BALANCE INICIAL2]]+Tabla3239[[#This Row],[ENTRADAS3]]-Tabla3239[[#This Row],[SALIDAS4]]</f>
        <v>73260</v>
      </c>
    </row>
    <row r="659" spans="1:17" ht="15" customHeight="1" x14ac:dyDescent="0.25">
      <c r="A659" s="39" t="s">
        <v>41</v>
      </c>
      <c r="B659" s="40" t="s">
        <v>890</v>
      </c>
      <c r="C659" s="52" t="s">
        <v>87</v>
      </c>
      <c r="D659" t="s">
        <v>1353</v>
      </c>
      <c r="F659" s="55" t="s">
        <v>1345</v>
      </c>
      <c r="G659" s="55"/>
      <c r="H659" s="9" t="s">
        <v>839</v>
      </c>
      <c r="I659">
        <v>576</v>
      </c>
      <c r="J659">
        <v>0</v>
      </c>
      <c r="K659" s="34">
        <v>30</v>
      </c>
      <c r="L659">
        <f>+Tabla3239[[#This Row],[BALANCE INICIAL]]+Tabla3239[[#This Row],[ENTRADAS]]-Tabla3239[[#This Row],[SALIDAS]]</f>
        <v>546</v>
      </c>
      <c r="M659" s="2">
        <v>232</v>
      </c>
      <c r="N659" s="2">
        <f>+Tabla3239[[#This Row],[BALANCE INICIAL]]*Tabla3239[[#This Row],[PRECIO]]</f>
        <v>133632</v>
      </c>
      <c r="O659" s="2">
        <f>+Tabla3239[[#This Row],[ENTRADAS]]*Tabla3239[[#This Row],[PRECIO]]</f>
        <v>0</v>
      </c>
      <c r="P659" s="2">
        <f>+Tabla3239[[#This Row],[SALIDAS]]*Tabla3239[[#This Row],[PRECIO]]</f>
        <v>6960</v>
      </c>
      <c r="Q659" s="2">
        <f>+Tabla3239[[#This Row],[BALANCE INICIAL2]]+Tabla3239[[#This Row],[ENTRADAS3]]-Tabla3239[[#This Row],[SALIDAS4]]</f>
        <v>126672</v>
      </c>
    </row>
    <row r="660" spans="1:17" x14ac:dyDescent="0.25">
      <c r="A660" s="39" t="s">
        <v>41</v>
      </c>
      <c r="B660" s="40" t="s">
        <v>890</v>
      </c>
      <c r="C660" s="52" t="s">
        <v>87</v>
      </c>
      <c r="D660" t="s">
        <v>1404</v>
      </c>
      <c r="F660" s="55" t="s">
        <v>1345</v>
      </c>
      <c r="G660" s="55"/>
      <c r="H660" s="9" t="s">
        <v>820</v>
      </c>
      <c r="I660">
        <v>2500</v>
      </c>
      <c r="J660">
        <v>0</v>
      </c>
      <c r="K660" s="34">
        <v>30</v>
      </c>
      <c r="L660">
        <f>+Tabla3239[[#This Row],[BALANCE INICIAL]]+Tabla3239[[#This Row],[ENTRADAS]]-Tabla3239[[#This Row],[SALIDAS]]</f>
        <v>2470</v>
      </c>
      <c r="M660" s="2">
        <v>1.18</v>
      </c>
      <c r="N660" s="2">
        <f>+Tabla3239[[#This Row],[BALANCE INICIAL]]*Tabla3239[[#This Row],[PRECIO]]</f>
        <v>2950</v>
      </c>
      <c r="O660" s="2">
        <f>+Tabla3239[[#This Row],[ENTRADAS]]*Tabla3239[[#This Row],[PRECIO]]</f>
        <v>0</v>
      </c>
      <c r="P660" s="2">
        <f>+Tabla3239[[#This Row],[SALIDAS]]*Tabla3239[[#This Row],[PRECIO]]</f>
        <v>35.4</v>
      </c>
      <c r="Q660" s="2">
        <f>+Tabla3239[[#This Row],[BALANCE INICIAL2]]+Tabla3239[[#This Row],[ENTRADAS3]]-Tabla3239[[#This Row],[SALIDAS4]]</f>
        <v>2914.6</v>
      </c>
    </row>
    <row r="661" spans="1:17" x14ac:dyDescent="0.25">
      <c r="A661" s="39" t="s">
        <v>46</v>
      </c>
      <c r="B661" s="40" t="s">
        <v>903</v>
      </c>
      <c r="C661" s="52" t="s">
        <v>93</v>
      </c>
      <c r="D661" t="s">
        <v>1168</v>
      </c>
      <c r="F661" s="55" t="s">
        <v>1345</v>
      </c>
      <c r="G661" s="55"/>
      <c r="H661" s="9" t="s">
        <v>820</v>
      </c>
      <c r="I661">
        <v>0</v>
      </c>
      <c r="J661">
        <v>0</v>
      </c>
      <c r="K661" s="34">
        <v>0</v>
      </c>
      <c r="L661">
        <v>0</v>
      </c>
      <c r="M661" s="2">
        <v>250.04</v>
      </c>
      <c r="N661" s="2">
        <f>+Tabla3239[[#This Row],[BALANCE INICIAL]]*Tabla3239[[#This Row],[PRECIO]]</f>
        <v>0</v>
      </c>
      <c r="O661" s="2">
        <f>+Tabla3239[[#This Row],[ENTRADAS]]*Tabla3239[[#This Row],[PRECIO]]</f>
        <v>0</v>
      </c>
      <c r="P661" s="2">
        <f>+Tabla3239[[#This Row],[SALIDAS]]*Tabla3239[[#This Row],[PRECIO]]</f>
        <v>0</v>
      </c>
      <c r="Q661" s="2">
        <f>+Tabla3239[[#This Row],[BALANCE INICIAL2]]+Tabla3239[[#This Row],[ENTRADAS3]]-Tabla3239[[#This Row],[SALIDAS4]]</f>
        <v>0</v>
      </c>
    </row>
    <row r="662" spans="1:17" ht="13.5" customHeight="1" x14ac:dyDescent="0.25">
      <c r="A662" s="39" t="s">
        <v>41</v>
      </c>
      <c r="B662" s="40" t="s">
        <v>890</v>
      </c>
      <c r="C662" s="52" t="s">
        <v>87</v>
      </c>
      <c r="D662" t="s">
        <v>1352</v>
      </c>
      <c r="F662" s="55" t="s">
        <v>1345</v>
      </c>
      <c r="G662" s="55"/>
      <c r="H662" s="9" t="s">
        <v>820</v>
      </c>
      <c r="I662">
        <v>1216</v>
      </c>
      <c r="J662">
        <v>0</v>
      </c>
      <c r="K662" s="34">
        <v>57</v>
      </c>
      <c r="L662">
        <f>+Tabla3239[[#This Row],[BALANCE INICIAL]]+Tabla3239[[#This Row],[ENTRADAS]]-Tabla3239[[#This Row],[SALIDAS]]</f>
        <v>1159</v>
      </c>
      <c r="M662" s="2">
        <v>274.39999999999998</v>
      </c>
      <c r="N662" s="2">
        <f>+Tabla3239[[#This Row],[BALANCE INICIAL]]*Tabla3239[[#This Row],[PRECIO]]</f>
        <v>333670.39999999997</v>
      </c>
      <c r="O662" s="2">
        <f>+Tabla3239[[#This Row],[ENTRADAS]]*Tabla3239[[#This Row],[PRECIO]]</f>
        <v>0</v>
      </c>
      <c r="P662" s="2">
        <f>+Tabla3239[[#This Row],[SALIDAS]]*Tabla3239[[#This Row],[PRECIO]]</f>
        <v>15640.8</v>
      </c>
      <c r="Q662" s="2">
        <f>+Tabla3239[[#This Row],[BALANCE INICIAL2]]+Tabla3239[[#This Row],[ENTRADAS3]]-Tabla3239[[#This Row],[SALIDAS4]]</f>
        <v>318029.59999999998</v>
      </c>
    </row>
    <row r="663" spans="1:17" x14ac:dyDescent="0.25">
      <c r="A663" s="39" t="s">
        <v>55</v>
      </c>
      <c r="B663" s="40" t="s">
        <v>905</v>
      </c>
      <c r="C663" s="52" t="s">
        <v>103</v>
      </c>
      <c r="D663" t="s">
        <v>464</v>
      </c>
      <c r="F663" s="55" t="s">
        <v>1345</v>
      </c>
      <c r="G663" s="55"/>
      <c r="H663" s="9" t="s">
        <v>861</v>
      </c>
      <c r="I663">
        <v>500</v>
      </c>
      <c r="J663">
        <v>0</v>
      </c>
      <c r="K663" s="34">
        <v>0</v>
      </c>
      <c r="L663">
        <f>+Tabla3239[[#This Row],[BALANCE INICIAL]]+Tabla3239[[#This Row],[ENTRADAS]]-Tabla3239[[#This Row],[SALIDAS]]</f>
        <v>500</v>
      </c>
      <c r="M663" s="2">
        <v>2.4</v>
      </c>
      <c r="N663" s="2">
        <f>+Tabla3239[[#This Row],[BALANCE INICIAL]]*Tabla3239[[#This Row],[PRECIO]]</f>
        <v>1200</v>
      </c>
      <c r="O663" s="2">
        <f>+Tabla3239[[#This Row],[ENTRADAS]]*Tabla3239[[#This Row],[PRECIO]]</f>
        <v>0</v>
      </c>
      <c r="P663" s="2">
        <f>+Tabla3239[[#This Row],[SALIDAS]]*Tabla3239[[#This Row],[PRECIO]]</f>
        <v>0</v>
      </c>
      <c r="Q663" s="2">
        <f>+Tabla3239[[#This Row],[BALANCE INICIAL2]]+Tabla3239[[#This Row],[ENTRADAS3]]-Tabla3239[[#This Row],[SALIDAS4]]</f>
        <v>1200</v>
      </c>
    </row>
    <row r="664" spans="1:17" x14ac:dyDescent="0.25">
      <c r="A664" s="39" t="s">
        <v>33</v>
      </c>
      <c r="B664" s="40" t="s">
        <v>879</v>
      </c>
      <c r="C664" s="50" t="s">
        <v>106</v>
      </c>
      <c r="D664" t="s">
        <v>801</v>
      </c>
      <c r="F664" s="55" t="s">
        <v>1345</v>
      </c>
      <c r="G664" s="55"/>
      <c r="H664" s="9" t="s">
        <v>825</v>
      </c>
      <c r="I664">
        <v>1</v>
      </c>
      <c r="J664">
        <v>0</v>
      </c>
      <c r="K664" s="34">
        <v>0</v>
      </c>
      <c r="L664">
        <f>+Tabla3239[[#This Row],[BALANCE INICIAL]]+Tabla3239[[#This Row],[ENTRADAS]]-Tabla3239[[#This Row],[SALIDAS]]</f>
        <v>1</v>
      </c>
      <c r="M664" s="2">
        <v>750</v>
      </c>
      <c r="N664" s="2">
        <f>+Tabla3239[[#This Row],[BALANCE INICIAL]]*Tabla3239[[#This Row],[PRECIO]]</f>
        <v>750</v>
      </c>
      <c r="O664" s="2">
        <f>+Tabla3239[[#This Row],[ENTRADAS]]*Tabla3239[[#This Row],[PRECIO]]</f>
        <v>0</v>
      </c>
      <c r="P664" s="2">
        <f>+Tabla3239[[#This Row],[SALIDAS]]*Tabla3239[[#This Row],[PRECIO]]</f>
        <v>0</v>
      </c>
      <c r="Q664" s="2">
        <f>+Tabla3239[[#This Row],[BALANCE INICIAL2]]+Tabla3239[[#This Row],[ENTRADAS3]]-Tabla3239[[#This Row],[SALIDAS4]]</f>
        <v>750</v>
      </c>
    </row>
    <row r="665" spans="1:17" x14ac:dyDescent="0.25">
      <c r="A665" s="39" t="s">
        <v>40</v>
      </c>
      <c r="B665" s="40" t="s">
        <v>900</v>
      </c>
      <c r="C665" s="52" t="s">
        <v>86</v>
      </c>
      <c r="D665" t="s">
        <v>1164</v>
      </c>
      <c r="F665" s="55" t="s">
        <v>1345</v>
      </c>
      <c r="G665" s="55"/>
      <c r="H665" s="9" t="s">
        <v>820</v>
      </c>
      <c r="I665">
        <v>61</v>
      </c>
      <c r="J665">
        <v>0</v>
      </c>
      <c r="K665" s="34">
        <v>53</v>
      </c>
      <c r="L665">
        <f>+Tabla3239[[#This Row],[BALANCE INICIAL]]+Tabla3239[[#This Row],[ENTRADAS]]-Tabla3239[[#This Row],[SALIDAS]]</f>
        <v>8</v>
      </c>
      <c r="M665" s="2">
        <v>98</v>
      </c>
      <c r="N665" s="2">
        <f>+Tabla3239[[#This Row],[BALANCE INICIAL]]*Tabla3239[[#This Row],[PRECIO]]</f>
        <v>5978</v>
      </c>
      <c r="O665" s="2">
        <f>+Tabla3239[[#This Row],[ENTRADAS]]*Tabla3239[[#This Row],[PRECIO]]</f>
        <v>0</v>
      </c>
      <c r="P665" s="2">
        <f>+Tabla3239[[#This Row],[SALIDAS]]*Tabla3239[[#This Row],[PRECIO]]</f>
        <v>5194</v>
      </c>
      <c r="Q665" s="2">
        <f>+Tabla3239[[#This Row],[BALANCE INICIAL2]]+Tabla3239[[#This Row],[ENTRADAS3]]-Tabla3239[[#This Row],[SALIDAS4]]</f>
        <v>784</v>
      </c>
    </row>
    <row r="666" spans="1:17" x14ac:dyDescent="0.25">
      <c r="A666" s="39" t="s">
        <v>31</v>
      </c>
      <c r="B666" s="40" t="s">
        <v>897</v>
      </c>
      <c r="C666" s="50" t="s">
        <v>69</v>
      </c>
      <c r="D666" t="s">
        <v>1019</v>
      </c>
      <c r="E666" t="s">
        <v>1020</v>
      </c>
      <c r="F666" s="55" t="s">
        <v>1345</v>
      </c>
      <c r="G666" s="55"/>
      <c r="H666" s="9" t="s">
        <v>820</v>
      </c>
      <c r="I666">
        <v>100</v>
      </c>
      <c r="J666">
        <v>0</v>
      </c>
      <c r="K666" s="34">
        <v>0</v>
      </c>
      <c r="L666">
        <f>+Tabla3239[[#This Row],[BALANCE INICIAL]]+Tabla3239[[#This Row],[ENTRADAS]]-Tabla3239[[#This Row],[SALIDAS]]</f>
        <v>100</v>
      </c>
      <c r="M666" s="2">
        <v>98.64</v>
      </c>
      <c r="N666" s="2">
        <f>+Tabla3239[[#This Row],[BALANCE INICIAL]]*Tabla3239[[#This Row],[PRECIO]]</f>
        <v>9864</v>
      </c>
      <c r="O666" s="2">
        <f>+Tabla3239[[#This Row],[ENTRADAS]]*Tabla3239[[#This Row],[PRECIO]]</f>
        <v>0</v>
      </c>
      <c r="P666" s="2">
        <f>+Tabla3239[[#This Row],[SALIDAS]]*Tabla3239[[#This Row],[PRECIO]]</f>
        <v>0</v>
      </c>
      <c r="Q666" s="2">
        <f>+Tabla3239[[#This Row],[BALANCE INICIAL2]]+Tabla3239[[#This Row],[ENTRADAS3]]-Tabla3239[[#This Row],[SALIDAS4]]</f>
        <v>9864</v>
      </c>
    </row>
    <row r="667" spans="1:17" x14ac:dyDescent="0.25">
      <c r="A667" s="39" t="s">
        <v>1130</v>
      </c>
      <c r="B667" s="40" t="s">
        <v>894</v>
      </c>
      <c r="C667" s="52" t="s">
        <v>1131</v>
      </c>
      <c r="D667" t="s">
        <v>134</v>
      </c>
      <c r="F667" s="55" t="s">
        <v>1345</v>
      </c>
      <c r="G667" s="55"/>
      <c r="H667" s="9" t="s">
        <v>820</v>
      </c>
      <c r="I667">
        <v>0</v>
      </c>
      <c r="J667">
        <v>0</v>
      </c>
      <c r="K667" s="34">
        <v>0</v>
      </c>
      <c r="L667">
        <f>+Tabla3239[[#This Row],[BALANCE INICIAL]]+Tabla3239[[#This Row],[ENTRADAS]]-Tabla3239[[#This Row],[SALIDAS]]</f>
        <v>0</v>
      </c>
      <c r="M667" s="2">
        <v>600</v>
      </c>
      <c r="N667" s="2">
        <f>+Tabla3239[[#This Row],[BALANCE INICIAL]]*Tabla3239[[#This Row],[PRECIO]]</f>
        <v>0</v>
      </c>
      <c r="O667" s="2">
        <f>+Tabla3239[[#This Row],[ENTRADAS]]*Tabla3239[[#This Row],[PRECIO]]</f>
        <v>0</v>
      </c>
      <c r="P667" s="2">
        <f>+Tabla3239[[#This Row],[SALIDAS]]*Tabla3239[[#This Row],[PRECIO]]</f>
        <v>0</v>
      </c>
      <c r="Q667" s="2">
        <f>+Tabla3239[[#This Row],[BALANCE INICIAL2]]+Tabla3239[[#This Row],[ENTRADAS3]]-Tabla3239[[#This Row],[SALIDAS4]]</f>
        <v>0</v>
      </c>
    </row>
    <row r="668" spans="1:17" x14ac:dyDescent="0.25">
      <c r="A668" s="9" t="s">
        <v>29</v>
      </c>
      <c r="B668" s="47" t="s">
        <v>878</v>
      </c>
      <c r="C668" s="50" t="s">
        <v>102</v>
      </c>
      <c r="D668" t="s">
        <v>1564</v>
      </c>
      <c r="F668" s="55"/>
      <c r="G668" s="55"/>
      <c r="H668" s="9" t="s">
        <v>820</v>
      </c>
      <c r="I668">
        <v>22</v>
      </c>
      <c r="K668" s="34"/>
      <c r="L668">
        <f>+Tabla3239[[#This Row],[BALANCE INICIAL]]+Tabla3239[[#This Row],[ENTRADAS]]-Tabla3239[[#This Row],[SALIDAS]]</f>
        <v>22</v>
      </c>
      <c r="M668" s="2">
        <v>490.5</v>
      </c>
      <c r="N668" s="2">
        <f>+Tabla3239[[#This Row],[BALANCE INICIAL]]*Tabla3239[[#This Row],[PRECIO]]</f>
        <v>10791</v>
      </c>
      <c r="O668" s="2">
        <f>+Tabla3239[[#This Row],[ENTRADAS]]*Tabla3239[[#This Row],[PRECIO]]</f>
        <v>0</v>
      </c>
      <c r="P668" s="2">
        <f>+Tabla3239[[#This Row],[SALIDAS]]*Tabla3239[[#This Row],[PRECIO]]</f>
        <v>0</v>
      </c>
      <c r="Q668" s="2">
        <f>+Tabla3239[[#This Row],[BALANCE INICIAL2]]+Tabla3239[[#This Row],[ENTRADAS3]]-Tabla3239[[#This Row],[SALIDAS4]]</f>
        <v>10791</v>
      </c>
    </row>
    <row r="669" spans="1:17" x14ac:dyDescent="0.25">
      <c r="A669" s="9" t="s">
        <v>29</v>
      </c>
      <c r="B669" s="47" t="s">
        <v>878</v>
      </c>
      <c r="C669" s="50" t="s">
        <v>102</v>
      </c>
      <c r="D669" t="s">
        <v>631</v>
      </c>
      <c r="F669" s="55" t="s">
        <v>1345</v>
      </c>
      <c r="G669" s="55"/>
      <c r="H669" s="9" t="s">
        <v>865</v>
      </c>
      <c r="I669">
        <v>2</v>
      </c>
      <c r="J669">
        <v>0</v>
      </c>
      <c r="K669" s="34">
        <v>0</v>
      </c>
      <c r="L669">
        <f>+Tabla3239[[#This Row],[BALANCE INICIAL]]+Tabla3239[[#This Row],[ENTRADAS]]-Tabla3239[[#This Row],[SALIDAS]]</f>
        <v>2</v>
      </c>
      <c r="M669" s="2">
        <v>195</v>
      </c>
      <c r="N669" s="2">
        <f>+Tabla3239[[#This Row],[BALANCE INICIAL]]*Tabla3239[[#This Row],[PRECIO]]</f>
        <v>390</v>
      </c>
      <c r="O669" s="2">
        <f>+Tabla3239[[#This Row],[ENTRADAS]]*Tabla3239[[#This Row],[PRECIO]]</f>
        <v>0</v>
      </c>
      <c r="P669" s="2">
        <f>+Tabla3239[[#This Row],[SALIDAS]]*Tabla3239[[#This Row],[PRECIO]]</f>
        <v>0</v>
      </c>
      <c r="Q669" s="2">
        <f>+Tabla3239[[#This Row],[BALANCE INICIAL2]]+Tabla3239[[#This Row],[ENTRADAS3]]-Tabla3239[[#This Row],[SALIDAS4]]</f>
        <v>390</v>
      </c>
    </row>
    <row r="670" spans="1:17" x14ac:dyDescent="0.25">
      <c r="A670" s="9" t="s">
        <v>29</v>
      </c>
      <c r="B670" s="47" t="s">
        <v>878</v>
      </c>
      <c r="C670" s="50" t="s">
        <v>102</v>
      </c>
      <c r="D670" t="s">
        <v>632</v>
      </c>
      <c r="F670" s="55" t="s">
        <v>1345</v>
      </c>
      <c r="G670" s="55"/>
      <c r="H670" s="9" t="s">
        <v>865</v>
      </c>
      <c r="I670">
        <v>14</v>
      </c>
      <c r="J670">
        <v>0</v>
      </c>
      <c r="K670" s="34">
        <v>0</v>
      </c>
      <c r="L670">
        <f>+Tabla3239[[#This Row],[BALANCE INICIAL]]+Tabla3239[[#This Row],[ENTRADAS]]-Tabla3239[[#This Row],[SALIDAS]]</f>
        <v>14</v>
      </c>
      <c r="M670" s="2">
        <v>170</v>
      </c>
      <c r="N670" s="2">
        <f>+Tabla3239[[#This Row],[BALANCE INICIAL]]*Tabla3239[[#This Row],[PRECIO]]</f>
        <v>2380</v>
      </c>
      <c r="O670" s="2">
        <f>+Tabla3239[[#This Row],[ENTRADAS]]*Tabla3239[[#This Row],[PRECIO]]</f>
        <v>0</v>
      </c>
      <c r="P670" s="2">
        <f>+Tabla3239[[#This Row],[SALIDAS]]*Tabla3239[[#This Row],[PRECIO]]</f>
        <v>0</v>
      </c>
      <c r="Q670" s="2">
        <f>+Tabla3239[[#This Row],[BALANCE INICIAL2]]+Tabla3239[[#This Row],[ENTRADAS3]]-Tabla3239[[#This Row],[SALIDAS4]]</f>
        <v>2380</v>
      </c>
    </row>
    <row r="671" spans="1:17" x14ac:dyDescent="0.25">
      <c r="A671" s="9" t="s">
        <v>29</v>
      </c>
      <c r="B671" s="47" t="s">
        <v>878</v>
      </c>
      <c r="C671" s="50" t="s">
        <v>102</v>
      </c>
      <c r="D671" t="s">
        <v>633</v>
      </c>
      <c r="F671" s="55" t="s">
        <v>1345</v>
      </c>
      <c r="G671" s="55"/>
      <c r="H671" s="9" t="s">
        <v>865</v>
      </c>
      <c r="I671">
        <v>3</v>
      </c>
      <c r="J671">
        <v>0</v>
      </c>
      <c r="K671" s="34">
        <v>0</v>
      </c>
      <c r="L671">
        <f>+Tabla3239[[#This Row],[BALANCE INICIAL]]+Tabla3239[[#This Row],[ENTRADAS]]-Tabla3239[[#This Row],[SALIDAS]]</f>
        <v>3</v>
      </c>
      <c r="M671" s="2">
        <v>170</v>
      </c>
      <c r="N671" s="2">
        <f>+Tabla3239[[#This Row],[BALANCE INICIAL]]*Tabla3239[[#This Row],[PRECIO]]</f>
        <v>510</v>
      </c>
      <c r="O671" s="2">
        <f>+Tabla3239[[#This Row],[ENTRADAS]]*Tabla3239[[#This Row],[PRECIO]]</f>
        <v>0</v>
      </c>
      <c r="P671" s="2">
        <f>+Tabla3239[[#This Row],[SALIDAS]]*Tabla3239[[#This Row],[PRECIO]]</f>
        <v>0</v>
      </c>
      <c r="Q671" s="2">
        <f>+Tabla3239[[#This Row],[BALANCE INICIAL2]]+Tabla3239[[#This Row],[ENTRADAS3]]-Tabla3239[[#This Row],[SALIDAS4]]</f>
        <v>510</v>
      </c>
    </row>
    <row r="672" spans="1:17" x14ac:dyDescent="0.25">
      <c r="A672" s="9" t="s">
        <v>29</v>
      </c>
      <c r="B672" s="47" t="s">
        <v>878</v>
      </c>
      <c r="C672" s="50" t="s">
        <v>102</v>
      </c>
      <c r="D672" t="s">
        <v>634</v>
      </c>
      <c r="F672" s="55" t="s">
        <v>1345</v>
      </c>
      <c r="G672" s="55"/>
      <c r="H672" s="9" t="s">
        <v>865</v>
      </c>
      <c r="I672">
        <v>3</v>
      </c>
      <c r="J672">
        <v>0</v>
      </c>
      <c r="K672" s="34">
        <v>0</v>
      </c>
      <c r="L672">
        <f>+Tabla3239[[#This Row],[BALANCE INICIAL]]+Tabla3239[[#This Row],[ENTRADAS]]-Tabla3239[[#This Row],[SALIDAS]]</f>
        <v>3</v>
      </c>
      <c r="M672" s="2">
        <v>159</v>
      </c>
      <c r="N672" s="2">
        <f>+Tabla3239[[#This Row],[BALANCE INICIAL]]*Tabla3239[[#This Row],[PRECIO]]</f>
        <v>477</v>
      </c>
      <c r="O672" s="2">
        <f>+Tabla3239[[#This Row],[ENTRADAS]]*Tabla3239[[#This Row],[PRECIO]]</f>
        <v>0</v>
      </c>
      <c r="P672" s="2">
        <f>+Tabla3239[[#This Row],[SALIDAS]]*Tabla3239[[#This Row],[PRECIO]]</f>
        <v>0</v>
      </c>
      <c r="Q672" s="2">
        <f>+Tabla3239[[#This Row],[BALANCE INICIAL2]]+Tabla3239[[#This Row],[ENTRADAS3]]-Tabla3239[[#This Row],[SALIDAS4]]</f>
        <v>477</v>
      </c>
    </row>
    <row r="673" spans="1:17" ht="17.25" customHeight="1" x14ac:dyDescent="0.25">
      <c r="A673" s="39" t="s">
        <v>59</v>
      </c>
      <c r="B673" s="40" t="s">
        <v>880</v>
      </c>
      <c r="C673" s="52" t="s">
        <v>107</v>
      </c>
      <c r="D673" t="s">
        <v>802</v>
      </c>
      <c r="F673" s="55" t="s">
        <v>1345</v>
      </c>
      <c r="G673" s="55"/>
      <c r="H673" s="9" t="s">
        <v>820</v>
      </c>
      <c r="I673">
        <v>2</v>
      </c>
      <c r="J673">
        <v>0</v>
      </c>
      <c r="K673" s="34">
        <v>0</v>
      </c>
      <c r="L673">
        <f>+Tabla3239[[#This Row],[BALANCE INICIAL]]+Tabla3239[[#This Row],[ENTRADAS]]-Tabla3239[[#This Row],[SALIDAS]]</f>
        <v>2</v>
      </c>
      <c r="M673" s="2">
        <v>2400</v>
      </c>
      <c r="N673" s="2">
        <f>+Tabla3239[[#This Row],[BALANCE INICIAL]]*Tabla3239[[#This Row],[PRECIO]]</f>
        <v>4800</v>
      </c>
      <c r="O673" s="2">
        <f>+Tabla3239[[#This Row],[ENTRADAS]]*Tabla3239[[#This Row],[PRECIO]]</f>
        <v>0</v>
      </c>
      <c r="P673" s="2">
        <f>+Tabla3239[[#This Row],[SALIDAS]]*Tabla3239[[#This Row],[PRECIO]]</f>
        <v>0</v>
      </c>
      <c r="Q673" s="2">
        <f>+Tabla3239[[#This Row],[BALANCE INICIAL2]]+Tabla3239[[#This Row],[ENTRADAS3]]-Tabla3239[[#This Row],[SALIDAS4]]</f>
        <v>4800</v>
      </c>
    </row>
    <row r="674" spans="1:17" x14ac:dyDescent="0.25">
      <c r="A674" s="39" t="s">
        <v>975</v>
      </c>
      <c r="B674" s="56">
        <v>1206030004</v>
      </c>
      <c r="C674" s="52" t="s">
        <v>976</v>
      </c>
      <c r="D674" s="22" t="s">
        <v>1481</v>
      </c>
      <c r="E674" t="s">
        <v>974</v>
      </c>
      <c r="F674" s="55" t="s">
        <v>1345</v>
      </c>
      <c r="G674" s="55"/>
      <c r="H674" s="9" t="s">
        <v>820</v>
      </c>
      <c r="I674">
        <v>0</v>
      </c>
      <c r="J674">
        <v>0</v>
      </c>
      <c r="K674" s="34">
        <v>0</v>
      </c>
      <c r="L674">
        <f>+Tabla3239[[#This Row],[BALANCE INICIAL]]+Tabla3239[[#This Row],[ENTRADAS]]-Tabla3239[[#This Row],[SALIDAS]]</f>
        <v>0</v>
      </c>
      <c r="M674" s="2">
        <v>52517.88</v>
      </c>
      <c r="N674" s="2">
        <f>+Tabla3239[[#This Row],[BALANCE INICIAL]]*Tabla3239[[#This Row],[PRECIO]]</f>
        <v>0</v>
      </c>
      <c r="O674" s="2">
        <f>+Tabla3239[[#This Row],[ENTRADAS]]*Tabla3239[[#This Row],[PRECIO]]</f>
        <v>0</v>
      </c>
      <c r="P674" s="2">
        <f>+Tabla3239[[#This Row],[SALIDAS]]*Tabla3239[[#This Row],[PRECIO]]</f>
        <v>0</v>
      </c>
      <c r="Q674" s="2">
        <f>+Tabla3239[[#This Row],[BALANCE INICIAL2]]+Tabla3239[[#This Row],[ENTRADAS3]]-Tabla3239[[#This Row],[SALIDAS4]]</f>
        <v>0</v>
      </c>
    </row>
    <row r="675" spans="1:17" x14ac:dyDescent="0.25">
      <c r="A675" s="39" t="s">
        <v>34</v>
      </c>
      <c r="B675" s="40" t="s">
        <v>877</v>
      </c>
      <c r="C675" s="52" t="s">
        <v>80</v>
      </c>
      <c r="D675" t="s">
        <v>1498</v>
      </c>
      <c r="F675" s="55" t="s">
        <v>1345</v>
      </c>
      <c r="G675" s="55"/>
      <c r="H675" s="9" t="s">
        <v>820</v>
      </c>
      <c r="I675">
        <v>48</v>
      </c>
      <c r="J675">
        <v>0</v>
      </c>
      <c r="K675" s="34">
        <v>22</v>
      </c>
      <c r="L675">
        <f>+Tabla3239[[#This Row],[BALANCE INICIAL]]+Tabla3239[[#This Row],[ENTRADAS]]-Tabla3239[[#This Row],[SALIDAS]]</f>
        <v>26</v>
      </c>
      <c r="M675" s="2">
        <v>813.56</v>
      </c>
      <c r="N675" s="2">
        <f>+Tabla3239[[#This Row],[BALANCE INICIAL]]*Tabla3239[[#This Row],[PRECIO]]</f>
        <v>39050.879999999997</v>
      </c>
      <c r="O675" s="2">
        <f>+Tabla3239[[#This Row],[ENTRADAS]]*Tabla3239[[#This Row],[PRECIO]]</f>
        <v>0</v>
      </c>
      <c r="P675" s="2">
        <f>+Tabla3239[[#This Row],[SALIDAS]]*Tabla3239[[#This Row],[PRECIO]]</f>
        <v>17898.32</v>
      </c>
      <c r="Q675" s="2">
        <f>+Tabla3239[[#This Row],[BALANCE INICIAL2]]+Tabla3239[[#This Row],[ENTRADAS3]]-Tabla3239[[#This Row],[SALIDAS4]]</f>
        <v>21152.559999999998</v>
      </c>
    </row>
    <row r="676" spans="1:17" x14ac:dyDescent="0.25">
      <c r="A676" s="39" t="s">
        <v>34</v>
      </c>
      <c r="B676" s="40" t="s">
        <v>877</v>
      </c>
      <c r="C676" s="52" t="s">
        <v>80</v>
      </c>
      <c r="D676" t="s">
        <v>1392</v>
      </c>
      <c r="E676" t="s">
        <v>1345</v>
      </c>
      <c r="F676" s="55" t="s">
        <v>1345</v>
      </c>
      <c r="G676" s="55"/>
      <c r="H676" s="9" t="s">
        <v>820</v>
      </c>
      <c r="I676">
        <v>3</v>
      </c>
      <c r="J676">
        <v>0</v>
      </c>
      <c r="K676" s="34">
        <v>0</v>
      </c>
      <c r="L676">
        <f>+Tabla3239[[#This Row],[BALANCE INICIAL]]+Tabla3239[[#This Row],[ENTRADAS]]-Tabla3239[[#This Row],[SALIDAS]]</f>
        <v>3</v>
      </c>
      <c r="M676" s="2">
        <v>407.83</v>
      </c>
      <c r="N676" s="2">
        <f>+Tabla3239[[#This Row],[BALANCE INICIAL]]*Tabla3239[[#This Row],[PRECIO]]</f>
        <v>1223.49</v>
      </c>
      <c r="O676" s="2">
        <f>+Tabla3239[[#This Row],[ENTRADAS]]*Tabla3239[[#This Row],[PRECIO]]</f>
        <v>0</v>
      </c>
      <c r="P676" s="2">
        <f>+Tabla3239[[#This Row],[SALIDAS]]*Tabla3239[[#This Row],[PRECIO]]</f>
        <v>0</v>
      </c>
      <c r="Q676" s="2">
        <f>+Tabla3239[[#This Row],[BALANCE INICIAL2]]+Tabla3239[[#This Row],[ENTRADAS3]]-Tabla3239[[#This Row],[SALIDAS4]]</f>
        <v>1223.49</v>
      </c>
    </row>
    <row r="677" spans="1:17" x14ac:dyDescent="0.25">
      <c r="A677" s="39" t="s">
        <v>34</v>
      </c>
      <c r="B677" s="40" t="s">
        <v>877</v>
      </c>
      <c r="C677" s="52" t="s">
        <v>80</v>
      </c>
      <c r="D677" t="s">
        <v>1033</v>
      </c>
      <c r="E677" t="s">
        <v>1029</v>
      </c>
      <c r="F677" s="55" t="s">
        <v>1345</v>
      </c>
      <c r="G677" s="55"/>
      <c r="H677" s="9" t="s">
        <v>820</v>
      </c>
      <c r="I677">
        <v>0</v>
      </c>
      <c r="J677">
        <v>0</v>
      </c>
      <c r="K677" s="34">
        <v>0</v>
      </c>
      <c r="L677">
        <f>+Tabla3239[[#This Row],[BALANCE INICIAL]]+Tabla3239[[#This Row],[ENTRADAS]]-Tabla3239[[#This Row],[SALIDAS]]</f>
        <v>0</v>
      </c>
      <c r="M677" s="2">
        <v>998</v>
      </c>
      <c r="N677" s="2">
        <f>+Tabla3239[[#This Row],[BALANCE INICIAL]]*Tabla3239[[#This Row],[PRECIO]]</f>
        <v>0</v>
      </c>
      <c r="O677" s="2">
        <f>+Tabla3239[[#This Row],[ENTRADAS]]*Tabla3239[[#This Row],[PRECIO]]</f>
        <v>0</v>
      </c>
      <c r="P677" s="2">
        <f>+Tabla3239[[#This Row],[SALIDAS]]*Tabla3239[[#This Row],[PRECIO]]</f>
        <v>0</v>
      </c>
      <c r="Q677" s="2">
        <f>+Tabla3239[[#This Row],[BALANCE INICIAL2]]+Tabla3239[[#This Row],[ENTRADAS3]]-Tabla3239[[#This Row],[SALIDAS4]]</f>
        <v>0</v>
      </c>
    </row>
    <row r="678" spans="1:17" x14ac:dyDescent="0.25">
      <c r="A678" s="39" t="s">
        <v>34</v>
      </c>
      <c r="B678" s="40" t="s">
        <v>877</v>
      </c>
      <c r="C678" s="52" t="s">
        <v>80</v>
      </c>
      <c r="D678" t="s">
        <v>1417</v>
      </c>
      <c r="F678" s="55" t="s">
        <v>1345</v>
      </c>
      <c r="G678" s="55"/>
      <c r="H678" s="9" t="s">
        <v>820</v>
      </c>
      <c r="I678">
        <v>21</v>
      </c>
      <c r="J678">
        <v>0</v>
      </c>
      <c r="K678" s="34">
        <v>2</v>
      </c>
      <c r="L678">
        <f>+Tabla3239[[#This Row],[BALANCE INICIAL]]+Tabla3239[[#This Row],[ENTRADAS]]-Tabla3239[[#This Row],[SALIDAS]]</f>
        <v>19</v>
      </c>
      <c r="M678" s="2">
        <v>336.37</v>
      </c>
      <c r="N678" s="2">
        <f>+Tabla3239[[#This Row],[BALANCE INICIAL]]*Tabla3239[[#This Row],[PRECIO]]</f>
        <v>7063.77</v>
      </c>
      <c r="O678" s="2">
        <f>+Tabla3239[[#This Row],[ENTRADAS]]*Tabla3239[[#This Row],[PRECIO]]</f>
        <v>0</v>
      </c>
      <c r="P678" s="2">
        <f>+Tabla3239[[#This Row],[SALIDAS]]*Tabla3239[[#This Row],[PRECIO]]</f>
        <v>672.74</v>
      </c>
      <c r="Q678" s="2">
        <f>+Tabla3239[[#This Row],[BALANCE INICIAL2]]+Tabla3239[[#This Row],[ENTRADAS3]]-Tabla3239[[#This Row],[SALIDAS4]]</f>
        <v>6391.0300000000007</v>
      </c>
    </row>
    <row r="679" spans="1:17" x14ac:dyDescent="0.25">
      <c r="A679" s="39" t="s">
        <v>24</v>
      </c>
      <c r="B679" s="40" t="s">
        <v>875</v>
      </c>
      <c r="C679" s="52" t="s">
        <v>64</v>
      </c>
      <c r="D679" t="s">
        <v>1418</v>
      </c>
      <c r="E679" t="s">
        <v>1029</v>
      </c>
      <c r="F679" s="55" t="s">
        <v>1345</v>
      </c>
      <c r="G679" s="55"/>
      <c r="H679" s="9" t="s">
        <v>820</v>
      </c>
      <c r="I679">
        <v>1</v>
      </c>
      <c r="J679">
        <v>0</v>
      </c>
      <c r="K679" s="34">
        <v>0</v>
      </c>
      <c r="L679">
        <f>+Tabla3239[[#This Row],[BALANCE INICIAL]]+Tabla3239[[#This Row],[ENTRADAS]]-Tabla3239[[#This Row],[SALIDAS]]</f>
        <v>1</v>
      </c>
      <c r="M679" s="2">
        <v>285</v>
      </c>
      <c r="N679" s="2">
        <f>+Tabla3239[[#This Row],[BALANCE INICIAL]]*Tabla3239[[#This Row],[PRECIO]]</f>
        <v>285</v>
      </c>
      <c r="O679" s="2">
        <f>+Tabla3239[[#This Row],[ENTRADAS]]*Tabla3239[[#This Row],[PRECIO]]</f>
        <v>0</v>
      </c>
      <c r="P679" s="2">
        <f>+Tabla3239[[#This Row],[SALIDAS]]*Tabla3239[[#This Row],[PRECIO]]</f>
        <v>0</v>
      </c>
      <c r="Q679" s="2">
        <f>+Tabla3239[[#This Row],[BALANCE INICIAL2]]+Tabla3239[[#This Row],[ENTRADAS3]]-Tabla3239[[#This Row],[SALIDAS4]]</f>
        <v>285</v>
      </c>
    </row>
    <row r="680" spans="1:17" x14ac:dyDescent="0.25">
      <c r="A680" s="39" t="s">
        <v>37</v>
      </c>
      <c r="B680" s="40" t="s">
        <v>886</v>
      </c>
      <c r="C680" s="52" t="s">
        <v>83</v>
      </c>
      <c r="D680" t="s">
        <v>1375</v>
      </c>
      <c r="F680" s="55" t="s">
        <v>1345</v>
      </c>
      <c r="G680" s="55"/>
      <c r="H680" s="9" t="s">
        <v>820</v>
      </c>
      <c r="I680">
        <v>6</v>
      </c>
      <c r="J680">
        <v>0</v>
      </c>
      <c r="K680" s="34">
        <v>0</v>
      </c>
      <c r="L680">
        <f>+Tabla3239[[#This Row],[BALANCE INICIAL]]+Tabla3239[[#This Row],[ENTRADAS]]-Tabla3239[[#This Row],[SALIDAS]]</f>
        <v>6</v>
      </c>
      <c r="M680" s="2">
        <v>520</v>
      </c>
      <c r="N680" s="2">
        <f>+Tabla3239[[#This Row],[BALANCE INICIAL]]*Tabla3239[[#This Row],[PRECIO]]</f>
        <v>3120</v>
      </c>
      <c r="O680" s="2">
        <f>+Tabla3239[[#This Row],[ENTRADAS]]*Tabla3239[[#This Row],[PRECIO]]</f>
        <v>0</v>
      </c>
      <c r="P680" s="2">
        <f>+Tabla3239[[#This Row],[SALIDAS]]*Tabla3239[[#This Row],[PRECIO]]</f>
        <v>0</v>
      </c>
      <c r="Q680" s="2">
        <f>+Tabla3239[[#This Row],[BALANCE INICIAL2]]+Tabla3239[[#This Row],[ENTRADAS3]]-Tabla3239[[#This Row],[SALIDAS4]]</f>
        <v>3120</v>
      </c>
    </row>
    <row r="681" spans="1:17" x14ac:dyDescent="0.25">
      <c r="A681" s="39" t="s">
        <v>34</v>
      </c>
      <c r="B681" s="40" t="s">
        <v>877</v>
      </c>
      <c r="C681" s="52" t="s">
        <v>80</v>
      </c>
      <c r="D681" t="s">
        <v>1219</v>
      </c>
      <c r="F681" s="55" t="s">
        <v>1345</v>
      </c>
      <c r="G681" s="55"/>
      <c r="H681" s="9" t="s">
        <v>834</v>
      </c>
      <c r="I681">
        <v>1</v>
      </c>
      <c r="J681">
        <v>0</v>
      </c>
      <c r="K681" s="34">
        <v>0</v>
      </c>
      <c r="L681">
        <f>+Tabla3239[[#This Row],[BALANCE INICIAL]]+Tabla3239[[#This Row],[ENTRADAS]]-Tabla3239[[#This Row],[SALIDAS]]</f>
        <v>1</v>
      </c>
      <c r="M681" s="2">
        <v>140</v>
      </c>
      <c r="N681" s="2">
        <f>+Tabla3239[[#This Row],[BALANCE INICIAL]]*Tabla3239[[#This Row],[PRECIO]]</f>
        <v>140</v>
      </c>
      <c r="O681" s="2">
        <f>+Tabla3239[[#This Row],[ENTRADAS]]*Tabla3239[[#This Row],[PRECIO]]</f>
        <v>0</v>
      </c>
      <c r="P681" s="2">
        <f>+Tabla3239[[#This Row],[SALIDAS]]*Tabla3239[[#This Row],[PRECIO]]</f>
        <v>0</v>
      </c>
      <c r="Q681" s="2">
        <f>+Tabla3239[[#This Row],[BALANCE INICIAL2]]+Tabla3239[[#This Row],[ENTRADAS3]]-Tabla3239[[#This Row],[SALIDAS4]]</f>
        <v>140</v>
      </c>
    </row>
    <row r="682" spans="1:17" x14ac:dyDescent="0.25">
      <c r="A682" s="39" t="s">
        <v>59</v>
      </c>
      <c r="B682" s="40" t="s">
        <v>880</v>
      </c>
      <c r="C682" s="52" t="s">
        <v>107</v>
      </c>
      <c r="D682" t="s">
        <v>715</v>
      </c>
      <c r="F682" s="55" t="s">
        <v>1345</v>
      </c>
      <c r="G682" s="55"/>
      <c r="H682" s="9" t="s">
        <v>873</v>
      </c>
      <c r="I682">
        <v>7</v>
      </c>
      <c r="J682">
        <v>0</v>
      </c>
      <c r="K682" s="34">
        <v>0</v>
      </c>
      <c r="L682">
        <f>+Tabla3239[[#This Row],[BALANCE INICIAL]]+Tabla3239[[#This Row],[ENTRADAS]]-Tabla3239[[#This Row],[SALIDAS]]</f>
        <v>7</v>
      </c>
      <c r="M682" s="2">
        <v>179.92</v>
      </c>
      <c r="N682" s="2">
        <f>+Tabla3239[[#This Row],[BALANCE INICIAL]]*Tabla3239[[#This Row],[PRECIO]]</f>
        <v>1259.4399999999998</v>
      </c>
      <c r="O682" s="2">
        <f>+Tabla3239[[#This Row],[ENTRADAS]]*Tabla3239[[#This Row],[PRECIO]]</f>
        <v>0</v>
      </c>
      <c r="P682" s="2">
        <f>+Tabla3239[[#This Row],[SALIDAS]]*Tabla3239[[#This Row],[PRECIO]]</f>
        <v>0</v>
      </c>
      <c r="Q682" s="2">
        <f>+Tabla3239[[#This Row],[BALANCE INICIAL2]]+Tabla3239[[#This Row],[ENTRADAS3]]-Tabla3239[[#This Row],[SALIDAS4]]</f>
        <v>1259.4399999999998</v>
      </c>
    </row>
    <row r="683" spans="1:17" x14ac:dyDescent="0.25">
      <c r="A683" s="39" t="s">
        <v>59</v>
      </c>
      <c r="B683" s="40" t="s">
        <v>880</v>
      </c>
      <c r="C683" s="52" t="s">
        <v>107</v>
      </c>
      <c r="D683" t="s">
        <v>803</v>
      </c>
      <c r="F683" s="55" t="s">
        <v>1345</v>
      </c>
      <c r="G683" s="55"/>
      <c r="H683" s="9" t="s">
        <v>820</v>
      </c>
      <c r="I683">
        <v>1</v>
      </c>
      <c r="J683">
        <v>0</v>
      </c>
      <c r="K683" s="34">
        <v>0</v>
      </c>
      <c r="L683">
        <f>+Tabla3239[[#This Row],[BALANCE INICIAL]]+Tabla3239[[#This Row],[ENTRADAS]]-Tabla3239[[#This Row],[SALIDAS]]</f>
        <v>1</v>
      </c>
      <c r="M683" s="2">
        <v>256.60000000000002</v>
      </c>
      <c r="N683" s="2">
        <f>+Tabla3239[[#This Row],[BALANCE INICIAL]]*Tabla3239[[#This Row],[PRECIO]]</f>
        <v>256.60000000000002</v>
      </c>
      <c r="O683" s="2">
        <f>+Tabla3239[[#This Row],[ENTRADAS]]*Tabla3239[[#This Row],[PRECIO]]</f>
        <v>0</v>
      </c>
      <c r="P683" s="2">
        <f>+Tabla3239[[#This Row],[SALIDAS]]*Tabla3239[[#This Row],[PRECIO]]</f>
        <v>0</v>
      </c>
      <c r="Q683" s="2">
        <f>+Tabla3239[[#This Row],[BALANCE INICIAL2]]+Tabla3239[[#This Row],[ENTRADAS3]]-Tabla3239[[#This Row],[SALIDAS4]]</f>
        <v>256.60000000000002</v>
      </c>
    </row>
    <row r="684" spans="1:17" x14ac:dyDescent="0.25">
      <c r="A684" s="39" t="s">
        <v>59</v>
      </c>
      <c r="B684" s="40" t="s">
        <v>880</v>
      </c>
      <c r="C684" s="52" t="s">
        <v>107</v>
      </c>
      <c r="D684" t="s">
        <v>804</v>
      </c>
      <c r="F684" s="55" t="s">
        <v>1345</v>
      </c>
      <c r="G684" s="55"/>
      <c r="H684" s="9" t="s">
        <v>820</v>
      </c>
      <c r="I684">
        <v>1</v>
      </c>
      <c r="J684">
        <v>0</v>
      </c>
      <c r="K684" s="34">
        <v>0</v>
      </c>
      <c r="L684">
        <f>+Tabla3239[[#This Row],[BALANCE INICIAL]]+Tabla3239[[#This Row],[ENTRADAS]]-Tabla3239[[#This Row],[SALIDAS]]</f>
        <v>1</v>
      </c>
      <c r="M684" s="2">
        <v>280</v>
      </c>
      <c r="N684" s="2">
        <f>+Tabla3239[[#This Row],[BALANCE INICIAL]]*Tabla3239[[#This Row],[PRECIO]]</f>
        <v>280</v>
      </c>
      <c r="O684" s="2">
        <f>+Tabla3239[[#This Row],[ENTRADAS]]*Tabla3239[[#This Row],[PRECIO]]</f>
        <v>0</v>
      </c>
      <c r="P684" s="2">
        <f>+Tabla3239[[#This Row],[SALIDAS]]*Tabla3239[[#This Row],[PRECIO]]</f>
        <v>0</v>
      </c>
      <c r="Q684" s="2">
        <f>+Tabla3239[[#This Row],[BALANCE INICIAL2]]+Tabla3239[[#This Row],[ENTRADAS3]]-Tabla3239[[#This Row],[SALIDAS4]]</f>
        <v>280</v>
      </c>
    </row>
    <row r="685" spans="1:17" x14ac:dyDescent="0.25">
      <c r="A685" s="39" t="s">
        <v>59</v>
      </c>
      <c r="B685" s="40" t="s">
        <v>880</v>
      </c>
      <c r="C685" s="52" t="s">
        <v>107</v>
      </c>
      <c r="D685" t="s">
        <v>805</v>
      </c>
      <c r="F685" s="55" t="s">
        <v>1345</v>
      </c>
      <c r="G685" s="55"/>
      <c r="H685" s="9" t="s">
        <v>820</v>
      </c>
      <c r="I685">
        <v>1</v>
      </c>
      <c r="J685">
        <v>0</v>
      </c>
      <c r="K685" s="34">
        <v>0</v>
      </c>
      <c r="L685">
        <f>+Tabla3239[[#This Row],[BALANCE INICIAL]]+Tabla3239[[#This Row],[ENTRADAS]]-Tabla3239[[#This Row],[SALIDAS]]</f>
        <v>1</v>
      </c>
      <c r="M685" s="2">
        <v>350</v>
      </c>
      <c r="N685" s="2">
        <f>+Tabla3239[[#This Row],[BALANCE INICIAL]]*Tabla3239[[#This Row],[PRECIO]]</f>
        <v>350</v>
      </c>
      <c r="O685" s="2">
        <f>+Tabla3239[[#This Row],[ENTRADAS]]*Tabla3239[[#This Row],[PRECIO]]</f>
        <v>0</v>
      </c>
      <c r="P685" s="2">
        <f>+Tabla3239[[#This Row],[SALIDAS]]*Tabla3239[[#This Row],[PRECIO]]</f>
        <v>0</v>
      </c>
      <c r="Q685" s="2">
        <f>+Tabla3239[[#This Row],[BALANCE INICIAL2]]+Tabla3239[[#This Row],[ENTRADAS3]]-Tabla3239[[#This Row],[SALIDAS4]]</f>
        <v>350</v>
      </c>
    </row>
    <row r="686" spans="1:17" x14ac:dyDescent="0.25">
      <c r="A686" s="39" t="s">
        <v>1384</v>
      </c>
      <c r="B686" s="40" t="s">
        <v>1385</v>
      </c>
      <c r="C686" s="52" t="s">
        <v>1386</v>
      </c>
      <c r="D686" t="s">
        <v>1340</v>
      </c>
      <c r="F686" s="55" t="s">
        <v>1345</v>
      </c>
      <c r="G686" s="55"/>
      <c r="H686" s="9" t="s">
        <v>820</v>
      </c>
      <c r="I686">
        <v>0</v>
      </c>
      <c r="J686">
        <v>0</v>
      </c>
      <c r="K686" s="34">
        <v>0</v>
      </c>
      <c r="L686">
        <f>+Tabla3239[[#This Row],[BALANCE INICIAL]]+Tabla3239[[#This Row],[ENTRADAS]]-Tabla3239[[#This Row],[SALIDAS]]</f>
        <v>0</v>
      </c>
      <c r="M686" s="2">
        <v>275</v>
      </c>
      <c r="N686" s="2">
        <f>+Tabla3239[[#This Row],[BALANCE INICIAL]]*Tabla3239[[#This Row],[PRECIO]]</f>
        <v>0</v>
      </c>
      <c r="O686" s="2">
        <f>+Tabla3239[[#This Row],[ENTRADAS]]*Tabla3239[[#This Row],[PRECIO]]</f>
        <v>0</v>
      </c>
      <c r="P686" s="2">
        <f>+Tabla3239[[#This Row],[SALIDAS]]*Tabla3239[[#This Row],[PRECIO]]</f>
        <v>0</v>
      </c>
      <c r="Q686" s="2">
        <f>+Tabla3239[[#This Row],[BALANCE INICIAL2]]+Tabla3239[[#This Row],[ENTRADAS3]]-Tabla3239[[#This Row],[SALIDAS4]]</f>
        <v>0</v>
      </c>
    </row>
    <row r="687" spans="1:17" ht="15" customHeight="1" x14ac:dyDescent="0.25">
      <c r="A687" s="9" t="s">
        <v>29</v>
      </c>
      <c r="B687" s="47" t="s">
        <v>878</v>
      </c>
      <c r="C687" s="50" t="s">
        <v>102</v>
      </c>
      <c r="D687" t="s">
        <v>1085</v>
      </c>
      <c r="F687" s="55" t="s">
        <v>1345</v>
      </c>
      <c r="G687" s="55"/>
      <c r="H687" s="9" t="s">
        <v>820</v>
      </c>
      <c r="I687">
        <v>9</v>
      </c>
      <c r="J687">
        <v>0</v>
      </c>
      <c r="K687" s="34">
        <v>4</v>
      </c>
      <c r="L687">
        <f>+Tabla3239[[#This Row],[BALANCE INICIAL]]+Tabla3239[[#This Row],[ENTRADAS]]-Tabla3239[[#This Row],[SALIDAS]]</f>
        <v>5</v>
      </c>
      <c r="M687" s="2">
        <v>520</v>
      </c>
      <c r="N687" s="2">
        <f>+Tabla3239[[#This Row],[BALANCE INICIAL]]*Tabla3239[[#This Row],[PRECIO]]</f>
        <v>4680</v>
      </c>
      <c r="O687" s="2">
        <f>+Tabla3239[[#This Row],[ENTRADAS]]*Tabla3239[[#This Row],[PRECIO]]</f>
        <v>0</v>
      </c>
      <c r="P687" s="2">
        <f>+Tabla3239[[#This Row],[SALIDAS]]*Tabla3239[[#This Row],[PRECIO]]</f>
        <v>2080</v>
      </c>
      <c r="Q687" s="2">
        <f>+Tabla3239[[#This Row],[BALANCE INICIAL2]]+Tabla3239[[#This Row],[ENTRADAS3]]-Tabla3239[[#This Row],[SALIDAS4]]</f>
        <v>2600</v>
      </c>
    </row>
    <row r="688" spans="1:17" x14ac:dyDescent="0.25">
      <c r="A688" s="39" t="s">
        <v>35</v>
      </c>
      <c r="B688" s="40" t="s">
        <v>883</v>
      </c>
      <c r="C688" s="52" t="s">
        <v>81</v>
      </c>
      <c r="D688" t="s">
        <v>1202</v>
      </c>
      <c r="F688" s="55" t="s">
        <v>1345</v>
      </c>
      <c r="G688" s="55"/>
      <c r="H688" s="9" t="s">
        <v>820</v>
      </c>
      <c r="I688">
        <v>4</v>
      </c>
      <c r="J688">
        <v>0</v>
      </c>
      <c r="K688" s="34">
        <v>0</v>
      </c>
      <c r="L688">
        <f>+Tabla3239[[#This Row],[BALANCE INICIAL]]+Tabla3239[[#This Row],[ENTRADAS]]-Tabla3239[[#This Row],[SALIDAS]]</f>
        <v>4</v>
      </c>
      <c r="M688" s="2">
        <v>103.05</v>
      </c>
      <c r="N688" s="2">
        <f>+Tabla3239[[#This Row],[BALANCE INICIAL]]*Tabla3239[[#This Row],[PRECIO]]</f>
        <v>412.2</v>
      </c>
      <c r="O688" s="2">
        <f>+Tabla3239[[#This Row],[ENTRADAS]]*Tabla3239[[#This Row],[PRECIO]]</f>
        <v>0</v>
      </c>
      <c r="P688" s="2">
        <f>+Tabla3239[[#This Row],[SALIDAS]]*Tabla3239[[#This Row],[PRECIO]]</f>
        <v>0</v>
      </c>
      <c r="Q688" s="2">
        <f>+Tabla3239[[#This Row],[BALANCE INICIAL2]]+Tabla3239[[#This Row],[ENTRADAS3]]-Tabla3239[[#This Row],[SALIDAS4]]</f>
        <v>412.2</v>
      </c>
    </row>
    <row r="689" spans="1:17" x14ac:dyDescent="0.25">
      <c r="A689" s="39" t="s">
        <v>35</v>
      </c>
      <c r="B689" s="40" t="s">
        <v>883</v>
      </c>
      <c r="C689" s="52" t="s">
        <v>81</v>
      </c>
      <c r="D689" t="s">
        <v>1203</v>
      </c>
      <c r="F689" s="55" t="s">
        <v>1345</v>
      </c>
      <c r="G689" s="55"/>
      <c r="H689" s="9" t="s">
        <v>820</v>
      </c>
      <c r="I689">
        <v>22</v>
      </c>
      <c r="J689">
        <v>0</v>
      </c>
      <c r="K689" s="34">
        <v>4</v>
      </c>
      <c r="L689">
        <f>+Tabla3239[[#This Row],[BALANCE INICIAL]]+Tabla3239[[#This Row],[ENTRADAS]]-Tabla3239[[#This Row],[SALIDAS]]</f>
        <v>18</v>
      </c>
      <c r="M689" s="2">
        <v>19.53</v>
      </c>
      <c r="N689" s="2">
        <f>+Tabla3239[[#This Row],[BALANCE INICIAL]]*Tabla3239[[#This Row],[PRECIO]]</f>
        <v>429.66</v>
      </c>
      <c r="O689" s="2">
        <f>+Tabla3239[[#This Row],[ENTRADAS]]*Tabla3239[[#This Row],[PRECIO]]</f>
        <v>0</v>
      </c>
      <c r="P689" s="2">
        <f>+Tabla3239[[#This Row],[SALIDAS]]*Tabla3239[[#This Row],[PRECIO]]</f>
        <v>78.12</v>
      </c>
      <c r="Q689" s="2">
        <f>+Tabla3239[[#This Row],[BALANCE INICIAL2]]+Tabla3239[[#This Row],[ENTRADAS3]]-Tabla3239[[#This Row],[SALIDAS4]]</f>
        <v>351.54</v>
      </c>
    </row>
    <row r="690" spans="1:17" x14ac:dyDescent="0.25">
      <c r="A690" s="39" t="s">
        <v>55</v>
      </c>
      <c r="B690" s="40" t="s">
        <v>905</v>
      </c>
      <c r="C690" s="52" t="s">
        <v>103</v>
      </c>
      <c r="D690" t="s">
        <v>1075</v>
      </c>
      <c r="E690" t="s">
        <v>1060</v>
      </c>
      <c r="F690" s="55" t="s">
        <v>1345</v>
      </c>
      <c r="G690" s="55"/>
      <c r="H690" s="9" t="s">
        <v>1403</v>
      </c>
      <c r="I690">
        <v>0</v>
      </c>
      <c r="J690">
        <v>0</v>
      </c>
      <c r="K690" s="34">
        <v>0</v>
      </c>
      <c r="L690">
        <f>+Tabla3239[[#This Row],[BALANCE INICIAL]]+Tabla3239[[#This Row],[ENTRADAS]]-Tabla3239[[#This Row],[SALIDAS]]</f>
        <v>0</v>
      </c>
      <c r="M690" s="2">
        <v>11700</v>
      </c>
      <c r="N690" s="2">
        <f>+Tabla3239[[#This Row],[BALANCE INICIAL]]*Tabla3239[[#This Row],[PRECIO]]</f>
        <v>0</v>
      </c>
      <c r="O690" s="2">
        <f>+Tabla3239[[#This Row],[ENTRADAS]]*Tabla3239[[#This Row],[PRECIO]]</f>
        <v>0</v>
      </c>
      <c r="P690" s="2">
        <f>+Tabla3239[[#This Row],[SALIDAS]]*Tabla3239[[#This Row],[PRECIO]]</f>
        <v>0</v>
      </c>
      <c r="Q690" s="2">
        <f>+Tabla3239[[#This Row],[BALANCE INICIAL2]]+Tabla3239[[#This Row],[ENTRADAS3]]-Tabla3239[[#This Row],[SALIDAS4]]</f>
        <v>0</v>
      </c>
    </row>
    <row r="691" spans="1:17" x14ac:dyDescent="0.25">
      <c r="A691" s="39" t="s">
        <v>55</v>
      </c>
      <c r="B691" s="40" t="s">
        <v>905</v>
      </c>
      <c r="C691" s="52" t="s">
        <v>103</v>
      </c>
      <c r="D691" t="s">
        <v>1076</v>
      </c>
      <c r="E691" t="s">
        <v>1060</v>
      </c>
      <c r="F691" s="55" t="s">
        <v>1345</v>
      </c>
      <c r="G691" s="55"/>
      <c r="H691" s="9" t="s">
        <v>1403</v>
      </c>
      <c r="I691">
        <v>0</v>
      </c>
      <c r="J691">
        <v>0</v>
      </c>
      <c r="K691" s="34">
        <v>0</v>
      </c>
      <c r="L691">
        <f>+Tabla3239[[#This Row],[BALANCE INICIAL]]+Tabla3239[[#This Row],[ENTRADAS]]-Tabla3239[[#This Row],[SALIDAS]]</f>
        <v>0</v>
      </c>
      <c r="M691" s="2">
        <v>11700</v>
      </c>
      <c r="N691" s="2">
        <f>+Tabla3239[[#This Row],[BALANCE INICIAL]]*Tabla3239[[#This Row],[PRECIO]]</f>
        <v>0</v>
      </c>
      <c r="O691" s="2">
        <f>+Tabla3239[[#This Row],[ENTRADAS]]*Tabla3239[[#This Row],[PRECIO]]</f>
        <v>0</v>
      </c>
      <c r="P691" s="2">
        <f>+Tabla3239[[#This Row],[SALIDAS]]*Tabla3239[[#This Row],[PRECIO]]</f>
        <v>0</v>
      </c>
      <c r="Q691" s="2">
        <f>+Tabla3239[[#This Row],[BALANCE INICIAL2]]+Tabla3239[[#This Row],[ENTRADAS3]]-Tabla3239[[#This Row],[SALIDAS4]]</f>
        <v>0</v>
      </c>
    </row>
    <row r="692" spans="1:17" x14ac:dyDescent="0.25">
      <c r="A692" s="39" t="s">
        <v>55</v>
      </c>
      <c r="B692" s="40" t="s">
        <v>905</v>
      </c>
      <c r="C692" s="52" t="s">
        <v>103</v>
      </c>
      <c r="D692" t="s">
        <v>1074</v>
      </c>
      <c r="E692" t="s">
        <v>1060</v>
      </c>
      <c r="F692" s="55" t="s">
        <v>1345</v>
      </c>
      <c r="G692" s="55"/>
      <c r="H692" s="9" t="s">
        <v>1403</v>
      </c>
      <c r="I692">
        <v>0</v>
      </c>
      <c r="J692">
        <v>0</v>
      </c>
      <c r="K692" s="34">
        <v>0</v>
      </c>
      <c r="L692">
        <f>+Tabla3239[[#This Row],[BALANCE INICIAL]]+Tabla3239[[#This Row],[ENTRADAS]]-Tabla3239[[#This Row],[SALIDAS]]</f>
        <v>0</v>
      </c>
      <c r="M692" s="2">
        <v>11700</v>
      </c>
      <c r="N692" s="2">
        <f>+Tabla3239[[#This Row],[BALANCE INICIAL]]*Tabla3239[[#This Row],[PRECIO]]</f>
        <v>0</v>
      </c>
      <c r="O692" s="2">
        <f>+Tabla3239[[#This Row],[ENTRADAS]]*Tabla3239[[#This Row],[PRECIO]]</f>
        <v>0</v>
      </c>
      <c r="P692" s="2">
        <f>+Tabla3239[[#This Row],[SALIDAS]]*Tabla3239[[#This Row],[PRECIO]]</f>
        <v>0</v>
      </c>
      <c r="Q692" s="2">
        <f>+Tabla3239[[#This Row],[BALANCE INICIAL2]]+Tabla3239[[#This Row],[ENTRADAS3]]-Tabla3239[[#This Row],[SALIDAS4]]</f>
        <v>0</v>
      </c>
    </row>
    <row r="693" spans="1:17" x14ac:dyDescent="0.25">
      <c r="A693" s="39" t="s">
        <v>55</v>
      </c>
      <c r="B693" s="40" t="s">
        <v>905</v>
      </c>
      <c r="C693" s="52" t="s">
        <v>103</v>
      </c>
      <c r="D693" t="s">
        <v>1069</v>
      </c>
      <c r="E693" t="s">
        <v>1060</v>
      </c>
      <c r="F693" s="55" t="s">
        <v>1345</v>
      </c>
      <c r="G693" s="55"/>
      <c r="H693" s="9" t="s">
        <v>1403</v>
      </c>
      <c r="I693">
        <v>0</v>
      </c>
      <c r="J693">
        <v>0</v>
      </c>
      <c r="K693" s="34">
        <v>0</v>
      </c>
      <c r="L693">
        <f>+Tabla3239[[#This Row],[BALANCE INICIAL]]+Tabla3239[[#This Row],[ENTRADAS]]-Tabla3239[[#This Row],[SALIDAS]]</f>
        <v>0</v>
      </c>
      <c r="M693" s="2">
        <v>9000</v>
      </c>
      <c r="N693" s="2">
        <f>+Tabla3239[[#This Row],[BALANCE INICIAL]]*Tabla3239[[#This Row],[PRECIO]]</f>
        <v>0</v>
      </c>
      <c r="O693" s="2">
        <f>+Tabla3239[[#This Row],[ENTRADAS]]*Tabla3239[[#This Row],[PRECIO]]</f>
        <v>0</v>
      </c>
      <c r="P693" s="2">
        <f>+Tabla3239[[#This Row],[SALIDAS]]*Tabla3239[[#This Row],[PRECIO]]</f>
        <v>0</v>
      </c>
      <c r="Q693" s="2">
        <f>+Tabla3239[[#This Row],[BALANCE INICIAL2]]+Tabla3239[[#This Row],[ENTRADAS3]]-Tabla3239[[#This Row],[SALIDAS4]]</f>
        <v>0</v>
      </c>
    </row>
    <row r="694" spans="1:17" x14ac:dyDescent="0.25">
      <c r="A694" s="39" t="s">
        <v>55</v>
      </c>
      <c r="B694" s="40" t="s">
        <v>905</v>
      </c>
      <c r="C694" s="52" t="s">
        <v>103</v>
      </c>
      <c r="D694" t="s">
        <v>1077</v>
      </c>
      <c r="E694" t="s">
        <v>1060</v>
      </c>
      <c r="F694" s="55" t="s">
        <v>1345</v>
      </c>
      <c r="G694" s="55"/>
      <c r="H694" s="9" t="s">
        <v>1403</v>
      </c>
      <c r="I694">
        <v>0</v>
      </c>
      <c r="J694">
        <v>0</v>
      </c>
      <c r="K694" s="34">
        <v>0</v>
      </c>
      <c r="L694">
        <f>+Tabla3239[[#This Row],[BALANCE INICIAL]]+Tabla3239[[#This Row],[ENTRADAS]]-Tabla3239[[#This Row],[SALIDAS]]</f>
        <v>0</v>
      </c>
      <c r="M694" s="2">
        <v>11700</v>
      </c>
      <c r="N694" s="2">
        <f>+Tabla3239[[#This Row],[BALANCE INICIAL]]*Tabla3239[[#This Row],[PRECIO]]</f>
        <v>0</v>
      </c>
      <c r="O694" s="2">
        <f>+Tabla3239[[#This Row],[ENTRADAS]]*Tabla3239[[#This Row],[PRECIO]]</f>
        <v>0</v>
      </c>
      <c r="P694" s="2">
        <f>+Tabla3239[[#This Row],[SALIDAS]]*Tabla3239[[#This Row],[PRECIO]]</f>
        <v>0</v>
      </c>
      <c r="Q694" s="2">
        <f>+Tabla3239[[#This Row],[BALANCE INICIAL2]]+Tabla3239[[#This Row],[ENTRADAS3]]-Tabla3239[[#This Row],[SALIDAS4]]</f>
        <v>0</v>
      </c>
    </row>
    <row r="695" spans="1:17" x14ac:dyDescent="0.25">
      <c r="A695" s="39" t="s">
        <v>55</v>
      </c>
      <c r="B695" s="40" t="s">
        <v>905</v>
      </c>
      <c r="C695" s="52" t="s">
        <v>103</v>
      </c>
      <c r="D695" t="s">
        <v>137</v>
      </c>
      <c r="F695" s="55" t="s">
        <v>1345</v>
      </c>
      <c r="G695" s="55"/>
      <c r="H695" s="9" t="s">
        <v>829</v>
      </c>
      <c r="I695">
        <v>0</v>
      </c>
      <c r="J695">
        <v>0</v>
      </c>
      <c r="K695" s="34">
        <v>0</v>
      </c>
      <c r="L695">
        <f>+Tabla3239[[#This Row],[BALANCE INICIAL]]+Tabla3239[[#This Row],[ENTRADAS]]-Tabla3239[[#This Row],[SALIDAS]]</f>
        <v>0</v>
      </c>
      <c r="M695" s="2">
        <v>380</v>
      </c>
      <c r="N695" s="2">
        <f>+Tabla3239[[#This Row],[BALANCE INICIAL]]*Tabla3239[[#This Row],[PRECIO]]</f>
        <v>0</v>
      </c>
      <c r="O695" s="2">
        <f>+Tabla3239[[#This Row],[ENTRADAS]]*Tabla3239[[#This Row],[PRECIO]]</f>
        <v>0</v>
      </c>
      <c r="P695" s="2">
        <f>+Tabla3239[[#This Row],[SALIDAS]]*Tabla3239[[#This Row],[PRECIO]]</f>
        <v>0</v>
      </c>
      <c r="Q695" s="2">
        <f>+Tabla3239[[#This Row],[BALANCE INICIAL2]]+Tabla3239[[#This Row],[ENTRADAS3]]-Tabla3239[[#This Row],[SALIDAS4]]</f>
        <v>0</v>
      </c>
    </row>
    <row r="696" spans="1:17" x14ac:dyDescent="0.25">
      <c r="A696" s="39" t="s">
        <v>59</v>
      </c>
      <c r="B696" s="40" t="s">
        <v>880</v>
      </c>
      <c r="C696" s="52" t="s">
        <v>107</v>
      </c>
      <c r="D696" t="s">
        <v>806</v>
      </c>
      <c r="F696" s="55" t="s">
        <v>1345</v>
      </c>
      <c r="G696" s="55"/>
      <c r="H696" s="9" t="s">
        <v>820</v>
      </c>
      <c r="I696">
        <v>107</v>
      </c>
      <c r="J696">
        <v>0</v>
      </c>
      <c r="K696" s="34">
        <v>0</v>
      </c>
      <c r="L696">
        <f>+Tabla3239[[#This Row],[BALANCE INICIAL]]+Tabla3239[[#This Row],[ENTRADAS]]-Tabla3239[[#This Row],[SALIDAS]]</f>
        <v>107</v>
      </c>
      <c r="M696" s="2">
        <v>25</v>
      </c>
      <c r="N696" s="2">
        <f>+Tabla3239[[#This Row],[BALANCE INICIAL]]*Tabla3239[[#This Row],[PRECIO]]</f>
        <v>2675</v>
      </c>
      <c r="O696" s="2">
        <f>+Tabla3239[[#This Row],[ENTRADAS]]*Tabla3239[[#This Row],[PRECIO]]</f>
        <v>0</v>
      </c>
      <c r="P696" s="2">
        <f>+Tabla3239[[#This Row],[SALIDAS]]*Tabla3239[[#This Row],[PRECIO]]</f>
        <v>0</v>
      </c>
      <c r="Q696" s="2">
        <f>+Tabla3239[[#This Row],[BALANCE INICIAL2]]+Tabla3239[[#This Row],[ENTRADAS3]]-Tabla3239[[#This Row],[SALIDAS4]]</f>
        <v>2675</v>
      </c>
    </row>
    <row r="697" spans="1:17" x14ac:dyDescent="0.25">
      <c r="A697" s="39" t="s">
        <v>59</v>
      </c>
      <c r="B697" s="40" t="s">
        <v>880</v>
      </c>
      <c r="C697" s="52" t="s">
        <v>107</v>
      </c>
      <c r="D697" t="s">
        <v>807</v>
      </c>
      <c r="F697" s="55" t="s">
        <v>1345</v>
      </c>
      <c r="G697" s="55"/>
      <c r="H697" s="9" t="s">
        <v>820</v>
      </c>
      <c r="I697">
        <v>5</v>
      </c>
      <c r="J697">
        <v>0</v>
      </c>
      <c r="K697" s="34">
        <v>0</v>
      </c>
      <c r="L697">
        <f>+Tabla3239[[#This Row],[BALANCE INICIAL]]+Tabla3239[[#This Row],[ENTRADAS]]-Tabla3239[[#This Row],[SALIDAS]]</f>
        <v>5</v>
      </c>
      <c r="M697" s="2">
        <v>550.41</v>
      </c>
      <c r="N697" s="2">
        <f>+Tabla3239[[#This Row],[BALANCE INICIAL]]*Tabla3239[[#This Row],[PRECIO]]</f>
        <v>2752.0499999999997</v>
      </c>
      <c r="O697" s="2">
        <f>+Tabla3239[[#This Row],[ENTRADAS]]*Tabla3239[[#This Row],[PRECIO]]</f>
        <v>0</v>
      </c>
      <c r="P697" s="2">
        <f>+Tabla3239[[#This Row],[SALIDAS]]*Tabla3239[[#This Row],[PRECIO]]</f>
        <v>0</v>
      </c>
      <c r="Q697" s="2">
        <f>+Tabla3239[[#This Row],[BALANCE INICIAL2]]+Tabla3239[[#This Row],[ENTRADAS3]]-Tabla3239[[#This Row],[SALIDAS4]]</f>
        <v>2752.0499999999997</v>
      </c>
    </row>
    <row r="698" spans="1:17" x14ac:dyDescent="0.25">
      <c r="A698" s="39" t="s">
        <v>60</v>
      </c>
      <c r="B698" s="40" t="s">
        <v>885</v>
      </c>
      <c r="C698" s="52" t="s">
        <v>108</v>
      </c>
      <c r="D698" t="s">
        <v>808</v>
      </c>
      <c r="F698" s="55" t="s">
        <v>1345</v>
      </c>
      <c r="G698" s="55"/>
      <c r="H698" s="9" t="s">
        <v>820</v>
      </c>
      <c r="I698">
        <v>1</v>
      </c>
      <c r="J698">
        <v>0</v>
      </c>
      <c r="K698" s="34">
        <v>0</v>
      </c>
      <c r="L698">
        <f>+Tabla3239[[#This Row],[BALANCE INICIAL]]+Tabla3239[[#This Row],[ENTRADAS]]-Tabla3239[[#This Row],[SALIDAS]]</f>
        <v>1</v>
      </c>
      <c r="M698" s="2">
        <v>645</v>
      </c>
      <c r="N698" s="2">
        <f>+Tabla3239[[#This Row],[BALANCE INICIAL]]*Tabla3239[[#This Row],[PRECIO]]</f>
        <v>645</v>
      </c>
      <c r="O698" s="2">
        <f>+Tabla3239[[#This Row],[ENTRADAS]]*Tabla3239[[#This Row],[PRECIO]]</f>
        <v>0</v>
      </c>
      <c r="P698" s="2">
        <f>+Tabla3239[[#This Row],[SALIDAS]]*Tabla3239[[#This Row],[PRECIO]]</f>
        <v>0</v>
      </c>
      <c r="Q698" s="2">
        <f>+Tabla3239[[#This Row],[BALANCE INICIAL2]]+Tabla3239[[#This Row],[ENTRADAS3]]-Tabla3239[[#This Row],[SALIDAS4]]</f>
        <v>645</v>
      </c>
    </row>
    <row r="699" spans="1:17" x14ac:dyDescent="0.25">
      <c r="A699" s="39" t="s">
        <v>42</v>
      </c>
      <c r="B699" s="56">
        <v>1206010001</v>
      </c>
      <c r="C699" s="52" t="s">
        <v>88</v>
      </c>
      <c r="D699" t="s">
        <v>1200</v>
      </c>
      <c r="F699" s="55" t="s">
        <v>1345</v>
      </c>
      <c r="G699" s="55"/>
      <c r="H699" s="9" t="s">
        <v>820</v>
      </c>
      <c r="I699">
        <v>4</v>
      </c>
      <c r="J699">
        <v>0</v>
      </c>
      <c r="K699" s="34">
        <v>0</v>
      </c>
      <c r="L699">
        <f>+Tabla3239[[#This Row],[BALANCE INICIAL]]+Tabla3239[[#This Row],[ENTRADAS]]-Tabla3239[[#This Row],[SALIDAS]]</f>
        <v>4</v>
      </c>
      <c r="M699" s="2">
        <v>162.5</v>
      </c>
      <c r="N699" s="2">
        <f>+Tabla3239[[#This Row],[BALANCE INICIAL]]*Tabla3239[[#This Row],[PRECIO]]</f>
        <v>650</v>
      </c>
      <c r="O699" s="2">
        <f>+Tabla3239[[#This Row],[ENTRADAS]]*Tabla3239[[#This Row],[PRECIO]]</f>
        <v>0</v>
      </c>
      <c r="P699" s="2">
        <f>+Tabla3239[[#This Row],[SALIDAS]]*Tabla3239[[#This Row],[PRECIO]]</f>
        <v>0</v>
      </c>
      <c r="Q699" s="2">
        <f>+Tabla3239[[#This Row],[BALANCE INICIAL2]]+Tabla3239[[#This Row],[ENTRADAS3]]-Tabla3239[[#This Row],[SALIDAS4]]</f>
        <v>650</v>
      </c>
    </row>
    <row r="700" spans="1:17" ht="13.5" customHeight="1" x14ac:dyDescent="0.25">
      <c r="A700" s="39" t="s">
        <v>42</v>
      </c>
      <c r="B700" s="56">
        <v>1206010001</v>
      </c>
      <c r="C700" s="52" t="s">
        <v>88</v>
      </c>
      <c r="D700" t="s">
        <v>1052</v>
      </c>
      <c r="E700">
        <v>0</v>
      </c>
      <c r="F700" s="55" t="s">
        <v>1345</v>
      </c>
      <c r="G700" s="55"/>
      <c r="H700" s="9" t="s">
        <v>825</v>
      </c>
      <c r="I700">
        <v>0</v>
      </c>
      <c r="J700">
        <v>0</v>
      </c>
      <c r="K700" s="34">
        <v>0</v>
      </c>
      <c r="L700">
        <f>+Tabla3239[[#This Row],[BALANCE INICIAL]]+Tabla3239[[#This Row],[ENTRADAS]]-Tabla3239[[#This Row],[SALIDAS]]</f>
        <v>0</v>
      </c>
      <c r="M700" s="2">
        <v>1401</v>
      </c>
      <c r="N700" s="2">
        <f>+Tabla3239[[#This Row],[BALANCE INICIAL]]*Tabla3239[[#This Row],[PRECIO]]</f>
        <v>0</v>
      </c>
      <c r="O700" s="2">
        <f>+Tabla3239[[#This Row],[ENTRADAS]]*Tabla3239[[#This Row],[PRECIO]]</f>
        <v>0</v>
      </c>
      <c r="P700" s="2">
        <f>+Tabla3239[[#This Row],[SALIDAS]]*Tabla3239[[#This Row],[PRECIO]]</f>
        <v>0</v>
      </c>
      <c r="Q700" s="2">
        <f>+Tabla3239[[#This Row],[BALANCE INICIAL2]]+Tabla3239[[#This Row],[ENTRADAS3]]-Tabla3239[[#This Row],[SALIDAS4]]</f>
        <v>0</v>
      </c>
    </row>
    <row r="701" spans="1:17" x14ac:dyDescent="0.25">
      <c r="A701" s="39" t="s">
        <v>42</v>
      </c>
      <c r="B701" s="56">
        <v>1206010001</v>
      </c>
      <c r="C701" s="52" t="s">
        <v>88</v>
      </c>
      <c r="D701" t="s">
        <v>1201</v>
      </c>
      <c r="F701" s="55" t="s">
        <v>1345</v>
      </c>
      <c r="G701" s="55"/>
      <c r="H701" s="9" t="s">
        <v>820</v>
      </c>
      <c r="I701">
        <v>5</v>
      </c>
      <c r="J701">
        <v>0</v>
      </c>
      <c r="K701" s="34">
        <v>0</v>
      </c>
      <c r="L701">
        <f>+Tabla3239[[#This Row],[BALANCE INICIAL]]+Tabla3239[[#This Row],[ENTRADAS]]-Tabla3239[[#This Row],[SALIDAS]]</f>
        <v>5</v>
      </c>
      <c r="M701" s="2">
        <v>900</v>
      </c>
      <c r="N701" s="2">
        <f>+Tabla3239[[#This Row],[BALANCE INICIAL]]*Tabla3239[[#This Row],[PRECIO]]</f>
        <v>4500</v>
      </c>
      <c r="O701" s="2">
        <f>+Tabla3239[[#This Row],[ENTRADAS]]*Tabla3239[[#This Row],[PRECIO]]</f>
        <v>0</v>
      </c>
      <c r="P701" s="2">
        <f>+Tabla3239[[#This Row],[SALIDAS]]*Tabla3239[[#This Row],[PRECIO]]</f>
        <v>0</v>
      </c>
      <c r="Q701" s="2">
        <f>+Tabla3239[[#This Row],[BALANCE INICIAL2]]+Tabla3239[[#This Row],[ENTRADAS3]]-Tabla3239[[#This Row],[SALIDAS4]]</f>
        <v>4500</v>
      </c>
    </row>
    <row r="702" spans="1:17" x14ac:dyDescent="0.25">
      <c r="A702" s="39" t="s">
        <v>47</v>
      </c>
      <c r="B702" s="40" t="s">
        <v>893</v>
      </c>
      <c r="C702" s="52" t="s">
        <v>94</v>
      </c>
      <c r="D702" t="s">
        <v>402</v>
      </c>
      <c r="F702" s="55" t="s">
        <v>1345</v>
      </c>
      <c r="G702" s="55"/>
      <c r="H702" s="9" t="s">
        <v>825</v>
      </c>
      <c r="I702">
        <v>3</v>
      </c>
      <c r="J702">
        <v>0</v>
      </c>
      <c r="K702" s="34">
        <v>2</v>
      </c>
      <c r="L702">
        <f>+Tabla3239[[#This Row],[BALANCE INICIAL]]+Tabla3239[[#This Row],[ENTRADAS]]-Tabla3239[[#This Row],[SALIDAS]]</f>
        <v>1</v>
      </c>
      <c r="M702" s="2">
        <v>452.54</v>
      </c>
      <c r="N702" s="2">
        <f>+Tabla3239[[#This Row],[BALANCE INICIAL]]*Tabla3239[[#This Row],[PRECIO]]</f>
        <v>1357.6200000000001</v>
      </c>
      <c r="O702" s="2">
        <f>+Tabla3239[[#This Row],[ENTRADAS]]*Tabla3239[[#This Row],[PRECIO]]</f>
        <v>0</v>
      </c>
      <c r="P702" s="2">
        <f>+Tabla3239[[#This Row],[SALIDAS]]*Tabla3239[[#This Row],[PRECIO]]</f>
        <v>905.08</v>
      </c>
      <c r="Q702" s="2">
        <f>+Tabla3239[[#This Row],[BALANCE INICIAL2]]+Tabla3239[[#This Row],[ENTRADAS3]]-Tabla3239[[#This Row],[SALIDAS4]]</f>
        <v>452.54000000000008</v>
      </c>
    </row>
    <row r="703" spans="1:17" x14ac:dyDescent="0.25">
      <c r="A703" s="39" t="s">
        <v>47</v>
      </c>
      <c r="B703" s="40" t="s">
        <v>893</v>
      </c>
      <c r="C703" s="52" t="s">
        <v>94</v>
      </c>
      <c r="D703" t="s">
        <v>320</v>
      </c>
      <c r="F703" s="55" t="s">
        <v>1345</v>
      </c>
      <c r="G703" s="55"/>
      <c r="H703" s="9" t="s">
        <v>825</v>
      </c>
      <c r="I703">
        <v>60</v>
      </c>
      <c r="J703">
        <v>0</v>
      </c>
      <c r="K703" s="34">
        <v>13</v>
      </c>
      <c r="L703">
        <f>+Tabla3239[[#This Row],[BALANCE INICIAL]]+Tabla3239[[#This Row],[ENTRADAS]]-Tabla3239[[#This Row],[SALIDAS]]</f>
        <v>47</v>
      </c>
      <c r="M703" s="2">
        <v>435.83</v>
      </c>
      <c r="N703" s="2">
        <f>+Tabla3239[[#This Row],[BALANCE INICIAL]]*Tabla3239[[#This Row],[PRECIO]]</f>
        <v>26149.8</v>
      </c>
      <c r="O703" s="2">
        <f>+Tabla3239[[#This Row],[ENTRADAS]]*Tabla3239[[#This Row],[PRECIO]]</f>
        <v>0</v>
      </c>
      <c r="P703" s="2">
        <f>+Tabla3239[[#This Row],[SALIDAS]]*Tabla3239[[#This Row],[PRECIO]]</f>
        <v>5665.79</v>
      </c>
      <c r="Q703" s="2">
        <f>+Tabla3239[[#This Row],[BALANCE INICIAL2]]+Tabla3239[[#This Row],[ENTRADAS3]]-Tabla3239[[#This Row],[SALIDAS4]]</f>
        <v>20484.009999999998</v>
      </c>
    </row>
    <row r="704" spans="1:17" x14ac:dyDescent="0.25">
      <c r="A704" s="63" t="s">
        <v>1526</v>
      </c>
      <c r="B704" s="40" t="s">
        <v>1527</v>
      </c>
      <c r="C704" s="52" t="s">
        <v>1528</v>
      </c>
      <c r="D704" t="s">
        <v>1529</v>
      </c>
      <c r="E704" t="s">
        <v>1532</v>
      </c>
      <c r="F704" s="55">
        <v>45523</v>
      </c>
      <c r="G704" s="62" t="s">
        <v>1533</v>
      </c>
      <c r="H704" s="9" t="s">
        <v>820</v>
      </c>
      <c r="J704">
        <v>1050</v>
      </c>
      <c r="K704" s="34">
        <v>1050</v>
      </c>
      <c r="L704">
        <f>+Tabla3239[[#This Row],[BALANCE INICIAL]]+Tabla3239[[#This Row],[ENTRADAS]]-Tabla3239[[#This Row],[SALIDAS]]</f>
        <v>0</v>
      </c>
      <c r="M704" s="2">
        <v>1000</v>
      </c>
      <c r="N704" s="2">
        <f>+Tabla3239[[#This Row],[BALANCE INICIAL]]*Tabla3239[[#This Row],[PRECIO]]</f>
        <v>0</v>
      </c>
      <c r="O704" s="2">
        <f>+Tabla3239[[#This Row],[ENTRADAS]]*Tabla3239[[#This Row],[PRECIO]]</f>
        <v>1050000</v>
      </c>
      <c r="P704" s="2">
        <f>+Tabla3239[[#This Row],[SALIDAS]]*Tabla3239[[#This Row],[PRECIO]]</f>
        <v>1050000</v>
      </c>
      <c r="Q704" s="2">
        <f>+Tabla3239[[#This Row],[BALANCE INICIAL2]]+Tabla3239[[#This Row],[ENTRADAS3]]-Tabla3239[[#This Row],[SALIDAS4]]</f>
        <v>0</v>
      </c>
    </row>
    <row r="705" spans="1:17" x14ac:dyDescent="0.25">
      <c r="A705" s="63" t="s">
        <v>1526</v>
      </c>
      <c r="B705" s="40" t="s">
        <v>1527</v>
      </c>
      <c r="C705" s="52" t="s">
        <v>1528</v>
      </c>
      <c r="D705" t="s">
        <v>1530</v>
      </c>
      <c r="E705" t="s">
        <v>1532</v>
      </c>
      <c r="F705" s="55">
        <v>45523</v>
      </c>
      <c r="G705" s="62" t="s">
        <v>1533</v>
      </c>
      <c r="H705" s="9" t="s">
        <v>820</v>
      </c>
      <c r="J705">
        <v>900</v>
      </c>
      <c r="K705" s="34">
        <v>900</v>
      </c>
      <c r="L705">
        <f>+Tabla3239[[#This Row],[BALANCE INICIAL]]+Tabla3239[[#This Row],[ENTRADAS]]-Tabla3239[[#This Row],[SALIDAS]]</f>
        <v>0</v>
      </c>
      <c r="M705" s="2">
        <v>500</v>
      </c>
      <c r="N705" s="2">
        <f>+Tabla3239[[#This Row],[BALANCE INICIAL]]*Tabla3239[[#This Row],[PRECIO]]</f>
        <v>0</v>
      </c>
      <c r="O705" s="2">
        <f>+Tabla3239[[#This Row],[ENTRADAS]]*Tabla3239[[#This Row],[PRECIO]]</f>
        <v>450000</v>
      </c>
      <c r="P705" s="2">
        <f>+Tabla3239[[#This Row],[SALIDAS]]*Tabla3239[[#This Row],[PRECIO]]</f>
        <v>450000</v>
      </c>
      <c r="Q705" s="2">
        <f>+Tabla3239[[#This Row],[BALANCE INICIAL2]]+Tabla3239[[#This Row],[ENTRADAS3]]-Tabla3239[[#This Row],[SALIDAS4]]</f>
        <v>0</v>
      </c>
    </row>
    <row r="706" spans="1:17" ht="14.25" customHeight="1" x14ac:dyDescent="0.25">
      <c r="A706" s="63" t="s">
        <v>1526</v>
      </c>
      <c r="B706" s="40" t="s">
        <v>1527</v>
      </c>
      <c r="C706" s="52" t="s">
        <v>1528</v>
      </c>
      <c r="D706" t="s">
        <v>1531</v>
      </c>
      <c r="E706" t="s">
        <v>1532</v>
      </c>
      <c r="F706" s="55">
        <v>45523</v>
      </c>
      <c r="G706" s="62" t="s">
        <v>1533</v>
      </c>
      <c r="H706" s="9" t="s">
        <v>820</v>
      </c>
      <c r="J706">
        <v>600</v>
      </c>
      <c r="K706" s="34">
        <v>600</v>
      </c>
      <c r="L706">
        <f>+Tabla3239[[#This Row],[BALANCE INICIAL]]+Tabla3239[[#This Row],[ENTRADAS]]-Tabla3239[[#This Row],[SALIDAS]]</f>
        <v>0</v>
      </c>
      <c r="M706" s="2">
        <v>200</v>
      </c>
      <c r="N706" s="2">
        <f>+Tabla3239[[#This Row],[BALANCE INICIAL]]*Tabla3239[[#This Row],[PRECIO]]</f>
        <v>0</v>
      </c>
      <c r="O706" s="2">
        <f>+Tabla3239[[#This Row],[ENTRADAS]]*Tabla3239[[#This Row],[PRECIO]]</f>
        <v>120000</v>
      </c>
      <c r="P706" s="2">
        <f>+Tabla3239[[#This Row],[SALIDAS]]*Tabla3239[[#This Row],[PRECIO]]</f>
        <v>120000</v>
      </c>
      <c r="Q706" s="2">
        <f>+Tabla3239[[#This Row],[BALANCE INICIAL2]]+Tabla3239[[#This Row],[ENTRADAS3]]-Tabla3239[[#This Row],[SALIDAS4]]</f>
        <v>0</v>
      </c>
    </row>
    <row r="707" spans="1:17" x14ac:dyDescent="0.25">
      <c r="A707" s="39" t="s">
        <v>28</v>
      </c>
      <c r="B707" s="40" t="s">
        <v>884</v>
      </c>
      <c r="C707" s="52" t="s">
        <v>74</v>
      </c>
      <c r="D707" t="s">
        <v>1059</v>
      </c>
      <c r="F707" s="55" t="s">
        <v>1345</v>
      </c>
      <c r="G707" s="55"/>
      <c r="H707" s="9" t="s">
        <v>820</v>
      </c>
      <c r="I707">
        <v>19</v>
      </c>
      <c r="J707">
        <v>0</v>
      </c>
      <c r="K707" s="34">
        <v>5</v>
      </c>
      <c r="L707">
        <f>+Tabla3239[[#This Row],[BALANCE INICIAL]]+Tabla3239[[#This Row],[ENTRADAS]]-Tabla3239[[#This Row],[SALIDAS]]</f>
        <v>14</v>
      </c>
      <c r="M707" s="2">
        <v>155.16999999999999</v>
      </c>
      <c r="N707" s="2">
        <f>+Tabla3239[[#This Row],[BALANCE INICIAL]]*Tabla3239[[#This Row],[PRECIO]]</f>
        <v>2948.2299999999996</v>
      </c>
      <c r="O707" s="2">
        <f>+Tabla3239[[#This Row],[ENTRADAS]]*Tabla3239[[#This Row],[PRECIO]]</f>
        <v>0</v>
      </c>
      <c r="P707" s="2">
        <f>+Tabla3239[[#This Row],[SALIDAS]]*Tabla3239[[#This Row],[PRECIO]]</f>
        <v>775.84999999999991</v>
      </c>
      <c r="Q707" s="2">
        <f>+Tabla3239[[#This Row],[BALANCE INICIAL2]]+Tabla3239[[#This Row],[ENTRADAS3]]-Tabla3239[[#This Row],[SALIDAS4]]</f>
        <v>2172.3799999999997</v>
      </c>
    </row>
    <row r="708" spans="1:17" x14ac:dyDescent="0.25">
      <c r="A708" s="39" t="s">
        <v>59</v>
      </c>
      <c r="B708" s="40" t="s">
        <v>880</v>
      </c>
      <c r="C708" s="52" t="s">
        <v>107</v>
      </c>
      <c r="D708" t="s">
        <v>809</v>
      </c>
      <c r="F708" s="55" t="s">
        <v>1345</v>
      </c>
      <c r="G708" s="55"/>
      <c r="H708" s="9" t="s">
        <v>820</v>
      </c>
      <c r="I708">
        <v>3</v>
      </c>
      <c r="J708">
        <v>0</v>
      </c>
      <c r="K708" s="34">
        <v>0</v>
      </c>
      <c r="L708">
        <f>+Tabla3239[[#This Row],[BALANCE INICIAL]]+Tabla3239[[#This Row],[ENTRADAS]]-Tabla3239[[#This Row],[SALIDAS]]</f>
        <v>3</v>
      </c>
      <c r="M708" s="2">
        <v>400</v>
      </c>
      <c r="N708" s="2">
        <f>+Tabla3239[[#This Row],[BALANCE INICIAL]]*Tabla3239[[#This Row],[PRECIO]]</f>
        <v>1200</v>
      </c>
      <c r="O708" s="2">
        <f>+Tabla3239[[#This Row],[ENTRADAS]]*Tabla3239[[#This Row],[PRECIO]]</f>
        <v>0</v>
      </c>
      <c r="P708" s="2">
        <f>+Tabla3239[[#This Row],[SALIDAS]]*Tabla3239[[#This Row],[PRECIO]]</f>
        <v>0</v>
      </c>
      <c r="Q708" s="2">
        <f>+Tabla3239[[#This Row],[BALANCE INICIAL2]]+Tabla3239[[#This Row],[ENTRADAS3]]-Tabla3239[[#This Row],[SALIDAS4]]</f>
        <v>1200</v>
      </c>
    </row>
    <row r="709" spans="1:17" x14ac:dyDescent="0.25">
      <c r="A709" s="39" t="s">
        <v>37</v>
      </c>
      <c r="B709" s="40" t="s">
        <v>886</v>
      </c>
      <c r="C709" s="52" t="s">
        <v>83</v>
      </c>
      <c r="D709" t="s">
        <v>1009</v>
      </c>
      <c r="F709" s="55" t="s">
        <v>1345</v>
      </c>
      <c r="G709" s="55"/>
      <c r="H709" s="9" t="s">
        <v>820</v>
      </c>
      <c r="I709">
        <v>5</v>
      </c>
      <c r="J709">
        <v>0</v>
      </c>
      <c r="K709" s="34">
        <v>0</v>
      </c>
      <c r="L709">
        <f>+Tabla3239[[#This Row],[BALANCE INICIAL]]+Tabla3239[[#This Row],[ENTRADAS]]-Tabla3239[[#This Row],[SALIDAS]]</f>
        <v>5</v>
      </c>
      <c r="M709" s="2">
        <v>200</v>
      </c>
      <c r="N709" s="2">
        <f>+Tabla3239[[#This Row],[BALANCE INICIAL]]*Tabla3239[[#This Row],[PRECIO]]</f>
        <v>1000</v>
      </c>
      <c r="O709" s="2">
        <f>+Tabla3239[[#This Row],[ENTRADAS]]*Tabla3239[[#This Row],[PRECIO]]</f>
        <v>0</v>
      </c>
      <c r="P709" s="2">
        <f>+Tabla3239[[#This Row],[SALIDAS]]*Tabla3239[[#This Row],[PRECIO]]</f>
        <v>0</v>
      </c>
      <c r="Q709" s="2">
        <f>+Tabla3239[[#This Row],[BALANCE INICIAL2]]+Tabla3239[[#This Row],[ENTRADAS3]]-Tabla3239[[#This Row],[SALIDAS4]]</f>
        <v>1000</v>
      </c>
    </row>
    <row r="710" spans="1:17" x14ac:dyDescent="0.25">
      <c r="A710" s="9" t="s">
        <v>29</v>
      </c>
      <c r="B710" s="47" t="s">
        <v>878</v>
      </c>
      <c r="C710" s="50" t="s">
        <v>102</v>
      </c>
      <c r="D710" t="s">
        <v>635</v>
      </c>
      <c r="F710" s="55" t="s">
        <v>1345</v>
      </c>
      <c r="G710" s="55"/>
      <c r="H710" s="9" t="s">
        <v>865</v>
      </c>
      <c r="I710">
        <v>13</v>
      </c>
      <c r="J710">
        <v>0</v>
      </c>
      <c r="K710" s="34">
        <v>0</v>
      </c>
      <c r="L710">
        <f>+Tabla3239[[#This Row],[BALANCE INICIAL]]+Tabla3239[[#This Row],[ENTRADAS]]-Tabla3239[[#This Row],[SALIDAS]]</f>
        <v>13</v>
      </c>
      <c r="M710" s="2">
        <v>880</v>
      </c>
      <c r="N710" s="2">
        <f>+Tabla3239[[#This Row],[BALANCE INICIAL]]*Tabla3239[[#This Row],[PRECIO]]</f>
        <v>11440</v>
      </c>
      <c r="O710" s="2">
        <f>+Tabla3239[[#This Row],[ENTRADAS]]*Tabla3239[[#This Row],[PRECIO]]</f>
        <v>0</v>
      </c>
      <c r="P710" s="2">
        <f>+Tabla3239[[#This Row],[SALIDAS]]*Tabla3239[[#This Row],[PRECIO]]</f>
        <v>0</v>
      </c>
      <c r="Q710" s="2">
        <f>+Tabla3239[[#This Row],[BALANCE INICIAL2]]+Tabla3239[[#This Row],[ENTRADAS3]]-Tabla3239[[#This Row],[SALIDAS4]]</f>
        <v>11440</v>
      </c>
    </row>
    <row r="711" spans="1:17" ht="15.75" customHeight="1" x14ac:dyDescent="0.25">
      <c r="A711" s="39" t="s">
        <v>33</v>
      </c>
      <c r="B711" s="40" t="s">
        <v>879</v>
      </c>
      <c r="C711" s="50" t="s">
        <v>106</v>
      </c>
      <c r="D711" t="s">
        <v>1373</v>
      </c>
      <c r="F711" s="55" t="s">
        <v>1345</v>
      </c>
      <c r="G711" s="55"/>
      <c r="H711" s="9" t="s">
        <v>1372</v>
      </c>
      <c r="I711">
        <v>26</v>
      </c>
      <c r="J711">
        <v>0</v>
      </c>
      <c r="K711" s="34">
        <v>0</v>
      </c>
      <c r="L711">
        <f>+Tabla3239[[#This Row],[BALANCE INICIAL]]+Tabla3239[[#This Row],[ENTRADAS]]-Tabla3239[[#This Row],[SALIDAS]]</f>
        <v>26</v>
      </c>
      <c r="M711" s="2">
        <v>145</v>
      </c>
      <c r="N711" s="2">
        <f>+Tabla3239[[#This Row],[BALANCE INICIAL]]*Tabla3239[[#This Row],[PRECIO]]</f>
        <v>3770</v>
      </c>
      <c r="O711" s="2">
        <f>+Tabla3239[[#This Row],[ENTRADAS]]*Tabla3239[[#This Row],[PRECIO]]</f>
        <v>0</v>
      </c>
      <c r="P711" s="2">
        <f>+Tabla3239[[#This Row],[SALIDAS]]*Tabla3239[[#This Row],[PRECIO]]</f>
        <v>0</v>
      </c>
      <c r="Q711" s="2">
        <f>+Tabla3239[[#This Row],[BALANCE INICIAL2]]+Tabla3239[[#This Row],[ENTRADAS3]]-Tabla3239[[#This Row],[SALIDAS4]]</f>
        <v>3770</v>
      </c>
    </row>
    <row r="712" spans="1:17" x14ac:dyDescent="0.25">
      <c r="A712" s="39" t="s">
        <v>33</v>
      </c>
      <c r="B712" s="40" t="s">
        <v>879</v>
      </c>
      <c r="C712" s="50" t="s">
        <v>106</v>
      </c>
      <c r="D712" t="s">
        <v>1374</v>
      </c>
      <c r="F712" s="55" t="s">
        <v>1345</v>
      </c>
      <c r="G712" s="55"/>
      <c r="H712" s="9" t="s">
        <v>1371</v>
      </c>
      <c r="I712">
        <v>97</v>
      </c>
      <c r="J712">
        <v>0</v>
      </c>
      <c r="K712" s="34">
        <v>0</v>
      </c>
      <c r="L712">
        <f>+Tabla3239[[#This Row],[BALANCE INICIAL]]+Tabla3239[[#This Row],[ENTRADAS]]-Tabla3239[[#This Row],[SALIDAS]]</f>
        <v>97</v>
      </c>
      <c r="M712" s="2">
        <v>175</v>
      </c>
      <c r="N712" s="2">
        <f>+Tabla3239[[#This Row],[BALANCE INICIAL]]*Tabla3239[[#This Row],[PRECIO]]</f>
        <v>16975</v>
      </c>
      <c r="O712" s="2">
        <f>+Tabla3239[[#This Row],[ENTRADAS]]*Tabla3239[[#This Row],[PRECIO]]</f>
        <v>0</v>
      </c>
      <c r="P712" s="2">
        <f>+Tabla3239[[#This Row],[SALIDAS]]*Tabla3239[[#This Row],[PRECIO]]</f>
        <v>0</v>
      </c>
      <c r="Q712" s="2">
        <f>+Tabla3239[[#This Row],[BALANCE INICIAL2]]+Tabla3239[[#This Row],[ENTRADAS3]]-Tabla3239[[#This Row],[SALIDAS4]]</f>
        <v>16975</v>
      </c>
    </row>
    <row r="713" spans="1:17" x14ac:dyDescent="0.25">
      <c r="A713" s="39" t="s">
        <v>28</v>
      </c>
      <c r="B713" s="40" t="s">
        <v>884</v>
      </c>
      <c r="C713" s="52" t="s">
        <v>74</v>
      </c>
      <c r="D713" t="s">
        <v>1063</v>
      </c>
      <c r="E713" t="s">
        <v>1060</v>
      </c>
      <c r="F713" s="55" t="s">
        <v>1345</v>
      </c>
      <c r="G713" s="55"/>
      <c r="H713" s="9" t="s">
        <v>820</v>
      </c>
      <c r="I713">
        <v>0</v>
      </c>
      <c r="J713">
        <v>0</v>
      </c>
      <c r="K713" s="34">
        <v>0</v>
      </c>
      <c r="L713">
        <f>+Tabla3239[[#This Row],[BALANCE INICIAL]]+Tabla3239[[#This Row],[ENTRADAS]]-Tabla3239[[#This Row],[SALIDAS]]</f>
        <v>0</v>
      </c>
      <c r="M713" s="2">
        <v>135</v>
      </c>
      <c r="N713" s="2">
        <f>+Tabla3239[[#This Row],[BALANCE INICIAL]]*Tabla3239[[#This Row],[PRECIO]]</f>
        <v>0</v>
      </c>
      <c r="O713" s="2">
        <f>+Tabla3239[[#This Row],[ENTRADAS]]*Tabla3239[[#This Row],[PRECIO]]</f>
        <v>0</v>
      </c>
      <c r="P713" s="2">
        <f>+Tabla3239[[#This Row],[SALIDAS]]*Tabla3239[[#This Row],[PRECIO]]</f>
        <v>0</v>
      </c>
      <c r="Q713" s="2">
        <f>+Tabla3239[[#This Row],[BALANCE INICIAL2]]+Tabla3239[[#This Row],[ENTRADAS3]]-Tabla3239[[#This Row],[SALIDAS4]]</f>
        <v>0</v>
      </c>
    </row>
    <row r="714" spans="1:17" ht="15" customHeight="1" x14ac:dyDescent="0.25">
      <c r="A714" s="39" t="s">
        <v>59</v>
      </c>
      <c r="B714" s="40" t="s">
        <v>880</v>
      </c>
      <c r="C714" s="52" t="s">
        <v>107</v>
      </c>
      <c r="D714" t="s">
        <v>810</v>
      </c>
      <c r="F714" s="55" t="s">
        <v>1345</v>
      </c>
      <c r="G714" s="55"/>
      <c r="H714" s="9" t="s">
        <v>820</v>
      </c>
      <c r="I714">
        <v>1</v>
      </c>
      <c r="J714">
        <v>0</v>
      </c>
      <c r="K714" s="34">
        <v>0</v>
      </c>
      <c r="L714">
        <f>+Tabla3239[[#This Row],[BALANCE INICIAL]]+Tabla3239[[#This Row],[ENTRADAS]]-Tabla3239[[#This Row],[SALIDAS]]</f>
        <v>1</v>
      </c>
      <c r="M714" s="2">
        <v>275</v>
      </c>
      <c r="N714" s="2">
        <f>+Tabla3239[[#This Row],[BALANCE INICIAL]]*Tabla3239[[#This Row],[PRECIO]]</f>
        <v>275</v>
      </c>
      <c r="O714" s="2">
        <f>+Tabla3239[[#This Row],[ENTRADAS]]*Tabla3239[[#This Row],[PRECIO]]</f>
        <v>0</v>
      </c>
      <c r="P714" s="2">
        <f>+Tabla3239[[#This Row],[SALIDAS]]*Tabla3239[[#This Row],[PRECIO]]</f>
        <v>0</v>
      </c>
      <c r="Q714" s="2">
        <f>+Tabla3239[[#This Row],[BALANCE INICIAL2]]+Tabla3239[[#This Row],[ENTRADAS3]]-Tabla3239[[#This Row],[SALIDAS4]]</f>
        <v>275</v>
      </c>
    </row>
    <row r="715" spans="1:17" x14ac:dyDescent="0.25">
      <c r="A715" s="39" t="s">
        <v>24</v>
      </c>
      <c r="B715" s="40" t="s">
        <v>875</v>
      </c>
      <c r="C715" s="52" t="s">
        <v>64</v>
      </c>
      <c r="D715" t="s">
        <v>1198</v>
      </c>
      <c r="F715" s="55" t="s">
        <v>1345</v>
      </c>
      <c r="G715" s="55"/>
      <c r="H715" s="9" t="s">
        <v>820</v>
      </c>
      <c r="I715">
        <v>50</v>
      </c>
      <c r="J715">
        <v>0</v>
      </c>
      <c r="K715" s="34">
        <v>0</v>
      </c>
      <c r="L715">
        <f>+Tabla3239[[#This Row],[BALANCE INICIAL]]+Tabla3239[[#This Row],[ENTRADAS]]-Tabla3239[[#This Row],[SALIDAS]]</f>
        <v>50</v>
      </c>
      <c r="M715" s="2">
        <v>65</v>
      </c>
      <c r="N715" s="2">
        <f>+Tabla3239[[#This Row],[BALANCE INICIAL]]*Tabla3239[[#This Row],[PRECIO]]</f>
        <v>3250</v>
      </c>
      <c r="O715" s="2">
        <f>+Tabla3239[[#This Row],[ENTRADAS]]*Tabla3239[[#This Row],[PRECIO]]</f>
        <v>0</v>
      </c>
      <c r="P715" s="2">
        <f>+Tabla3239[[#This Row],[SALIDAS]]*Tabla3239[[#This Row],[PRECIO]]</f>
        <v>0</v>
      </c>
      <c r="Q715" s="2">
        <f>+Tabla3239[[#This Row],[BALANCE INICIAL2]]+Tabla3239[[#This Row],[ENTRADAS3]]-Tabla3239[[#This Row],[SALIDAS4]]</f>
        <v>3250</v>
      </c>
    </row>
    <row r="716" spans="1:17" x14ac:dyDescent="0.25">
      <c r="A716" s="39" t="s">
        <v>24</v>
      </c>
      <c r="B716" s="40" t="s">
        <v>875</v>
      </c>
      <c r="C716" s="52" t="s">
        <v>64</v>
      </c>
      <c r="D716" t="s">
        <v>1199</v>
      </c>
      <c r="F716" s="55" t="s">
        <v>1345</v>
      </c>
      <c r="G716" s="55"/>
      <c r="H716" s="9" t="s">
        <v>820</v>
      </c>
      <c r="I716">
        <v>4</v>
      </c>
      <c r="J716">
        <v>0</v>
      </c>
      <c r="K716" s="34">
        <v>0</v>
      </c>
      <c r="L716">
        <f>+Tabla3239[[#This Row],[BALANCE INICIAL]]+Tabla3239[[#This Row],[ENTRADAS]]-Tabla3239[[#This Row],[SALIDAS]]</f>
        <v>4</v>
      </c>
      <c r="M716" s="2">
        <v>485.17</v>
      </c>
      <c r="N716" s="2">
        <f>+Tabla3239[[#This Row],[BALANCE INICIAL]]*Tabla3239[[#This Row],[PRECIO]]</f>
        <v>1940.68</v>
      </c>
      <c r="O716" s="2">
        <f>+Tabla3239[[#This Row],[ENTRADAS]]*Tabla3239[[#This Row],[PRECIO]]</f>
        <v>0</v>
      </c>
      <c r="P716" s="2">
        <f>+Tabla3239[[#This Row],[SALIDAS]]*Tabla3239[[#This Row],[PRECIO]]</f>
        <v>0</v>
      </c>
      <c r="Q716" s="2">
        <f>+Tabla3239[[#This Row],[BALANCE INICIAL2]]+Tabla3239[[#This Row],[ENTRADAS3]]-Tabla3239[[#This Row],[SALIDAS4]]</f>
        <v>1940.68</v>
      </c>
    </row>
    <row r="717" spans="1:17" x14ac:dyDescent="0.25">
      <c r="A717" s="39" t="s">
        <v>24</v>
      </c>
      <c r="B717" s="40" t="s">
        <v>875</v>
      </c>
      <c r="C717" s="52" t="s">
        <v>64</v>
      </c>
      <c r="D717" t="s">
        <v>1007</v>
      </c>
      <c r="F717" s="55" t="s">
        <v>1345</v>
      </c>
      <c r="G717" s="55"/>
      <c r="H717" s="9" t="s">
        <v>820</v>
      </c>
      <c r="I717">
        <v>1</v>
      </c>
      <c r="J717">
        <v>0</v>
      </c>
      <c r="K717" s="34">
        <v>0</v>
      </c>
      <c r="L717">
        <f>+Tabla3239[[#This Row],[BALANCE INICIAL]]+Tabla3239[[#This Row],[ENTRADAS]]-Tabla3239[[#This Row],[SALIDAS]]</f>
        <v>1</v>
      </c>
      <c r="M717" s="2">
        <v>325</v>
      </c>
      <c r="N717" s="2">
        <f>+Tabla3239[[#This Row],[BALANCE INICIAL]]*Tabla3239[[#This Row],[PRECIO]]</f>
        <v>325</v>
      </c>
      <c r="O717" s="2">
        <f>+Tabla3239[[#This Row],[ENTRADAS]]*Tabla3239[[#This Row],[PRECIO]]</f>
        <v>0</v>
      </c>
      <c r="P717" s="2">
        <f>+Tabla3239[[#This Row],[SALIDAS]]*Tabla3239[[#This Row],[PRECIO]]</f>
        <v>0</v>
      </c>
      <c r="Q717" s="2">
        <f>+Tabla3239[[#This Row],[BALANCE INICIAL2]]+Tabla3239[[#This Row],[ENTRADAS3]]-Tabla3239[[#This Row],[SALIDAS4]]</f>
        <v>325</v>
      </c>
    </row>
    <row r="718" spans="1:17" x14ac:dyDescent="0.25">
      <c r="A718" s="39" t="s">
        <v>28</v>
      </c>
      <c r="B718" s="40" t="s">
        <v>884</v>
      </c>
      <c r="C718" s="52" t="s">
        <v>74</v>
      </c>
      <c r="D718" t="s">
        <v>1124</v>
      </c>
      <c r="F718" s="55" t="s">
        <v>1345</v>
      </c>
      <c r="G718" s="55"/>
      <c r="H718" s="9" t="s">
        <v>820</v>
      </c>
      <c r="I718">
        <v>8</v>
      </c>
      <c r="J718">
        <v>0</v>
      </c>
      <c r="K718" s="34">
        <v>0</v>
      </c>
      <c r="L718">
        <f>+Tabla3239[[#This Row],[BALANCE INICIAL]]+Tabla3239[[#This Row],[ENTRADAS]]-Tabla3239[[#This Row],[SALIDAS]]</f>
        <v>8</v>
      </c>
      <c r="M718" s="2">
        <v>1490</v>
      </c>
      <c r="N718" s="2">
        <f>+Tabla3239[[#This Row],[BALANCE INICIAL]]*Tabla3239[[#This Row],[PRECIO]]</f>
        <v>11920</v>
      </c>
      <c r="O718" s="2">
        <f>+Tabla3239[[#This Row],[ENTRADAS]]*Tabla3239[[#This Row],[PRECIO]]</f>
        <v>0</v>
      </c>
      <c r="P718" s="2">
        <f>+Tabla3239[[#This Row],[SALIDAS]]*Tabla3239[[#This Row],[PRECIO]]</f>
        <v>0</v>
      </c>
      <c r="Q718" s="2">
        <f>+Tabla3239[[#This Row],[BALANCE INICIAL2]]+Tabla3239[[#This Row],[ENTRADAS3]]-Tabla3239[[#This Row],[SALIDAS4]]</f>
        <v>11920</v>
      </c>
    </row>
    <row r="719" spans="1:17" x14ac:dyDescent="0.25">
      <c r="A719" s="39" t="s">
        <v>28</v>
      </c>
      <c r="B719" s="40" t="s">
        <v>884</v>
      </c>
      <c r="C719" s="52" t="s">
        <v>74</v>
      </c>
      <c r="D719" t="s">
        <v>1509</v>
      </c>
      <c r="F719" s="55" t="s">
        <v>1345</v>
      </c>
      <c r="G719" s="55"/>
      <c r="H719" s="9" t="s">
        <v>820</v>
      </c>
      <c r="I719">
        <v>3</v>
      </c>
      <c r="J719">
        <v>0</v>
      </c>
      <c r="K719" s="34">
        <v>1</v>
      </c>
      <c r="L719">
        <f>+Tabla3239[[#This Row],[BALANCE INICIAL]]+Tabla3239[[#This Row],[ENTRADAS]]-Tabla3239[[#This Row],[SALIDAS]]</f>
        <v>2</v>
      </c>
      <c r="M719" s="2">
        <v>2693</v>
      </c>
      <c r="N719" s="2">
        <f>+Tabla3239[[#This Row],[BALANCE INICIAL]]*Tabla3239[[#This Row],[PRECIO]]</f>
        <v>8079</v>
      </c>
      <c r="O719" s="2">
        <f>+Tabla3239[[#This Row],[ENTRADAS]]*Tabla3239[[#This Row],[PRECIO]]</f>
        <v>0</v>
      </c>
      <c r="P719" s="2">
        <f>+Tabla3239[[#This Row],[SALIDAS]]*Tabla3239[[#This Row],[PRECIO]]</f>
        <v>2693</v>
      </c>
      <c r="Q719" s="2">
        <f>+Tabla3239[[#This Row],[BALANCE INICIAL2]]+Tabla3239[[#This Row],[ENTRADAS3]]-Tabla3239[[#This Row],[SALIDAS4]]</f>
        <v>5386</v>
      </c>
    </row>
    <row r="720" spans="1:17" x14ac:dyDescent="0.25">
      <c r="A720" s="39" t="s">
        <v>28</v>
      </c>
      <c r="B720" s="40" t="s">
        <v>884</v>
      </c>
      <c r="C720" s="52" t="s">
        <v>74</v>
      </c>
      <c r="D720" t="s">
        <v>1120</v>
      </c>
      <c r="F720" s="55" t="s">
        <v>1345</v>
      </c>
      <c r="G720" s="55"/>
      <c r="H720" s="9" t="s">
        <v>820</v>
      </c>
      <c r="I720">
        <v>3</v>
      </c>
      <c r="J720">
        <v>0</v>
      </c>
      <c r="K720" s="34">
        <v>0</v>
      </c>
      <c r="L720">
        <f>+Tabla3239[[#This Row],[BALANCE INICIAL]]+Tabla3239[[#This Row],[ENTRADAS]]-Tabla3239[[#This Row],[SALIDAS]]</f>
        <v>3</v>
      </c>
      <c r="M720" s="2">
        <v>1800</v>
      </c>
      <c r="N720" s="2">
        <f>+Tabla3239[[#This Row],[BALANCE INICIAL]]*Tabla3239[[#This Row],[PRECIO]]</f>
        <v>5400</v>
      </c>
      <c r="O720" s="2">
        <f>+Tabla3239[[#This Row],[ENTRADAS]]*Tabla3239[[#This Row],[PRECIO]]</f>
        <v>0</v>
      </c>
      <c r="P720" s="2">
        <f>+Tabla3239[[#This Row],[SALIDAS]]*Tabla3239[[#This Row],[PRECIO]]</f>
        <v>0</v>
      </c>
      <c r="Q720" s="2">
        <f>+Tabla3239[[#This Row],[BALANCE INICIAL2]]+Tabla3239[[#This Row],[ENTRADAS3]]-Tabla3239[[#This Row],[SALIDAS4]]</f>
        <v>5400</v>
      </c>
    </row>
    <row r="721" spans="1:17" x14ac:dyDescent="0.25">
      <c r="A721" s="39" t="s">
        <v>28</v>
      </c>
      <c r="B721" s="40" t="s">
        <v>884</v>
      </c>
      <c r="C721" s="52" t="s">
        <v>74</v>
      </c>
      <c r="D721" t="s">
        <v>1118</v>
      </c>
      <c r="F721" s="55" t="s">
        <v>1345</v>
      </c>
      <c r="G721" s="55"/>
      <c r="H721" s="9" t="s">
        <v>820</v>
      </c>
      <c r="I721">
        <v>1</v>
      </c>
      <c r="J721">
        <v>0</v>
      </c>
      <c r="K721" s="34">
        <v>0</v>
      </c>
      <c r="L721">
        <f>+Tabla3239[[#This Row],[BALANCE INICIAL]]+Tabla3239[[#This Row],[ENTRADAS]]-Tabla3239[[#This Row],[SALIDAS]]</f>
        <v>1</v>
      </c>
      <c r="M721" s="2">
        <v>1995</v>
      </c>
      <c r="N721" s="2">
        <f>+Tabla3239[[#This Row],[BALANCE INICIAL]]*Tabla3239[[#This Row],[PRECIO]]</f>
        <v>1995</v>
      </c>
      <c r="O721" s="2">
        <f>+Tabla3239[[#This Row],[ENTRADAS]]*Tabla3239[[#This Row],[PRECIO]]</f>
        <v>0</v>
      </c>
      <c r="P721" s="2">
        <f>+Tabla3239[[#This Row],[SALIDAS]]*Tabla3239[[#This Row],[PRECIO]]</f>
        <v>0</v>
      </c>
      <c r="Q721" s="2">
        <f>+Tabla3239[[#This Row],[BALANCE INICIAL2]]+Tabla3239[[#This Row],[ENTRADAS3]]-Tabla3239[[#This Row],[SALIDAS4]]</f>
        <v>1995</v>
      </c>
    </row>
    <row r="722" spans="1:17" x14ac:dyDescent="0.25">
      <c r="A722" s="39" t="s">
        <v>28</v>
      </c>
      <c r="B722" s="40" t="s">
        <v>884</v>
      </c>
      <c r="C722" s="52" t="s">
        <v>74</v>
      </c>
      <c r="D722" t="s">
        <v>1119</v>
      </c>
      <c r="F722" s="55" t="s">
        <v>1345</v>
      </c>
      <c r="G722" s="55"/>
      <c r="H722" s="9" t="s">
        <v>820</v>
      </c>
      <c r="I722">
        <v>15</v>
      </c>
      <c r="J722">
        <v>0</v>
      </c>
      <c r="K722" s="34">
        <v>0</v>
      </c>
      <c r="L722">
        <f>+Tabla3239[[#This Row],[BALANCE INICIAL]]+Tabla3239[[#This Row],[ENTRADAS]]-Tabla3239[[#This Row],[SALIDAS]]</f>
        <v>15</v>
      </c>
      <c r="M722" s="2">
        <v>1850</v>
      </c>
      <c r="N722" s="2">
        <f>+Tabla3239[[#This Row],[BALANCE INICIAL]]*Tabla3239[[#This Row],[PRECIO]]</f>
        <v>27750</v>
      </c>
      <c r="O722" s="2">
        <f>+Tabla3239[[#This Row],[ENTRADAS]]*Tabla3239[[#This Row],[PRECIO]]</f>
        <v>0</v>
      </c>
      <c r="P722" s="2">
        <f>+Tabla3239[[#This Row],[SALIDAS]]*Tabla3239[[#This Row],[PRECIO]]</f>
        <v>0</v>
      </c>
      <c r="Q722" s="2">
        <f>+Tabla3239[[#This Row],[BALANCE INICIAL2]]+Tabla3239[[#This Row],[ENTRADAS3]]-Tabla3239[[#This Row],[SALIDAS4]]</f>
        <v>27750</v>
      </c>
    </row>
    <row r="723" spans="1:17" x14ac:dyDescent="0.25">
      <c r="A723" s="39" t="s">
        <v>28</v>
      </c>
      <c r="B723" s="40" t="s">
        <v>884</v>
      </c>
      <c r="C723" s="52" t="s">
        <v>74</v>
      </c>
      <c r="D723" t="s">
        <v>1510</v>
      </c>
      <c r="F723" s="55" t="s">
        <v>1345</v>
      </c>
      <c r="G723" s="55"/>
      <c r="H723" s="9" t="s">
        <v>820</v>
      </c>
      <c r="I723">
        <v>6</v>
      </c>
      <c r="J723">
        <v>0</v>
      </c>
      <c r="K723" s="34">
        <v>0</v>
      </c>
      <c r="L723">
        <f>+Tabla3239[[#This Row],[BALANCE INICIAL]]+Tabla3239[[#This Row],[ENTRADAS]]-Tabla3239[[#This Row],[SALIDAS]]</f>
        <v>6</v>
      </c>
      <c r="M723" s="2">
        <v>1650</v>
      </c>
      <c r="N723" s="2">
        <f>+Tabla3239[[#This Row],[BALANCE INICIAL]]*Tabla3239[[#This Row],[PRECIO]]</f>
        <v>9900</v>
      </c>
      <c r="O723" s="2">
        <f>+Tabla3239[[#This Row],[ENTRADAS]]*Tabla3239[[#This Row],[PRECIO]]</f>
        <v>0</v>
      </c>
      <c r="P723" s="2">
        <f>+Tabla3239[[#This Row],[SALIDAS]]*Tabla3239[[#This Row],[PRECIO]]</f>
        <v>0</v>
      </c>
      <c r="Q723" s="2">
        <f>+Tabla3239[[#This Row],[BALANCE INICIAL2]]+Tabla3239[[#This Row],[ENTRADAS3]]-Tabla3239[[#This Row],[SALIDAS4]]</f>
        <v>9900</v>
      </c>
    </row>
    <row r="724" spans="1:17" x14ac:dyDescent="0.25">
      <c r="A724" s="39" t="s">
        <v>28</v>
      </c>
      <c r="B724" s="40" t="s">
        <v>884</v>
      </c>
      <c r="C724" s="52" t="s">
        <v>74</v>
      </c>
      <c r="D724" t="s">
        <v>1511</v>
      </c>
      <c r="F724" s="55" t="s">
        <v>1345</v>
      </c>
      <c r="G724" s="55"/>
      <c r="H724" s="9" t="s">
        <v>820</v>
      </c>
      <c r="I724">
        <v>3</v>
      </c>
      <c r="J724">
        <v>0</v>
      </c>
      <c r="K724" s="34">
        <v>0</v>
      </c>
      <c r="L724">
        <f>+Tabla3239[[#This Row],[BALANCE INICIAL]]+Tabla3239[[#This Row],[ENTRADAS]]-Tabla3239[[#This Row],[SALIDAS]]</f>
        <v>3</v>
      </c>
      <c r="M724" s="2">
        <v>4399</v>
      </c>
      <c r="N724" s="2">
        <f>+Tabla3239[[#This Row],[BALANCE INICIAL]]*Tabla3239[[#This Row],[PRECIO]]</f>
        <v>13197</v>
      </c>
      <c r="O724" s="2">
        <f>+Tabla3239[[#This Row],[ENTRADAS]]*Tabla3239[[#This Row],[PRECIO]]</f>
        <v>0</v>
      </c>
      <c r="P724" s="2">
        <f>+Tabla3239[[#This Row],[SALIDAS]]*Tabla3239[[#This Row],[PRECIO]]</f>
        <v>0</v>
      </c>
      <c r="Q724" s="2">
        <f>+Tabla3239[[#This Row],[BALANCE INICIAL2]]+Tabla3239[[#This Row],[ENTRADAS3]]-Tabla3239[[#This Row],[SALIDAS4]]</f>
        <v>13197</v>
      </c>
    </row>
    <row r="725" spans="1:17" x14ac:dyDescent="0.25">
      <c r="A725" s="39" t="s">
        <v>28</v>
      </c>
      <c r="B725" s="40" t="s">
        <v>884</v>
      </c>
      <c r="C725" s="52" t="s">
        <v>74</v>
      </c>
      <c r="D725" t="s">
        <v>1512</v>
      </c>
      <c r="F725" s="55" t="s">
        <v>1345</v>
      </c>
      <c r="G725" s="55"/>
      <c r="H725" s="9" t="s">
        <v>820</v>
      </c>
      <c r="I725">
        <v>3</v>
      </c>
      <c r="J725">
        <v>0</v>
      </c>
      <c r="K725" s="34">
        <v>0</v>
      </c>
      <c r="L725">
        <f>+Tabla3239[[#This Row],[BALANCE INICIAL]]+Tabla3239[[#This Row],[ENTRADAS]]-Tabla3239[[#This Row],[SALIDAS]]</f>
        <v>3</v>
      </c>
      <c r="M725" s="2">
        <v>4399</v>
      </c>
      <c r="N725" s="2">
        <f>+Tabla3239[[#This Row],[BALANCE INICIAL]]*Tabla3239[[#This Row],[PRECIO]]</f>
        <v>13197</v>
      </c>
      <c r="O725" s="2">
        <f>+Tabla3239[[#This Row],[ENTRADAS]]*Tabla3239[[#This Row],[PRECIO]]</f>
        <v>0</v>
      </c>
      <c r="P725" s="2">
        <f>+Tabla3239[[#This Row],[SALIDAS]]*Tabla3239[[#This Row],[PRECIO]]</f>
        <v>0</v>
      </c>
      <c r="Q725" s="2">
        <f>+Tabla3239[[#This Row],[BALANCE INICIAL2]]+Tabla3239[[#This Row],[ENTRADAS3]]-Tabla3239[[#This Row],[SALIDAS4]]</f>
        <v>13197</v>
      </c>
    </row>
    <row r="726" spans="1:17" x14ac:dyDescent="0.25">
      <c r="A726" s="39" t="s">
        <v>28</v>
      </c>
      <c r="B726" s="40" t="s">
        <v>884</v>
      </c>
      <c r="C726" s="52" t="s">
        <v>74</v>
      </c>
      <c r="D726" t="s">
        <v>1513</v>
      </c>
      <c r="F726" s="55" t="s">
        <v>1345</v>
      </c>
      <c r="G726" s="55"/>
      <c r="H726" s="9" t="s">
        <v>820</v>
      </c>
      <c r="I726">
        <v>3</v>
      </c>
      <c r="J726">
        <v>0</v>
      </c>
      <c r="K726" s="34">
        <v>0</v>
      </c>
      <c r="L726">
        <f>+Tabla3239[[#This Row],[BALANCE INICIAL]]+Tabla3239[[#This Row],[ENTRADAS]]-Tabla3239[[#This Row],[SALIDAS]]</f>
        <v>3</v>
      </c>
      <c r="M726" s="2">
        <v>4399</v>
      </c>
      <c r="N726" s="2">
        <f>+Tabla3239[[#This Row],[BALANCE INICIAL]]*Tabla3239[[#This Row],[PRECIO]]</f>
        <v>13197</v>
      </c>
      <c r="O726" s="2">
        <f>+Tabla3239[[#This Row],[ENTRADAS]]*Tabla3239[[#This Row],[PRECIO]]</f>
        <v>0</v>
      </c>
      <c r="P726" s="2">
        <f>+Tabla3239[[#This Row],[SALIDAS]]*Tabla3239[[#This Row],[PRECIO]]</f>
        <v>0</v>
      </c>
      <c r="Q726" s="2">
        <f>+Tabla3239[[#This Row],[BALANCE INICIAL2]]+Tabla3239[[#This Row],[ENTRADAS3]]-Tabla3239[[#This Row],[SALIDAS4]]</f>
        <v>13197</v>
      </c>
    </row>
    <row r="727" spans="1:17" x14ac:dyDescent="0.25">
      <c r="A727" s="39" t="s">
        <v>28</v>
      </c>
      <c r="B727" s="40" t="s">
        <v>884</v>
      </c>
      <c r="C727" s="52" t="s">
        <v>74</v>
      </c>
      <c r="D727" t="s">
        <v>1514</v>
      </c>
      <c r="F727" s="55" t="s">
        <v>1345</v>
      </c>
      <c r="G727" s="55"/>
      <c r="H727" s="9" t="s">
        <v>820</v>
      </c>
      <c r="I727">
        <v>37</v>
      </c>
      <c r="J727">
        <v>0</v>
      </c>
      <c r="K727" s="34">
        <v>0</v>
      </c>
      <c r="L727">
        <f>+Tabla3239[[#This Row],[BALANCE INICIAL]]+Tabla3239[[#This Row],[ENTRADAS]]-Tabla3239[[#This Row],[SALIDAS]]</f>
        <v>37</v>
      </c>
      <c r="M727" s="2">
        <v>3731</v>
      </c>
      <c r="N727" s="2">
        <f>+Tabla3239[[#This Row],[BALANCE INICIAL]]*Tabla3239[[#This Row],[PRECIO]]</f>
        <v>138047</v>
      </c>
      <c r="O727" s="2">
        <f>+Tabla3239[[#This Row],[ENTRADAS]]*Tabla3239[[#This Row],[PRECIO]]</f>
        <v>0</v>
      </c>
      <c r="P727" s="2">
        <f>+Tabla3239[[#This Row],[SALIDAS]]*Tabla3239[[#This Row],[PRECIO]]</f>
        <v>0</v>
      </c>
      <c r="Q727" s="2">
        <f>+Tabla3239[[#This Row],[BALANCE INICIAL2]]+Tabla3239[[#This Row],[ENTRADAS3]]-Tabla3239[[#This Row],[SALIDAS4]]</f>
        <v>138047</v>
      </c>
    </row>
    <row r="728" spans="1:17" x14ac:dyDescent="0.25">
      <c r="A728" s="39" t="s">
        <v>28</v>
      </c>
      <c r="B728" s="40" t="s">
        <v>884</v>
      </c>
      <c r="C728" s="52" t="s">
        <v>74</v>
      </c>
      <c r="D728" t="s">
        <v>1506</v>
      </c>
      <c r="F728" s="55" t="s">
        <v>1345</v>
      </c>
      <c r="G728" s="55"/>
      <c r="H728" s="9" t="s">
        <v>820</v>
      </c>
      <c r="I728">
        <v>2</v>
      </c>
      <c r="J728">
        <v>0</v>
      </c>
      <c r="K728" s="34">
        <v>0</v>
      </c>
      <c r="L728">
        <f>+Tabla3239[[#This Row],[BALANCE INICIAL]]+Tabla3239[[#This Row],[ENTRADAS]]-Tabla3239[[#This Row],[SALIDAS]]</f>
        <v>2</v>
      </c>
      <c r="M728" s="2">
        <v>3875.46</v>
      </c>
      <c r="N728" s="2">
        <f>+Tabla3239[[#This Row],[BALANCE INICIAL]]*Tabla3239[[#This Row],[PRECIO]]</f>
        <v>7750.92</v>
      </c>
      <c r="O728" s="2">
        <f>+Tabla3239[[#This Row],[ENTRADAS]]*Tabla3239[[#This Row],[PRECIO]]</f>
        <v>0</v>
      </c>
      <c r="P728" s="2">
        <f>+Tabla3239[[#This Row],[SALIDAS]]*Tabla3239[[#This Row],[PRECIO]]</f>
        <v>0</v>
      </c>
      <c r="Q728" s="2">
        <f>+Tabla3239[[#This Row],[BALANCE INICIAL2]]+Tabla3239[[#This Row],[ENTRADAS3]]-Tabla3239[[#This Row],[SALIDAS4]]</f>
        <v>7750.92</v>
      </c>
    </row>
    <row r="729" spans="1:17" x14ac:dyDescent="0.25">
      <c r="A729" s="39" t="s">
        <v>28</v>
      </c>
      <c r="B729" s="40" t="s">
        <v>884</v>
      </c>
      <c r="C729" s="52" t="s">
        <v>74</v>
      </c>
      <c r="D729" t="s">
        <v>1505</v>
      </c>
      <c r="F729" s="55" t="s">
        <v>1345</v>
      </c>
      <c r="G729" s="55"/>
      <c r="H729" s="9" t="s">
        <v>820</v>
      </c>
      <c r="I729">
        <v>1</v>
      </c>
      <c r="J729">
        <v>0</v>
      </c>
      <c r="K729" s="34">
        <v>0</v>
      </c>
      <c r="L729">
        <f>+Tabla3239[[#This Row],[BALANCE INICIAL]]+Tabla3239[[#This Row],[ENTRADAS]]-Tabla3239[[#This Row],[SALIDAS]]</f>
        <v>1</v>
      </c>
      <c r="M729" s="2">
        <v>1499</v>
      </c>
      <c r="N729" s="2">
        <f>+Tabla3239[[#This Row],[BALANCE INICIAL]]*Tabla3239[[#This Row],[PRECIO]]</f>
        <v>1499</v>
      </c>
      <c r="O729" s="2">
        <f>+Tabla3239[[#This Row],[ENTRADAS]]*Tabla3239[[#This Row],[PRECIO]]</f>
        <v>0</v>
      </c>
      <c r="P729" s="2">
        <f>+Tabla3239[[#This Row],[SALIDAS]]*Tabla3239[[#This Row],[PRECIO]]</f>
        <v>0</v>
      </c>
      <c r="Q729" s="2">
        <f>+Tabla3239[[#This Row],[BALANCE INICIAL2]]+Tabla3239[[#This Row],[ENTRADAS3]]-Tabla3239[[#This Row],[SALIDAS4]]</f>
        <v>1499</v>
      </c>
    </row>
    <row r="730" spans="1:17" x14ac:dyDescent="0.25">
      <c r="A730" s="39" t="s">
        <v>28</v>
      </c>
      <c r="B730" s="40" t="s">
        <v>884</v>
      </c>
      <c r="C730" s="52" t="s">
        <v>74</v>
      </c>
      <c r="D730" t="s">
        <v>1507</v>
      </c>
      <c r="F730" s="55" t="s">
        <v>1345</v>
      </c>
      <c r="G730" s="55"/>
      <c r="H730" s="9" t="s">
        <v>820</v>
      </c>
      <c r="I730">
        <v>2</v>
      </c>
      <c r="J730">
        <v>0</v>
      </c>
      <c r="K730" s="34">
        <v>0</v>
      </c>
      <c r="L730">
        <f>+Tabla3239[[#This Row],[BALANCE INICIAL]]+Tabla3239[[#This Row],[ENTRADAS]]-Tabla3239[[#This Row],[SALIDAS]]</f>
        <v>2</v>
      </c>
      <c r="M730" s="2">
        <v>3875.46</v>
      </c>
      <c r="N730" s="2">
        <f>+Tabla3239[[#This Row],[BALANCE INICIAL]]*Tabla3239[[#This Row],[PRECIO]]</f>
        <v>7750.92</v>
      </c>
      <c r="O730" s="2">
        <f>+Tabla3239[[#This Row],[ENTRADAS]]*Tabla3239[[#This Row],[PRECIO]]</f>
        <v>0</v>
      </c>
      <c r="P730" s="2">
        <f>+Tabla3239[[#This Row],[SALIDAS]]*Tabla3239[[#This Row],[PRECIO]]</f>
        <v>0</v>
      </c>
      <c r="Q730" s="2">
        <f>+Tabla3239[[#This Row],[BALANCE INICIAL2]]+Tabla3239[[#This Row],[ENTRADAS3]]-Tabla3239[[#This Row],[SALIDAS4]]</f>
        <v>7750.92</v>
      </c>
    </row>
    <row r="731" spans="1:17" x14ac:dyDescent="0.25">
      <c r="A731" s="39" t="s">
        <v>28</v>
      </c>
      <c r="B731" s="40" t="s">
        <v>884</v>
      </c>
      <c r="C731" s="52" t="s">
        <v>74</v>
      </c>
      <c r="D731" t="s">
        <v>1508</v>
      </c>
      <c r="F731" s="55" t="s">
        <v>1345</v>
      </c>
      <c r="G731" s="55"/>
      <c r="H731" s="9" t="s">
        <v>820</v>
      </c>
      <c r="I731">
        <v>1</v>
      </c>
      <c r="J731">
        <v>0</v>
      </c>
      <c r="K731" s="34">
        <v>0</v>
      </c>
      <c r="L731">
        <f>+Tabla3239[[#This Row],[BALANCE INICIAL]]+Tabla3239[[#This Row],[ENTRADAS]]-Tabla3239[[#This Row],[SALIDAS]]</f>
        <v>1</v>
      </c>
      <c r="M731" s="2">
        <v>3311.77</v>
      </c>
      <c r="N731" s="2">
        <f>+Tabla3239[[#This Row],[BALANCE INICIAL]]*Tabla3239[[#This Row],[PRECIO]]</f>
        <v>3311.77</v>
      </c>
      <c r="O731" s="2">
        <f>+Tabla3239[[#This Row],[ENTRADAS]]*Tabla3239[[#This Row],[PRECIO]]</f>
        <v>0</v>
      </c>
      <c r="P731" s="2">
        <f>+Tabla3239[[#This Row],[SALIDAS]]*Tabla3239[[#This Row],[PRECIO]]</f>
        <v>0</v>
      </c>
      <c r="Q731" s="2">
        <f>+Tabla3239[[#This Row],[BALANCE INICIAL2]]+Tabla3239[[#This Row],[ENTRADAS3]]-Tabla3239[[#This Row],[SALIDAS4]]</f>
        <v>3311.77</v>
      </c>
    </row>
    <row r="732" spans="1:17" x14ac:dyDescent="0.25">
      <c r="A732" s="39" t="s">
        <v>28</v>
      </c>
      <c r="B732" s="40" t="s">
        <v>884</v>
      </c>
      <c r="C732" s="52" t="s">
        <v>74</v>
      </c>
      <c r="D732" t="s">
        <v>1521</v>
      </c>
      <c r="F732" s="55" t="s">
        <v>1345</v>
      </c>
      <c r="G732" s="55"/>
      <c r="H732" s="9" t="s">
        <v>820</v>
      </c>
      <c r="I732">
        <v>3</v>
      </c>
      <c r="J732">
        <v>0</v>
      </c>
      <c r="K732" s="34">
        <v>0</v>
      </c>
      <c r="L732">
        <f>+Tabla3239[[#This Row],[BALANCE INICIAL]]+Tabla3239[[#This Row],[ENTRADAS]]-Tabla3239[[#This Row],[SALIDAS]]</f>
        <v>3</v>
      </c>
      <c r="M732" s="2">
        <v>23021</v>
      </c>
      <c r="N732" s="2">
        <f>+Tabla3239[[#This Row],[BALANCE INICIAL]]*Tabla3239[[#This Row],[PRECIO]]</f>
        <v>69063</v>
      </c>
      <c r="O732" s="2">
        <f>+Tabla3239[[#This Row],[ENTRADAS]]*Tabla3239[[#This Row],[PRECIO]]</f>
        <v>0</v>
      </c>
      <c r="P732" s="2">
        <f>+Tabla3239[[#This Row],[SALIDAS]]*Tabla3239[[#This Row],[PRECIO]]</f>
        <v>0</v>
      </c>
      <c r="Q732" s="2">
        <f>+Tabla3239[[#This Row],[BALANCE INICIAL2]]+Tabla3239[[#This Row],[ENTRADAS3]]-Tabla3239[[#This Row],[SALIDAS4]]</f>
        <v>69063</v>
      </c>
    </row>
    <row r="733" spans="1:17" x14ac:dyDescent="0.25">
      <c r="A733" s="39" t="s">
        <v>28</v>
      </c>
      <c r="B733" s="40" t="s">
        <v>884</v>
      </c>
      <c r="C733" s="52" t="s">
        <v>74</v>
      </c>
      <c r="D733" t="s">
        <v>1515</v>
      </c>
      <c r="F733" s="55" t="s">
        <v>1345</v>
      </c>
      <c r="G733" s="55"/>
      <c r="H733" s="9" t="s">
        <v>820</v>
      </c>
      <c r="I733">
        <v>2</v>
      </c>
      <c r="J733">
        <v>0</v>
      </c>
      <c r="K733" s="34">
        <v>0</v>
      </c>
      <c r="L733">
        <f>+Tabla3239[[#This Row],[BALANCE INICIAL]]+Tabla3239[[#This Row],[ENTRADAS]]-Tabla3239[[#This Row],[SALIDAS]]</f>
        <v>2</v>
      </c>
      <c r="M733" s="2">
        <v>7009.16</v>
      </c>
      <c r="N733" s="2">
        <f>+Tabla3239[[#This Row],[BALANCE INICIAL]]*Tabla3239[[#This Row],[PRECIO]]</f>
        <v>14018.32</v>
      </c>
      <c r="O733" s="2">
        <f>+Tabla3239[[#This Row],[ENTRADAS]]*Tabla3239[[#This Row],[PRECIO]]</f>
        <v>0</v>
      </c>
      <c r="P733" s="2">
        <f>+Tabla3239[[#This Row],[SALIDAS]]*Tabla3239[[#This Row],[PRECIO]]</f>
        <v>0</v>
      </c>
      <c r="Q733" s="2">
        <f>+Tabla3239[[#This Row],[BALANCE INICIAL2]]+Tabla3239[[#This Row],[ENTRADAS3]]-Tabla3239[[#This Row],[SALIDAS4]]</f>
        <v>14018.32</v>
      </c>
    </row>
    <row r="734" spans="1:17" x14ac:dyDescent="0.25">
      <c r="A734" s="39" t="s">
        <v>28</v>
      </c>
      <c r="B734" s="40" t="s">
        <v>884</v>
      </c>
      <c r="C734" s="52" t="s">
        <v>74</v>
      </c>
      <c r="D734" t="s">
        <v>1516</v>
      </c>
      <c r="F734" s="55" t="s">
        <v>1345</v>
      </c>
      <c r="G734" s="55"/>
      <c r="H734" s="9" t="s">
        <v>820</v>
      </c>
      <c r="I734">
        <v>12</v>
      </c>
      <c r="J734">
        <v>0</v>
      </c>
      <c r="K734" s="34">
        <v>0</v>
      </c>
      <c r="L734">
        <f>+Tabla3239[[#This Row],[BALANCE INICIAL]]+Tabla3239[[#This Row],[ENTRADAS]]-Tabla3239[[#This Row],[SALIDAS]]</f>
        <v>12</v>
      </c>
      <c r="M734" s="2">
        <v>7552</v>
      </c>
      <c r="N734" s="2">
        <f>+Tabla3239[[#This Row],[BALANCE INICIAL]]*Tabla3239[[#This Row],[PRECIO]]</f>
        <v>90624</v>
      </c>
      <c r="O734" s="2">
        <f>+Tabla3239[[#This Row],[ENTRADAS]]*Tabla3239[[#This Row],[PRECIO]]</f>
        <v>0</v>
      </c>
      <c r="P734" s="2">
        <f>+Tabla3239[[#This Row],[SALIDAS]]*Tabla3239[[#This Row],[PRECIO]]</f>
        <v>0</v>
      </c>
      <c r="Q734" s="2">
        <f>+Tabla3239[[#This Row],[BALANCE INICIAL2]]+Tabla3239[[#This Row],[ENTRADAS3]]-Tabla3239[[#This Row],[SALIDAS4]]</f>
        <v>90624</v>
      </c>
    </row>
    <row r="735" spans="1:17" x14ac:dyDescent="0.25">
      <c r="A735" s="39" t="s">
        <v>28</v>
      </c>
      <c r="B735" s="40" t="s">
        <v>884</v>
      </c>
      <c r="C735" s="52" t="s">
        <v>74</v>
      </c>
      <c r="D735" t="s">
        <v>1517</v>
      </c>
      <c r="F735" s="55" t="s">
        <v>1345</v>
      </c>
      <c r="G735" s="55"/>
      <c r="H735" s="9" t="s">
        <v>820</v>
      </c>
      <c r="I735">
        <v>7</v>
      </c>
      <c r="J735">
        <v>0</v>
      </c>
      <c r="K735" s="34">
        <v>0</v>
      </c>
      <c r="L735">
        <f>+Tabla3239[[#This Row],[BALANCE INICIAL]]+Tabla3239[[#This Row],[ENTRADAS]]-Tabla3239[[#This Row],[SALIDAS]]</f>
        <v>7</v>
      </c>
      <c r="M735" s="2">
        <v>7552</v>
      </c>
      <c r="N735" s="2">
        <f>+Tabla3239[[#This Row],[BALANCE INICIAL]]*Tabla3239[[#This Row],[PRECIO]]</f>
        <v>52864</v>
      </c>
      <c r="O735" s="2">
        <f>+Tabla3239[[#This Row],[ENTRADAS]]*Tabla3239[[#This Row],[PRECIO]]</f>
        <v>0</v>
      </c>
      <c r="P735" s="2">
        <f>+Tabla3239[[#This Row],[SALIDAS]]*Tabla3239[[#This Row],[PRECIO]]</f>
        <v>0</v>
      </c>
      <c r="Q735" s="2">
        <f>+Tabla3239[[#This Row],[BALANCE INICIAL2]]+Tabla3239[[#This Row],[ENTRADAS3]]-Tabla3239[[#This Row],[SALIDAS4]]</f>
        <v>52864</v>
      </c>
    </row>
    <row r="736" spans="1:17" x14ac:dyDescent="0.25">
      <c r="A736" s="39" t="s">
        <v>28</v>
      </c>
      <c r="B736" s="40" t="s">
        <v>884</v>
      </c>
      <c r="C736" s="52" t="s">
        <v>74</v>
      </c>
      <c r="D736" t="s">
        <v>1518</v>
      </c>
      <c r="F736" s="55" t="s">
        <v>1345</v>
      </c>
      <c r="G736" s="55"/>
      <c r="H736" s="9" t="s">
        <v>820</v>
      </c>
      <c r="I736">
        <v>6</v>
      </c>
      <c r="J736">
        <v>0</v>
      </c>
      <c r="K736" s="34">
        <v>0</v>
      </c>
      <c r="L736">
        <f>+Tabla3239[[#This Row],[BALANCE INICIAL]]+Tabla3239[[#This Row],[ENTRADAS]]-Tabla3239[[#This Row],[SALIDAS]]</f>
        <v>6</v>
      </c>
      <c r="M736" s="2">
        <v>7552</v>
      </c>
      <c r="N736" s="2">
        <f>+Tabla3239[[#This Row],[BALANCE INICIAL]]*Tabla3239[[#This Row],[PRECIO]]</f>
        <v>45312</v>
      </c>
      <c r="O736" s="2">
        <f>+Tabla3239[[#This Row],[ENTRADAS]]*Tabla3239[[#This Row],[PRECIO]]</f>
        <v>0</v>
      </c>
      <c r="P736" s="2">
        <f>+Tabla3239[[#This Row],[SALIDAS]]*Tabla3239[[#This Row],[PRECIO]]</f>
        <v>0</v>
      </c>
      <c r="Q736" s="2">
        <f>+Tabla3239[[#This Row],[BALANCE INICIAL2]]+Tabla3239[[#This Row],[ENTRADAS3]]-Tabla3239[[#This Row],[SALIDAS4]]</f>
        <v>45312</v>
      </c>
    </row>
    <row r="737" spans="1:17" x14ac:dyDescent="0.25">
      <c r="A737" s="39" t="s">
        <v>28</v>
      </c>
      <c r="B737" s="40" t="s">
        <v>884</v>
      </c>
      <c r="C737" s="52" t="s">
        <v>74</v>
      </c>
      <c r="D737" t="s">
        <v>1519</v>
      </c>
      <c r="F737" s="55" t="s">
        <v>1345</v>
      </c>
      <c r="G737" s="55"/>
      <c r="H737" s="9" t="s">
        <v>820</v>
      </c>
      <c r="I737">
        <v>6</v>
      </c>
      <c r="J737">
        <v>0</v>
      </c>
      <c r="K737" s="34">
        <v>0</v>
      </c>
      <c r="L737">
        <f>+Tabla3239[[#This Row],[BALANCE INICIAL]]+Tabla3239[[#This Row],[ENTRADAS]]-Tabla3239[[#This Row],[SALIDAS]]</f>
        <v>6</v>
      </c>
      <c r="M737" s="2">
        <v>7662</v>
      </c>
      <c r="N737" s="2">
        <f>+Tabla3239[[#This Row],[BALANCE INICIAL]]*Tabla3239[[#This Row],[PRECIO]]</f>
        <v>45972</v>
      </c>
      <c r="O737" s="2">
        <f>+Tabla3239[[#This Row],[ENTRADAS]]*Tabla3239[[#This Row],[PRECIO]]</f>
        <v>0</v>
      </c>
      <c r="P737" s="2">
        <f>+Tabla3239[[#This Row],[SALIDAS]]*Tabla3239[[#This Row],[PRECIO]]</f>
        <v>0</v>
      </c>
      <c r="Q737" s="2">
        <f>+Tabla3239[[#This Row],[BALANCE INICIAL2]]+Tabla3239[[#This Row],[ENTRADAS3]]-Tabla3239[[#This Row],[SALIDAS4]]</f>
        <v>45972</v>
      </c>
    </row>
    <row r="738" spans="1:17" x14ac:dyDescent="0.25">
      <c r="A738" s="39" t="s">
        <v>28</v>
      </c>
      <c r="B738" s="40" t="s">
        <v>884</v>
      </c>
      <c r="C738" s="52" t="s">
        <v>74</v>
      </c>
      <c r="D738" t="s">
        <v>1525</v>
      </c>
      <c r="F738" s="55" t="s">
        <v>1345</v>
      </c>
      <c r="G738" s="55"/>
      <c r="H738" s="9" t="s">
        <v>858</v>
      </c>
      <c r="I738">
        <v>7</v>
      </c>
      <c r="J738">
        <v>0</v>
      </c>
      <c r="K738" s="34">
        <v>0</v>
      </c>
      <c r="L738">
        <f>+Tabla3239[[#This Row],[BALANCE INICIAL]]+Tabla3239[[#This Row],[ENTRADAS]]-Tabla3239[[#This Row],[SALIDAS]]</f>
        <v>7</v>
      </c>
      <c r="M738" s="2">
        <v>6250.43</v>
      </c>
      <c r="N738" s="2">
        <f>+Tabla3239[[#This Row],[BALANCE INICIAL]]*Tabla3239[[#This Row],[PRECIO]]</f>
        <v>43753.01</v>
      </c>
      <c r="O738" s="2">
        <f>+Tabla3239[[#This Row],[ENTRADAS]]*Tabla3239[[#This Row],[PRECIO]]</f>
        <v>0</v>
      </c>
      <c r="P738" s="2">
        <f>+Tabla3239[[#This Row],[SALIDAS]]*Tabla3239[[#This Row],[PRECIO]]</f>
        <v>0</v>
      </c>
      <c r="Q738" s="2">
        <f>+Tabla3239[[#This Row],[BALANCE INICIAL2]]+Tabla3239[[#This Row],[ENTRADAS3]]-Tabla3239[[#This Row],[SALIDAS4]]</f>
        <v>43753.01</v>
      </c>
    </row>
    <row r="739" spans="1:17" x14ac:dyDescent="0.25">
      <c r="A739" s="39" t="s">
        <v>28</v>
      </c>
      <c r="B739" s="40" t="s">
        <v>884</v>
      </c>
      <c r="C739" s="52" t="s">
        <v>74</v>
      </c>
      <c r="D739" t="s">
        <v>1523</v>
      </c>
      <c r="F739" s="55" t="s">
        <v>1345</v>
      </c>
      <c r="G739" s="55"/>
      <c r="H739" s="9" t="s">
        <v>858</v>
      </c>
      <c r="I739">
        <v>7</v>
      </c>
      <c r="J739">
        <v>0</v>
      </c>
      <c r="K739" s="34">
        <v>0</v>
      </c>
      <c r="L739">
        <f>+Tabla3239[[#This Row],[BALANCE INICIAL]]+Tabla3239[[#This Row],[ENTRADAS]]-Tabla3239[[#This Row],[SALIDAS]]</f>
        <v>7</v>
      </c>
      <c r="M739" s="2">
        <v>6250.43</v>
      </c>
      <c r="N739" s="2">
        <f>+Tabla3239[[#This Row],[BALANCE INICIAL]]*Tabla3239[[#This Row],[PRECIO]]</f>
        <v>43753.01</v>
      </c>
      <c r="O739" s="2">
        <f>+Tabla3239[[#This Row],[ENTRADAS]]*Tabla3239[[#This Row],[PRECIO]]</f>
        <v>0</v>
      </c>
      <c r="P739" s="2">
        <f>+Tabla3239[[#This Row],[SALIDAS]]*Tabla3239[[#This Row],[PRECIO]]</f>
        <v>0</v>
      </c>
      <c r="Q739" s="2">
        <f>+Tabla3239[[#This Row],[BALANCE INICIAL2]]+Tabla3239[[#This Row],[ENTRADAS3]]-Tabla3239[[#This Row],[SALIDAS4]]</f>
        <v>43753.01</v>
      </c>
    </row>
    <row r="740" spans="1:17" x14ac:dyDescent="0.25">
      <c r="A740" s="39" t="s">
        <v>28</v>
      </c>
      <c r="B740" s="40" t="s">
        <v>884</v>
      </c>
      <c r="C740" s="52" t="s">
        <v>74</v>
      </c>
      <c r="D740" t="s">
        <v>1522</v>
      </c>
      <c r="F740" s="55" t="s">
        <v>1345</v>
      </c>
      <c r="G740" s="55"/>
      <c r="H740" s="9" t="s">
        <v>858</v>
      </c>
      <c r="I740">
        <v>7</v>
      </c>
      <c r="J740">
        <v>0</v>
      </c>
      <c r="K740" s="34">
        <v>0</v>
      </c>
      <c r="L740">
        <f>+Tabla3239[[#This Row],[BALANCE INICIAL]]+Tabla3239[[#This Row],[ENTRADAS]]-Tabla3239[[#This Row],[SALIDAS]]</f>
        <v>7</v>
      </c>
      <c r="M740" s="2">
        <v>6250.43</v>
      </c>
      <c r="N740" s="2">
        <f>+Tabla3239[[#This Row],[BALANCE INICIAL]]*Tabla3239[[#This Row],[PRECIO]]</f>
        <v>43753.01</v>
      </c>
      <c r="O740" s="2">
        <f>+Tabla3239[[#This Row],[ENTRADAS]]*Tabla3239[[#This Row],[PRECIO]]</f>
        <v>0</v>
      </c>
      <c r="P740" s="2">
        <f>+Tabla3239[[#This Row],[SALIDAS]]*Tabla3239[[#This Row],[PRECIO]]</f>
        <v>0</v>
      </c>
      <c r="Q740" s="2">
        <f>+Tabla3239[[#This Row],[BALANCE INICIAL2]]+Tabla3239[[#This Row],[ENTRADAS3]]-Tabla3239[[#This Row],[SALIDAS4]]</f>
        <v>43753.01</v>
      </c>
    </row>
    <row r="741" spans="1:17" x14ac:dyDescent="0.25">
      <c r="A741" s="39" t="s">
        <v>28</v>
      </c>
      <c r="B741" s="40" t="s">
        <v>884</v>
      </c>
      <c r="C741" s="52" t="s">
        <v>74</v>
      </c>
      <c r="D741" t="s">
        <v>1524</v>
      </c>
      <c r="F741" s="55" t="s">
        <v>1345</v>
      </c>
      <c r="G741" s="55"/>
      <c r="H741" s="9" t="s">
        <v>858</v>
      </c>
      <c r="I741">
        <v>7</v>
      </c>
      <c r="J741">
        <v>0</v>
      </c>
      <c r="K741" s="34">
        <v>0</v>
      </c>
      <c r="L741">
        <f>+Tabla3239[[#This Row],[BALANCE INICIAL]]+Tabla3239[[#This Row],[ENTRADAS]]-Tabla3239[[#This Row],[SALIDAS]]</f>
        <v>7</v>
      </c>
      <c r="M741" s="2">
        <v>4829.71</v>
      </c>
      <c r="N741" s="2">
        <f>+Tabla3239[[#This Row],[BALANCE INICIAL]]*Tabla3239[[#This Row],[PRECIO]]</f>
        <v>33807.97</v>
      </c>
      <c r="O741" s="2">
        <f>+Tabla3239[[#This Row],[ENTRADAS]]*Tabla3239[[#This Row],[PRECIO]]</f>
        <v>0</v>
      </c>
      <c r="P741" s="2">
        <f>+Tabla3239[[#This Row],[SALIDAS]]*Tabla3239[[#This Row],[PRECIO]]</f>
        <v>0</v>
      </c>
      <c r="Q741" s="2">
        <f>+Tabla3239[[#This Row],[BALANCE INICIAL2]]+Tabla3239[[#This Row],[ENTRADAS3]]-Tabla3239[[#This Row],[SALIDAS4]]</f>
        <v>33807.97</v>
      </c>
    </row>
    <row r="742" spans="1:17" x14ac:dyDescent="0.25">
      <c r="A742" s="39" t="s">
        <v>28</v>
      </c>
      <c r="B742" s="40" t="s">
        <v>884</v>
      </c>
      <c r="C742" s="52" t="s">
        <v>74</v>
      </c>
      <c r="D742" t="s">
        <v>1099</v>
      </c>
      <c r="F742" s="55" t="s">
        <v>1345</v>
      </c>
      <c r="G742" s="55"/>
      <c r="H742" s="9" t="s">
        <v>820</v>
      </c>
      <c r="I742">
        <v>1</v>
      </c>
      <c r="J742">
        <v>0</v>
      </c>
      <c r="K742" s="34">
        <v>0</v>
      </c>
      <c r="L742">
        <f>+Tabla3239[[#This Row],[BALANCE INICIAL]]+Tabla3239[[#This Row],[ENTRADAS]]-Tabla3239[[#This Row],[SALIDAS]]</f>
        <v>1</v>
      </c>
      <c r="M742" s="2">
        <v>9043</v>
      </c>
      <c r="N742" s="2">
        <f>+Tabla3239[[#This Row],[BALANCE INICIAL]]*Tabla3239[[#This Row],[PRECIO]]</f>
        <v>9043</v>
      </c>
      <c r="O742" s="2">
        <f>+Tabla3239[[#This Row],[ENTRADAS]]*Tabla3239[[#This Row],[PRECIO]]</f>
        <v>0</v>
      </c>
      <c r="P742" s="2">
        <f>+Tabla3239[[#This Row],[SALIDAS]]*Tabla3239[[#This Row],[PRECIO]]</f>
        <v>0</v>
      </c>
      <c r="Q742" s="2">
        <f>+Tabla3239[[#This Row],[BALANCE INICIAL2]]+Tabla3239[[#This Row],[ENTRADAS3]]-Tabla3239[[#This Row],[SALIDAS4]]</f>
        <v>9043</v>
      </c>
    </row>
    <row r="743" spans="1:17" x14ac:dyDescent="0.25">
      <c r="A743" s="39" t="s">
        <v>28</v>
      </c>
      <c r="B743" s="40" t="s">
        <v>884</v>
      </c>
      <c r="C743" s="52" t="s">
        <v>74</v>
      </c>
      <c r="D743" t="s">
        <v>1536</v>
      </c>
      <c r="F743" s="55" t="s">
        <v>1345</v>
      </c>
      <c r="G743" s="55"/>
      <c r="H743" s="9" t="s">
        <v>820</v>
      </c>
      <c r="I743">
        <v>8</v>
      </c>
      <c r="J743">
        <v>0</v>
      </c>
      <c r="K743" s="34">
        <v>0</v>
      </c>
      <c r="L743">
        <f>+Tabla3239[[#This Row],[BALANCE INICIAL]]+Tabla3239[[#This Row],[ENTRADAS]]-Tabla3239[[#This Row],[SALIDAS]]</f>
        <v>8</v>
      </c>
      <c r="M743" s="2">
        <v>5984.4</v>
      </c>
      <c r="N743" s="2">
        <f>+Tabla3239[[#This Row],[BALANCE INICIAL]]*Tabla3239[[#This Row],[PRECIO]]</f>
        <v>47875.199999999997</v>
      </c>
      <c r="O743" s="2">
        <f>+Tabla3239[[#This Row],[ENTRADAS]]*Tabla3239[[#This Row],[PRECIO]]</f>
        <v>0</v>
      </c>
      <c r="P743" s="2">
        <f>+Tabla3239[[#This Row],[SALIDAS]]*Tabla3239[[#This Row],[PRECIO]]</f>
        <v>0</v>
      </c>
      <c r="Q743" s="2">
        <f>+Tabla3239[[#This Row],[BALANCE INICIAL2]]+Tabla3239[[#This Row],[ENTRADAS3]]-Tabla3239[[#This Row],[SALIDAS4]]</f>
        <v>47875.199999999997</v>
      </c>
    </row>
    <row r="744" spans="1:17" x14ac:dyDescent="0.25">
      <c r="A744" s="39" t="s">
        <v>28</v>
      </c>
      <c r="B744" s="40" t="s">
        <v>884</v>
      </c>
      <c r="C744" s="52" t="s">
        <v>74</v>
      </c>
      <c r="D744" t="s">
        <v>1537</v>
      </c>
      <c r="F744" s="55" t="s">
        <v>1345</v>
      </c>
      <c r="G744" s="55"/>
      <c r="H744" s="9" t="s">
        <v>820</v>
      </c>
      <c r="I744">
        <v>14</v>
      </c>
      <c r="J744">
        <v>0</v>
      </c>
      <c r="K744" s="34">
        <v>0</v>
      </c>
      <c r="L744">
        <f>+Tabla3239[[#This Row],[BALANCE INICIAL]]+Tabla3239[[#This Row],[ENTRADAS]]-Tabla3239[[#This Row],[SALIDAS]]</f>
        <v>14</v>
      </c>
      <c r="M744" s="2">
        <v>7355</v>
      </c>
      <c r="N744" s="2">
        <f>+Tabla3239[[#This Row],[BALANCE INICIAL]]*Tabla3239[[#This Row],[PRECIO]]</f>
        <v>102970</v>
      </c>
      <c r="O744" s="2">
        <f>+Tabla3239[[#This Row],[ENTRADAS]]*Tabla3239[[#This Row],[PRECIO]]</f>
        <v>0</v>
      </c>
      <c r="P744" s="2">
        <f>+Tabla3239[[#This Row],[SALIDAS]]*Tabla3239[[#This Row],[PRECIO]]</f>
        <v>0</v>
      </c>
      <c r="Q744" s="2">
        <f>+Tabla3239[[#This Row],[BALANCE INICIAL2]]+Tabla3239[[#This Row],[ENTRADAS3]]-Tabla3239[[#This Row],[SALIDAS4]]</f>
        <v>102970</v>
      </c>
    </row>
    <row r="745" spans="1:17" x14ac:dyDescent="0.25">
      <c r="A745" s="39" t="s">
        <v>28</v>
      </c>
      <c r="B745" s="40" t="s">
        <v>884</v>
      </c>
      <c r="C745" s="52" t="s">
        <v>74</v>
      </c>
      <c r="D745" t="s">
        <v>1538</v>
      </c>
      <c r="F745" s="55" t="s">
        <v>1345</v>
      </c>
      <c r="G745" s="55"/>
      <c r="H745" s="9" t="s">
        <v>820</v>
      </c>
      <c r="I745">
        <v>6</v>
      </c>
      <c r="J745">
        <v>0</v>
      </c>
      <c r="K745" s="34">
        <v>3</v>
      </c>
      <c r="L745">
        <f>+Tabla3239[[#This Row],[BALANCE INICIAL]]+Tabla3239[[#This Row],[ENTRADAS]]-Tabla3239[[#This Row],[SALIDAS]]</f>
        <v>3</v>
      </c>
      <c r="M745" s="2">
        <v>6093</v>
      </c>
      <c r="N745" s="2">
        <f>+Tabla3239[[#This Row],[BALANCE INICIAL]]*Tabla3239[[#This Row],[PRECIO]]</f>
        <v>36558</v>
      </c>
      <c r="O745" s="2">
        <f>+Tabla3239[[#This Row],[ENTRADAS]]*Tabla3239[[#This Row],[PRECIO]]</f>
        <v>0</v>
      </c>
      <c r="P745" s="2">
        <f>+Tabla3239[[#This Row],[SALIDAS]]*Tabla3239[[#This Row],[PRECIO]]</f>
        <v>18279</v>
      </c>
      <c r="Q745" s="2">
        <f>+Tabla3239[[#This Row],[BALANCE INICIAL2]]+Tabla3239[[#This Row],[ENTRADAS3]]-Tabla3239[[#This Row],[SALIDAS4]]</f>
        <v>18279</v>
      </c>
    </row>
    <row r="746" spans="1:17" x14ac:dyDescent="0.25">
      <c r="A746" s="39" t="s">
        <v>28</v>
      </c>
      <c r="B746" s="40" t="s">
        <v>884</v>
      </c>
      <c r="C746" s="52" t="s">
        <v>74</v>
      </c>
      <c r="D746" t="s">
        <v>1504</v>
      </c>
      <c r="F746" s="55" t="s">
        <v>1345</v>
      </c>
      <c r="G746" s="55"/>
      <c r="H746" s="9" t="s">
        <v>820</v>
      </c>
      <c r="I746">
        <v>8</v>
      </c>
      <c r="J746">
        <v>0</v>
      </c>
      <c r="K746" s="34">
        <v>8</v>
      </c>
      <c r="L746">
        <f>+Tabla3239[[#This Row],[BALANCE INICIAL]]+Tabla3239[[#This Row],[ENTRADAS]]-Tabla3239[[#This Row],[SALIDAS]]</f>
        <v>0</v>
      </c>
      <c r="M746" s="2">
        <v>3898.31</v>
      </c>
      <c r="N746" s="2">
        <f>+Tabla3239[[#This Row],[BALANCE INICIAL]]*Tabla3239[[#This Row],[PRECIO]]</f>
        <v>31186.48</v>
      </c>
      <c r="O746" s="2">
        <f>+Tabla3239[[#This Row],[ENTRADAS]]*Tabla3239[[#This Row],[PRECIO]]</f>
        <v>0</v>
      </c>
      <c r="P746" s="2">
        <f>+Tabla3239[[#This Row],[SALIDAS]]*Tabla3239[[#This Row],[PRECIO]]</f>
        <v>31186.48</v>
      </c>
      <c r="Q746" s="2">
        <f>+Tabla3239[[#This Row],[BALANCE INICIAL2]]+Tabla3239[[#This Row],[ENTRADAS3]]-Tabla3239[[#This Row],[SALIDAS4]]</f>
        <v>0</v>
      </c>
    </row>
    <row r="747" spans="1:17" x14ac:dyDescent="0.25">
      <c r="A747" s="39" t="s">
        <v>28</v>
      </c>
      <c r="B747" s="40" t="s">
        <v>884</v>
      </c>
      <c r="C747" s="52" t="s">
        <v>74</v>
      </c>
      <c r="D747" t="s">
        <v>1341</v>
      </c>
      <c r="F747" s="55" t="s">
        <v>1345</v>
      </c>
      <c r="G747" s="55"/>
      <c r="H747" s="9" t="s">
        <v>858</v>
      </c>
      <c r="I747">
        <v>0</v>
      </c>
      <c r="J747">
        <v>0</v>
      </c>
      <c r="K747" s="34">
        <v>0</v>
      </c>
      <c r="L747">
        <f>+Tabla3239[[#This Row],[BALANCE INICIAL]]+Tabla3239[[#This Row],[ENTRADAS]]-Tabla3239[[#This Row],[SALIDAS]]</f>
        <v>0</v>
      </c>
      <c r="M747" s="2">
        <v>3500</v>
      </c>
      <c r="N747" s="2">
        <f>+Tabla3239[[#This Row],[BALANCE INICIAL]]*Tabla3239[[#This Row],[PRECIO]]</f>
        <v>0</v>
      </c>
      <c r="O747" s="2">
        <f>+Tabla3239[[#This Row],[ENTRADAS]]*Tabla3239[[#This Row],[PRECIO]]</f>
        <v>0</v>
      </c>
      <c r="P747" s="2">
        <f>+Tabla3239[[#This Row],[SALIDAS]]*Tabla3239[[#This Row],[PRECIO]]</f>
        <v>0</v>
      </c>
      <c r="Q747" s="2">
        <f>+Tabla3239[[#This Row],[BALANCE INICIAL2]]+Tabla3239[[#This Row],[ENTRADAS3]]-Tabla3239[[#This Row],[SALIDAS4]]</f>
        <v>0</v>
      </c>
    </row>
    <row r="748" spans="1:17" x14ac:dyDescent="0.25">
      <c r="A748" s="39" t="s">
        <v>28</v>
      </c>
      <c r="B748" s="40" t="s">
        <v>884</v>
      </c>
      <c r="C748" s="52" t="s">
        <v>74</v>
      </c>
      <c r="D748" t="s">
        <v>1342</v>
      </c>
      <c r="F748" s="55" t="s">
        <v>1345</v>
      </c>
      <c r="G748" s="55"/>
      <c r="H748" s="9" t="s">
        <v>858</v>
      </c>
      <c r="I748">
        <v>0</v>
      </c>
      <c r="J748">
        <v>0</v>
      </c>
      <c r="K748" s="34">
        <v>0</v>
      </c>
      <c r="L748">
        <f>+Tabla3239[[#This Row],[BALANCE INICIAL]]+Tabla3239[[#This Row],[ENTRADAS]]-Tabla3239[[#This Row],[SALIDAS]]</f>
        <v>0</v>
      </c>
      <c r="M748" s="2">
        <v>3500</v>
      </c>
      <c r="N748" s="2">
        <f>+Tabla3239[[#This Row],[BALANCE INICIAL]]*Tabla3239[[#This Row],[PRECIO]]</f>
        <v>0</v>
      </c>
      <c r="O748" s="2">
        <f>+Tabla3239[[#This Row],[ENTRADAS]]*Tabla3239[[#This Row],[PRECIO]]</f>
        <v>0</v>
      </c>
      <c r="P748" s="2">
        <f>+Tabla3239[[#This Row],[SALIDAS]]*Tabla3239[[#This Row],[PRECIO]]</f>
        <v>0</v>
      </c>
      <c r="Q748" s="2">
        <f>+Tabla3239[[#This Row],[BALANCE INICIAL2]]+Tabla3239[[#This Row],[ENTRADAS3]]-Tabla3239[[#This Row],[SALIDAS4]]</f>
        <v>0</v>
      </c>
    </row>
    <row r="749" spans="1:17" x14ac:dyDescent="0.25">
      <c r="A749" s="39" t="s">
        <v>28</v>
      </c>
      <c r="B749" s="40" t="s">
        <v>884</v>
      </c>
      <c r="C749" s="52" t="s">
        <v>74</v>
      </c>
      <c r="D749" t="s">
        <v>1343</v>
      </c>
      <c r="F749" s="55" t="s">
        <v>1345</v>
      </c>
      <c r="G749" s="55"/>
      <c r="H749" s="9" t="s">
        <v>858</v>
      </c>
      <c r="I749">
        <v>0</v>
      </c>
      <c r="J749">
        <v>0</v>
      </c>
      <c r="K749" s="34">
        <v>0</v>
      </c>
      <c r="L749">
        <f>+Tabla3239[[#This Row],[BALANCE INICIAL]]+Tabla3239[[#This Row],[ENTRADAS]]-Tabla3239[[#This Row],[SALIDAS]]</f>
        <v>0</v>
      </c>
      <c r="M749" s="2">
        <v>3500</v>
      </c>
      <c r="N749" s="2">
        <f>+Tabla3239[[#This Row],[BALANCE INICIAL]]*Tabla3239[[#This Row],[PRECIO]]</f>
        <v>0</v>
      </c>
      <c r="O749" s="2">
        <f>+Tabla3239[[#This Row],[ENTRADAS]]*Tabla3239[[#This Row],[PRECIO]]</f>
        <v>0</v>
      </c>
      <c r="P749" s="2">
        <f>+Tabla3239[[#This Row],[SALIDAS]]*Tabla3239[[#This Row],[PRECIO]]</f>
        <v>0</v>
      </c>
      <c r="Q749" s="2">
        <f>+Tabla3239[[#This Row],[BALANCE INICIAL2]]+Tabla3239[[#This Row],[ENTRADAS3]]-Tabla3239[[#This Row],[SALIDAS4]]</f>
        <v>0</v>
      </c>
    </row>
    <row r="750" spans="1:17" x14ac:dyDescent="0.25">
      <c r="A750" s="39" t="s">
        <v>28</v>
      </c>
      <c r="B750" s="40" t="s">
        <v>884</v>
      </c>
      <c r="C750" s="52" t="s">
        <v>74</v>
      </c>
      <c r="D750" t="s">
        <v>1344</v>
      </c>
      <c r="F750" s="55" t="s">
        <v>1345</v>
      </c>
      <c r="G750" s="55"/>
      <c r="H750" s="9" t="s">
        <v>858</v>
      </c>
      <c r="I750">
        <v>0</v>
      </c>
      <c r="J750">
        <v>0</v>
      </c>
      <c r="K750" s="34">
        <v>0</v>
      </c>
      <c r="L750">
        <f>+Tabla3239[[#This Row],[BALANCE INICIAL]]+Tabla3239[[#This Row],[ENTRADAS]]-Tabla3239[[#This Row],[SALIDAS]]</f>
        <v>0</v>
      </c>
      <c r="M750" s="2">
        <v>3500</v>
      </c>
      <c r="N750" s="2">
        <f>+Tabla3239[[#This Row],[BALANCE INICIAL]]*Tabla3239[[#This Row],[PRECIO]]</f>
        <v>0</v>
      </c>
      <c r="O750" s="2">
        <f>+Tabla3239[[#This Row],[ENTRADAS]]*Tabla3239[[#This Row],[PRECIO]]</f>
        <v>0</v>
      </c>
      <c r="P750" s="2">
        <f>+Tabla3239[[#This Row],[SALIDAS]]*Tabla3239[[#This Row],[PRECIO]]</f>
        <v>0</v>
      </c>
      <c r="Q750" s="2">
        <f>+Tabla3239[[#This Row],[BALANCE INICIAL2]]+Tabla3239[[#This Row],[ENTRADAS3]]-Tabla3239[[#This Row],[SALIDAS4]]</f>
        <v>0</v>
      </c>
    </row>
    <row r="751" spans="1:17" x14ac:dyDescent="0.25">
      <c r="A751" s="39" t="s">
        <v>28</v>
      </c>
      <c r="B751" s="40" t="s">
        <v>884</v>
      </c>
      <c r="C751" s="52" t="s">
        <v>74</v>
      </c>
      <c r="D751" t="s">
        <v>1123</v>
      </c>
      <c r="F751" s="55" t="s">
        <v>1345</v>
      </c>
      <c r="G751" s="55"/>
      <c r="H751" s="9" t="s">
        <v>820</v>
      </c>
      <c r="I751">
        <v>1</v>
      </c>
      <c r="J751">
        <v>0</v>
      </c>
      <c r="K751" s="34">
        <v>0</v>
      </c>
      <c r="L751">
        <f>+Tabla3239[[#This Row],[BALANCE INICIAL]]+Tabla3239[[#This Row],[ENTRADAS]]-Tabla3239[[#This Row],[SALIDAS]]</f>
        <v>1</v>
      </c>
      <c r="M751" s="2">
        <v>1295</v>
      </c>
      <c r="N751" s="2">
        <f>+Tabla3239[[#This Row],[BALANCE INICIAL]]*Tabla3239[[#This Row],[PRECIO]]</f>
        <v>1295</v>
      </c>
      <c r="O751" s="2">
        <f>+Tabla3239[[#This Row],[ENTRADAS]]*Tabla3239[[#This Row],[PRECIO]]</f>
        <v>0</v>
      </c>
      <c r="P751" s="2">
        <f>+Tabla3239[[#This Row],[SALIDAS]]*Tabla3239[[#This Row],[PRECIO]]</f>
        <v>0</v>
      </c>
      <c r="Q751" s="2">
        <f>+Tabla3239[[#This Row],[BALANCE INICIAL2]]+Tabla3239[[#This Row],[ENTRADAS3]]-Tabla3239[[#This Row],[SALIDAS4]]</f>
        <v>1295</v>
      </c>
    </row>
    <row r="752" spans="1:17" x14ac:dyDescent="0.25">
      <c r="A752" s="39" t="s">
        <v>28</v>
      </c>
      <c r="B752" s="40" t="s">
        <v>884</v>
      </c>
      <c r="C752" s="52" t="s">
        <v>74</v>
      </c>
      <c r="D752" t="s">
        <v>343</v>
      </c>
      <c r="F752" s="55" t="s">
        <v>1345</v>
      </c>
      <c r="G752" s="55"/>
      <c r="H752" s="9" t="s">
        <v>820</v>
      </c>
      <c r="I752">
        <v>7</v>
      </c>
      <c r="J752">
        <v>0</v>
      </c>
      <c r="K752" s="34">
        <v>0</v>
      </c>
      <c r="L752">
        <f>+Tabla3239[[#This Row],[BALANCE INICIAL]]+Tabla3239[[#This Row],[ENTRADAS]]-Tabla3239[[#This Row],[SALIDAS]]</f>
        <v>7</v>
      </c>
      <c r="M752" s="2">
        <v>1890</v>
      </c>
      <c r="N752" s="2">
        <f>+Tabla3239[[#This Row],[BALANCE INICIAL]]*Tabla3239[[#This Row],[PRECIO]]</f>
        <v>13230</v>
      </c>
      <c r="O752" s="2">
        <f>+Tabla3239[[#This Row],[ENTRADAS]]*Tabla3239[[#This Row],[PRECIO]]</f>
        <v>0</v>
      </c>
      <c r="P752" s="2">
        <f>+Tabla3239[[#This Row],[SALIDAS]]*Tabla3239[[#This Row],[PRECIO]]</f>
        <v>0</v>
      </c>
      <c r="Q752" s="2">
        <f>+Tabla3239[[#This Row],[BALANCE INICIAL2]]+Tabla3239[[#This Row],[ENTRADAS3]]-Tabla3239[[#This Row],[SALIDAS4]]</f>
        <v>13230</v>
      </c>
    </row>
    <row r="753" spans="1:17" x14ac:dyDescent="0.25">
      <c r="A753" s="39" t="s">
        <v>28</v>
      </c>
      <c r="B753" s="40" t="s">
        <v>884</v>
      </c>
      <c r="C753" s="52" t="s">
        <v>74</v>
      </c>
      <c r="D753" t="s">
        <v>345</v>
      </c>
      <c r="F753" s="55" t="s">
        <v>1345</v>
      </c>
      <c r="G753" s="55"/>
      <c r="H753" s="9" t="s">
        <v>842</v>
      </c>
      <c r="I753">
        <v>2</v>
      </c>
      <c r="J753">
        <v>0</v>
      </c>
      <c r="K753" s="34">
        <v>0</v>
      </c>
      <c r="L753">
        <f>+Tabla3239[[#This Row],[BALANCE INICIAL]]+Tabla3239[[#This Row],[ENTRADAS]]-Tabla3239[[#This Row],[SALIDAS]]</f>
        <v>2</v>
      </c>
      <c r="M753" s="2">
        <v>1900</v>
      </c>
      <c r="N753" s="2">
        <f>+Tabla3239[[#This Row],[BALANCE INICIAL]]*Tabla3239[[#This Row],[PRECIO]]</f>
        <v>3800</v>
      </c>
      <c r="O753" s="2">
        <f>+Tabla3239[[#This Row],[ENTRADAS]]*Tabla3239[[#This Row],[PRECIO]]</f>
        <v>0</v>
      </c>
      <c r="P753" s="2">
        <f>+Tabla3239[[#This Row],[SALIDAS]]*Tabla3239[[#This Row],[PRECIO]]</f>
        <v>0</v>
      </c>
      <c r="Q753" s="2">
        <f>+Tabla3239[[#This Row],[BALANCE INICIAL2]]+Tabla3239[[#This Row],[ENTRADAS3]]-Tabla3239[[#This Row],[SALIDAS4]]</f>
        <v>3800</v>
      </c>
    </row>
    <row r="754" spans="1:17" x14ac:dyDescent="0.25">
      <c r="A754" s="39" t="s">
        <v>28</v>
      </c>
      <c r="B754" s="40" t="s">
        <v>884</v>
      </c>
      <c r="C754" s="52" t="s">
        <v>74</v>
      </c>
      <c r="D754" t="s">
        <v>346</v>
      </c>
      <c r="F754" s="55" t="s">
        <v>1345</v>
      </c>
      <c r="G754" s="55"/>
      <c r="H754" s="9" t="s">
        <v>820</v>
      </c>
      <c r="I754">
        <v>10</v>
      </c>
      <c r="J754">
        <v>0</v>
      </c>
      <c r="K754" s="34">
        <v>0</v>
      </c>
      <c r="L754">
        <f>+Tabla3239[[#This Row],[BALANCE INICIAL]]+Tabla3239[[#This Row],[ENTRADAS]]-Tabla3239[[#This Row],[SALIDAS]]</f>
        <v>10</v>
      </c>
      <c r="M754" s="2">
        <v>1850</v>
      </c>
      <c r="N754" s="2">
        <f>+Tabla3239[[#This Row],[BALANCE INICIAL]]*Tabla3239[[#This Row],[PRECIO]]</f>
        <v>18500</v>
      </c>
      <c r="O754" s="2">
        <f>+Tabla3239[[#This Row],[ENTRADAS]]*Tabla3239[[#This Row],[PRECIO]]</f>
        <v>0</v>
      </c>
      <c r="P754" s="2">
        <f>+Tabla3239[[#This Row],[SALIDAS]]*Tabla3239[[#This Row],[PRECIO]]</f>
        <v>0</v>
      </c>
      <c r="Q754" s="2">
        <f>+Tabla3239[[#This Row],[BALANCE INICIAL2]]+Tabla3239[[#This Row],[ENTRADAS3]]-Tabla3239[[#This Row],[SALIDAS4]]</f>
        <v>18500</v>
      </c>
    </row>
    <row r="755" spans="1:17" x14ac:dyDescent="0.25">
      <c r="A755" s="39" t="s">
        <v>23</v>
      </c>
      <c r="B755" s="40" t="s">
        <v>881</v>
      </c>
      <c r="C755" s="52" t="s">
        <v>882</v>
      </c>
      <c r="D755" t="s">
        <v>403</v>
      </c>
      <c r="F755" s="55" t="s">
        <v>1345</v>
      </c>
      <c r="G755" s="55"/>
      <c r="H755" s="9" t="s">
        <v>820</v>
      </c>
      <c r="I755">
        <v>0</v>
      </c>
      <c r="J755">
        <v>0</v>
      </c>
      <c r="K755" s="34">
        <v>0</v>
      </c>
      <c r="L755">
        <f>+Tabla3239[[#This Row],[BALANCE INICIAL]]+Tabla3239[[#This Row],[ENTRADAS]]-Tabla3239[[#This Row],[SALIDAS]]</f>
        <v>0</v>
      </c>
      <c r="M755" s="2">
        <v>1.18</v>
      </c>
      <c r="N755" s="2">
        <f>+Tabla3239[[#This Row],[BALANCE INICIAL]]*Tabla3239[[#This Row],[PRECIO]]</f>
        <v>0</v>
      </c>
      <c r="O755" s="2">
        <f>+Tabla3239[[#This Row],[ENTRADAS]]*Tabla3239[[#This Row],[PRECIO]]</f>
        <v>0</v>
      </c>
      <c r="P755" s="2">
        <f>+Tabla3239[[#This Row],[SALIDAS]]*Tabla3239[[#This Row],[PRECIO]]</f>
        <v>0</v>
      </c>
      <c r="Q755" s="2">
        <f>+Tabla3239[[#This Row],[BALANCE INICIAL2]]+Tabla3239[[#This Row],[ENTRADAS3]]-Tabla3239[[#This Row],[SALIDAS4]]</f>
        <v>0</v>
      </c>
    </row>
    <row r="756" spans="1:17" x14ac:dyDescent="0.25">
      <c r="A756" s="39" t="s">
        <v>1424</v>
      </c>
      <c r="B756" s="40" t="s">
        <v>1425</v>
      </c>
      <c r="C756" s="52" t="s">
        <v>1426</v>
      </c>
      <c r="D756" t="s">
        <v>997</v>
      </c>
      <c r="E756" t="s">
        <v>998</v>
      </c>
      <c r="F756" s="55" t="s">
        <v>1345</v>
      </c>
      <c r="G756" s="55"/>
      <c r="H756" s="9" t="s">
        <v>820</v>
      </c>
      <c r="I756">
        <v>0</v>
      </c>
      <c r="J756">
        <v>0</v>
      </c>
      <c r="K756" s="34">
        <v>0</v>
      </c>
      <c r="L756">
        <f>+Tabla3239[[#This Row],[BALANCE INICIAL]]+Tabla3239[[#This Row],[ENTRADAS]]-Tabla3239[[#This Row],[SALIDAS]]</f>
        <v>0</v>
      </c>
      <c r="M756" s="2">
        <v>8.57</v>
      </c>
      <c r="N756" s="2">
        <f>+Tabla3239[[#This Row],[BALANCE INICIAL]]*Tabla3239[[#This Row],[PRECIO]]</f>
        <v>0</v>
      </c>
      <c r="O756" s="2">
        <f>+Tabla3239[[#This Row],[ENTRADAS]]*Tabla3239[[#This Row],[PRECIO]]</f>
        <v>0</v>
      </c>
      <c r="P756" s="2">
        <f>+Tabla3239[[#This Row],[SALIDAS]]*Tabla3239[[#This Row],[PRECIO]]</f>
        <v>0</v>
      </c>
      <c r="Q756" s="2">
        <f>+Tabla3239[[#This Row],[BALANCE INICIAL2]]+Tabla3239[[#This Row],[ENTRADAS3]]-Tabla3239[[#This Row],[SALIDAS4]]</f>
        <v>0</v>
      </c>
    </row>
    <row r="757" spans="1:17" x14ac:dyDescent="0.25">
      <c r="A757" s="39" t="s">
        <v>1424</v>
      </c>
      <c r="B757" s="40" t="s">
        <v>1425</v>
      </c>
      <c r="C757" s="52" t="s">
        <v>1426</v>
      </c>
      <c r="D757" t="s">
        <v>404</v>
      </c>
      <c r="F757" s="55" t="s">
        <v>1345</v>
      </c>
      <c r="G757" s="55"/>
      <c r="H757" s="9" t="s">
        <v>820</v>
      </c>
      <c r="I757">
        <v>0</v>
      </c>
      <c r="J757">
        <v>0</v>
      </c>
      <c r="K757" s="34">
        <v>0</v>
      </c>
      <c r="L757">
        <f>+Tabla3239[[#This Row],[BALANCE INICIAL]]+Tabla3239[[#This Row],[ENTRADAS]]-Tabla3239[[#This Row],[SALIDAS]]</f>
        <v>0</v>
      </c>
      <c r="M757" s="2">
        <v>1</v>
      </c>
      <c r="N757" s="2">
        <f>+Tabla3239[[#This Row],[BALANCE INICIAL]]*Tabla3239[[#This Row],[PRECIO]]</f>
        <v>0</v>
      </c>
      <c r="O757" s="2">
        <f>+Tabla3239[[#This Row],[ENTRADAS]]*Tabla3239[[#This Row],[PRECIO]]</f>
        <v>0</v>
      </c>
      <c r="P757" s="2">
        <f>+Tabla3239[[#This Row],[SALIDAS]]*Tabla3239[[#This Row],[PRECIO]]</f>
        <v>0</v>
      </c>
      <c r="Q757" s="2">
        <f>+Tabla3239[[#This Row],[BALANCE INICIAL2]]+Tabla3239[[#This Row],[ENTRADAS3]]-Tabla3239[[#This Row],[SALIDAS4]]</f>
        <v>0</v>
      </c>
    </row>
    <row r="758" spans="1:17" x14ac:dyDescent="0.25">
      <c r="A758" s="9" t="s">
        <v>29</v>
      </c>
      <c r="B758" s="47" t="s">
        <v>878</v>
      </c>
      <c r="C758" s="50" t="s">
        <v>102</v>
      </c>
      <c r="D758" t="s">
        <v>636</v>
      </c>
      <c r="F758" s="55" t="s">
        <v>1345</v>
      </c>
      <c r="G758" s="55"/>
      <c r="H758" s="9" t="s">
        <v>834</v>
      </c>
      <c r="I758">
        <v>10</v>
      </c>
      <c r="J758">
        <v>0</v>
      </c>
      <c r="K758" s="34">
        <v>0</v>
      </c>
      <c r="L758">
        <f>+Tabla3239[[#This Row],[BALANCE INICIAL]]+Tabla3239[[#This Row],[ENTRADAS]]-Tabla3239[[#This Row],[SALIDAS]]</f>
        <v>10</v>
      </c>
      <c r="M758" s="2">
        <v>73</v>
      </c>
      <c r="N758" s="2">
        <f>+Tabla3239[[#This Row],[BALANCE INICIAL]]*Tabla3239[[#This Row],[PRECIO]]</f>
        <v>730</v>
      </c>
      <c r="O758" s="2">
        <f>+Tabla3239[[#This Row],[ENTRADAS]]*Tabla3239[[#This Row],[PRECIO]]</f>
        <v>0</v>
      </c>
      <c r="P758" s="2">
        <f>+Tabla3239[[#This Row],[SALIDAS]]*Tabla3239[[#This Row],[PRECIO]]</f>
        <v>0</v>
      </c>
      <c r="Q758" s="2">
        <f>+Tabla3239[[#This Row],[BALANCE INICIAL2]]+Tabla3239[[#This Row],[ENTRADAS3]]-Tabla3239[[#This Row],[SALIDAS4]]</f>
        <v>730</v>
      </c>
    </row>
    <row r="759" spans="1:17" x14ac:dyDescent="0.25">
      <c r="A759" s="39" t="s">
        <v>37</v>
      </c>
      <c r="B759" s="40" t="s">
        <v>886</v>
      </c>
      <c r="C759" s="52" t="s">
        <v>83</v>
      </c>
      <c r="D759" t="s">
        <v>1197</v>
      </c>
      <c r="F759" s="55" t="s">
        <v>1345</v>
      </c>
      <c r="G759" s="55"/>
      <c r="H759" s="9" t="s">
        <v>820</v>
      </c>
      <c r="I759">
        <v>1</v>
      </c>
      <c r="J759">
        <v>0</v>
      </c>
      <c r="K759" s="34">
        <v>0</v>
      </c>
      <c r="L759">
        <f>+Tabla3239[[#This Row],[BALANCE INICIAL]]+Tabla3239[[#This Row],[ENTRADAS]]-Tabla3239[[#This Row],[SALIDAS]]</f>
        <v>1</v>
      </c>
      <c r="M759" s="2">
        <v>510</v>
      </c>
      <c r="N759" s="2">
        <f>+Tabla3239[[#This Row],[BALANCE INICIAL]]*Tabla3239[[#This Row],[PRECIO]]</f>
        <v>510</v>
      </c>
      <c r="O759" s="2">
        <f>+Tabla3239[[#This Row],[ENTRADAS]]*Tabla3239[[#This Row],[PRECIO]]</f>
        <v>0</v>
      </c>
      <c r="P759" s="2">
        <f>+Tabla3239[[#This Row],[SALIDAS]]*Tabla3239[[#This Row],[PRECIO]]</f>
        <v>0</v>
      </c>
      <c r="Q759" s="2">
        <f>+Tabla3239[[#This Row],[BALANCE INICIAL2]]+Tabla3239[[#This Row],[ENTRADAS3]]-Tabla3239[[#This Row],[SALIDAS4]]</f>
        <v>510</v>
      </c>
    </row>
    <row r="760" spans="1:17" x14ac:dyDescent="0.25">
      <c r="A760" s="9" t="s">
        <v>29</v>
      </c>
      <c r="B760" s="47" t="s">
        <v>878</v>
      </c>
      <c r="C760" s="50" t="s">
        <v>102</v>
      </c>
      <c r="D760" t="s">
        <v>812</v>
      </c>
      <c r="F760" s="55" t="s">
        <v>1345</v>
      </c>
      <c r="G760" s="55"/>
      <c r="H760" s="9" t="s">
        <v>820</v>
      </c>
      <c r="I760">
        <v>5</v>
      </c>
      <c r="J760">
        <v>0</v>
      </c>
      <c r="K760" s="34">
        <v>0</v>
      </c>
      <c r="L760">
        <f>+Tabla3239[[#This Row],[BALANCE INICIAL]]+Tabla3239[[#This Row],[ENTRADAS]]-Tabla3239[[#This Row],[SALIDAS]]</f>
        <v>5</v>
      </c>
      <c r="M760" s="2">
        <v>95</v>
      </c>
      <c r="N760" s="2">
        <f>+Tabla3239[[#This Row],[BALANCE INICIAL]]*Tabla3239[[#This Row],[PRECIO]]</f>
        <v>475</v>
      </c>
      <c r="O760" s="2">
        <f>+Tabla3239[[#This Row],[ENTRADAS]]*Tabla3239[[#This Row],[PRECIO]]</f>
        <v>0</v>
      </c>
      <c r="P760" s="2">
        <f>+Tabla3239[[#This Row],[SALIDAS]]*Tabla3239[[#This Row],[PRECIO]]</f>
        <v>0</v>
      </c>
      <c r="Q760" s="2">
        <f>+Tabla3239[[#This Row],[BALANCE INICIAL2]]+Tabla3239[[#This Row],[ENTRADAS3]]-Tabla3239[[#This Row],[SALIDAS4]]</f>
        <v>475</v>
      </c>
    </row>
    <row r="761" spans="1:17" x14ac:dyDescent="0.25">
      <c r="A761" s="39" t="s">
        <v>48</v>
      </c>
      <c r="B761" s="40" t="s">
        <v>886</v>
      </c>
      <c r="C761" s="52" t="s">
        <v>1380</v>
      </c>
      <c r="D761" t="s">
        <v>1196</v>
      </c>
      <c r="F761" s="55" t="s">
        <v>1345</v>
      </c>
      <c r="G761" s="55"/>
      <c r="H761" s="9" t="s">
        <v>820</v>
      </c>
      <c r="I761">
        <v>0</v>
      </c>
      <c r="J761">
        <v>0</v>
      </c>
      <c r="K761" s="34">
        <v>0</v>
      </c>
      <c r="L761">
        <f>+Tabla3239[[#This Row],[BALANCE INICIAL]]+Tabla3239[[#This Row],[ENTRADAS]]-Tabla3239[[#This Row],[SALIDAS]]</f>
        <v>0</v>
      </c>
      <c r="M761" s="2">
        <v>2616.63</v>
      </c>
      <c r="N761" s="2">
        <f>+Tabla3239[[#This Row],[BALANCE INICIAL]]*Tabla3239[[#This Row],[PRECIO]]</f>
        <v>0</v>
      </c>
      <c r="O761" s="2">
        <f>+Tabla3239[[#This Row],[ENTRADAS]]*Tabla3239[[#This Row],[PRECIO]]</f>
        <v>0</v>
      </c>
      <c r="P761" s="2">
        <f>+Tabla3239[[#This Row],[SALIDAS]]*Tabla3239[[#This Row],[PRECIO]]</f>
        <v>0</v>
      </c>
      <c r="Q761" s="2">
        <f>+Tabla3239[[#This Row],[BALANCE INICIAL2]]+Tabla3239[[#This Row],[ENTRADAS3]]-Tabla3239[[#This Row],[SALIDAS4]]</f>
        <v>0</v>
      </c>
    </row>
    <row r="762" spans="1:17" x14ac:dyDescent="0.25">
      <c r="A762" s="39" t="s">
        <v>59</v>
      </c>
      <c r="B762" s="40" t="s">
        <v>880</v>
      </c>
      <c r="C762" s="52" t="s">
        <v>107</v>
      </c>
      <c r="D762" t="s">
        <v>811</v>
      </c>
      <c r="F762" s="55" t="s">
        <v>1345</v>
      </c>
      <c r="G762" s="55"/>
      <c r="H762" s="9" t="s">
        <v>820</v>
      </c>
      <c r="I762">
        <v>2</v>
      </c>
      <c r="J762">
        <v>0</v>
      </c>
      <c r="K762" s="34">
        <v>0</v>
      </c>
      <c r="L762">
        <f>+Tabla3239[[#This Row],[BALANCE INICIAL]]+Tabla3239[[#This Row],[ENTRADAS]]-Tabla3239[[#This Row],[SALIDAS]]</f>
        <v>2</v>
      </c>
      <c r="M762" s="2">
        <v>525</v>
      </c>
      <c r="N762" s="2">
        <f>+Tabla3239[[#This Row],[BALANCE INICIAL]]*Tabla3239[[#This Row],[PRECIO]]</f>
        <v>1050</v>
      </c>
      <c r="O762" s="2">
        <f>+Tabla3239[[#This Row],[ENTRADAS]]*Tabla3239[[#This Row],[PRECIO]]</f>
        <v>0</v>
      </c>
      <c r="P762" s="2">
        <f>+Tabla3239[[#This Row],[SALIDAS]]*Tabla3239[[#This Row],[PRECIO]]</f>
        <v>0</v>
      </c>
      <c r="Q762" s="2">
        <f>+Tabla3239[[#This Row],[BALANCE INICIAL2]]+Tabla3239[[#This Row],[ENTRADAS3]]-Tabla3239[[#This Row],[SALIDAS4]]</f>
        <v>1050</v>
      </c>
    </row>
    <row r="763" spans="1:17" x14ac:dyDescent="0.25">
      <c r="A763" s="39" t="s">
        <v>1130</v>
      </c>
      <c r="B763" s="40" t="s">
        <v>894</v>
      </c>
      <c r="C763" s="52" t="s">
        <v>1131</v>
      </c>
      <c r="D763" t="s">
        <v>1520</v>
      </c>
      <c r="F763" s="55" t="s">
        <v>1345</v>
      </c>
      <c r="G763" s="55"/>
      <c r="H763" s="9" t="s">
        <v>820</v>
      </c>
      <c r="I763">
        <v>0</v>
      </c>
      <c r="J763">
        <v>0</v>
      </c>
      <c r="K763" s="34">
        <v>0</v>
      </c>
      <c r="L763">
        <f>+Tabla3239[[#This Row],[BALANCE INICIAL]]+Tabla3239[[#This Row],[ENTRADAS]]-Tabla3239[[#This Row],[SALIDAS]]</f>
        <v>0</v>
      </c>
      <c r="M763" s="2">
        <v>350</v>
      </c>
      <c r="N763" s="2">
        <f>+Tabla3239[[#This Row],[BALANCE INICIAL]]*Tabla3239[[#This Row],[PRECIO]]</f>
        <v>0</v>
      </c>
      <c r="O763" s="2">
        <f>+Tabla3239[[#This Row],[ENTRADAS]]*Tabla3239[[#This Row],[PRECIO]]</f>
        <v>0</v>
      </c>
      <c r="P763" s="2">
        <f>+Tabla3239[[#This Row],[SALIDAS]]*Tabla3239[[#This Row],[PRECIO]]</f>
        <v>0</v>
      </c>
      <c r="Q763" s="2">
        <f>+Tabla3239[[#This Row],[BALANCE INICIAL2]]+Tabla3239[[#This Row],[ENTRADAS3]]-Tabla3239[[#This Row],[SALIDAS4]]</f>
        <v>0</v>
      </c>
    </row>
    <row r="764" spans="1:17" x14ac:dyDescent="0.25">
      <c r="A764" s="39" t="s">
        <v>1130</v>
      </c>
      <c r="B764" s="40" t="s">
        <v>894</v>
      </c>
      <c r="C764" s="52" t="s">
        <v>1131</v>
      </c>
      <c r="D764" t="s">
        <v>1126</v>
      </c>
      <c r="E764" t="s">
        <v>1129</v>
      </c>
      <c r="F764" s="55" t="s">
        <v>1345</v>
      </c>
      <c r="G764" s="55"/>
      <c r="H764" s="9" t="s">
        <v>820</v>
      </c>
      <c r="I764">
        <v>10</v>
      </c>
      <c r="J764">
        <v>0</v>
      </c>
      <c r="K764" s="34">
        <v>0</v>
      </c>
      <c r="L764">
        <f>+Tabla3239[[#This Row],[BALANCE INICIAL]]+Tabla3239[[#This Row],[ENTRADAS]]-Tabla3239[[#This Row],[SALIDAS]]</f>
        <v>10</v>
      </c>
      <c r="M764" s="2">
        <v>600</v>
      </c>
      <c r="N764" s="2">
        <f>+Tabla3239[[#This Row],[BALANCE INICIAL]]*Tabla3239[[#This Row],[PRECIO]]</f>
        <v>6000</v>
      </c>
      <c r="O764" s="2">
        <f>+Tabla3239[[#This Row],[ENTRADAS]]*Tabla3239[[#This Row],[PRECIO]]</f>
        <v>0</v>
      </c>
      <c r="P764" s="2">
        <f>+Tabla3239[[#This Row],[SALIDAS]]*Tabla3239[[#This Row],[PRECIO]]</f>
        <v>0</v>
      </c>
      <c r="Q764" s="2">
        <f>+Tabla3239[[#This Row],[BALANCE INICIAL2]]+Tabla3239[[#This Row],[ENTRADAS3]]-Tabla3239[[#This Row],[SALIDAS4]]</f>
        <v>6000</v>
      </c>
    </row>
    <row r="765" spans="1:17" x14ac:dyDescent="0.25">
      <c r="A765" s="39" t="s">
        <v>1130</v>
      </c>
      <c r="B765" s="40" t="s">
        <v>894</v>
      </c>
      <c r="C765" s="52" t="s">
        <v>1131</v>
      </c>
      <c r="D765" t="s">
        <v>1127</v>
      </c>
      <c r="E765" t="s">
        <v>1129</v>
      </c>
      <c r="F765" s="55" t="s">
        <v>1345</v>
      </c>
      <c r="G765" s="55"/>
      <c r="H765" s="9" t="s">
        <v>820</v>
      </c>
      <c r="I765">
        <v>5</v>
      </c>
      <c r="J765">
        <v>0</v>
      </c>
      <c r="K765" s="34">
        <v>0</v>
      </c>
      <c r="L765">
        <f>+Tabla3239[[#This Row],[BALANCE INICIAL]]+Tabla3239[[#This Row],[ENTRADAS]]-Tabla3239[[#This Row],[SALIDAS]]</f>
        <v>5</v>
      </c>
      <c r="M765" s="2">
        <v>600</v>
      </c>
      <c r="N765" s="2">
        <f>+Tabla3239[[#This Row],[BALANCE INICIAL]]*Tabla3239[[#This Row],[PRECIO]]</f>
        <v>3000</v>
      </c>
      <c r="O765" s="2">
        <f>+Tabla3239[[#This Row],[ENTRADAS]]*Tabla3239[[#This Row],[PRECIO]]</f>
        <v>0</v>
      </c>
      <c r="P765" s="2">
        <f>+Tabla3239[[#This Row],[SALIDAS]]*Tabla3239[[#This Row],[PRECIO]]</f>
        <v>0</v>
      </c>
      <c r="Q765" s="2">
        <f>+Tabla3239[[#This Row],[BALANCE INICIAL2]]+Tabla3239[[#This Row],[ENTRADAS3]]-Tabla3239[[#This Row],[SALIDAS4]]</f>
        <v>3000</v>
      </c>
    </row>
    <row r="766" spans="1:17" x14ac:dyDescent="0.25">
      <c r="A766" s="39" t="s">
        <v>1130</v>
      </c>
      <c r="B766" s="40" t="s">
        <v>894</v>
      </c>
      <c r="C766" s="52" t="s">
        <v>1131</v>
      </c>
      <c r="D766" t="s">
        <v>1128</v>
      </c>
      <c r="E766" t="s">
        <v>1129</v>
      </c>
      <c r="F766" s="55" t="s">
        <v>1345</v>
      </c>
      <c r="G766" s="55"/>
      <c r="H766" s="9" t="s">
        <v>820</v>
      </c>
      <c r="I766">
        <v>10</v>
      </c>
      <c r="J766">
        <v>0</v>
      </c>
      <c r="K766" s="34">
        <v>0</v>
      </c>
      <c r="L766">
        <f>+Tabla3239[[#This Row],[BALANCE INICIAL]]+Tabla3239[[#This Row],[ENTRADAS]]-Tabla3239[[#This Row],[SALIDAS]]</f>
        <v>10</v>
      </c>
      <c r="M766" s="2">
        <v>600</v>
      </c>
      <c r="N766" s="2">
        <f>+Tabla3239[[#This Row],[BALANCE INICIAL]]*Tabla3239[[#This Row],[PRECIO]]</f>
        <v>6000</v>
      </c>
      <c r="O766" s="2">
        <f>+Tabla3239[[#This Row],[ENTRADAS]]*Tabla3239[[#This Row],[PRECIO]]</f>
        <v>0</v>
      </c>
      <c r="P766" s="2">
        <f>+Tabla3239[[#This Row],[SALIDAS]]*Tabla3239[[#This Row],[PRECIO]]</f>
        <v>0</v>
      </c>
      <c r="Q766" s="2">
        <f>+Tabla3239[[#This Row],[BALANCE INICIAL2]]+Tabla3239[[#This Row],[ENTRADAS3]]-Tabla3239[[#This Row],[SALIDAS4]]</f>
        <v>6000</v>
      </c>
    </row>
    <row r="767" spans="1:17" x14ac:dyDescent="0.25">
      <c r="A767" s="39" t="s">
        <v>1130</v>
      </c>
      <c r="B767" s="40" t="s">
        <v>894</v>
      </c>
      <c r="C767" s="52" t="s">
        <v>1131</v>
      </c>
      <c r="D767" t="s">
        <v>149</v>
      </c>
      <c r="F767" s="55" t="s">
        <v>1345</v>
      </c>
      <c r="G767" s="55"/>
      <c r="H767" s="9" t="s">
        <v>820</v>
      </c>
      <c r="I767">
        <v>0</v>
      </c>
      <c r="J767">
        <v>0</v>
      </c>
      <c r="K767" s="34">
        <v>0</v>
      </c>
      <c r="L767">
        <f>+Tabla3239[[#This Row],[BALANCE INICIAL]]+Tabla3239[[#This Row],[ENTRADAS]]-Tabla3239[[#This Row],[SALIDAS]]</f>
        <v>0</v>
      </c>
      <c r="M767" s="2">
        <v>400</v>
      </c>
      <c r="N767" s="2">
        <f>+Tabla3239[[#This Row],[BALANCE INICIAL]]*Tabla3239[[#This Row],[PRECIO]]</f>
        <v>0</v>
      </c>
      <c r="O767" s="2">
        <f>+Tabla3239[[#This Row],[ENTRADAS]]*Tabla3239[[#This Row],[PRECIO]]</f>
        <v>0</v>
      </c>
      <c r="P767" s="2">
        <f>+Tabla3239[[#This Row],[SALIDAS]]*Tabla3239[[#This Row],[PRECIO]]</f>
        <v>0</v>
      </c>
      <c r="Q767" s="2">
        <f>+Tabla3239[[#This Row],[BALANCE INICIAL2]]+Tabla3239[[#This Row],[ENTRADAS3]]-Tabla3239[[#This Row],[SALIDAS4]]</f>
        <v>0</v>
      </c>
    </row>
    <row r="768" spans="1:17" x14ac:dyDescent="0.25">
      <c r="A768" s="39" t="s">
        <v>34</v>
      </c>
      <c r="B768" s="40" t="s">
        <v>877</v>
      </c>
      <c r="C768" s="52" t="s">
        <v>80</v>
      </c>
      <c r="D768" t="s">
        <v>452</v>
      </c>
      <c r="F768" s="55" t="s">
        <v>1345</v>
      </c>
      <c r="G768" s="55"/>
      <c r="H768" s="9" t="s">
        <v>862</v>
      </c>
      <c r="I768">
        <v>200</v>
      </c>
      <c r="J768">
        <v>0</v>
      </c>
      <c r="K768" s="34">
        <v>0</v>
      </c>
      <c r="L768">
        <f>+Tabla3239[[#This Row],[BALANCE INICIAL]]+Tabla3239[[#This Row],[ENTRADAS]]-Tabla3239[[#This Row],[SALIDAS]]</f>
        <v>200</v>
      </c>
      <c r="M768" s="2">
        <v>890</v>
      </c>
      <c r="N768" s="2">
        <f>+Tabla3239[[#This Row],[BALANCE INICIAL]]*Tabla3239[[#This Row],[PRECIO]]</f>
        <v>178000</v>
      </c>
      <c r="O768" s="2">
        <f>+Tabla3239[[#This Row],[ENTRADAS]]*Tabla3239[[#This Row],[PRECIO]]</f>
        <v>0</v>
      </c>
      <c r="P768" s="2">
        <f>+Tabla3239[[#This Row],[SALIDAS]]*Tabla3239[[#This Row],[PRECIO]]</f>
        <v>0</v>
      </c>
      <c r="Q768" s="2">
        <f>+Tabla3239[[#This Row],[BALANCE INICIAL2]]+Tabla3239[[#This Row],[ENTRADAS3]]-Tabla3239[[#This Row],[SALIDAS4]]</f>
        <v>178000</v>
      </c>
    </row>
    <row r="769" spans="1:17" x14ac:dyDescent="0.25">
      <c r="A769" s="39" t="s">
        <v>34</v>
      </c>
      <c r="B769" s="40" t="s">
        <v>877</v>
      </c>
      <c r="C769" s="52" t="s">
        <v>80</v>
      </c>
      <c r="D769" t="s">
        <v>450</v>
      </c>
      <c r="F769" s="55" t="s">
        <v>1345</v>
      </c>
      <c r="G769" s="55"/>
      <c r="H769" s="9" t="s">
        <v>820</v>
      </c>
      <c r="I769">
        <v>3</v>
      </c>
      <c r="J769">
        <v>0</v>
      </c>
      <c r="K769" s="34">
        <v>3</v>
      </c>
      <c r="L769">
        <f>+Tabla3239[[#This Row],[BALANCE INICIAL]]+Tabla3239[[#This Row],[ENTRADAS]]-Tabla3239[[#This Row],[SALIDAS]]</f>
        <v>0</v>
      </c>
      <c r="M769" s="2">
        <v>426.17</v>
      </c>
      <c r="N769" s="2">
        <f>+Tabla3239[[#This Row],[BALANCE INICIAL]]*Tabla3239[[#This Row],[PRECIO]]</f>
        <v>1278.51</v>
      </c>
      <c r="O769" s="2">
        <f>+Tabla3239[[#This Row],[ENTRADAS]]*Tabla3239[[#This Row],[PRECIO]]</f>
        <v>0</v>
      </c>
      <c r="P769" s="2">
        <f>+Tabla3239[[#This Row],[SALIDAS]]*Tabla3239[[#This Row],[PRECIO]]</f>
        <v>1278.51</v>
      </c>
      <c r="Q769" s="2">
        <f>+Tabla3239[[#This Row],[BALANCE INICIAL2]]+Tabla3239[[#This Row],[ENTRADAS3]]-Tabla3239[[#This Row],[SALIDAS4]]</f>
        <v>0</v>
      </c>
    </row>
    <row r="770" spans="1:17" x14ac:dyDescent="0.25">
      <c r="A770" s="39" t="s">
        <v>34</v>
      </c>
      <c r="B770" s="40" t="s">
        <v>877</v>
      </c>
      <c r="C770" s="52" t="s">
        <v>80</v>
      </c>
      <c r="D770" t="s">
        <v>451</v>
      </c>
      <c r="F770" s="55" t="s">
        <v>1345</v>
      </c>
      <c r="G770" s="55"/>
      <c r="H770" s="9" t="s">
        <v>820</v>
      </c>
      <c r="I770">
        <v>6</v>
      </c>
      <c r="J770">
        <v>0</v>
      </c>
      <c r="K770" s="34">
        <v>0</v>
      </c>
      <c r="L770">
        <f>+Tabla3239[[#This Row],[BALANCE INICIAL]]+Tabla3239[[#This Row],[ENTRADAS]]-Tabla3239[[#This Row],[SALIDAS]]</f>
        <v>6</v>
      </c>
      <c r="M770" s="2">
        <v>230</v>
      </c>
      <c r="N770" s="2">
        <f>+Tabla3239[[#This Row],[BALANCE INICIAL]]*Tabla3239[[#This Row],[PRECIO]]</f>
        <v>1380</v>
      </c>
      <c r="O770" s="2">
        <f>+Tabla3239[[#This Row],[ENTRADAS]]*Tabla3239[[#This Row],[PRECIO]]</f>
        <v>0</v>
      </c>
      <c r="P770" s="2">
        <f>+Tabla3239[[#This Row],[SALIDAS]]*Tabla3239[[#This Row],[PRECIO]]</f>
        <v>0</v>
      </c>
      <c r="Q770" s="2">
        <f>+Tabla3239[[#This Row],[BALANCE INICIAL2]]+Tabla3239[[#This Row],[ENTRADAS3]]-Tabla3239[[#This Row],[SALIDAS4]]</f>
        <v>1380</v>
      </c>
    </row>
    <row r="771" spans="1:17" x14ac:dyDescent="0.25">
      <c r="A771" s="39" t="s">
        <v>34</v>
      </c>
      <c r="B771" s="40" t="s">
        <v>877</v>
      </c>
      <c r="C771" s="52" t="s">
        <v>80</v>
      </c>
      <c r="D771" t="s">
        <v>1461</v>
      </c>
      <c r="F771" s="55" t="s">
        <v>1345</v>
      </c>
      <c r="G771" s="55"/>
      <c r="H771" s="9" t="s">
        <v>820</v>
      </c>
      <c r="I771">
        <v>12</v>
      </c>
      <c r="J771">
        <v>0</v>
      </c>
      <c r="K771" s="34">
        <v>12</v>
      </c>
      <c r="L771">
        <f>+Tabla3239[[#This Row],[BALANCE INICIAL]]+Tabla3239[[#This Row],[ENTRADAS]]-Tabla3239[[#This Row],[SALIDAS]]</f>
        <v>0</v>
      </c>
      <c r="M771" s="2">
        <v>25.37</v>
      </c>
      <c r="N771" s="2">
        <f>+Tabla3239[[#This Row],[BALANCE INICIAL]]*Tabla3239[[#This Row],[PRECIO]]</f>
        <v>304.44</v>
      </c>
      <c r="O771" s="2">
        <f>+Tabla3239[[#This Row],[ENTRADAS]]*Tabla3239[[#This Row],[PRECIO]]</f>
        <v>0</v>
      </c>
      <c r="P771" s="2">
        <f>+Tabla3239[[#This Row],[SALIDAS]]*Tabla3239[[#This Row],[PRECIO]]</f>
        <v>304.44</v>
      </c>
      <c r="Q771" s="2">
        <f>+Tabla3239[[#This Row],[BALANCE INICIAL2]]+Tabla3239[[#This Row],[ENTRADAS3]]-Tabla3239[[#This Row],[SALIDAS4]]</f>
        <v>0</v>
      </c>
    </row>
    <row r="772" spans="1:17" x14ac:dyDescent="0.25">
      <c r="A772" s="39" t="s">
        <v>34</v>
      </c>
      <c r="B772" s="40" t="s">
        <v>877</v>
      </c>
      <c r="C772" s="52" t="s">
        <v>80</v>
      </c>
      <c r="D772" t="s">
        <v>1462</v>
      </c>
      <c r="F772" s="55" t="s">
        <v>1345</v>
      </c>
      <c r="G772" s="55"/>
      <c r="H772" s="9" t="s">
        <v>820</v>
      </c>
      <c r="I772">
        <v>12</v>
      </c>
      <c r="J772">
        <v>0</v>
      </c>
      <c r="K772" s="34">
        <v>12</v>
      </c>
      <c r="L772">
        <f>+Tabla3239[[#This Row],[BALANCE INICIAL]]+Tabla3239[[#This Row],[ENTRADAS]]-Tabla3239[[#This Row],[SALIDAS]]</f>
        <v>0</v>
      </c>
      <c r="M772" s="2">
        <v>227.75</v>
      </c>
      <c r="N772" s="2">
        <f>+Tabla3239[[#This Row],[BALANCE INICIAL]]*Tabla3239[[#This Row],[PRECIO]]</f>
        <v>2733</v>
      </c>
      <c r="O772" s="2">
        <f>+Tabla3239[[#This Row],[ENTRADAS]]*Tabla3239[[#This Row],[PRECIO]]</f>
        <v>0</v>
      </c>
      <c r="P772" s="2">
        <f>+Tabla3239[[#This Row],[SALIDAS]]*Tabla3239[[#This Row],[PRECIO]]</f>
        <v>2733</v>
      </c>
      <c r="Q772" s="2">
        <f>+Tabla3239[[#This Row],[BALANCE INICIAL2]]+Tabla3239[[#This Row],[ENTRADAS3]]-Tabla3239[[#This Row],[SALIDAS4]]</f>
        <v>0</v>
      </c>
    </row>
    <row r="773" spans="1:17" x14ac:dyDescent="0.25">
      <c r="A773" s="39" t="s">
        <v>24</v>
      </c>
      <c r="B773" s="40" t="s">
        <v>875</v>
      </c>
      <c r="C773" s="52" t="s">
        <v>64</v>
      </c>
      <c r="D773" t="s">
        <v>1497</v>
      </c>
      <c r="F773" s="55" t="s">
        <v>1345</v>
      </c>
      <c r="G773" s="55"/>
      <c r="H773" s="9" t="s">
        <v>820</v>
      </c>
      <c r="I773">
        <v>50</v>
      </c>
      <c r="J773">
        <v>0</v>
      </c>
      <c r="K773" s="34">
        <v>1</v>
      </c>
      <c r="L773">
        <f>+Tabla3239[[#This Row],[BALANCE INICIAL]]+Tabla3239[[#This Row],[ENTRADAS]]-Tabla3239[[#This Row],[SALIDAS]]</f>
        <v>49</v>
      </c>
      <c r="M773" s="2">
        <v>73.099999999999994</v>
      </c>
      <c r="N773" s="2">
        <f>+Tabla3239[[#This Row],[BALANCE INICIAL]]*Tabla3239[[#This Row],[PRECIO]]</f>
        <v>3654.9999999999995</v>
      </c>
      <c r="O773" s="2">
        <f>+Tabla3239[[#This Row],[ENTRADAS]]*Tabla3239[[#This Row],[PRECIO]]</f>
        <v>0</v>
      </c>
      <c r="P773" s="2">
        <f>+Tabla3239[[#This Row],[SALIDAS]]*Tabla3239[[#This Row],[PRECIO]]</f>
        <v>73.099999999999994</v>
      </c>
      <c r="Q773" s="2">
        <f>+Tabla3239[[#This Row],[BALANCE INICIAL2]]+Tabla3239[[#This Row],[ENTRADAS3]]-Tabla3239[[#This Row],[SALIDAS4]]</f>
        <v>3581.8999999999996</v>
      </c>
    </row>
    <row r="774" spans="1:17" x14ac:dyDescent="0.25">
      <c r="A774" s="39" t="s">
        <v>34</v>
      </c>
      <c r="B774" s="40" t="s">
        <v>877</v>
      </c>
      <c r="C774" s="52" t="s">
        <v>80</v>
      </c>
      <c r="D774" t="s">
        <v>1500</v>
      </c>
      <c r="F774" s="55" t="s">
        <v>1345</v>
      </c>
      <c r="G774" s="55"/>
      <c r="H774" s="9" t="s">
        <v>820</v>
      </c>
      <c r="I774">
        <v>50</v>
      </c>
      <c r="J774">
        <v>0</v>
      </c>
      <c r="K774" s="34">
        <v>0</v>
      </c>
      <c r="L774">
        <f>+Tabla3239[[#This Row],[BALANCE INICIAL]]+Tabla3239[[#This Row],[ENTRADAS]]-Tabla3239[[#This Row],[SALIDAS]]</f>
        <v>50</v>
      </c>
      <c r="M774" s="2">
        <v>70.510000000000005</v>
      </c>
      <c r="N774" s="2">
        <f>+Tabla3239[[#This Row],[BALANCE INICIAL]]*Tabla3239[[#This Row],[PRECIO]]</f>
        <v>3525.5000000000005</v>
      </c>
      <c r="O774" s="2">
        <f>+Tabla3239[[#This Row],[ENTRADAS]]*Tabla3239[[#This Row],[PRECIO]]</f>
        <v>0</v>
      </c>
      <c r="P774" s="2">
        <f>+Tabla3239[[#This Row],[SALIDAS]]*Tabla3239[[#This Row],[PRECIO]]</f>
        <v>0</v>
      </c>
      <c r="Q774" s="2">
        <f>+Tabla3239[[#This Row],[BALANCE INICIAL2]]+Tabla3239[[#This Row],[ENTRADAS3]]-Tabla3239[[#This Row],[SALIDAS4]]</f>
        <v>3525.5000000000005</v>
      </c>
    </row>
    <row r="775" spans="1:17" ht="16.5" customHeight="1" x14ac:dyDescent="0.25">
      <c r="A775" s="39" t="s">
        <v>34</v>
      </c>
      <c r="B775" s="40" t="s">
        <v>877</v>
      </c>
      <c r="C775" s="52" t="s">
        <v>80</v>
      </c>
      <c r="D775" t="s">
        <v>1501</v>
      </c>
      <c r="F775" s="55" t="s">
        <v>1345</v>
      </c>
      <c r="G775" s="55"/>
      <c r="H775" s="9" t="s">
        <v>820</v>
      </c>
      <c r="I775">
        <v>50</v>
      </c>
      <c r="J775">
        <v>0</v>
      </c>
      <c r="K775" s="34">
        <v>6</v>
      </c>
      <c r="L775">
        <f>+Tabla3239[[#This Row],[BALANCE INICIAL]]+Tabla3239[[#This Row],[ENTRADAS]]-Tabla3239[[#This Row],[SALIDAS]]</f>
        <v>44</v>
      </c>
      <c r="M775" s="2">
        <v>196.34</v>
      </c>
      <c r="N775" s="2">
        <f>+Tabla3239[[#This Row],[BALANCE INICIAL]]*Tabla3239[[#This Row],[PRECIO]]</f>
        <v>9817</v>
      </c>
      <c r="O775" s="2">
        <f>+Tabla3239[[#This Row],[ENTRADAS]]*Tabla3239[[#This Row],[PRECIO]]</f>
        <v>0</v>
      </c>
      <c r="P775" s="2">
        <f>+Tabla3239[[#This Row],[SALIDAS]]*Tabla3239[[#This Row],[PRECIO]]</f>
        <v>1178.04</v>
      </c>
      <c r="Q775" s="2">
        <f>+Tabla3239[[#This Row],[BALANCE INICIAL2]]+Tabla3239[[#This Row],[ENTRADAS3]]-Tabla3239[[#This Row],[SALIDAS4]]</f>
        <v>8638.9599999999991</v>
      </c>
    </row>
    <row r="776" spans="1:17" x14ac:dyDescent="0.25">
      <c r="A776" s="39" t="s">
        <v>24</v>
      </c>
      <c r="B776" s="40" t="s">
        <v>875</v>
      </c>
      <c r="C776" s="52" t="s">
        <v>64</v>
      </c>
      <c r="D776" t="s">
        <v>406</v>
      </c>
      <c r="F776" s="55" t="s">
        <v>1345</v>
      </c>
      <c r="G776" s="55"/>
      <c r="H776" s="9" t="s">
        <v>820</v>
      </c>
      <c r="I776">
        <v>17</v>
      </c>
      <c r="J776">
        <v>0</v>
      </c>
      <c r="K776" s="34">
        <v>0</v>
      </c>
      <c r="L776">
        <f>+Tabla3239[[#This Row],[BALANCE INICIAL]]+Tabla3239[[#This Row],[ENTRADAS]]-Tabla3239[[#This Row],[SALIDAS]]</f>
        <v>17</v>
      </c>
      <c r="M776" s="2">
        <v>146</v>
      </c>
      <c r="N776" s="2">
        <f>+Tabla3239[[#This Row],[BALANCE INICIAL]]*Tabla3239[[#This Row],[PRECIO]]</f>
        <v>2482</v>
      </c>
      <c r="O776" s="2">
        <f>+Tabla3239[[#This Row],[ENTRADAS]]*Tabla3239[[#This Row],[PRECIO]]</f>
        <v>0</v>
      </c>
      <c r="P776" s="2">
        <f>+Tabla3239[[#This Row],[SALIDAS]]*Tabla3239[[#This Row],[PRECIO]]</f>
        <v>0</v>
      </c>
      <c r="Q776" s="2">
        <f>+Tabla3239[[#This Row],[BALANCE INICIAL2]]+Tabla3239[[#This Row],[ENTRADAS3]]-Tabla3239[[#This Row],[SALIDAS4]]</f>
        <v>2482</v>
      </c>
    </row>
    <row r="777" spans="1:17" x14ac:dyDescent="0.25">
      <c r="A777" s="39" t="s">
        <v>34</v>
      </c>
      <c r="B777" s="40" t="s">
        <v>877</v>
      </c>
      <c r="C777" s="52" t="s">
        <v>80</v>
      </c>
      <c r="D777" t="s">
        <v>466</v>
      </c>
      <c r="F777" s="55" t="s">
        <v>1345</v>
      </c>
      <c r="G777" s="55"/>
      <c r="H777" s="9" t="s">
        <v>820</v>
      </c>
      <c r="I777">
        <v>8</v>
      </c>
      <c r="J777">
        <v>0</v>
      </c>
      <c r="K777" s="34">
        <v>0</v>
      </c>
      <c r="L777">
        <f>+Tabla3239[[#This Row],[BALANCE INICIAL]]+Tabla3239[[#This Row],[ENTRADAS]]-Tabla3239[[#This Row],[SALIDAS]]</f>
        <v>8</v>
      </c>
      <c r="M777" s="2">
        <v>310.39999999999998</v>
      </c>
      <c r="N777" s="2">
        <f>+Tabla3239[[#This Row],[BALANCE INICIAL]]*Tabla3239[[#This Row],[PRECIO]]</f>
        <v>2483.1999999999998</v>
      </c>
      <c r="O777" s="2">
        <f>+Tabla3239[[#This Row],[ENTRADAS]]*Tabla3239[[#This Row],[PRECIO]]</f>
        <v>0</v>
      </c>
      <c r="P777" s="2">
        <f>+Tabla3239[[#This Row],[SALIDAS]]*Tabla3239[[#This Row],[PRECIO]]</f>
        <v>0</v>
      </c>
      <c r="Q777" s="2">
        <f>+Tabla3239[[#This Row],[BALANCE INICIAL2]]+Tabla3239[[#This Row],[ENTRADAS3]]-Tabla3239[[#This Row],[SALIDAS4]]</f>
        <v>2483.1999999999998</v>
      </c>
    </row>
    <row r="778" spans="1:17" x14ac:dyDescent="0.25">
      <c r="A778" s="39" t="s">
        <v>34</v>
      </c>
      <c r="B778" s="40" t="s">
        <v>877</v>
      </c>
      <c r="C778" s="52" t="s">
        <v>80</v>
      </c>
      <c r="D778" t="s">
        <v>467</v>
      </c>
      <c r="F778" s="55" t="s">
        <v>1345</v>
      </c>
      <c r="G778" s="55"/>
      <c r="H778" s="9" t="s">
        <v>820</v>
      </c>
      <c r="I778">
        <v>1</v>
      </c>
      <c r="J778">
        <v>0</v>
      </c>
      <c r="K778" s="34">
        <v>0</v>
      </c>
      <c r="L778">
        <f>+Tabla3239[[#This Row],[BALANCE INICIAL]]+Tabla3239[[#This Row],[ENTRADAS]]-Tabla3239[[#This Row],[SALIDAS]]</f>
        <v>1</v>
      </c>
      <c r="M778" s="2">
        <v>675</v>
      </c>
      <c r="N778" s="2">
        <f>+Tabla3239[[#This Row],[BALANCE INICIAL]]*Tabla3239[[#This Row],[PRECIO]]</f>
        <v>675</v>
      </c>
      <c r="O778" s="2">
        <f>+Tabla3239[[#This Row],[ENTRADAS]]*Tabla3239[[#This Row],[PRECIO]]</f>
        <v>0</v>
      </c>
      <c r="P778" s="2">
        <f>+Tabla3239[[#This Row],[SALIDAS]]*Tabla3239[[#This Row],[PRECIO]]</f>
        <v>0</v>
      </c>
      <c r="Q778" s="2">
        <f>+Tabla3239[[#This Row],[BALANCE INICIAL2]]+Tabla3239[[#This Row],[ENTRADAS3]]-Tabla3239[[#This Row],[SALIDAS4]]</f>
        <v>675</v>
      </c>
    </row>
    <row r="779" spans="1:17" x14ac:dyDescent="0.25">
      <c r="A779" s="39" t="s">
        <v>34</v>
      </c>
      <c r="B779" s="40" t="s">
        <v>877</v>
      </c>
      <c r="C779" s="52" t="s">
        <v>80</v>
      </c>
      <c r="D779" t="s">
        <v>465</v>
      </c>
      <c r="F779" s="55" t="s">
        <v>1345</v>
      </c>
      <c r="G779" s="55"/>
      <c r="H779" s="9" t="s">
        <v>820</v>
      </c>
      <c r="I779">
        <v>10</v>
      </c>
      <c r="J779">
        <v>0</v>
      </c>
      <c r="K779" s="34">
        <v>0</v>
      </c>
      <c r="L779">
        <f>+Tabla3239[[#This Row],[BALANCE INICIAL]]+Tabla3239[[#This Row],[ENTRADAS]]-Tabla3239[[#This Row],[SALIDAS]]</f>
        <v>10</v>
      </c>
      <c r="M779" s="2">
        <v>310.39999999999998</v>
      </c>
      <c r="N779" s="2">
        <f>+Tabla3239[[#This Row],[BALANCE INICIAL]]*Tabla3239[[#This Row],[PRECIO]]</f>
        <v>3104</v>
      </c>
      <c r="O779" s="2">
        <f>+Tabla3239[[#This Row],[ENTRADAS]]*Tabla3239[[#This Row],[PRECIO]]</f>
        <v>0</v>
      </c>
      <c r="P779" s="2">
        <f>+Tabla3239[[#This Row],[SALIDAS]]*Tabla3239[[#This Row],[PRECIO]]</f>
        <v>0</v>
      </c>
      <c r="Q779" s="2">
        <f>+Tabla3239[[#This Row],[BALANCE INICIAL2]]+Tabla3239[[#This Row],[ENTRADAS3]]-Tabla3239[[#This Row],[SALIDAS4]]</f>
        <v>3104</v>
      </c>
    </row>
    <row r="780" spans="1:17" ht="16.5" customHeight="1" x14ac:dyDescent="0.25">
      <c r="A780" s="39" t="s">
        <v>1424</v>
      </c>
      <c r="B780" s="40" t="s">
        <v>1425</v>
      </c>
      <c r="C780" s="52" t="s">
        <v>1426</v>
      </c>
      <c r="D780" t="s">
        <v>1191</v>
      </c>
      <c r="F780" s="55" t="s">
        <v>1345</v>
      </c>
      <c r="G780" s="55"/>
      <c r="H780" s="9" t="s">
        <v>820</v>
      </c>
      <c r="I780">
        <v>1</v>
      </c>
      <c r="J780">
        <v>0</v>
      </c>
      <c r="K780" s="34">
        <v>0</v>
      </c>
      <c r="L780">
        <f>+Tabla3239[[#This Row],[BALANCE INICIAL]]+Tabla3239[[#This Row],[ENTRADAS]]-Tabla3239[[#This Row],[SALIDAS]]</f>
        <v>1</v>
      </c>
      <c r="M780" s="2">
        <v>93</v>
      </c>
      <c r="N780" s="2">
        <f>+Tabla3239[[#This Row],[BALANCE INICIAL]]*Tabla3239[[#This Row],[PRECIO]]</f>
        <v>93</v>
      </c>
      <c r="O780" s="2">
        <f>+Tabla3239[[#This Row],[ENTRADAS]]*Tabla3239[[#This Row],[PRECIO]]</f>
        <v>0</v>
      </c>
      <c r="P780" s="2">
        <f>+Tabla3239[[#This Row],[SALIDAS]]*Tabla3239[[#This Row],[PRECIO]]</f>
        <v>0</v>
      </c>
      <c r="Q780" s="2">
        <f>+Tabla3239[[#This Row],[BALANCE INICIAL2]]+Tabla3239[[#This Row],[ENTRADAS3]]-Tabla3239[[#This Row],[SALIDAS4]]</f>
        <v>93</v>
      </c>
    </row>
    <row r="781" spans="1:17" ht="15.75" customHeight="1" x14ac:dyDescent="0.25">
      <c r="A781" s="39" t="s">
        <v>26</v>
      </c>
      <c r="B781" s="40" t="s">
        <v>887</v>
      </c>
      <c r="C781" s="52" t="s">
        <v>70</v>
      </c>
      <c r="D781" t="s">
        <v>1192</v>
      </c>
      <c r="F781" s="55" t="s">
        <v>1345</v>
      </c>
      <c r="G781" s="55"/>
      <c r="H781" s="9" t="s">
        <v>820</v>
      </c>
      <c r="I781">
        <v>3</v>
      </c>
      <c r="J781">
        <v>0</v>
      </c>
      <c r="K781" s="34">
        <v>0</v>
      </c>
      <c r="L781">
        <f>+Tabla3239[[#This Row],[BALANCE INICIAL]]+Tabla3239[[#This Row],[ENTRADAS]]-Tabla3239[[#This Row],[SALIDAS]]</f>
        <v>3</v>
      </c>
      <c r="M781" s="2">
        <v>36</v>
      </c>
      <c r="N781" s="2">
        <f>+Tabla3239[[#This Row],[BALANCE INICIAL]]*Tabla3239[[#This Row],[PRECIO]]</f>
        <v>108</v>
      </c>
      <c r="O781" s="2">
        <f>+Tabla3239[[#This Row],[ENTRADAS]]*Tabla3239[[#This Row],[PRECIO]]</f>
        <v>0</v>
      </c>
      <c r="P781" s="2">
        <f>+Tabla3239[[#This Row],[SALIDAS]]*Tabla3239[[#This Row],[PRECIO]]</f>
        <v>0</v>
      </c>
      <c r="Q781" s="2">
        <f>+Tabla3239[[#This Row],[BALANCE INICIAL2]]+Tabla3239[[#This Row],[ENTRADAS3]]-Tabla3239[[#This Row],[SALIDAS4]]</f>
        <v>108</v>
      </c>
    </row>
    <row r="782" spans="1:17" ht="15.75" customHeight="1" x14ac:dyDescent="0.25">
      <c r="A782" s="39" t="s">
        <v>59</v>
      </c>
      <c r="B782" s="40" t="s">
        <v>880</v>
      </c>
      <c r="C782" s="52" t="s">
        <v>107</v>
      </c>
      <c r="D782" t="s">
        <v>813</v>
      </c>
      <c r="F782" s="55" t="s">
        <v>1345</v>
      </c>
      <c r="G782" s="55"/>
      <c r="H782" s="9" t="s">
        <v>820</v>
      </c>
      <c r="I782">
        <v>4</v>
      </c>
      <c r="J782">
        <v>0</v>
      </c>
      <c r="K782" s="34">
        <v>0</v>
      </c>
      <c r="L782">
        <f>+Tabla3239[[#This Row],[BALANCE INICIAL]]+Tabla3239[[#This Row],[ENTRADAS]]-Tabla3239[[#This Row],[SALIDAS]]</f>
        <v>4</v>
      </c>
      <c r="M782" s="2">
        <v>1750</v>
      </c>
      <c r="N782" s="2">
        <f>+Tabla3239[[#This Row],[BALANCE INICIAL]]*Tabla3239[[#This Row],[PRECIO]]</f>
        <v>7000</v>
      </c>
      <c r="O782" s="2">
        <f>+Tabla3239[[#This Row],[ENTRADAS]]*Tabla3239[[#This Row],[PRECIO]]</f>
        <v>0</v>
      </c>
      <c r="P782" s="2">
        <f>+Tabla3239[[#This Row],[SALIDAS]]*Tabla3239[[#This Row],[PRECIO]]</f>
        <v>0</v>
      </c>
      <c r="Q782" s="2">
        <f>+Tabla3239[[#This Row],[BALANCE INICIAL2]]+Tabla3239[[#This Row],[ENTRADAS3]]-Tabla3239[[#This Row],[SALIDAS4]]</f>
        <v>7000</v>
      </c>
    </row>
    <row r="783" spans="1:17" x14ac:dyDescent="0.25">
      <c r="A783" s="39" t="s">
        <v>59</v>
      </c>
      <c r="B783" s="40" t="s">
        <v>880</v>
      </c>
      <c r="C783" s="52" t="s">
        <v>107</v>
      </c>
      <c r="D783" t="s">
        <v>814</v>
      </c>
      <c r="F783" s="55" t="s">
        <v>1345</v>
      </c>
      <c r="G783" s="55"/>
      <c r="H783" s="9" t="s">
        <v>820</v>
      </c>
      <c r="I783">
        <v>283</v>
      </c>
      <c r="J783">
        <v>0</v>
      </c>
      <c r="K783" s="34">
        <v>0</v>
      </c>
      <c r="L783">
        <f>+Tabla3239[[#This Row],[BALANCE INICIAL]]+Tabla3239[[#This Row],[ENTRADAS]]-Tabla3239[[#This Row],[SALIDAS]]</f>
        <v>283</v>
      </c>
      <c r="M783" s="2">
        <v>25</v>
      </c>
      <c r="N783" s="2">
        <f>+Tabla3239[[#This Row],[BALANCE INICIAL]]*Tabla3239[[#This Row],[PRECIO]]</f>
        <v>7075</v>
      </c>
      <c r="O783" s="2">
        <f>+Tabla3239[[#This Row],[ENTRADAS]]*Tabla3239[[#This Row],[PRECIO]]</f>
        <v>0</v>
      </c>
      <c r="P783" s="2">
        <f>+Tabla3239[[#This Row],[SALIDAS]]*Tabla3239[[#This Row],[PRECIO]]</f>
        <v>0</v>
      </c>
      <c r="Q783" s="2">
        <f>+Tabla3239[[#This Row],[BALANCE INICIAL2]]+Tabla3239[[#This Row],[ENTRADAS3]]-Tabla3239[[#This Row],[SALIDAS4]]</f>
        <v>7075</v>
      </c>
    </row>
    <row r="784" spans="1:17" x14ac:dyDescent="0.25">
      <c r="A784" s="39" t="s">
        <v>62</v>
      </c>
      <c r="B784" s="40" t="s">
        <v>891</v>
      </c>
      <c r="C784" s="52" t="s">
        <v>100</v>
      </c>
      <c r="D784" t="s">
        <v>815</v>
      </c>
      <c r="F784" s="55" t="s">
        <v>1345</v>
      </c>
      <c r="G784" s="55"/>
      <c r="H784" s="9" t="s">
        <v>820</v>
      </c>
      <c r="I784">
        <v>3</v>
      </c>
      <c r="J784">
        <v>0</v>
      </c>
      <c r="K784" s="34">
        <v>0</v>
      </c>
      <c r="L784">
        <f>+Tabla3239[[#This Row],[BALANCE INICIAL]]+Tabla3239[[#This Row],[ENTRADAS]]-Tabla3239[[#This Row],[SALIDAS]]</f>
        <v>3</v>
      </c>
      <c r="M784" s="2">
        <v>125</v>
      </c>
      <c r="N784" s="2">
        <f>+Tabla3239[[#This Row],[BALANCE INICIAL]]*Tabla3239[[#This Row],[PRECIO]]</f>
        <v>375</v>
      </c>
      <c r="O784" s="2">
        <f>+Tabla3239[[#This Row],[ENTRADAS]]*Tabla3239[[#This Row],[PRECIO]]</f>
        <v>0</v>
      </c>
      <c r="P784" s="2">
        <f>+Tabla3239[[#This Row],[SALIDAS]]*Tabla3239[[#This Row],[PRECIO]]</f>
        <v>0</v>
      </c>
      <c r="Q784" s="2">
        <f>+Tabla3239[[#This Row],[BALANCE INICIAL2]]+Tabla3239[[#This Row],[ENTRADAS3]]-Tabla3239[[#This Row],[SALIDAS4]]</f>
        <v>375</v>
      </c>
    </row>
    <row r="785" spans="1:17" x14ac:dyDescent="0.25">
      <c r="A785" s="39" t="s">
        <v>62</v>
      </c>
      <c r="B785" s="40" t="s">
        <v>891</v>
      </c>
      <c r="C785" s="52" t="s">
        <v>100</v>
      </c>
      <c r="D785" t="s">
        <v>816</v>
      </c>
      <c r="F785" s="55" t="s">
        <v>1345</v>
      </c>
      <c r="G785" s="55"/>
      <c r="H785" s="9" t="s">
        <v>820</v>
      </c>
      <c r="I785">
        <v>9</v>
      </c>
      <c r="J785">
        <v>0</v>
      </c>
      <c r="K785" s="34">
        <v>0</v>
      </c>
      <c r="L785">
        <f>+Tabla3239[[#This Row],[BALANCE INICIAL]]+Tabla3239[[#This Row],[ENTRADAS]]-Tabla3239[[#This Row],[SALIDAS]]</f>
        <v>9</v>
      </c>
      <c r="M785" s="2">
        <v>206</v>
      </c>
      <c r="N785" s="2">
        <f>+Tabla3239[[#This Row],[BALANCE INICIAL]]*Tabla3239[[#This Row],[PRECIO]]</f>
        <v>1854</v>
      </c>
      <c r="O785" s="2">
        <f>+Tabla3239[[#This Row],[ENTRADAS]]*Tabla3239[[#This Row],[PRECIO]]</f>
        <v>0</v>
      </c>
      <c r="P785" s="2">
        <f>+Tabla3239[[#This Row],[SALIDAS]]*Tabla3239[[#This Row],[PRECIO]]</f>
        <v>0</v>
      </c>
      <c r="Q785" s="2">
        <f>+Tabla3239[[#This Row],[BALANCE INICIAL2]]+Tabla3239[[#This Row],[ENTRADAS3]]-Tabla3239[[#This Row],[SALIDAS4]]</f>
        <v>1854</v>
      </c>
    </row>
    <row r="786" spans="1:17" x14ac:dyDescent="0.25">
      <c r="A786" s="39" t="s">
        <v>62</v>
      </c>
      <c r="B786" s="40" t="s">
        <v>891</v>
      </c>
      <c r="C786" s="52" t="s">
        <v>100</v>
      </c>
      <c r="D786" t="s">
        <v>817</v>
      </c>
      <c r="F786" s="55" t="s">
        <v>1345</v>
      </c>
      <c r="G786" s="55"/>
      <c r="H786" s="9" t="s">
        <v>820</v>
      </c>
      <c r="I786">
        <v>1</v>
      </c>
      <c r="J786">
        <v>0</v>
      </c>
      <c r="K786" s="34">
        <v>0</v>
      </c>
      <c r="L786">
        <f>+Tabla3239[[#This Row],[BALANCE INICIAL]]+Tabla3239[[#This Row],[ENTRADAS]]-Tabla3239[[#This Row],[SALIDAS]]</f>
        <v>1</v>
      </c>
      <c r="M786" s="2">
        <v>102</v>
      </c>
      <c r="N786" s="2">
        <f>+Tabla3239[[#This Row],[BALANCE INICIAL]]*Tabla3239[[#This Row],[PRECIO]]</f>
        <v>102</v>
      </c>
      <c r="O786" s="2">
        <f>+Tabla3239[[#This Row],[ENTRADAS]]*Tabla3239[[#This Row],[PRECIO]]</f>
        <v>0</v>
      </c>
      <c r="P786" s="2">
        <f>+Tabla3239[[#This Row],[SALIDAS]]*Tabla3239[[#This Row],[PRECIO]]</f>
        <v>0</v>
      </c>
      <c r="Q786" s="2">
        <f>+Tabla3239[[#This Row],[BALANCE INICIAL2]]+Tabla3239[[#This Row],[ENTRADAS3]]-Tabla3239[[#This Row],[SALIDAS4]]</f>
        <v>102</v>
      </c>
    </row>
    <row r="787" spans="1:17" ht="15" customHeight="1" x14ac:dyDescent="0.25">
      <c r="A787" s="39" t="s">
        <v>62</v>
      </c>
      <c r="B787" s="40" t="s">
        <v>891</v>
      </c>
      <c r="C787" s="52" t="s">
        <v>100</v>
      </c>
      <c r="D787" t="s">
        <v>818</v>
      </c>
      <c r="F787" s="55" t="s">
        <v>1345</v>
      </c>
      <c r="G787" s="55"/>
      <c r="H787" s="9" t="s">
        <v>820</v>
      </c>
      <c r="I787">
        <v>120</v>
      </c>
      <c r="J787">
        <v>0</v>
      </c>
      <c r="K787" s="34">
        <v>0</v>
      </c>
      <c r="L787">
        <f>+Tabla3239[[#This Row],[BALANCE INICIAL]]+Tabla3239[[#This Row],[ENTRADAS]]-Tabla3239[[#This Row],[SALIDAS]]</f>
        <v>120</v>
      </c>
      <c r="M787" s="2">
        <v>115</v>
      </c>
      <c r="N787" s="2">
        <f>+Tabla3239[[#This Row],[BALANCE INICIAL]]*Tabla3239[[#This Row],[PRECIO]]</f>
        <v>13800</v>
      </c>
      <c r="O787" s="2">
        <f>+Tabla3239[[#This Row],[ENTRADAS]]*Tabla3239[[#This Row],[PRECIO]]</f>
        <v>0</v>
      </c>
      <c r="P787" s="2">
        <f>+Tabla3239[[#This Row],[SALIDAS]]*Tabla3239[[#This Row],[PRECIO]]</f>
        <v>0</v>
      </c>
      <c r="Q787" s="2">
        <f>+Tabla3239[[#This Row],[BALANCE INICIAL2]]+Tabla3239[[#This Row],[ENTRADAS3]]-Tabla3239[[#This Row],[SALIDAS4]]</f>
        <v>13800</v>
      </c>
    </row>
    <row r="788" spans="1:17" x14ac:dyDescent="0.25">
      <c r="A788" s="39" t="s">
        <v>34</v>
      </c>
      <c r="B788" s="40" t="s">
        <v>877</v>
      </c>
      <c r="C788" s="52" t="s">
        <v>104</v>
      </c>
      <c r="D788" t="s">
        <v>531</v>
      </c>
      <c r="F788" s="55" t="s">
        <v>1345</v>
      </c>
      <c r="G788" s="55"/>
      <c r="H788" s="9" t="s">
        <v>820</v>
      </c>
      <c r="I788">
        <v>0</v>
      </c>
      <c r="J788">
        <v>0</v>
      </c>
      <c r="K788" s="34">
        <v>0</v>
      </c>
      <c r="L788">
        <f>+Tabla3239[[#This Row],[BALANCE INICIAL]]+Tabla3239[[#This Row],[ENTRADAS]]-Tabla3239[[#This Row],[SALIDAS]]</f>
        <v>0</v>
      </c>
      <c r="M788" s="2">
        <v>138</v>
      </c>
      <c r="N788" s="2">
        <f>+Tabla3239[[#This Row],[BALANCE INICIAL]]*Tabla3239[[#This Row],[PRECIO]]</f>
        <v>0</v>
      </c>
      <c r="O788" s="2">
        <f>+Tabla3239[[#This Row],[ENTRADAS]]*Tabla3239[[#This Row],[PRECIO]]</f>
        <v>0</v>
      </c>
      <c r="P788" s="2">
        <f>+Tabla3239[[#This Row],[SALIDAS]]*Tabla3239[[#This Row],[PRECIO]]</f>
        <v>0</v>
      </c>
      <c r="Q788" s="2">
        <f>+Tabla3239[[#This Row],[BALANCE INICIAL2]]+Tabla3239[[#This Row],[ENTRADAS3]]-Tabla3239[[#This Row],[SALIDAS4]]</f>
        <v>0</v>
      </c>
    </row>
    <row r="789" spans="1:17" x14ac:dyDescent="0.25">
      <c r="A789" s="39" t="s">
        <v>34</v>
      </c>
      <c r="B789" s="40" t="s">
        <v>877</v>
      </c>
      <c r="C789" s="52" t="s">
        <v>104</v>
      </c>
      <c r="D789" t="s">
        <v>532</v>
      </c>
      <c r="F789" s="55" t="s">
        <v>1345</v>
      </c>
      <c r="G789" s="55"/>
      <c r="H789" s="9" t="s">
        <v>820</v>
      </c>
      <c r="I789">
        <v>0</v>
      </c>
      <c r="J789">
        <v>0</v>
      </c>
      <c r="K789" s="34">
        <v>0</v>
      </c>
      <c r="L789">
        <f>+Tabla3239[[#This Row],[BALANCE INICIAL]]+Tabla3239[[#This Row],[ENTRADAS]]-Tabla3239[[#This Row],[SALIDAS]]</f>
        <v>0</v>
      </c>
      <c r="M789" s="2">
        <v>74</v>
      </c>
      <c r="N789" s="2">
        <f>+Tabla3239[[#This Row],[BALANCE INICIAL]]*Tabla3239[[#This Row],[PRECIO]]</f>
        <v>0</v>
      </c>
      <c r="O789" s="2">
        <f>+Tabla3239[[#This Row],[ENTRADAS]]*Tabla3239[[#This Row],[PRECIO]]</f>
        <v>0</v>
      </c>
      <c r="P789" s="2">
        <f>+Tabla3239[[#This Row],[SALIDAS]]*Tabla3239[[#This Row],[PRECIO]]</f>
        <v>0</v>
      </c>
      <c r="Q789" s="2">
        <f>+Tabla3239[[#This Row],[BALANCE INICIAL2]]+Tabla3239[[#This Row],[ENTRADAS3]]-Tabla3239[[#This Row],[SALIDAS4]]</f>
        <v>0</v>
      </c>
    </row>
    <row r="790" spans="1:17" x14ac:dyDescent="0.25">
      <c r="A790" s="39" t="s">
        <v>1130</v>
      </c>
      <c r="B790" s="40" t="s">
        <v>894</v>
      </c>
      <c r="C790" s="52" t="s">
        <v>1131</v>
      </c>
      <c r="D790" t="s">
        <v>147</v>
      </c>
      <c r="F790" s="55" t="s">
        <v>1345</v>
      </c>
      <c r="G790" s="55"/>
      <c r="H790" s="9" t="s">
        <v>820</v>
      </c>
      <c r="I790">
        <v>0</v>
      </c>
      <c r="J790">
        <v>0</v>
      </c>
      <c r="K790" s="34">
        <v>0</v>
      </c>
      <c r="L790">
        <f>+Tabla3239[[#This Row],[BALANCE INICIAL]]+Tabla3239[[#This Row],[ENTRADAS]]-Tabla3239[[#This Row],[SALIDAS]]</f>
        <v>0</v>
      </c>
      <c r="M790" s="2">
        <v>12000</v>
      </c>
      <c r="N790" s="2">
        <f>+Tabla3239[[#This Row],[BALANCE INICIAL]]*Tabla3239[[#This Row],[PRECIO]]</f>
        <v>0</v>
      </c>
      <c r="O790" s="2">
        <f>+Tabla3239[[#This Row],[ENTRADAS]]*Tabla3239[[#This Row],[PRECIO]]</f>
        <v>0</v>
      </c>
      <c r="P790" s="2">
        <f>+Tabla3239[[#This Row],[SALIDAS]]*Tabla3239[[#This Row],[PRECIO]]</f>
        <v>0</v>
      </c>
      <c r="Q790" s="2">
        <f>+Tabla3239[[#This Row],[BALANCE INICIAL2]]+Tabla3239[[#This Row],[ENTRADAS3]]-Tabla3239[[#This Row],[SALIDAS4]]</f>
        <v>0</v>
      </c>
    </row>
    <row r="791" spans="1:17" x14ac:dyDescent="0.25">
      <c r="A791" s="9" t="s">
        <v>29</v>
      </c>
      <c r="B791" s="47" t="s">
        <v>878</v>
      </c>
      <c r="C791" s="50" t="s">
        <v>102</v>
      </c>
      <c r="D791" t="s">
        <v>638</v>
      </c>
      <c r="F791" s="55" t="s">
        <v>1345</v>
      </c>
      <c r="G791" s="55"/>
      <c r="H791" s="9" t="s">
        <v>872</v>
      </c>
      <c r="I791">
        <v>2</v>
      </c>
      <c r="J791">
        <v>0</v>
      </c>
      <c r="K791" s="34">
        <v>0</v>
      </c>
      <c r="L791">
        <f>+Tabla3239[[#This Row],[BALANCE INICIAL]]+Tabla3239[[#This Row],[ENTRADAS]]-Tabla3239[[#This Row],[SALIDAS]]</f>
        <v>2</v>
      </c>
      <c r="M791" s="2">
        <v>390</v>
      </c>
      <c r="N791" s="2">
        <f>+Tabla3239[[#This Row],[BALANCE INICIAL]]*Tabla3239[[#This Row],[PRECIO]]</f>
        <v>780</v>
      </c>
      <c r="O791" s="2">
        <f>+Tabla3239[[#This Row],[ENTRADAS]]*Tabla3239[[#This Row],[PRECIO]]</f>
        <v>0</v>
      </c>
      <c r="P791" s="2">
        <f>+Tabla3239[[#This Row],[SALIDAS]]*Tabla3239[[#This Row],[PRECIO]]</f>
        <v>0</v>
      </c>
      <c r="Q791" s="2">
        <f>+Tabla3239[[#This Row],[BALANCE INICIAL2]]+Tabla3239[[#This Row],[ENTRADAS3]]-Tabla3239[[#This Row],[SALIDAS4]]</f>
        <v>780</v>
      </c>
    </row>
    <row r="792" spans="1:17" x14ac:dyDescent="0.25">
      <c r="A792" s="9" t="s">
        <v>29</v>
      </c>
      <c r="B792" s="47" t="s">
        <v>878</v>
      </c>
      <c r="C792" s="50" t="s">
        <v>102</v>
      </c>
      <c r="D792" t="s">
        <v>1557</v>
      </c>
      <c r="F792" s="55" t="s">
        <v>1345</v>
      </c>
      <c r="G792" s="55"/>
      <c r="H792" s="9" t="s">
        <v>872</v>
      </c>
      <c r="I792">
        <v>4</v>
      </c>
      <c r="J792">
        <v>0</v>
      </c>
      <c r="K792" s="34">
        <v>0</v>
      </c>
      <c r="L792">
        <f>+Tabla3239[[#This Row],[BALANCE INICIAL]]+Tabla3239[[#This Row],[ENTRADAS]]-Tabla3239[[#This Row],[SALIDAS]]</f>
        <v>4</v>
      </c>
      <c r="M792" s="2">
        <v>470</v>
      </c>
      <c r="N792" s="2">
        <f>+Tabla3239[[#This Row],[BALANCE INICIAL]]*Tabla3239[[#This Row],[PRECIO]]</f>
        <v>1880</v>
      </c>
      <c r="O792" s="2">
        <f>+Tabla3239[[#This Row],[ENTRADAS]]*Tabla3239[[#This Row],[PRECIO]]</f>
        <v>0</v>
      </c>
      <c r="P792" s="2">
        <f>+Tabla3239[[#This Row],[SALIDAS]]*Tabla3239[[#This Row],[PRECIO]]</f>
        <v>0</v>
      </c>
      <c r="Q792" s="2">
        <f>+Tabla3239[[#This Row],[BALANCE INICIAL2]]+Tabla3239[[#This Row],[ENTRADAS3]]-Tabla3239[[#This Row],[SALIDAS4]]</f>
        <v>1880</v>
      </c>
    </row>
    <row r="793" spans="1:17" x14ac:dyDescent="0.25">
      <c r="A793" s="9" t="s">
        <v>29</v>
      </c>
      <c r="B793" s="47" t="s">
        <v>878</v>
      </c>
      <c r="C793" s="50" t="s">
        <v>102</v>
      </c>
      <c r="D793" t="s">
        <v>1556</v>
      </c>
      <c r="F793" s="55" t="s">
        <v>1345</v>
      </c>
      <c r="G793" s="55"/>
      <c r="H793" s="9" t="s">
        <v>870</v>
      </c>
      <c r="I793">
        <v>10</v>
      </c>
      <c r="J793">
        <v>0</v>
      </c>
      <c r="K793" s="34">
        <v>0</v>
      </c>
      <c r="L793">
        <f>+Tabla3239[[#This Row],[BALANCE INICIAL]]+Tabla3239[[#This Row],[ENTRADAS]]-Tabla3239[[#This Row],[SALIDAS]]</f>
        <v>10</v>
      </c>
      <c r="M793" s="2">
        <v>480</v>
      </c>
      <c r="N793" s="2">
        <f>+Tabla3239[[#This Row],[BALANCE INICIAL]]*Tabla3239[[#This Row],[PRECIO]]</f>
        <v>4800</v>
      </c>
      <c r="O793" s="2">
        <f>+Tabla3239[[#This Row],[ENTRADAS]]*Tabla3239[[#This Row],[PRECIO]]</f>
        <v>0</v>
      </c>
      <c r="P793" s="2">
        <f>+Tabla3239[[#This Row],[SALIDAS]]*Tabla3239[[#This Row],[PRECIO]]</f>
        <v>0</v>
      </c>
      <c r="Q793" s="2">
        <f>+Tabla3239[[#This Row],[BALANCE INICIAL2]]+Tabla3239[[#This Row],[ENTRADAS3]]-Tabla3239[[#This Row],[SALIDAS4]]</f>
        <v>4800</v>
      </c>
    </row>
    <row r="794" spans="1:17" x14ac:dyDescent="0.25">
      <c r="A794" s="9" t="s">
        <v>29</v>
      </c>
      <c r="B794" s="47" t="s">
        <v>878</v>
      </c>
      <c r="C794" s="50" t="s">
        <v>102</v>
      </c>
      <c r="D794" t="s">
        <v>640</v>
      </c>
      <c r="F794" s="55" t="s">
        <v>1345</v>
      </c>
      <c r="G794" s="55"/>
      <c r="H794" s="9" t="s">
        <v>872</v>
      </c>
      <c r="I794">
        <v>1</v>
      </c>
      <c r="J794">
        <v>0</v>
      </c>
      <c r="K794" s="34">
        <v>0</v>
      </c>
      <c r="L794">
        <f>+Tabla3239[[#This Row],[BALANCE INICIAL]]+Tabla3239[[#This Row],[ENTRADAS]]-Tabla3239[[#This Row],[SALIDAS]]</f>
        <v>1</v>
      </c>
      <c r="M794" s="2">
        <v>186</v>
      </c>
      <c r="N794" s="2">
        <f>+Tabla3239[[#This Row],[BALANCE INICIAL]]*Tabla3239[[#This Row],[PRECIO]]</f>
        <v>186</v>
      </c>
      <c r="O794" s="2">
        <f>+Tabla3239[[#This Row],[ENTRADAS]]*Tabla3239[[#This Row],[PRECIO]]</f>
        <v>0</v>
      </c>
      <c r="P794" s="2">
        <f>+Tabla3239[[#This Row],[SALIDAS]]*Tabla3239[[#This Row],[PRECIO]]</f>
        <v>0</v>
      </c>
      <c r="Q794" s="2">
        <f>+Tabla3239[[#This Row],[BALANCE INICIAL2]]+Tabla3239[[#This Row],[ENTRADAS3]]-Tabla3239[[#This Row],[SALIDAS4]]</f>
        <v>186</v>
      </c>
    </row>
    <row r="795" spans="1:17" x14ac:dyDescent="0.25">
      <c r="A795" s="9" t="s">
        <v>29</v>
      </c>
      <c r="B795" s="47" t="s">
        <v>878</v>
      </c>
      <c r="C795" s="50" t="s">
        <v>102</v>
      </c>
      <c r="D795" t="s">
        <v>641</v>
      </c>
      <c r="F795" s="55" t="s">
        <v>1345</v>
      </c>
      <c r="G795" s="55"/>
      <c r="H795" s="9" t="s">
        <v>870</v>
      </c>
      <c r="I795">
        <v>36</v>
      </c>
      <c r="J795">
        <v>0</v>
      </c>
      <c r="K795" s="34">
        <v>0</v>
      </c>
      <c r="L795">
        <f>+Tabla3239[[#This Row],[BALANCE INICIAL]]+Tabla3239[[#This Row],[ENTRADAS]]-Tabla3239[[#This Row],[SALIDAS]]</f>
        <v>36</v>
      </c>
      <c r="M795" s="2">
        <v>200</v>
      </c>
      <c r="N795" s="2">
        <f>+Tabla3239[[#This Row],[BALANCE INICIAL]]*Tabla3239[[#This Row],[PRECIO]]</f>
        <v>7200</v>
      </c>
      <c r="O795" s="2">
        <f>+Tabla3239[[#This Row],[ENTRADAS]]*Tabla3239[[#This Row],[PRECIO]]</f>
        <v>0</v>
      </c>
      <c r="P795" s="2">
        <f>+Tabla3239[[#This Row],[SALIDAS]]*Tabla3239[[#This Row],[PRECIO]]</f>
        <v>0</v>
      </c>
      <c r="Q795" s="2">
        <f>+Tabla3239[[#This Row],[BALANCE INICIAL2]]+Tabla3239[[#This Row],[ENTRADAS3]]-Tabla3239[[#This Row],[SALIDAS4]]</f>
        <v>7200</v>
      </c>
    </row>
    <row r="796" spans="1:17" x14ac:dyDescent="0.25">
      <c r="A796" s="9" t="s">
        <v>29</v>
      </c>
      <c r="B796" s="47" t="s">
        <v>878</v>
      </c>
      <c r="C796" s="50" t="s">
        <v>102</v>
      </c>
      <c r="D796" t="s">
        <v>642</v>
      </c>
      <c r="F796" s="55" t="s">
        <v>1345</v>
      </c>
      <c r="G796" s="55"/>
      <c r="H796" s="9" t="s">
        <v>870</v>
      </c>
      <c r="I796">
        <v>8</v>
      </c>
      <c r="J796">
        <v>0</v>
      </c>
      <c r="K796" s="34">
        <v>0</v>
      </c>
      <c r="L796">
        <f>+Tabla3239[[#This Row],[BALANCE INICIAL]]+Tabla3239[[#This Row],[ENTRADAS]]-Tabla3239[[#This Row],[SALIDAS]]</f>
        <v>8</v>
      </c>
      <c r="M796" s="2">
        <v>200</v>
      </c>
      <c r="N796" s="2">
        <f>+Tabla3239[[#This Row],[BALANCE INICIAL]]*Tabla3239[[#This Row],[PRECIO]]</f>
        <v>1600</v>
      </c>
      <c r="O796" s="2">
        <f>+Tabla3239[[#This Row],[ENTRADAS]]*Tabla3239[[#This Row],[PRECIO]]</f>
        <v>0</v>
      </c>
      <c r="P796" s="2">
        <f>+Tabla3239[[#This Row],[SALIDAS]]*Tabla3239[[#This Row],[PRECIO]]</f>
        <v>0</v>
      </c>
      <c r="Q796" s="2">
        <f>+Tabla3239[[#This Row],[BALANCE INICIAL2]]+Tabla3239[[#This Row],[ENTRADAS3]]-Tabla3239[[#This Row],[SALIDAS4]]</f>
        <v>1600</v>
      </c>
    </row>
    <row r="797" spans="1:17" ht="15" customHeight="1" x14ac:dyDescent="0.25">
      <c r="A797" s="39" t="s">
        <v>27</v>
      </c>
      <c r="B797" s="40" t="s">
        <v>889</v>
      </c>
      <c r="C797" s="52" t="s">
        <v>1139</v>
      </c>
      <c r="D797" t="s">
        <v>1193</v>
      </c>
      <c r="F797" s="55" t="s">
        <v>1345</v>
      </c>
      <c r="G797" s="55"/>
      <c r="H797" s="9" t="s">
        <v>820</v>
      </c>
      <c r="I797">
        <v>1000</v>
      </c>
      <c r="J797">
        <v>0</v>
      </c>
      <c r="K797" s="34">
        <v>0</v>
      </c>
      <c r="L797">
        <f>+Tabla3239[[#This Row],[BALANCE INICIAL]]+Tabla3239[[#This Row],[ENTRADAS]]-Tabla3239[[#This Row],[SALIDAS]]</f>
        <v>1000</v>
      </c>
      <c r="M797" s="2">
        <v>0.88</v>
      </c>
      <c r="N797" s="2">
        <f>+Tabla3239[[#This Row],[BALANCE INICIAL]]*Tabla3239[[#This Row],[PRECIO]]</f>
        <v>880</v>
      </c>
      <c r="O797" s="2">
        <f>+Tabla3239[[#This Row],[ENTRADAS]]*Tabla3239[[#This Row],[PRECIO]]</f>
        <v>0</v>
      </c>
      <c r="P797" s="2">
        <f>+Tabla3239[[#This Row],[SALIDAS]]*Tabla3239[[#This Row],[PRECIO]]</f>
        <v>0</v>
      </c>
      <c r="Q797" s="2">
        <f>+Tabla3239[[#This Row],[BALANCE INICIAL2]]+Tabla3239[[#This Row],[ENTRADAS3]]-Tabla3239[[#This Row],[SALIDAS4]]</f>
        <v>880</v>
      </c>
    </row>
    <row r="798" spans="1:17" ht="15.75" customHeight="1" x14ac:dyDescent="0.25">
      <c r="A798" s="39" t="s">
        <v>27</v>
      </c>
      <c r="B798" s="40" t="s">
        <v>889</v>
      </c>
      <c r="C798" s="52" t="s">
        <v>1139</v>
      </c>
      <c r="D798" t="s">
        <v>1194</v>
      </c>
      <c r="F798" s="55" t="s">
        <v>1345</v>
      </c>
      <c r="G798" s="55"/>
      <c r="H798" s="9" t="s">
        <v>820</v>
      </c>
      <c r="I798">
        <v>1000</v>
      </c>
      <c r="J798">
        <v>0</v>
      </c>
      <c r="K798" s="34">
        <v>0</v>
      </c>
      <c r="L798">
        <f>+Tabla3239[[#This Row],[BALANCE INICIAL]]+Tabla3239[[#This Row],[ENTRADAS]]-Tabla3239[[#This Row],[SALIDAS]]</f>
        <v>1000</v>
      </c>
      <c r="M798" s="2">
        <v>2.7</v>
      </c>
      <c r="N798" s="2">
        <f>+Tabla3239[[#This Row],[BALANCE INICIAL]]*Tabla3239[[#This Row],[PRECIO]]</f>
        <v>2700</v>
      </c>
      <c r="O798" s="2">
        <f>+Tabla3239[[#This Row],[ENTRADAS]]*Tabla3239[[#This Row],[PRECIO]]</f>
        <v>0</v>
      </c>
      <c r="P798" s="2">
        <f>+Tabla3239[[#This Row],[SALIDAS]]*Tabla3239[[#This Row],[PRECIO]]</f>
        <v>0</v>
      </c>
      <c r="Q798" s="2">
        <f>+Tabla3239[[#This Row],[BALANCE INICIAL2]]+Tabla3239[[#This Row],[ENTRADAS3]]-Tabla3239[[#This Row],[SALIDAS4]]</f>
        <v>2700</v>
      </c>
    </row>
    <row r="799" spans="1:17" x14ac:dyDescent="0.25">
      <c r="A799" s="39" t="s">
        <v>33</v>
      </c>
      <c r="B799" s="40" t="s">
        <v>879</v>
      </c>
      <c r="C799" s="50" t="s">
        <v>106</v>
      </c>
      <c r="D799" t="s">
        <v>819</v>
      </c>
      <c r="F799" s="55" t="s">
        <v>1345</v>
      </c>
      <c r="G799" s="55"/>
      <c r="H799" s="9" t="s">
        <v>825</v>
      </c>
      <c r="I799">
        <v>1</v>
      </c>
      <c r="J799">
        <v>0</v>
      </c>
      <c r="K799" s="34">
        <v>0</v>
      </c>
      <c r="L799">
        <f>+Tabla3239[[#This Row],[BALANCE INICIAL]]+Tabla3239[[#This Row],[ENTRADAS]]-Tabla3239[[#This Row],[SALIDAS]]</f>
        <v>1</v>
      </c>
      <c r="M799" s="2">
        <v>1490</v>
      </c>
      <c r="N799" s="2">
        <f>+Tabla3239[[#This Row],[BALANCE INICIAL]]*Tabla3239[[#This Row],[PRECIO]]</f>
        <v>1490</v>
      </c>
      <c r="O799" s="2">
        <f>+Tabla3239[[#This Row],[ENTRADAS]]*Tabla3239[[#This Row],[PRECIO]]</f>
        <v>0</v>
      </c>
      <c r="P799" s="2">
        <f>+Tabla3239[[#This Row],[SALIDAS]]*Tabla3239[[#This Row],[PRECIO]]</f>
        <v>0</v>
      </c>
      <c r="Q799" s="2">
        <f>+Tabla3239[[#This Row],[BALANCE INICIAL2]]+Tabla3239[[#This Row],[ENTRADAS3]]-Tabla3239[[#This Row],[SALIDAS4]]</f>
        <v>1490</v>
      </c>
    </row>
    <row r="800" spans="1:17" x14ac:dyDescent="0.25">
      <c r="A800" s="39" t="s">
        <v>55</v>
      </c>
      <c r="B800" s="40" t="s">
        <v>905</v>
      </c>
      <c r="C800" s="52" t="s">
        <v>103</v>
      </c>
      <c r="D800" t="s">
        <v>143</v>
      </c>
      <c r="F800" s="55" t="s">
        <v>1345</v>
      </c>
      <c r="G800" s="55"/>
      <c r="H800" s="9" t="s">
        <v>829</v>
      </c>
      <c r="I800">
        <v>0</v>
      </c>
      <c r="J800">
        <v>0</v>
      </c>
      <c r="K800" s="34">
        <v>0</v>
      </c>
      <c r="L800">
        <f>+Tabla3239[[#This Row],[BALANCE INICIAL]]+Tabla3239[[#This Row],[ENTRADAS]]-Tabla3239[[#This Row],[SALIDAS]]</f>
        <v>0</v>
      </c>
      <c r="M800" s="2">
        <v>500</v>
      </c>
      <c r="N800" s="2">
        <f>+Tabla3239[[#This Row],[BALANCE INICIAL]]*Tabla3239[[#This Row],[PRECIO]]</f>
        <v>0</v>
      </c>
      <c r="O800" s="2">
        <f>+Tabla3239[[#This Row],[ENTRADAS]]*Tabla3239[[#This Row],[PRECIO]]</f>
        <v>0</v>
      </c>
      <c r="P800" s="2">
        <f>+Tabla3239[[#This Row],[SALIDAS]]*Tabla3239[[#This Row],[PRECIO]]</f>
        <v>0</v>
      </c>
      <c r="Q800" s="2">
        <f>+Tabla3239[[#This Row],[BALANCE INICIAL2]]+Tabla3239[[#This Row],[ENTRADAS3]]-Tabla3239[[#This Row],[SALIDAS4]]</f>
        <v>0</v>
      </c>
    </row>
    <row r="801" spans="1:17" x14ac:dyDescent="0.25">
      <c r="A801" s="39" t="s">
        <v>55</v>
      </c>
      <c r="B801" s="40" t="s">
        <v>905</v>
      </c>
      <c r="C801" s="52" t="s">
        <v>103</v>
      </c>
      <c r="D801" t="s">
        <v>136</v>
      </c>
      <c r="F801" s="55" t="s">
        <v>1345</v>
      </c>
      <c r="G801" s="55"/>
      <c r="H801" s="9" t="s">
        <v>829</v>
      </c>
      <c r="I801">
        <v>0</v>
      </c>
      <c r="J801">
        <v>0</v>
      </c>
      <c r="K801" s="34">
        <v>0</v>
      </c>
      <c r="L801">
        <f>+Tabla3239[[#This Row],[BALANCE INICIAL]]+Tabla3239[[#This Row],[ENTRADAS]]-Tabla3239[[#This Row],[SALIDAS]]</f>
        <v>0</v>
      </c>
      <c r="M801" s="2">
        <v>400</v>
      </c>
      <c r="N801" s="2">
        <f>+Tabla3239[[#This Row],[BALANCE INICIAL]]*Tabla3239[[#This Row],[PRECIO]]</f>
        <v>0</v>
      </c>
      <c r="O801" s="2">
        <f>+Tabla3239[[#This Row],[ENTRADAS]]*Tabla3239[[#This Row],[PRECIO]]</f>
        <v>0</v>
      </c>
      <c r="P801" s="2">
        <f>+Tabla3239[[#This Row],[SALIDAS]]*Tabla3239[[#This Row],[PRECIO]]</f>
        <v>0</v>
      </c>
      <c r="Q801" s="2">
        <f>+Tabla3239[[#This Row],[BALANCE INICIAL2]]+Tabla3239[[#This Row],[ENTRADAS3]]-Tabla3239[[#This Row],[SALIDAS4]]</f>
        <v>0</v>
      </c>
    </row>
    <row r="802" spans="1:17" x14ac:dyDescent="0.25">
      <c r="A802" s="39" t="s">
        <v>34</v>
      </c>
      <c r="B802" s="40" t="s">
        <v>877</v>
      </c>
      <c r="C802" s="52" t="s">
        <v>80</v>
      </c>
      <c r="D802" t="s">
        <v>1195</v>
      </c>
      <c r="F802" s="55" t="s">
        <v>1345</v>
      </c>
      <c r="G802" s="55"/>
      <c r="H802" s="9" t="s">
        <v>820</v>
      </c>
      <c r="I802">
        <v>9</v>
      </c>
      <c r="J802">
        <v>0</v>
      </c>
      <c r="K802" s="34">
        <v>2</v>
      </c>
      <c r="L802">
        <f>+Tabla3239[[#This Row],[BALANCE INICIAL]]+Tabla3239[[#This Row],[ENTRADAS]]-Tabla3239[[#This Row],[SALIDAS]]</f>
        <v>7</v>
      </c>
      <c r="M802" s="2">
        <v>1950</v>
      </c>
      <c r="N802" s="2">
        <f>+Tabla3239[[#This Row],[BALANCE INICIAL]]*Tabla3239[[#This Row],[PRECIO]]</f>
        <v>17550</v>
      </c>
      <c r="O802" s="2">
        <f>+Tabla3239[[#This Row],[ENTRADAS]]*Tabla3239[[#This Row],[PRECIO]]</f>
        <v>0</v>
      </c>
      <c r="P802" s="2">
        <f>+Tabla3239[[#This Row],[SALIDAS]]*Tabla3239[[#This Row],[PRECIO]]</f>
        <v>3900</v>
      </c>
      <c r="Q802" s="2">
        <f>+Tabla3239[[#This Row],[BALANCE INICIAL2]]+Tabla3239[[#This Row],[ENTRADAS3]]-Tabla3239[[#This Row],[SALIDAS4]]</f>
        <v>13650</v>
      </c>
    </row>
    <row r="803" spans="1:17" x14ac:dyDescent="0.25">
      <c r="A803" s="9"/>
      <c r="B803" s="47"/>
      <c r="C803" s="50"/>
      <c r="H803" s="9"/>
      <c r="K803" s="60"/>
      <c r="M803" s="2"/>
      <c r="N803" s="2">
        <f>SUBTOTAL(109,Tabla3239[BALANCE INICIAL2])</f>
        <v>8717478.799999997</v>
      </c>
      <c r="O803" s="2">
        <f>SUBTOTAL(109,Tabla3239[ENTRADAS3])</f>
        <v>1959377.84</v>
      </c>
      <c r="P803" s="2">
        <f>SUBTOTAL(109,Tabla3239[SALIDAS4])</f>
        <v>2721316.8099999996</v>
      </c>
      <c r="Q803" s="2">
        <f>SUBTOTAL(109,Tabla3239[TOTAL5])</f>
        <v>7955539.8299999963</v>
      </c>
    </row>
  </sheetData>
  <mergeCells count="5">
    <mergeCell ref="A6:C6"/>
    <mergeCell ref="A7:C7"/>
    <mergeCell ref="A15:C15"/>
    <mergeCell ref="I15:L15"/>
    <mergeCell ref="N15:Q15"/>
  </mergeCells>
  <phoneticPr fontId="8" type="noConversion"/>
  <conditionalFormatting sqref="A230">
    <cfRule type="duplicateValues" dxfId="29" priority="5" stopIfTrue="1"/>
    <cfRule type="duplicateValues" dxfId="28" priority="6" stopIfTrue="1"/>
    <cfRule type="duplicateValues" dxfId="27" priority="7" stopIfTrue="1"/>
    <cfRule type="duplicateValues" dxfId="26" priority="8"/>
  </conditionalFormatting>
  <conditionalFormatting sqref="A231">
    <cfRule type="duplicateValues" dxfId="25" priority="1" stopIfTrue="1"/>
    <cfRule type="duplicateValues" dxfId="24" priority="2" stopIfTrue="1"/>
    <cfRule type="duplicateValues" dxfId="23" priority="3" stopIfTrue="1"/>
    <cfRule type="duplicateValues" dxfId="22" priority="4"/>
  </conditionalFormatting>
  <pageMargins left="0.7" right="0.7" top="0.75" bottom="0.75" header="0.3" footer="0.3"/>
  <pageSetup orientation="portrait" horizontalDpi="4294967295" verticalDpi="4294967295" r:id="rId1"/>
  <drawing r:id="rId2"/>
  <tableParts count="1"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80CECA-37D3-4BD5-80EA-28F2AA1C0710}">
  <sheetPr codeName="Hoja2"/>
  <dimension ref="A6:O792"/>
  <sheetViews>
    <sheetView showGridLines="0" topLeftCell="A18" zoomScale="115" zoomScaleNormal="115" workbookViewId="0">
      <selection activeCell="G63" sqref="G63"/>
    </sheetView>
  </sheetViews>
  <sheetFormatPr baseColWidth="10" defaultRowHeight="15" x14ac:dyDescent="0.25"/>
  <cols>
    <col min="1" max="1" width="13.5703125" customWidth="1"/>
    <col min="2" max="2" width="20.28515625" customWidth="1"/>
    <col min="3" max="3" width="26.140625" customWidth="1"/>
    <col min="4" max="4" width="25.28515625" customWidth="1"/>
    <col min="5" max="5" width="5" customWidth="1"/>
    <col min="6" max="6" width="14.42578125" customWidth="1"/>
    <col min="7" max="7" width="16" customWidth="1"/>
    <col min="8" max="8" width="12.5703125" customWidth="1"/>
    <col min="10" max="10" width="15.42578125" customWidth="1"/>
    <col min="12" max="12" width="19.140625" customWidth="1"/>
    <col min="13" max="13" width="13.5703125" customWidth="1"/>
    <col min="14" max="14" width="12.28515625" customWidth="1"/>
    <col min="15" max="15" width="14" customWidth="1"/>
  </cols>
  <sheetData>
    <row r="6" spans="1:15" ht="18.75" x14ac:dyDescent="0.25">
      <c r="A6" s="65" t="s">
        <v>21</v>
      </c>
      <c r="B6" s="65"/>
      <c r="C6" s="65"/>
    </row>
    <row r="7" spans="1:15" ht="18.75" x14ac:dyDescent="0.3">
      <c r="A7" s="66" t="s">
        <v>22</v>
      </c>
      <c r="B7" s="66"/>
      <c r="C7" s="66"/>
    </row>
    <row r="9" spans="1:15" x14ac:dyDescent="0.25">
      <c r="A9" s="7" t="s">
        <v>18</v>
      </c>
      <c r="B9" s="4" t="s">
        <v>916</v>
      </c>
    </row>
    <row r="10" spans="1:15" x14ac:dyDescent="0.25">
      <c r="A10" s="7" t="s">
        <v>19</v>
      </c>
      <c r="B10" s="5"/>
    </row>
    <row r="11" spans="1:15" ht="30" x14ac:dyDescent="0.25">
      <c r="A11" s="8" t="s">
        <v>20</v>
      </c>
      <c r="B11" s="6">
        <f ca="1">+TODAY()</f>
        <v>45527</v>
      </c>
    </row>
    <row r="14" spans="1:15" ht="15.75" thickBot="1" x14ac:dyDescent="0.3"/>
    <row r="15" spans="1:15" ht="19.5" thickBot="1" x14ac:dyDescent="0.35">
      <c r="A15" s="67" t="s">
        <v>14</v>
      </c>
      <c r="B15" s="68"/>
      <c r="C15" s="69"/>
      <c r="G15" s="70" t="s">
        <v>15</v>
      </c>
      <c r="H15" s="71"/>
      <c r="I15" s="71"/>
      <c r="J15" s="72"/>
      <c r="L15" s="73" t="s">
        <v>17</v>
      </c>
      <c r="M15" s="71"/>
      <c r="N15" s="71"/>
      <c r="O15" s="72"/>
    </row>
    <row r="16" spans="1:15" x14ac:dyDescent="0.25">
      <c r="A16" s="1" t="s">
        <v>0</v>
      </c>
      <c r="B16" s="1" t="s">
        <v>12</v>
      </c>
      <c r="C16" s="1" t="s">
        <v>11</v>
      </c>
      <c r="D16" s="1" t="s">
        <v>1</v>
      </c>
      <c r="E16" s="1" t="s">
        <v>13</v>
      </c>
      <c r="F16" s="1" t="s">
        <v>10</v>
      </c>
      <c r="G16" s="1" t="s">
        <v>2</v>
      </c>
      <c r="H16" s="1" t="s">
        <v>3</v>
      </c>
      <c r="I16" s="1" t="s">
        <v>4</v>
      </c>
      <c r="J16" s="3" t="s">
        <v>16</v>
      </c>
      <c r="K16" s="1" t="s">
        <v>5</v>
      </c>
      <c r="L16" s="1" t="s">
        <v>6</v>
      </c>
      <c r="M16" s="1" t="s">
        <v>7</v>
      </c>
      <c r="N16" s="1" t="s">
        <v>8</v>
      </c>
      <c r="O16" s="1" t="s">
        <v>9</v>
      </c>
    </row>
    <row r="17" spans="1:15" hidden="1" x14ac:dyDescent="0.25">
      <c r="A17" s="9" t="s">
        <v>42</v>
      </c>
      <c r="B17" s="19">
        <v>1206010001</v>
      </c>
      <c r="C17" t="s">
        <v>88</v>
      </c>
      <c r="D17" t="s">
        <v>268</v>
      </c>
      <c r="F17" s="9" t="s">
        <v>820</v>
      </c>
      <c r="G17">
        <v>3</v>
      </c>
      <c r="J17">
        <f>+Tabla3[[#This Row],[BALANCE INICIAL]]+Tabla3[[#This Row],[ENTRADAS]]-Tabla3[[#This Row],[SALIDAS]]</f>
        <v>3</v>
      </c>
      <c r="K17" s="2">
        <v>45</v>
      </c>
      <c r="L17" s="2">
        <f>+Tabla3[[#This Row],[BALANCE INICIAL]]*Tabla3[[#This Row],[PRECIO]]</f>
        <v>135</v>
      </c>
      <c r="M17" s="2">
        <f>+Tabla3[[#This Row],[ENTRADAS]]*Tabla3[[#This Row],[PRECIO]]</f>
        <v>0</v>
      </c>
      <c r="N17" s="2">
        <f>+Tabla3[[#This Row],[SALIDAS]]*Tabla3[[#This Row],[PRECIO]]</f>
        <v>0</v>
      </c>
      <c r="O17" s="2">
        <f>+Tabla3[[#This Row],[BALANCE INICIAL2]]+Tabla3[[#This Row],[ENTRADAS3]]-Tabla3[[#This Row],[SALIDAS4]]</f>
        <v>135</v>
      </c>
    </row>
    <row r="18" spans="1:15" x14ac:dyDescent="0.25">
      <c r="A18" s="9" t="s">
        <v>23</v>
      </c>
      <c r="B18" s="10" t="s">
        <v>881</v>
      </c>
      <c r="C18" t="s">
        <v>882</v>
      </c>
      <c r="D18" t="s">
        <v>947</v>
      </c>
      <c r="F18" s="9" t="s">
        <v>826</v>
      </c>
      <c r="H18">
        <v>20</v>
      </c>
      <c r="J18">
        <f>+Tabla3[[#This Row],[BALANCE INICIAL]]+Tabla3[[#This Row],[ENTRADAS]]-Tabla3[[#This Row],[SALIDAS]]</f>
        <v>20</v>
      </c>
      <c r="K18" s="2">
        <v>48</v>
      </c>
      <c r="L18" s="2">
        <f>+Tabla3[[#This Row],[BALANCE INICIAL]]*Tabla3[[#This Row],[PRECIO]]</f>
        <v>0</v>
      </c>
      <c r="M18" s="2">
        <f>+Tabla3[[#This Row],[ENTRADAS]]*Tabla3[[#This Row],[PRECIO]]</f>
        <v>960</v>
      </c>
      <c r="N18" s="2">
        <f>+Tabla3[[#This Row],[SALIDAS]]*Tabla3[[#This Row],[PRECIO]]</f>
        <v>0</v>
      </c>
      <c r="O18" s="2">
        <f>+Tabla3[[#This Row],[BALANCE INICIAL2]]+Tabla3[[#This Row],[ENTRADAS3]]-Tabla3[[#This Row],[SALIDAS4]]</f>
        <v>960</v>
      </c>
    </row>
    <row r="19" spans="1:15" hidden="1" x14ac:dyDescent="0.25">
      <c r="A19" s="9" t="s">
        <v>23</v>
      </c>
      <c r="B19" s="10" t="s">
        <v>874</v>
      </c>
      <c r="C19" t="s">
        <v>63</v>
      </c>
      <c r="D19" t="s">
        <v>113</v>
      </c>
      <c r="F19" s="9" t="s">
        <v>820</v>
      </c>
      <c r="G19">
        <v>45</v>
      </c>
      <c r="J19">
        <f>+Tabla3[[#This Row],[BALANCE INICIAL]]+Tabla3[[#This Row],[ENTRADAS]]-Tabla3[[#This Row],[SALIDAS]]</f>
        <v>45</v>
      </c>
      <c r="K19" s="2">
        <v>188.56</v>
      </c>
      <c r="L19" s="2">
        <f>+Tabla3[[#This Row],[BALANCE INICIAL]]*Tabla3[[#This Row],[PRECIO]]</f>
        <v>8485.2000000000007</v>
      </c>
      <c r="M19" s="2">
        <f>+Tabla3[[#This Row],[ENTRADAS]]*Tabla3[[#This Row],[PRECIO]]</f>
        <v>0</v>
      </c>
      <c r="N19" s="2">
        <f>+Tabla3[[#This Row],[SALIDAS]]*Tabla3[[#This Row],[PRECIO]]</f>
        <v>0</v>
      </c>
      <c r="O19" s="2">
        <f>+Tabla3[[#This Row],[BALANCE INICIAL2]]+Tabla3[[#This Row],[ENTRADAS3]]-Tabla3[[#This Row],[SALIDAS4]]</f>
        <v>8485.2000000000007</v>
      </c>
    </row>
    <row r="20" spans="1:15" hidden="1" x14ac:dyDescent="0.25">
      <c r="A20" s="9" t="s">
        <v>23</v>
      </c>
      <c r="B20" s="10" t="s">
        <v>874</v>
      </c>
      <c r="C20" t="s">
        <v>63</v>
      </c>
      <c r="D20" t="s">
        <v>118</v>
      </c>
      <c r="F20" s="9" t="s">
        <v>820</v>
      </c>
      <c r="G20">
        <v>36</v>
      </c>
      <c r="J20">
        <f>+Tabla3[[#This Row],[BALANCE INICIAL]]+Tabla3[[#This Row],[ENTRADAS]]-Tabla3[[#This Row],[SALIDAS]]</f>
        <v>36</v>
      </c>
      <c r="K20" s="2">
        <v>283.89999999999998</v>
      </c>
      <c r="L20" s="2">
        <f>+Tabla3[[#This Row],[BALANCE INICIAL]]*Tabla3[[#This Row],[PRECIO]]</f>
        <v>10220.4</v>
      </c>
      <c r="M20" s="2">
        <f>+Tabla3[[#This Row],[ENTRADAS]]*Tabla3[[#This Row],[PRECIO]]</f>
        <v>0</v>
      </c>
      <c r="N20" s="2">
        <f>+Tabla3[[#This Row],[SALIDAS]]*Tabla3[[#This Row],[PRECIO]]</f>
        <v>0</v>
      </c>
      <c r="O20" s="2">
        <f>+Tabla3[[#This Row],[BALANCE INICIAL2]]+Tabla3[[#This Row],[ENTRADAS3]]-Tabla3[[#This Row],[SALIDAS4]]</f>
        <v>10220.4</v>
      </c>
    </row>
    <row r="21" spans="1:15" x14ac:dyDescent="0.25">
      <c r="A21" s="9" t="s">
        <v>34</v>
      </c>
      <c r="B21" s="10" t="s">
        <v>877</v>
      </c>
      <c r="C21" t="s">
        <v>80</v>
      </c>
      <c r="D21" t="s">
        <v>455</v>
      </c>
      <c r="F21" s="9" t="s">
        <v>820</v>
      </c>
      <c r="H21">
        <v>20</v>
      </c>
      <c r="J21">
        <f>+Tabla3[[#This Row],[BALANCE INICIAL]]+Tabla3[[#This Row],[ENTRADAS]]-Tabla3[[#This Row],[SALIDAS]]</f>
        <v>20</v>
      </c>
      <c r="K21" s="2">
        <v>6.3</v>
      </c>
      <c r="L21" s="2">
        <f>+Tabla3[[#This Row],[BALANCE INICIAL]]*Tabla3[[#This Row],[PRECIO]]</f>
        <v>0</v>
      </c>
      <c r="M21" s="2">
        <f>+Tabla3[[#This Row],[ENTRADAS]]*Tabla3[[#This Row],[PRECIO]]</f>
        <v>126</v>
      </c>
      <c r="N21" s="2">
        <f>+Tabla3[[#This Row],[SALIDAS]]*Tabla3[[#This Row],[PRECIO]]</f>
        <v>0</v>
      </c>
      <c r="O21" s="2">
        <f>+Tabla3[[#This Row],[BALANCE INICIAL2]]+Tabla3[[#This Row],[ENTRADAS3]]-Tabla3[[#This Row],[SALIDAS4]]</f>
        <v>126</v>
      </c>
    </row>
    <row r="22" spans="1:15" hidden="1" x14ac:dyDescent="0.25">
      <c r="A22" s="13" t="s">
        <v>33</v>
      </c>
      <c r="B22" s="10" t="s">
        <v>879</v>
      </c>
      <c r="C22" t="s">
        <v>106</v>
      </c>
      <c r="D22" t="s">
        <v>643</v>
      </c>
      <c r="F22" s="9" t="s">
        <v>870</v>
      </c>
      <c r="G22">
        <v>4</v>
      </c>
      <c r="J22">
        <f>+Tabla3[[#This Row],[BALANCE INICIAL]]+Tabla3[[#This Row],[ENTRADAS]]-Tabla3[[#This Row],[SALIDAS]]</f>
        <v>4</v>
      </c>
      <c r="K22" s="2">
        <v>450</v>
      </c>
      <c r="L22" s="2">
        <f>+Tabla3[[#This Row],[BALANCE INICIAL]]*Tabla3[[#This Row],[PRECIO]]</f>
        <v>1800</v>
      </c>
      <c r="M22" s="2">
        <f>+Tabla3[[#This Row],[ENTRADAS]]*Tabla3[[#This Row],[PRECIO]]</f>
        <v>0</v>
      </c>
      <c r="N22" s="2">
        <f>+Tabla3[[#This Row],[SALIDAS]]*Tabla3[[#This Row],[PRECIO]]</f>
        <v>0</v>
      </c>
      <c r="O22" s="2">
        <f>+Tabla3[[#This Row],[BALANCE INICIAL2]]+Tabla3[[#This Row],[ENTRADAS3]]-Tabla3[[#This Row],[SALIDAS4]]</f>
        <v>1800</v>
      </c>
    </row>
    <row r="23" spans="1:15" hidden="1" x14ac:dyDescent="0.25">
      <c r="A23" s="9" t="s">
        <v>29</v>
      </c>
      <c r="B23" s="16" t="s">
        <v>878</v>
      </c>
      <c r="C23" t="s">
        <v>102</v>
      </c>
      <c r="D23" t="s">
        <v>491</v>
      </c>
      <c r="F23" s="9" t="s">
        <v>911</v>
      </c>
      <c r="G23">
        <v>0</v>
      </c>
      <c r="J23">
        <f>+Tabla3[[#This Row],[BALANCE INICIAL]]+Tabla3[[#This Row],[ENTRADAS]]-Tabla3[[#This Row],[SALIDAS]]</f>
        <v>0</v>
      </c>
      <c r="K23" s="2">
        <v>625</v>
      </c>
      <c r="L23" s="2">
        <f>+Tabla3[[#This Row],[BALANCE INICIAL]]*Tabla3[[#This Row],[PRECIO]]</f>
        <v>0</v>
      </c>
      <c r="M23" s="2">
        <f>+Tabla3[[#This Row],[ENTRADAS]]*Tabla3[[#This Row],[PRECIO]]</f>
        <v>0</v>
      </c>
      <c r="N23" s="2">
        <f>+Tabla3[[#This Row],[SALIDAS]]*Tabla3[[#This Row],[PRECIO]]</f>
        <v>0</v>
      </c>
      <c r="O23" s="2">
        <f>+Tabla3[[#This Row],[BALANCE INICIAL2]]+Tabla3[[#This Row],[ENTRADAS3]]-Tabla3[[#This Row],[SALIDAS4]]</f>
        <v>0</v>
      </c>
    </row>
    <row r="24" spans="1:15" hidden="1" x14ac:dyDescent="0.25">
      <c r="A24" s="9" t="s">
        <v>50</v>
      </c>
      <c r="B24" s="10" t="s">
        <v>902</v>
      </c>
      <c r="C24" t="s">
        <v>99</v>
      </c>
      <c r="D24" t="s">
        <v>915</v>
      </c>
      <c r="F24" s="9" t="s">
        <v>820</v>
      </c>
      <c r="G24">
        <v>2</v>
      </c>
      <c r="J24">
        <f>+Tabla3[[#This Row],[BALANCE INICIAL]]+Tabla3[[#This Row],[ENTRADAS]]-Tabla3[[#This Row],[SALIDAS]]</f>
        <v>2</v>
      </c>
      <c r="K24" s="2">
        <v>650</v>
      </c>
      <c r="L24" s="2">
        <f>+Tabla3[[#This Row],[BALANCE INICIAL]]*Tabla3[[#This Row],[PRECIO]]</f>
        <v>1300</v>
      </c>
      <c r="M24" s="2">
        <f>+Tabla3[[#This Row],[ENTRADAS]]*Tabla3[[#This Row],[PRECIO]]</f>
        <v>0</v>
      </c>
      <c r="N24" s="2">
        <f>+Tabla3[[#This Row],[SALIDAS]]*Tabla3[[#This Row],[PRECIO]]</f>
        <v>0</v>
      </c>
      <c r="O24" s="2">
        <f>+Tabla3[[#This Row],[BALANCE INICIAL2]]+Tabla3[[#This Row],[ENTRADAS3]]-Tabla3[[#This Row],[SALIDAS4]]</f>
        <v>1300</v>
      </c>
    </row>
    <row r="25" spans="1:15" hidden="1" x14ac:dyDescent="0.25">
      <c r="A25" s="15" t="s">
        <v>912</v>
      </c>
      <c r="B25" s="10" t="s">
        <v>913</v>
      </c>
      <c r="C25" s="18" t="s">
        <v>914</v>
      </c>
      <c r="D25" t="s">
        <v>906</v>
      </c>
      <c r="F25" s="9" t="s">
        <v>820</v>
      </c>
      <c r="G25">
        <v>1</v>
      </c>
      <c r="J25">
        <f>+Tabla3[[#This Row],[BALANCE INICIAL]]+Tabla3[[#This Row],[ENTRADAS]]-Tabla3[[#This Row],[SALIDAS]]</f>
        <v>1</v>
      </c>
      <c r="K25" s="2">
        <v>259.52999999999997</v>
      </c>
      <c r="L25" s="2">
        <f>+Tabla3[[#This Row],[BALANCE INICIAL]]*Tabla3[[#This Row],[PRECIO]]</f>
        <v>259.52999999999997</v>
      </c>
      <c r="M25" s="2">
        <f>+Tabla3[[#This Row],[ENTRADAS]]*Tabla3[[#This Row],[PRECIO]]</f>
        <v>0</v>
      </c>
      <c r="N25" s="2">
        <f>+Tabla3[[#This Row],[SALIDAS]]*Tabla3[[#This Row],[PRECIO]]</f>
        <v>0</v>
      </c>
      <c r="O25" s="2">
        <f>+Tabla3[[#This Row],[BALANCE INICIAL2]]+Tabla3[[#This Row],[ENTRADAS3]]-Tabla3[[#This Row],[SALIDAS4]]</f>
        <v>259.52999999999997</v>
      </c>
    </row>
    <row r="26" spans="1:15" hidden="1" x14ac:dyDescent="0.25">
      <c r="A26" s="9" t="s">
        <v>47</v>
      </c>
      <c r="B26" t="s">
        <v>893</v>
      </c>
      <c r="C26" t="s">
        <v>94</v>
      </c>
      <c r="D26" t="s">
        <v>381</v>
      </c>
      <c r="F26" s="9" t="s">
        <v>859</v>
      </c>
      <c r="G26">
        <v>6</v>
      </c>
      <c r="J26">
        <f>+Tabla3[[#This Row],[BALANCE INICIAL]]+Tabla3[[#This Row],[ENTRADAS]]-Tabla3[[#This Row],[SALIDAS]]</f>
        <v>6</v>
      </c>
      <c r="K26" s="2">
        <v>3240</v>
      </c>
      <c r="L26" s="2">
        <f>+Tabla3[[#This Row],[BALANCE INICIAL]]*Tabla3[[#This Row],[PRECIO]]</f>
        <v>19440</v>
      </c>
      <c r="M26" s="2">
        <f>+Tabla3[[#This Row],[ENTRADAS]]*Tabla3[[#This Row],[PRECIO]]</f>
        <v>0</v>
      </c>
      <c r="N26" s="2">
        <f>+Tabla3[[#This Row],[SALIDAS]]*Tabla3[[#This Row],[PRECIO]]</f>
        <v>0</v>
      </c>
      <c r="O26" s="2">
        <f>+Tabla3[[#This Row],[BALANCE INICIAL2]]+Tabla3[[#This Row],[ENTRADAS3]]-Tabla3[[#This Row],[SALIDAS4]]</f>
        <v>19440</v>
      </c>
    </row>
    <row r="27" spans="1:15" hidden="1" x14ac:dyDescent="0.25">
      <c r="A27" s="9" t="s">
        <v>47</v>
      </c>
      <c r="B27" t="s">
        <v>893</v>
      </c>
      <c r="C27" t="s">
        <v>94</v>
      </c>
      <c r="D27" t="s">
        <v>385</v>
      </c>
      <c r="F27" s="9" t="s">
        <v>859</v>
      </c>
      <c r="G27">
        <v>5</v>
      </c>
      <c r="J27">
        <f>+Tabla3[[#This Row],[BALANCE INICIAL]]+Tabla3[[#This Row],[ENTRADAS]]-Tabla3[[#This Row],[SALIDAS]]</f>
        <v>5</v>
      </c>
      <c r="K27" s="2">
        <v>3240</v>
      </c>
      <c r="L27" s="2">
        <f>+Tabla3[[#This Row],[BALANCE INICIAL]]*Tabla3[[#This Row],[PRECIO]]</f>
        <v>16200</v>
      </c>
      <c r="M27" s="2">
        <f>+Tabla3[[#This Row],[ENTRADAS]]*Tabla3[[#This Row],[PRECIO]]</f>
        <v>0</v>
      </c>
      <c r="N27" s="2">
        <f>+Tabla3[[#This Row],[SALIDAS]]*Tabla3[[#This Row],[PRECIO]]</f>
        <v>0</v>
      </c>
      <c r="O27" s="2">
        <f>+Tabla3[[#This Row],[BALANCE INICIAL2]]+Tabla3[[#This Row],[ENTRADAS3]]-Tabla3[[#This Row],[SALIDAS4]]</f>
        <v>16200</v>
      </c>
    </row>
    <row r="28" spans="1:15" hidden="1" x14ac:dyDescent="0.25">
      <c r="A28" s="9" t="s">
        <v>34</v>
      </c>
      <c r="B28" s="17" t="s">
        <v>877</v>
      </c>
      <c r="C28" t="s">
        <v>80</v>
      </c>
      <c r="D28" t="s">
        <v>442</v>
      </c>
      <c r="F28" s="9" t="s">
        <v>820</v>
      </c>
      <c r="G28">
        <v>14</v>
      </c>
      <c r="J28">
        <f>+Tabla3[[#This Row],[BALANCE INICIAL]]+Tabla3[[#This Row],[ENTRADAS]]-Tabla3[[#This Row],[SALIDAS]]</f>
        <v>14</v>
      </c>
      <c r="K28" s="2">
        <v>9.76</v>
      </c>
      <c r="L28" s="2">
        <f>+Tabla3[[#This Row],[BALANCE INICIAL]]*Tabla3[[#This Row],[PRECIO]]</f>
        <v>136.63999999999999</v>
      </c>
      <c r="M28" s="2">
        <f>+Tabla3[[#This Row],[ENTRADAS]]*Tabla3[[#This Row],[PRECIO]]</f>
        <v>0</v>
      </c>
      <c r="N28" s="2">
        <f>+Tabla3[[#This Row],[SALIDAS]]*Tabla3[[#This Row],[PRECIO]]</f>
        <v>0</v>
      </c>
      <c r="O28" s="2">
        <f>+Tabla3[[#This Row],[BALANCE INICIAL2]]+Tabla3[[#This Row],[ENTRADAS3]]-Tabla3[[#This Row],[SALIDAS4]]</f>
        <v>136.63999999999999</v>
      </c>
    </row>
    <row r="29" spans="1:15" hidden="1" x14ac:dyDescent="0.25">
      <c r="A29" s="9" t="s">
        <v>34</v>
      </c>
      <c r="B29" s="17" t="s">
        <v>877</v>
      </c>
      <c r="C29" t="s">
        <v>80</v>
      </c>
      <c r="D29" t="s">
        <v>441</v>
      </c>
      <c r="F29" s="9" t="s">
        <v>826</v>
      </c>
      <c r="G29">
        <v>13</v>
      </c>
      <c r="J29">
        <f>+Tabla3[[#This Row],[BALANCE INICIAL]]+Tabla3[[#This Row],[ENTRADAS]]-Tabla3[[#This Row],[SALIDAS]]</f>
        <v>13</v>
      </c>
      <c r="K29" s="2">
        <v>13.93</v>
      </c>
      <c r="L29" s="2">
        <f>+Tabla3[[#This Row],[BALANCE INICIAL]]*Tabla3[[#This Row],[PRECIO]]</f>
        <v>181.09</v>
      </c>
      <c r="M29" s="2">
        <f>+Tabla3[[#This Row],[ENTRADAS]]*Tabla3[[#This Row],[PRECIO]]</f>
        <v>0</v>
      </c>
      <c r="N29" s="2">
        <f>+Tabla3[[#This Row],[SALIDAS]]*Tabla3[[#This Row],[PRECIO]]</f>
        <v>0</v>
      </c>
      <c r="O29" s="2">
        <f>+Tabla3[[#This Row],[BALANCE INICIAL2]]+Tabla3[[#This Row],[ENTRADAS3]]-Tabla3[[#This Row],[SALIDAS4]]</f>
        <v>181.09</v>
      </c>
    </row>
    <row r="30" spans="1:15" hidden="1" x14ac:dyDescent="0.25">
      <c r="A30" s="9" t="s">
        <v>26</v>
      </c>
      <c r="B30" t="s">
        <v>887</v>
      </c>
      <c r="C30" t="s">
        <v>66</v>
      </c>
      <c r="D30" t="s">
        <v>120</v>
      </c>
      <c r="F30" s="9" t="s">
        <v>820</v>
      </c>
      <c r="G30">
        <v>20</v>
      </c>
      <c r="J30">
        <f>+Tabla3[[#This Row],[BALANCE INICIAL]]+Tabla3[[#This Row],[ENTRADAS]]-Tabla3[[#This Row],[SALIDAS]]</f>
        <v>20</v>
      </c>
      <c r="K30" s="2">
        <v>18.54</v>
      </c>
      <c r="L30" s="2">
        <f>+Tabla3[[#This Row],[BALANCE INICIAL]]*Tabla3[[#This Row],[PRECIO]]</f>
        <v>370.79999999999995</v>
      </c>
      <c r="M30" s="2">
        <f>+Tabla3[[#This Row],[ENTRADAS]]*Tabla3[[#This Row],[PRECIO]]</f>
        <v>0</v>
      </c>
      <c r="N30" s="2">
        <f>+Tabla3[[#This Row],[SALIDAS]]*Tabla3[[#This Row],[PRECIO]]</f>
        <v>0</v>
      </c>
      <c r="O30" s="2">
        <f>+Tabla3[[#This Row],[BALANCE INICIAL2]]+Tabla3[[#This Row],[ENTRADAS3]]-Tabla3[[#This Row],[SALIDAS4]]</f>
        <v>370.79999999999995</v>
      </c>
    </row>
    <row r="31" spans="1:15" hidden="1" x14ac:dyDescent="0.25">
      <c r="A31" s="9" t="s">
        <v>34</v>
      </c>
      <c r="B31" s="17" t="s">
        <v>877</v>
      </c>
      <c r="C31" t="s">
        <v>80</v>
      </c>
      <c r="D31" t="s">
        <v>440</v>
      </c>
      <c r="F31" s="9" t="s">
        <v>820</v>
      </c>
      <c r="G31">
        <v>14</v>
      </c>
      <c r="I31">
        <v>1</v>
      </c>
      <c r="J31">
        <f>+Tabla3[[#This Row],[BALANCE INICIAL]]+Tabla3[[#This Row],[ENTRADAS]]-Tabla3[[#This Row],[SALIDAS]]</f>
        <v>13</v>
      </c>
      <c r="K31" s="2">
        <v>13.93</v>
      </c>
      <c r="L31" s="2">
        <f>+Tabla3[[#This Row],[BALANCE INICIAL]]*Tabla3[[#This Row],[PRECIO]]</f>
        <v>195.01999999999998</v>
      </c>
      <c r="M31" s="2">
        <f>+Tabla3[[#This Row],[ENTRADAS]]*Tabla3[[#This Row],[PRECIO]]</f>
        <v>0</v>
      </c>
      <c r="N31" s="2">
        <f>+Tabla3[[#This Row],[SALIDAS]]*Tabla3[[#This Row],[PRECIO]]</f>
        <v>13.93</v>
      </c>
      <c r="O31" s="2">
        <f>+Tabla3[[#This Row],[BALANCE INICIAL2]]+Tabla3[[#This Row],[ENTRADAS3]]-Tabla3[[#This Row],[SALIDAS4]]</f>
        <v>181.08999999999997</v>
      </c>
    </row>
    <row r="32" spans="1:15" hidden="1" x14ac:dyDescent="0.25">
      <c r="A32" s="9" t="s">
        <v>29</v>
      </c>
      <c r="B32" t="s">
        <v>878</v>
      </c>
      <c r="C32" t="s">
        <v>102</v>
      </c>
      <c r="D32" t="s">
        <v>493</v>
      </c>
      <c r="F32" s="9" t="s">
        <v>908</v>
      </c>
      <c r="G32">
        <v>0</v>
      </c>
      <c r="J32">
        <f>+Tabla3[[#This Row],[BALANCE INICIAL]]+Tabla3[[#This Row],[ENTRADAS]]-Tabla3[[#This Row],[SALIDAS]]</f>
        <v>0</v>
      </c>
      <c r="K32" s="2">
        <v>64</v>
      </c>
      <c r="L32" s="2">
        <f>+Tabla3[[#This Row],[BALANCE INICIAL]]*Tabla3[[#This Row],[PRECIO]]</f>
        <v>0</v>
      </c>
      <c r="M32" s="2">
        <f>+Tabla3[[#This Row],[ENTRADAS]]*Tabla3[[#This Row],[PRECIO]]</f>
        <v>0</v>
      </c>
      <c r="N32" s="2">
        <f>+Tabla3[[#This Row],[SALIDAS]]*Tabla3[[#This Row],[PRECIO]]</f>
        <v>0</v>
      </c>
      <c r="O32" s="2">
        <f>+Tabla3[[#This Row],[BALANCE INICIAL2]]+Tabla3[[#This Row],[ENTRADAS3]]-Tabla3[[#This Row],[SALIDAS4]]</f>
        <v>0</v>
      </c>
    </row>
    <row r="33" spans="1:15" hidden="1" x14ac:dyDescent="0.25">
      <c r="A33" s="9" t="s">
        <v>29</v>
      </c>
      <c r="B33" t="s">
        <v>878</v>
      </c>
      <c r="C33" t="s">
        <v>102</v>
      </c>
      <c r="D33" t="s">
        <v>494</v>
      </c>
      <c r="F33" s="9" t="s">
        <v>908</v>
      </c>
      <c r="G33">
        <v>0</v>
      </c>
      <c r="J33">
        <f>+Tabla3[[#This Row],[BALANCE INICIAL]]+Tabla3[[#This Row],[ENTRADAS]]-Tabla3[[#This Row],[SALIDAS]]</f>
        <v>0</v>
      </c>
      <c r="K33" s="2">
        <v>109</v>
      </c>
      <c r="L33" s="2">
        <f>+Tabla3[[#This Row],[BALANCE INICIAL]]*Tabla3[[#This Row],[PRECIO]]</f>
        <v>0</v>
      </c>
      <c r="M33" s="2">
        <f>+Tabla3[[#This Row],[ENTRADAS]]*Tabla3[[#This Row],[PRECIO]]</f>
        <v>0</v>
      </c>
      <c r="N33" s="2">
        <f>+Tabla3[[#This Row],[SALIDAS]]*Tabla3[[#This Row],[PRECIO]]</f>
        <v>0</v>
      </c>
      <c r="O33" s="2">
        <f>+Tabla3[[#This Row],[BALANCE INICIAL2]]+Tabla3[[#This Row],[ENTRADAS3]]-Tabla3[[#This Row],[SALIDAS4]]</f>
        <v>0</v>
      </c>
    </row>
    <row r="34" spans="1:15" hidden="1" x14ac:dyDescent="0.25">
      <c r="A34" s="9" t="s">
        <v>29</v>
      </c>
      <c r="B34" t="s">
        <v>878</v>
      </c>
      <c r="C34" t="s">
        <v>102</v>
      </c>
      <c r="D34" t="s">
        <v>495</v>
      </c>
      <c r="F34" s="9" t="s">
        <v>908</v>
      </c>
      <c r="G34">
        <v>0</v>
      </c>
      <c r="J34">
        <f>+Tabla3[[#This Row],[BALANCE INICIAL]]+Tabla3[[#This Row],[ENTRADAS]]-Tabla3[[#This Row],[SALIDAS]]</f>
        <v>0</v>
      </c>
      <c r="K34" s="2">
        <v>257</v>
      </c>
      <c r="L34" s="2">
        <f>+Tabla3[[#This Row],[BALANCE INICIAL]]*Tabla3[[#This Row],[PRECIO]]</f>
        <v>0</v>
      </c>
      <c r="M34" s="2">
        <f>+Tabla3[[#This Row],[ENTRADAS]]*Tabla3[[#This Row],[PRECIO]]</f>
        <v>0</v>
      </c>
      <c r="N34" s="2">
        <f>+Tabla3[[#This Row],[SALIDAS]]*Tabla3[[#This Row],[PRECIO]]</f>
        <v>0</v>
      </c>
      <c r="O34" s="2">
        <f>+Tabla3[[#This Row],[BALANCE INICIAL2]]+Tabla3[[#This Row],[ENTRADAS3]]-Tabla3[[#This Row],[SALIDAS4]]</f>
        <v>0</v>
      </c>
    </row>
    <row r="35" spans="1:15" hidden="1" x14ac:dyDescent="0.25">
      <c r="A35" s="9" t="s">
        <v>25</v>
      </c>
      <c r="B35" t="s">
        <v>901</v>
      </c>
      <c r="C35" t="s">
        <v>67</v>
      </c>
      <c r="D35" t="s">
        <v>121</v>
      </c>
      <c r="F35" s="9" t="s">
        <v>823</v>
      </c>
      <c r="G35">
        <v>19</v>
      </c>
      <c r="J35">
        <f>+Tabla3[[#This Row],[BALANCE INICIAL]]+Tabla3[[#This Row],[ENTRADAS]]-Tabla3[[#This Row],[SALIDAS]]</f>
        <v>19</v>
      </c>
      <c r="K35" s="2">
        <v>150</v>
      </c>
      <c r="L35" s="2">
        <f>+Tabla3[[#This Row],[BALANCE INICIAL]]*Tabla3[[#This Row],[PRECIO]]</f>
        <v>2850</v>
      </c>
      <c r="M35" s="2">
        <f>+Tabla3[[#This Row],[ENTRADAS]]*Tabla3[[#This Row],[PRECIO]]</f>
        <v>0</v>
      </c>
      <c r="N35" s="2">
        <f>+Tabla3[[#This Row],[SALIDAS]]*Tabla3[[#This Row],[PRECIO]]</f>
        <v>0</v>
      </c>
      <c r="O35" s="2">
        <f>+Tabla3[[#This Row],[BALANCE INICIAL2]]+Tabla3[[#This Row],[ENTRADAS3]]-Tabla3[[#This Row],[SALIDAS4]]</f>
        <v>2850</v>
      </c>
    </row>
    <row r="36" spans="1:15" hidden="1" x14ac:dyDescent="0.25">
      <c r="A36" s="9" t="s">
        <v>25</v>
      </c>
      <c r="B36" t="s">
        <v>901</v>
      </c>
      <c r="C36" t="s">
        <v>65</v>
      </c>
      <c r="D36" t="s">
        <v>119</v>
      </c>
      <c r="F36" s="9" t="s">
        <v>822</v>
      </c>
      <c r="G36">
        <v>4000</v>
      </c>
      <c r="J36">
        <f>+Tabla3[[#This Row],[BALANCE INICIAL]]+Tabla3[[#This Row],[ENTRADAS]]-Tabla3[[#This Row],[SALIDAS]]</f>
        <v>4000</v>
      </c>
      <c r="K36" s="2">
        <v>8.2799999999999994</v>
      </c>
      <c r="L36" s="2">
        <f>+Tabla3[[#This Row],[BALANCE INICIAL]]*Tabla3[[#This Row],[PRECIO]]</f>
        <v>33120</v>
      </c>
      <c r="M36" s="2">
        <f>+Tabla3[[#This Row],[ENTRADAS]]*Tabla3[[#This Row],[PRECIO]]</f>
        <v>0</v>
      </c>
      <c r="N36" s="2">
        <f>+Tabla3[[#This Row],[SALIDAS]]*Tabla3[[#This Row],[PRECIO]]</f>
        <v>0</v>
      </c>
      <c r="O36" s="2">
        <f>+Tabla3[[#This Row],[BALANCE INICIAL2]]+Tabla3[[#This Row],[ENTRADAS3]]-Tabla3[[#This Row],[SALIDAS4]]</f>
        <v>33120</v>
      </c>
    </row>
    <row r="37" spans="1:15" hidden="1" x14ac:dyDescent="0.25">
      <c r="A37" s="9" t="s">
        <v>29</v>
      </c>
      <c r="B37" s="16" t="s">
        <v>878</v>
      </c>
      <c r="C37" t="s">
        <v>102</v>
      </c>
      <c r="D37" t="s">
        <v>485</v>
      </c>
      <c r="F37" s="9" t="s">
        <v>865</v>
      </c>
      <c r="G37">
        <v>2</v>
      </c>
      <c r="J37">
        <f>+Tabla3[[#This Row],[BALANCE INICIAL]]+Tabla3[[#This Row],[ENTRADAS]]-Tabla3[[#This Row],[SALIDAS]]</f>
        <v>2</v>
      </c>
      <c r="K37" s="2">
        <v>174</v>
      </c>
      <c r="L37" s="2">
        <f>+Tabla3[[#This Row],[BALANCE INICIAL]]*Tabla3[[#This Row],[PRECIO]]</f>
        <v>348</v>
      </c>
      <c r="M37" s="2">
        <f>+Tabla3[[#This Row],[ENTRADAS]]*Tabla3[[#This Row],[PRECIO]]</f>
        <v>0</v>
      </c>
      <c r="N37" s="2">
        <f>+Tabla3[[#This Row],[SALIDAS]]*Tabla3[[#This Row],[PRECIO]]</f>
        <v>0</v>
      </c>
      <c r="O37" s="2">
        <f>+Tabla3[[#This Row],[BALANCE INICIAL2]]+Tabla3[[#This Row],[ENTRADAS3]]-Tabla3[[#This Row],[SALIDAS4]]</f>
        <v>348</v>
      </c>
    </row>
    <row r="38" spans="1:15" hidden="1" x14ac:dyDescent="0.25">
      <c r="A38" s="9" t="s">
        <v>27</v>
      </c>
      <c r="B38" s="16" t="s">
        <v>889</v>
      </c>
      <c r="C38" t="s">
        <v>68</v>
      </c>
      <c r="D38" t="s">
        <v>122</v>
      </c>
      <c r="F38" s="9" t="s">
        <v>824</v>
      </c>
      <c r="G38">
        <v>84</v>
      </c>
      <c r="I38">
        <v>21</v>
      </c>
      <c r="J38">
        <f>+Tabla3[[#This Row],[BALANCE INICIAL]]+Tabla3[[#This Row],[ENTRADAS]]-Tabla3[[#This Row],[SALIDAS]]</f>
        <v>63</v>
      </c>
      <c r="K38" s="2">
        <v>335</v>
      </c>
      <c r="L38" s="2">
        <f>+Tabla3[[#This Row],[BALANCE INICIAL]]*Tabla3[[#This Row],[PRECIO]]</f>
        <v>28140</v>
      </c>
      <c r="M38" s="2">
        <f>+Tabla3[[#This Row],[ENTRADAS]]*Tabla3[[#This Row],[PRECIO]]</f>
        <v>0</v>
      </c>
      <c r="N38" s="2">
        <f>+Tabla3[[#This Row],[SALIDAS]]*Tabla3[[#This Row],[PRECIO]]</f>
        <v>7035</v>
      </c>
      <c r="O38" s="2">
        <f>+Tabla3[[#This Row],[BALANCE INICIAL2]]+Tabla3[[#This Row],[ENTRADAS3]]-Tabla3[[#This Row],[SALIDAS4]]</f>
        <v>21105</v>
      </c>
    </row>
    <row r="39" spans="1:15" hidden="1" x14ac:dyDescent="0.25">
      <c r="A39" s="9" t="s">
        <v>29</v>
      </c>
      <c r="B39" s="16" t="s">
        <v>878</v>
      </c>
      <c r="C39" t="s">
        <v>102</v>
      </c>
      <c r="D39" t="s">
        <v>486</v>
      </c>
      <c r="F39" s="9" t="s">
        <v>865</v>
      </c>
      <c r="G39">
        <v>22</v>
      </c>
      <c r="J39">
        <f>+Tabla3[[#This Row],[BALANCE INICIAL]]+Tabla3[[#This Row],[ENTRADAS]]-Tabla3[[#This Row],[SALIDAS]]</f>
        <v>22</v>
      </c>
      <c r="K39" s="2">
        <v>355.93</v>
      </c>
      <c r="L39" s="2">
        <f>+Tabla3[[#This Row],[BALANCE INICIAL]]*Tabla3[[#This Row],[PRECIO]]</f>
        <v>7830.46</v>
      </c>
      <c r="M39" s="2">
        <f>+Tabla3[[#This Row],[ENTRADAS]]*Tabla3[[#This Row],[PRECIO]]</f>
        <v>0</v>
      </c>
      <c r="N39" s="2">
        <f>+Tabla3[[#This Row],[SALIDAS]]*Tabla3[[#This Row],[PRECIO]]</f>
        <v>0</v>
      </c>
      <c r="O39" s="2">
        <f>+Tabla3[[#This Row],[BALANCE INICIAL2]]+Tabla3[[#This Row],[ENTRADAS3]]-Tabla3[[#This Row],[SALIDAS4]]</f>
        <v>7830.46</v>
      </c>
    </row>
    <row r="40" spans="1:15" hidden="1" x14ac:dyDescent="0.25">
      <c r="A40" s="9" t="s">
        <v>23</v>
      </c>
      <c r="B40" s="10" t="s">
        <v>881</v>
      </c>
      <c r="C40" t="s">
        <v>882</v>
      </c>
      <c r="D40" t="s">
        <v>394</v>
      </c>
      <c r="F40" s="9" t="s">
        <v>820</v>
      </c>
      <c r="G40">
        <v>1</v>
      </c>
      <c r="J40">
        <f>+Tabla3[[#This Row],[BALANCE INICIAL]]+Tabla3[[#This Row],[ENTRADAS]]-Tabla3[[#This Row],[SALIDAS]]</f>
        <v>1</v>
      </c>
      <c r="K40" s="2">
        <v>618.30999999999995</v>
      </c>
      <c r="L40" s="2">
        <f>+Tabla3[[#This Row],[BALANCE INICIAL]]*Tabla3[[#This Row],[PRECIO]]</f>
        <v>618.30999999999995</v>
      </c>
      <c r="M40" s="2">
        <f>+Tabla3[[#This Row],[ENTRADAS]]*Tabla3[[#This Row],[PRECIO]]</f>
        <v>0</v>
      </c>
      <c r="N40" s="2">
        <f>+Tabla3[[#This Row],[SALIDAS]]*Tabla3[[#This Row],[PRECIO]]</f>
        <v>0</v>
      </c>
      <c r="O40" s="2">
        <f>+Tabla3[[#This Row],[BALANCE INICIAL2]]+Tabla3[[#This Row],[ENTRADAS3]]-Tabla3[[#This Row],[SALIDAS4]]</f>
        <v>618.30999999999995</v>
      </c>
    </row>
    <row r="41" spans="1:15" hidden="1" x14ac:dyDescent="0.25">
      <c r="A41" s="9" t="s">
        <v>23</v>
      </c>
      <c r="B41" s="10" t="s">
        <v>881</v>
      </c>
      <c r="C41" t="s">
        <v>882</v>
      </c>
      <c r="D41" t="s">
        <v>395</v>
      </c>
      <c r="F41" s="9" t="s">
        <v>826</v>
      </c>
      <c r="G41">
        <v>2</v>
      </c>
      <c r="J41">
        <f>+Tabla3[[#This Row],[BALANCE INICIAL]]+Tabla3[[#This Row],[ENTRADAS]]-Tabla3[[#This Row],[SALIDAS]]</f>
        <v>2</v>
      </c>
      <c r="K41" s="2">
        <v>466.44</v>
      </c>
      <c r="L41" s="2">
        <f>+Tabla3[[#This Row],[BALANCE INICIAL]]*Tabla3[[#This Row],[PRECIO]]</f>
        <v>932.88</v>
      </c>
      <c r="M41" s="2">
        <f>+Tabla3[[#This Row],[ENTRADAS]]*Tabla3[[#This Row],[PRECIO]]</f>
        <v>0</v>
      </c>
      <c r="N41" s="2">
        <f>+Tabla3[[#This Row],[SALIDAS]]*Tabla3[[#This Row],[PRECIO]]</f>
        <v>0</v>
      </c>
      <c r="O41" s="2">
        <f>+Tabla3[[#This Row],[BALANCE INICIAL2]]+Tabla3[[#This Row],[ENTRADAS3]]-Tabla3[[#This Row],[SALIDAS4]]</f>
        <v>932.88</v>
      </c>
    </row>
    <row r="42" spans="1:15" hidden="1" x14ac:dyDescent="0.25">
      <c r="A42" s="9" t="s">
        <v>29</v>
      </c>
      <c r="B42" s="16" t="s">
        <v>878</v>
      </c>
      <c r="C42" t="s">
        <v>102</v>
      </c>
      <c r="D42" t="s">
        <v>487</v>
      </c>
      <c r="F42" s="9" t="s">
        <v>865</v>
      </c>
      <c r="G42">
        <v>1</v>
      </c>
      <c r="J42">
        <f>+Tabla3[[#This Row],[BALANCE INICIAL]]+Tabla3[[#This Row],[ENTRADAS]]-Tabla3[[#This Row],[SALIDAS]]</f>
        <v>1</v>
      </c>
      <c r="K42" s="2">
        <v>103.95</v>
      </c>
      <c r="L42" s="2">
        <f>+Tabla3[[#This Row],[BALANCE INICIAL]]*Tabla3[[#This Row],[PRECIO]]</f>
        <v>103.95</v>
      </c>
      <c r="M42" s="2">
        <f>+Tabla3[[#This Row],[ENTRADAS]]*Tabla3[[#This Row],[PRECIO]]</f>
        <v>0</v>
      </c>
      <c r="N42" s="2">
        <f>+Tabla3[[#This Row],[SALIDAS]]*Tabla3[[#This Row],[PRECIO]]</f>
        <v>0</v>
      </c>
      <c r="O42" s="2">
        <f>+Tabla3[[#This Row],[BALANCE INICIAL2]]+Tabla3[[#This Row],[ENTRADAS3]]-Tabla3[[#This Row],[SALIDAS4]]</f>
        <v>103.95</v>
      </c>
    </row>
    <row r="43" spans="1:15" hidden="1" x14ac:dyDescent="0.25">
      <c r="A43" s="9" t="s">
        <v>31</v>
      </c>
      <c r="B43" s="16" t="s">
        <v>897</v>
      </c>
      <c r="C43" t="s">
        <v>69</v>
      </c>
      <c r="D43" t="s">
        <v>123</v>
      </c>
      <c r="F43" s="9" t="s">
        <v>825</v>
      </c>
      <c r="G43">
        <v>61</v>
      </c>
      <c r="I43">
        <v>4</v>
      </c>
      <c r="J43">
        <f>+Tabla3[[#This Row],[BALANCE INICIAL]]+Tabla3[[#This Row],[ENTRADAS]]-Tabla3[[#This Row],[SALIDAS]]</f>
        <v>57</v>
      </c>
      <c r="K43" s="2">
        <v>125</v>
      </c>
      <c r="L43" s="2">
        <f>+Tabla3[[#This Row],[BALANCE INICIAL]]*Tabla3[[#This Row],[PRECIO]]</f>
        <v>7625</v>
      </c>
      <c r="M43" s="2">
        <f>+Tabla3[[#This Row],[ENTRADAS]]*Tabla3[[#This Row],[PRECIO]]</f>
        <v>0</v>
      </c>
      <c r="N43" s="2">
        <f>+Tabla3[[#This Row],[SALIDAS]]*Tabla3[[#This Row],[PRECIO]]</f>
        <v>500</v>
      </c>
      <c r="O43" s="2">
        <f>+Tabla3[[#This Row],[BALANCE INICIAL2]]+Tabla3[[#This Row],[ENTRADAS3]]-Tabla3[[#This Row],[SALIDAS4]]</f>
        <v>7125</v>
      </c>
    </row>
    <row r="44" spans="1:15" hidden="1" x14ac:dyDescent="0.25">
      <c r="A44" s="9" t="s">
        <v>31</v>
      </c>
      <c r="B44" s="16" t="s">
        <v>897</v>
      </c>
      <c r="C44" t="s">
        <v>69</v>
      </c>
      <c r="D44" t="s">
        <v>124</v>
      </c>
      <c r="F44" s="9" t="s">
        <v>820</v>
      </c>
      <c r="G44">
        <v>17</v>
      </c>
      <c r="H44">
        <v>0</v>
      </c>
      <c r="I44">
        <v>17</v>
      </c>
      <c r="J44">
        <f>+Tabla3[[#This Row],[BALANCE INICIAL]]+Tabla3[[#This Row],[ENTRADAS]]-Tabla3[[#This Row],[SALIDAS]]</f>
        <v>0</v>
      </c>
      <c r="K44" s="2">
        <v>85</v>
      </c>
      <c r="L44" s="2">
        <f>+Tabla3[[#This Row],[BALANCE INICIAL]]*Tabla3[[#This Row],[PRECIO]]</f>
        <v>1445</v>
      </c>
      <c r="M44" s="2">
        <f>+Tabla3[[#This Row],[ENTRADAS]]*Tabla3[[#This Row],[PRECIO]]</f>
        <v>0</v>
      </c>
      <c r="N44" s="2">
        <f>+Tabla3[[#This Row],[SALIDAS]]*Tabla3[[#This Row],[PRECIO]]</f>
        <v>1445</v>
      </c>
      <c r="O44" s="2">
        <f>+Tabla3[[#This Row],[BALANCE INICIAL2]]+Tabla3[[#This Row],[ENTRADAS3]]-Tabla3[[#This Row],[SALIDAS4]]</f>
        <v>0</v>
      </c>
    </row>
    <row r="45" spans="1:15" hidden="1" x14ac:dyDescent="0.25">
      <c r="A45" s="9" t="s">
        <v>59</v>
      </c>
      <c r="B45" s="10" t="s">
        <v>880</v>
      </c>
      <c r="C45" t="s">
        <v>107</v>
      </c>
      <c r="D45" t="s">
        <v>644</v>
      </c>
      <c r="F45" s="9" t="s">
        <v>820</v>
      </c>
      <c r="G45">
        <v>4</v>
      </c>
      <c r="J45">
        <f>+Tabla3[[#This Row],[BALANCE INICIAL]]+Tabla3[[#This Row],[ENTRADAS]]-Tabla3[[#This Row],[SALIDAS]]</f>
        <v>4</v>
      </c>
      <c r="K45" s="2">
        <v>325</v>
      </c>
      <c r="L45" s="2">
        <f>+Tabla3[[#This Row],[BALANCE INICIAL]]*Tabla3[[#This Row],[PRECIO]]</f>
        <v>1300</v>
      </c>
      <c r="M45" s="2">
        <f>+Tabla3[[#This Row],[ENTRADAS]]*Tabla3[[#This Row],[PRECIO]]</f>
        <v>0</v>
      </c>
      <c r="N45" s="2">
        <f>+Tabla3[[#This Row],[SALIDAS]]*Tabla3[[#This Row],[PRECIO]]</f>
        <v>0</v>
      </c>
      <c r="O45" s="2">
        <f>+Tabla3[[#This Row],[BALANCE INICIAL2]]+Tabla3[[#This Row],[ENTRADAS3]]-Tabla3[[#This Row],[SALIDAS4]]</f>
        <v>1300</v>
      </c>
    </row>
    <row r="46" spans="1:15" ht="26.25" x14ac:dyDescent="0.25">
      <c r="A46" s="15" t="s">
        <v>43</v>
      </c>
      <c r="B46" s="10" t="s">
        <v>954</v>
      </c>
      <c r="C46" s="18" t="s">
        <v>89</v>
      </c>
      <c r="D46" t="s">
        <v>964</v>
      </c>
      <c r="F46" s="9" t="s">
        <v>820</v>
      </c>
      <c r="H46">
        <v>100</v>
      </c>
      <c r="J46">
        <f>+Tabla3[[#This Row],[BALANCE INICIAL]]+Tabla3[[#This Row],[ENTRADAS]]-Tabla3[[#This Row],[SALIDAS]]</f>
        <v>100</v>
      </c>
      <c r="K46" s="2">
        <v>50.4</v>
      </c>
      <c r="L46" s="2">
        <f>+Tabla3[[#This Row],[BALANCE INICIAL]]*Tabla3[[#This Row],[PRECIO]]</f>
        <v>0</v>
      </c>
      <c r="M46" s="2">
        <f>+Tabla3[[#This Row],[ENTRADAS]]*Tabla3[[#This Row],[PRECIO]]</f>
        <v>5040</v>
      </c>
      <c r="N46" s="2">
        <f>+Tabla3[[#This Row],[SALIDAS]]*Tabla3[[#This Row],[PRECIO]]</f>
        <v>0</v>
      </c>
      <c r="O46" s="2">
        <f>+Tabla3[[#This Row],[BALANCE INICIAL2]]+Tabla3[[#This Row],[ENTRADAS3]]-Tabla3[[#This Row],[SALIDAS4]]</f>
        <v>5040</v>
      </c>
    </row>
    <row r="47" spans="1:15" hidden="1" x14ac:dyDescent="0.25">
      <c r="A47" s="9" t="s">
        <v>26</v>
      </c>
      <c r="B47" t="s">
        <v>887</v>
      </c>
      <c r="C47" t="s">
        <v>70</v>
      </c>
      <c r="D47" t="s">
        <v>125</v>
      </c>
      <c r="F47" s="9" t="s">
        <v>820</v>
      </c>
      <c r="G47">
        <v>15</v>
      </c>
      <c r="J47">
        <f>+Tabla3[[#This Row],[BALANCE INICIAL]]+Tabla3[[#This Row],[ENTRADAS]]-Tabla3[[#This Row],[SALIDAS]]</f>
        <v>15</v>
      </c>
      <c r="K47" s="2">
        <v>250</v>
      </c>
      <c r="L47" s="2">
        <f>+Tabla3[[#This Row],[BALANCE INICIAL]]*Tabla3[[#This Row],[PRECIO]]</f>
        <v>3750</v>
      </c>
      <c r="M47" s="2">
        <f>+Tabla3[[#This Row],[ENTRADAS]]*Tabla3[[#This Row],[PRECIO]]</f>
        <v>0</v>
      </c>
      <c r="N47" s="2">
        <f>+Tabla3[[#This Row],[SALIDAS]]*Tabla3[[#This Row],[PRECIO]]</f>
        <v>0</v>
      </c>
      <c r="O47" s="2">
        <f>+Tabla3[[#This Row],[BALANCE INICIAL2]]+Tabla3[[#This Row],[ENTRADAS3]]-Tabla3[[#This Row],[SALIDAS4]]</f>
        <v>3750</v>
      </c>
    </row>
    <row r="48" spans="1:15" hidden="1" x14ac:dyDescent="0.25">
      <c r="A48" s="9" t="s">
        <v>29</v>
      </c>
      <c r="B48" s="16" t="s">
        <v>878</v>
      </c>
      <c r="C48" t="s">
        <v>102</v>
      </c>
      <c r="D48" t="s">
        <v>488</v>
      </c>
      <c r="F48" s="9" t="s">
        <v>865</v>
      </c>
      <c r="G48">
        <v>2</v>
      </c>
      <c r="J48">
        <f>+Tabla3[[#This Row],[BALANCE INICIAL]]+Tabla3[[#This Row],[ENTRADAS]]-Tabla3[[#This Row],[SALIDAS]]</f>
        <v>2</v>
      </c>
      <c r="K48" s="2">
        <v>395</v>
      </c>
      <c r="L48" s="2">
        <f>+Tabla3[[#This Row],[BALANCE INICIAL]]*Tabla3[[#This Row],[PRECIO]]</f>
        <v>790</v>
      </c>
      <c r="M48" s="2">
        <f>+Tabla3[[#This Row],[ENTRADAS]]*Tabla3[[#This Row],[PRECIO]]</f>
        <v>0</v>
      </c>
      <c r="N48" s="2">
        <f>+Tabla3[[#This Row],[SALIDAS]]*Tabla3[[#This Row],[PRECIO]]</f>
        <v>0</v>
      </c>
      <c r="O48" s="2">
        <f>+Tabla3[[#This Row],[BALANCE INICIAL2]]+Tabla3[[#This Row],[ENTRADAS3]]-Tabla3[[#This Row],[SALIDAS4]]</f>
        <v>790</v>
      </c>
    </row>
    <row r="49" spans="1:15" hidden="1" x14ac:dyDescent="0.25">
      <c r="A49" s="9" t="s">
        <v>29</v>
      </c>
      <c r="B49" s="16" t="s">
        <v>878</v>
      </c>
      <c r="C49" t="s">
        <v>102</v>
      </c>
      <c r="D49" t="s">
        <v>489</v>
      </c>
      <c r="F49" s="9" t="s">
        <v>865</v>
      </c>
      <c r="G49">
        <v>1</v>
      </c>
      <c r="J49">
        <f>+Tabla3[[#This Row],[BALANCE INICIAL]]+Tabla3[[#This Row],[ENTRADAS]]-Tabla3[[#This Row],[SALIDAS]]</f>
        <v>1</v>
      </c>
      <c r="K49" s="2">
        <v>395</v>
      </c>
      <c r="L49" s="2">
        <f>+Tabla3[[#This Row],[BALANCE INICIAL]]*Tabla3[[#This Row],[PRECIO]]</f>
        <v>395</v>
      </c>
      <c r="M49" s="2">
        <f>+Tabla3[[#This Row],[ENTRADAS]]*Tabla3[[#This Row],[PRECIO]]</f>
        <v>0</v>
      </c>
      <c r="N49" s="2">
        <f>+Tabla3[[#This Row],[SALIDAS]]*Tabla3[[#This Row],[PRECIO]]</f>
        <v>0</v>
      </c>
      <c r="O49" s="2">
        <f>+Tabla3[[#This Row],[BALANCE INICIAL2]]+Tabla3[[#This Row],[ENTRADAS3]]-Tabla3[[#This Row],[SALIDAS4]]</f>
        <v>395</v>
      </c>
    </row>
    <row r="50" spans="1:15" ht="26.25" x14ac:dyDescent="0.25">
      <c r="A50" s="15" t="s">
        <v>43</v>
      </c>
      <c r="B50" s="10" t="s">
        <v>954</v>
      </c>
      <c r="C50" s="18" t="s">
        <v>89</v>
      </c>
      <c r="D50" t="s">
        <v>971</v>
      </c>
      <c r="F50" s="9" t="s">
        <v>820</v>
      </c>
      <c r="H50">
        <v>300</v>
      </c>
      <c r="J50">
        <f>+Tabla3[[#This Row],[BALANCE INICIAL]]+Tabla3[[#This Row],[ENTRADAS]]-Tabla3[[#This Row],[SALIDAS]]</f>
        <v>300</v>
      </c>
      <c r="K50" s="2">
        <v>91</v>
      </c>
      <c r="L50" s="2">
        <f>+Tabla3[[#This Row],[BALANCE INICIAL]]*Tabla3[[#This Row],[PRECIO]]</f>
        <v>0</v>
      </c>
      <c r="M50" s="2">
        <f>+Tabla3[[#This Row],[ENTRADAS]]*Tabla3[[#This Row],[PRECIO]]</f>
        <v>27300</v>
      </c>
      <c r="N50" s="2">
        <f>+Tabla3[[#This Row],[SALIDAS]]*Tabla3[[#This Row],[PRECIO]]</f>
        <v>0</v>
      </c>
      <c r="O50" s="2">
        <f>+Tabla3[[#This Row],[BALANCE INICIAL2]]+Tabla3[[#This Row],[ENTRADAS3]]-Tabla3[[#This Row],[SALIDAS4]]</f>
        <v>27300</v>
      </c>
    </row>
    <row r="51" spans="1:15" hidden="1" x14ac:dyDescent="0.25">
      <c r="A51" s="9" t="s">
        <v>59</v>
      </c>
      <c r="B51" s="10" t="s">
        <v>880</v>
      </c>
      <c r="C51" t="s">
        <v>107</v>
      </c>
      <c r="D51" t="s">
        <v>645</v>
      </c>
      <c r="F51" s="9" t="s">
        <v>820</v>
      </c>
      <c r="G51">
        <v>3</v>
      </c>
      <c r="J51">
        <f>+Tabla3[[#This Row],[BALANCE INICIAL]]+Tabla3[[#This Row],[ENTRADAS]]-Tabla3[[#This Row],[SALIDAS]]</f>
        <v>3</v>
      </c>
      <c r="K51" s="2">
        <v>850</v>
      </c>
      <c r="L51" s="2">
        <f>+Tabla3[[#This Row],[BALANCE INICIAL]]*Tabla3[[#This Row],[PRECIO]]</f>
        <v>2550</v>
      </c>
      <c r="M51" s="2">
        <f>+Tabla3[[#This Row],[ENTRADAS]]*Tabla3[[#This Row],[PRECIO]]</f>
        <v>0</v>
      </c>
      <c r="N51" s="2">
        <f>+Tabla3[[#This Row],[SALIDAS]]*Tabla3[[#This Row],[PRECIO]]</f>
        <v>0</v>
      </c>
      <c r="O51" s="2">
        <f>+Tabla3[[#This Row],[BALANCE INICIAL2]]+Tabla3[[#This Row],[ENTRADAS3]]-Tabla3[[#This Row],[SALIDAS4]]</f>
        <v>2550</v>
      </c>
    </row>
    <row r="52" spans="1:15" hidden="1" x14ac:dyDescent="0.25">
      <c r="A52" s="9" t="s">
        <v>29</v>
      </c>
      <c r="B52" s="16" t="s">
        <v>878</v>
      </c>
      <c r="C52" t="s">
        <v>102</v>
      </c>
      <c r="D52" t="s">
        <v>496</v>
      </c>
      <c r="F52" s="9" t="s">
        <v>910</v>
      </c>
      <c r="G52">
        <v>0</v>
      </c>
      <c r="J52">
        <f>+Tabla3[[#This Row],[BALANCE INICIAL]]+Tabla3[[#This Row],[ENTRADAS]]-Tabla3[[#This Row],[SALIDAS]]</f>
        <v>0</v>
      </c>
      <c r="K52" s="2">
        <v>117</v>
      </c>
      <c r="L52" s="2">
        <f>+Tabla3[[#This Row],[BALANCE INICIAL]]*Tabla3[[#This Row],[PRECIO]]</f>
        <v>0</v>
      </c>
      <c r="M52" s="2">
        <f>+Tabla3[[#This Row],[ENTRADAS]]*Tabla3[[#This Row],[PRECIO]]</f>
        <v>0</v>
      </c>
      <c r="N52" s="2">
        <f>+Tabla3[[#This Row],[SALIDAS]]*Tabla3[[#This Row],[PRECIO]]</f>
        <v>0</v>
      </c>
      <c r="O52" s="2">
        <f>+Tabla3[[#This Row],[BALANCE INICIAL2]]+Tabla3[[#This Row],[ENTRADAS3]]-Tabla3[[#This Row],[SALIDAS4]]</f>
        <v>0</v>
      </c>
    </row>
    <row r="53" spans="1:15" hidden="1" x14ac:dyDescent="0.25">
      <c r="A53" s="9" t="s">
        <v>23</v>
      </c>
      <c r="B53" s="10" t="s">
        <v>881</v>
      </c>
      <c r="C53" t="s">
        <v>882</v>
      </c>
      <c r="D53" t="s">
        <v>410</v>
      </c>
      <c r="F53" s="9" t="s">
        <v>826</v>
      </c>
      <c r="G53">
        <v>1</v>
      </c>
      <c r="J53">
        <f>+Tabla3[[#This Row],[BALANCE INICIAL]]+Tabla3[[#This Row],[ENTRADAS]]-Tabla3[[#This Row],[SALIDAS]]</f>
        <v>1</v>
      </c>
      <c r="K53" s="2">
        <v>86.74</v>
      </c>
      <c r="L53" s="2">
        <f>+Tabla3[[#This Row],[BALANCE INICIAL]]*Tabla3[[#This Row],[PRECIO]]</f>
        <v>86.74</v>
      </c>
      <c r="M53" s="2">
        <f>+Tabla3[[#This Row],[ENTRADAS]]*Tabla3[[#This Row],[PRECIO]]</f>
        <v>0</v>
      </c>
      <c r="N53" s="2">
        <f>+Tabla3[[#This Row],[SALIDAS]]*Tabla3[[#This Row],[PRECIO]]</f>
        <v>0</v>
      </c>
      <c r="O53" s="2">
        <f>+Tabla3[[#This Row],[BALANCE INICIAL2]]+Tabla3[[#This Row],[ENTRADAS3]]-Tabla3[[#This Row],[SALIDAS4]]</f>
        <v>86.74</v>
      </c>
    </row>
    <row r="54" spans="1:15" hidden="1" x14ac:dyDescent="0.25">
      <c r="A54" s="9" t="s">
        <v>28</v>
      </c>
      <c r="B54" s="16" t="s">
        <v>884</v>
      </c>
      <c r="C54" t="s">
        <v>71</v>
      </c>
      <c r="D54" t="s">
        <v>126</v>
      </c>
      <c r="F54" s="9" t="s">
        <v>826</v>
      </c>
      <c r="G54">
        <v>7</v>
      </c>
      <c r="J54">
        <f>+Tabla3[[#This Row],[BALANCE INICIAL]]+Tabla3[[#This Row],[ENTRADAS]]-Tabla3[[#This Row],[SALIDAS]]</f>
        <v>7</v>
      </c>
      <c r="K54" s="2">
        <v>524.13</v>
      </c>
      <c r="L54" s="2">
        <f>+Tabla3[[#This Row],[BALANCE INICIAL]]*Tabla3[[#This Row],[PRECIO]]</f>
        <v>3668.91</v>
      </c>
      <c r="M54" s="2">
        <f>+Tabla3[[#This Row],[ENTRADAS]]*Tabla3[[#This Row],[PRECIO]]</f>
        <v>0</v>
      </c>
      <c r="N54" s="2">
        <f>+Tabla3[[#This Row],[SALIDAS]]*Tabla3[[#This Row],[PRECIO]]</f>
        <v>0</v>
      </c>
      <c r="O54" s="2">
        <f>+Tabla3[[#This Row],[BALANCE INICIAL2]]+Tabla3[[#This Row],[ENTRADAS3]]-Tabla3[[#This Row],[SALIDAS4]]</f>
        <v>3668.91</v>
      </c>
    </row>
    <row r="55" spans="1:15" hidden="1" x14ac:dyDescent="0.25">
      <c r="A55" s="9" t="s">
        <v>28</v>
      </c>
      <c r="B55" s="16" t="s">
        <v>884</v>
      </c>
      <c r="C55" t="s">
        <v>71</v>
      </c>
      <c r="D55" t="s">
        <v>127</v>
      </c>
      <c r="F55" s="9" t="s">
        <v>826</v>
      </c>
      <c r="G55">
        <v>12</v>
      </c>
      <c r="I55">
        <v>8</v>
      </c>
      <c r="J55">
        <f>+Tabla3[[#This Row],[BALANCE INICIAL]]+Tabla3[[#This Row],[ENTRADAS]]-Tabla3[[#This Row],[SALIDAS]]</f>
        <v>4</v>
      </c>
      <c r="K55" s="2">
        <v>244</v>
      </c>
      <c r="L55" s="2">
        <f>+Tabla3[[#This Row],[BALANCE INICIAL]]*Tabla3[[#This Row],[PRECIO]]</f>
        <v>2928</v>
      </c>
      <c r="M55" s="2">
        <f>+Tabla3[[#This Row],[ENTRADAS]]*Tabla3[[#This Row],[PRECIO]]</f>
        <v>0</v>
      </c>
      <c r="N55" s="2">
        <f>+Tabla3[[#This Row],[SALIDAS]]*Tabla3[[#This Row],[PRECIO]]</f>
        <v>1952</v>
      </c>
      <c r="O55" s="2">
        <f>+Tabla3[[#This Row],[BALANCE INICIAL2]]+Tabla3[[#This Row],[ENTRADAS3]]-Tabla3[[#This Row],[SALIDAS4]]</f>
        <v>976</v>
      </c>
    </row>
    <row r="56" spans="1:15" hidden="1" x14ac:dyDescent="0.25">
      <c r="A56" s="9" t="s">
        <v>29</v>
      </c>
      <c r="B56" s="10" t="s">
        <v>878</v>
      </c>
      <c r="C56" t="s">
        <v>102</v>
      </c>
      <c r="D56" t="s">
        <v>534</v>
      </c>
      <c r="F56" s="9" t="s">
        <v>834</v>
      </c>
      <c r="G56">
        <v>3</v>
      </c>
      <c r="J56">
        <f>+Tabla3[[#This Row],[BALANCE INICIAL]]+Tabla3[[#This Row],[ENTRADAS]]-Tabla3[[#This Row],[SALIDAS]]</f>
        <v>3</v>
      </c>
      <c r="K56" s="2">
        <v>271</v>
      </c>
      <c r="L56" s="2">
        <f>+Tabla3[[#This Row],[BALANCE INICIAL]]*Tabla3[[#This Row],[PRECIO]]</f>
        <v>813</v>
      </c>
      <c r="M56" s="2">
        <f>+Tabla3[[#This Row],[ENTRADAS]]*Tabla3[[#This Row],[PRECIO]]</f>
        <v>0</v>
      </c>
      <c r="N56" s="2">
        <f>+Tabla3[[#This Row],[SALIDAS]]*Tabla3[[#This Row],[PRECIO]]</f>
        <v>0</v>
      </c>
      <c r="O56" s="2">
        <f>+Tabla3[[#This Row],[BALANCE INICIAL2]]+Tabla3[[#This Row],[ENTRADAS3]]-Tabla3[[#This Row],[SALIDAS4]]</f>
        <v>813</v>
      </c>
    </row>
    <row r="57" spans="1:15" hidden="1" x14ac:dyDescent="0.25">
      <c r="A57" s="9" t="s">
        <v>29</v>
      </c>
      <c r="B57" s="10" t="s">
        <v>878</v>
      </c>
      <c r="C57" t="s">
        <v>102</v>
      </c>
      <c r="D57" t="s">
        <v>535</v>
      </c>
      <c r="F57" s="9" t="s">
        <v>834</v>
      </c>
      <c r="G57">
        <v>3</v>
      </c>
      <c r="J57">
        <f>+Tabla3[[#This Row],[BALANCE INICIAL]]+Tabla3[[#This Row],[ENTRADAS]]-Tabla3[[#This Row],[SALIDAS]]</f>
        <v>3</v>
      </c>
      <c r="K57" s="2">
        <v>90</v>
      </c>
      <c r="L57" s="2">
        <f>+Tabla3[[#This Row],[BALANCE INICIAL]]*Tabla3[[#This Row],[PRECIO]]</f>
        <v>270</v>
      </c>
      <c r="M57" s="2">
        <f>+Tabla3[[#This Row],[ENTRADAS]]*Tabla3[[#This Row],[PRECIO]]</f>
        <v>0</v>
      </c>
      <c r="N57" s="2">
        <f>+Tabla3[[#This Row],[SALIDAS]]*Tabla3[[#This Row],[PRECIO]]</f>
        <v>0</v>
      </c>
      <c r="O57" s="2">
        <f>+Tabla3[[#This Row],[BALANCE INICIAL2]]+Tabla3[[#This Row],[ENTRADAS3]]-Tabla3[[#This Row],[SALIDAS4]]</f>
        <v>270</v>
      </c>
    </row>
    <row r="58" spans="1:15" hidden="1" x14ac:dyDescent="0.25">
      <c r="A58" s="9" t="s">
        <v>29</v>
      </c>
      <c r="B58" s="10" t="s">
        <v>878</v>
      </c>
      <c r="C58" t="s">
        <v>102</v>
      </c>
      <c r="D58" t="s">
        <v>536</v>
      </c>
      <c r="F58" s="9" t="s">
        <v>834</v>
      </c>
      <c r="G58">
        <v>2</v>
      </c>
      <c r="J58">
        <f>+Tabla3[[#This Row],[BALANCE INICIAL]]+Tabla3[[#This Row],[ENTRADAS]]-Tabla3[[#This Row],[SALIDAS]]</f>
        <v>2</v>
      </c>
      <c r="K58" s="2">
        <v>90</v>
      </c>
      <c r="L58" s="2">
        <f>+Tabla3[[#This Row],[BALANCE INICIAL]]*Tabla3[[#This Row],[PRECIO]]</f>
        <v>180</v>
      </c>
      <c r="M58" s="2">
        <f>+Tabla3[[#This Row],[ENTRADAS]]*Tabla3[[#This Row],[PRECIO]]</f>
        <v>0</v>
      </c>
      <c r="N58" s="2">
        <f>+Tabla3[[#This Row],[SALIDAS]]*Tabla3[[#This Row],[PRECIO]]</f>
        <v>0</v>
      </c>
      <c r="O58" s="2">
        <f>+Tabla3[[#This Row],[BALANCE INICIAL2]]+Tabla3[[#This Row],[ENTRADAS3]]-Tabla3[[#This Row],[SALIDAS4]]</f>
        <v>180</v>
      </c>
    </row>
    <row r="59" spans="1:15" hidden="1" x14ac:dyDescent="0.25">
      <c r="A59" s="9" t="s">
        <v>29</v>
      </c>
      <c r="B59" t="s">
        <v>878</v>
      </c>
      <c r="C59" t="s">
        <v>102</v>
      </c>
      <c r="D59" t="s">
        <v>490</v>
      </c>
      <c r="F59" s="9" t="s">
        <v>908</v>
      </c>
      <c r="G59">
        <v>0</v>
      </c>
      <c r="J59">
        <f>+Tabla3[[#This Row],[BALANCE INICIAL]]+Tabla3[[#This Row],[ENTRADAS]]-Tabla3[[#This Row],[SALIDAS]]</f>
        <v>0</v>
      </c>
      <c r="K59" s="2">
        <v>36</v>
      </c>
      <c r="L59" s="2">
        <f>+Tabla3[[#This Row],[BALANCE INICIAL]]*Tabla3[[#This Row],[PRECIO]]</f>
        <v>0</v>
      </c>
      <c r="M59" s="2">
        <f>+Tabla3[[#This Row],[ENTRADAS]]*Tabla3[[#This Row],[PRECIO]]</f>
        <v>0</v>
      </c>
      <c r="N59" s="2">
        <f>+Tabla3[[#This Row],[SALIDAS]]*Tabla3[[#This Row],[PRECIO]]</f>
        <v>0</v>
      </c>
      <c r="O59" s="2">
        <f>+Tabla3[[#This Row],[BALANCE INICIAL2]]+Tabla3[[#This Row],[ENTRADAS3]]-Tabla3[[#This Row],[SALIDAS4]]</f>
        <v>0</v>
      </c>
    </row>
    <row r="60" spans="1:15" hidden="1" x14ac:dyDescent="0.25">
      <c r="A60" s="9" t="s">
        <v>29</v>
      </c>
      <c r="B60" t="s">
        <v>878</v>
      </c>
      <c r="C60" t="s">
        <v>102</v>
      </c>
      <c r="D60" t="s">
        <v>492</v>
      </c>
      <c r="F60" s="9" t="s">
        <v>908</v>
      </c>
      <c r="G60">
        <v>0</v>
      </c>
      <c r="J60">
        <f>+Tabla3[[#This Row],[BALANCE INICIAL]]+Tabla3[[#This Row],[ENTRADAS]]-Tabla3[[#This Row],[SALIDAS]]</f>
        <v>0</v>
      </c>
      <c r="K60" s="2">
        <v>36</v>
      </c>
      <c r="L60" s="2">
        <f>+Tabla3[[#This Row],[BALANCE INICIAL]]*Tabla3[[#This Row],[PRECIO]]</f>
        <v>0</v>
      </c>
      <c r="M60" s="2">
        <f>+Tabla3[[#This Row],[ENTRADAS]]*Tabla3[[#This Row],[PRECIO]]</f>
        <v>0</v>
      </c>
      <c r="N60" s="2">
        <f>+Tabla3[[#This Row],[SALIDAS]]*Tabla3[[#This Row],[PRECIO]]</f>
        <v>0</v>
      </c>
      <c r="O60" s="2">
        <f>+Tabla3[[#This Row],[BALANCE INICIAL2]]+Tabla3[[#This Row],[ENTRADAS3]]-Tabla3[[#This Row],[SALIDAS4]]</f>
        <v>0</v>
      </c>
    </row>
    <row r="61" spans="1:15" hidden="1" x14ac:dyDescent="0.25">
      <c r="A61" s="9" t="s">
        <v>29</v>
      </c>
      <c r="B61" s="17" t="s">
        <v>878</v>
      </c>
      <c r="C61" t="s">
        <v>102</v>
      </c>
      <c r="D61" t="s">
        <v>537</v>
      </c>
      <c r="F61" s="9" t="s">
        <v>866</v>
      </c>
      <c r="G61">
        <v>15</v>
      </c>
      <c r="J61">
        <f>+Tabla3[[#This Row],[BALANCE INICIAL]]+Tabla3[[#This Row],[ENTRADAS]]-Tabla3[[#This Row],[SALIDAS]]</f>
        <v>15</v>
      </c>
      <c r="K61" s="2">
        <v>50</v>
      </c>
      <c r="L61" s="2">
        <f>+Tabla3[[#This Row],[BALANCE INICIAL]]*Tabla3[[#This Row],[PRECIO]]</f>
        <v>750</v>
      </c>
      <c r="M61" s="2">
        <f>+Tabla3[[#This Row],[ENTRADAS]]*Tabla3[[#This Row],[PRECIO]]</f>
        <v>0</v>
      </c>
      <c r="N61" s="2">
        <f>+Tabla3[[#This Row],[SALIDAS]]*Tabla3[[#This Row],[PRECIO]]</f>
        <v>0</v>
      </c>
      <c r="O61" s="2">
        <f>+Tabla3[[#This Row],[BALANCE INICIAL2]]+Tabla3[[#This Row],[ENTRADAS3]]-Tabla3[[#This Row],[SALIDAS4]]</f>
        <v>750</v>
      </c>
    </row>
    <row r="62" spans="1:15" hidden="1" x14ac:dyDescent="0.25">
      <c r="A62" s="9" t="s">
        <v>29</v>
      </c>
      <c r="B62" s="17" t="s">
        <v>878</v>
      </c>
      <c r="C62" t="s">
        <v>102</v>
      </c>
      <c r="D62" t="s">
        <v>538</v>
      </c>
      <c r="F62" s="9" t="s">
        <v>834</v>
      </c>
      <c r="G62">
        <v>0</v>
      </c>
      <c r="J62">
        <f>+Tabla3[[#This Row],[BALANCE INICIAL]]+Tabla3[[#This Row],[ENTRADAS]]-Tabla3[[#This Row],[SALIDAS]]</f>
        <v>0</v>
      </c>
      <c r="K62" s="2">
        <v>90.9</v>
      </c>
      <c r="L62" s="2">
        <f>+Tabla3[[#This Row],[BALANCE INICIAL]]*Tabla3[[#This Row],[PRECIO]]</f>
        <v>0</v>
      </c>
      <c r="M62" s="2">
        <f>+Tabla3[[#This Row],[ENTRADAS]]*Tabla3[[#This Row],[PRECIO]]</f>
        <v>0</v>
      </c>
      <c r="N62" s="2">
        <f>+Tabla3[[#This Row],[SALIDAS]]*Tabla3[[#This Row],[PRECIO]]</f>
        <v>0</v>
      </c>
      <c r="O62" s="2">
        <f>+Tabla3[[#This Row],[BALANCE INICIAL2]]+Tabla3[[#This Row],[ENTRADAS3]]-Tabla3[[#This Row],[SALIDAS4]]</f>
        <v>0</v>
      </c>
    </row>
    <row r="63" spans="1:15" x14ac:dyDescent="0.25">
      <c r="A63" s="9" t="s">
        <v>29</v>
      </c>
      <c r="B63" s="17" t="s">
        <v>878</v>
      </c>
      <c r="C63" t="s">
        <v>72</v>
      </c>
      <c r="D63" t="s">
        <v>128</v>
      </c>
      <c r="F63" s="9" t="s">
        <v>827</v>
      </c>
      <c r="G63">
        <v>85</v>
      </c>
      <c r="H63">
        <v>234</v>
      </c>
      <c r="I63">
        <v>83</v>
      </c>
      <c r="J63">
        <f>+Tabla3[[#This Row],[BALANCE INICIAL]]+Tabla3[[#This Row],[ENTRADAS]]-Tabla3[[#This Row],[SALIDAS]]</f>
        <v>236</v>
      </c>
      <c r="K63" s="2">
        <v>125</v>
      </c>
      <c r="L63" s="2">
        <f>+Tabla3[[#This Row],[BALANCE INICIAL]]*Tabla3[[#This Row],[PRECIO]]</f>
        <v>10625</v>
      </c>
      <c r="M63" s="2">
        <f>+Tabla3[[#This Row],[ENTRADAS]]*Tabla3[[#This Row],[PRECIO]]</f>
        <v>29250</v>
      </c>
      <c r="N63" s="2">
        <f>+Tabla3[[#This Row],[SALIDAS]]*Tabla3[[#This Row],[PRECIO]]</f>
        <v>10375</v>
      </c>
      <c r="O63" s="2">
        <f>+Tabla3[[#This Row],[BALANCE INICIAL2]]+Tabla3[[#This Row],[ENTRADAS3]]-Tabla3[[#This Row],[SALIDAS4]]</f>
        <v>29500</v>
      </c>
    </row>
    <row r="64" spans="1:15" hidden="1" x14ac:dyDescent="0.25">
      <c r="A64" s="9" t="s">
        <v>29</v>
      </c>
      <c r="B64" s="17" t="s">
        <v>878</v>
      </c>
      <c r="C64" t="s">
        <v>102</v>
      </c>
      <c r="D64" t="s">
        <v>539</v>
      </c>
      <c r="F64" s="9" t="s">
        <v>865</v>
      </c>
      <c r="G64">
        <v>1</v>
      </c>
      <c r="J64">
        <f>+Tabla3[[#This Row],[BALANCE INICIAL]]+Tabla3[[#This Row],[ENTRADAS]]-Tabla3[[#This Row],[SALIDAS]]</f>
        <v>1</v>
      </c>
      <c r="K64" s="2">
        <v>1951</v>
      </c>
      <c r="L64" s="2">
        <f>+Tabla3[[#This Row],[BALANCE INICIAL]]*Tabla3[[#This Row],[PRECIO]]</f>
        <v>1951</v>
      </c>
      <c r="M64" s="2">
        <f>+Tabla3[[#This Row],[ENTRADAS]]*Tabla3[[#This Row],[PRECIO]]</f>
        <v>0</v>
      </c>
      <c r="N64" s="2">
        <f>+Tabla3[[#This Row],[SALIDAS]]*Tabla3[[#This Row],[PRECIO]]</f>
        <v>0</v>
      </c>
      <c r="O64" s="2">
        <f>+Tabla3[[#This Row],[BALANCE INICIAL2]]+Tabla3[[#This Row],[ENTRADAS3]]-Tabla3[[#This Row],[SALIDAS4]]</f>
        <v>1951</v>
      </c>
    </row>
    <row r="65" spans="1:15" hidden="1" x14ac:dyDescent="0.25">
      <c r="A65" s="9" t="s">
        <v>29</v>
      </c>
      <c r="B65" s="17" t="s">
        <v>878</v>
      </c>
      <c r="C65" t="s">
        <v>102</v>
      </c>
      <c r="D65" t="s">
        <v>540</v>
      </c>
      <c r="F65" s="9" t="s">
        <v>865</v>
      </c>
      <c r="G65">
        <v>1</v>
      </c>
      <c r="J65">
        <f>+Tabla3[[#This Row],[BALANCE INICIAL]]+Tabla3[[#This Row],[ENTRADAS]]-Tabla3[[#This Row],[SALIDAS]]</f>
        <v>1</v>
      </c>
      <c r="K65" s="2">
        <v>256.5</v>
      </c>
      <c r="L65" s="2">
        <f>+Tabla3[[#This Row],[BALANCE INICIAL]]*Tabla3[[#This Row],[PRECIO]]</f>
        <v>256.5</v>
      </c>
      <c r="M65" s="2">
        <f>+Tabla3[[#This Row],[ENTRADAS]]*Tabla3[[#This Row],[PRECIO]]</f>
        <v>0</v>
      </c>
      <c r="N65" s="2">
        <f>+Tabla3[[#This Row],[SALIDAS]]*Tabla3[[#This Row],[PRECIO]]</f>
        <v>0</v>
      </c>
      <c r="O65" s="2">
        <f>+Tabla3[[#This Row],[BALANCE INICIAL2]]+Tabla3[[#This Row],[ENTRADAS3]]-Tabla3[[#This Row],[SALIDAS4]]</f>
        <v>256.5</v>
      </c>
    </row>
    <row r="66" spans="1:15" hidden="1" x14ac:dyDescent="0.25">
      <c r="A66" s="9" t="s">
        <v>29</v>
      </c>
      <c r="B66" s="17" t="s">
        <v>878</v>
      </c>
      <c r="C66" t="s">
        <v>102</v>
      </c>
      <c r="D66" t="s">
        <v>541</v>
      </c>
      <c r="F66" s="9" t="s">
        <v>834</v>
      </c>
      <c r="G66">
        <v>2</v>
      </c>
      <c r="I66">
        <v>1</v>
      </c>
      <c r="J66">
        <f>+Tabla3[[#This Row],[BALANCE INICIAL]]+Tabla3[[#This Row],[ENTRADAS]]-Tabla3[[#This Row],[SALIDAS]]</f>
        <v>1</v>
      </c>
      <c r="K66" s="2">
        <v>154.5</v>
      </c>
      <c r="L66" s="2">
        <f>+Tabla3[[#This Row],[BALANCE INICIAL]]*Tabla3[[#This Row],[PRECIO]]</f>
        <v>309</v>
      </c>
      <c r="M66" s="2">
        <f>+Tabla3[[#This Row],[ENTRADAS]]*Tabla3[[#This Row],[PRECIO]]</f>
        <v>0</v>
      </c>
      <c r="N66" s="2">
        <f>+Tabla3[[#This Row],[SALIDAS]]*Tabla3[[#This Row],[PRECIO]]</f>
        <v>154.5</v>
      </c>
      <c r="O66" s="2">
        <f>+Tabla3[[#This Row],[BALANCE INICIAL2]]+Tabla3[[#This Row],[ENTRADAS3]]-Tabla3[[#This Row],[SALIDAS4]]</f>
        <v>154.5</v>
      </c>
    </row>
    <row r="67" spans="1:15" hidden="1" x14ac:dyDescent="0.25">
      <c r="A67" s="9" t="s">
        <v>59</v>
      </c>
      <c r="B67" s="17" t="s">
        <v>880</v>
      </c>
      <c r="C67" t="s">
        <v>107</v>
      </c>
      <c r="D67" t="s">
        <v>646</v>
      </c>
      <c r="F67" s="9" t="s">
        <v>820</v>
      </c>
      <c r="G67">
        <v>4</v>
      </c>
      <c r="J67">
        <f>+Tabla3[[#This Row],[BALANCE INICIAL]]+Tabla3[[#This Row],[ENTRADAS]]-Tabla3[[#This Row],[SALIDAS]]</f>
        <v>4</v>
      </c>
      <c r="K67" s="2">
        <v>1495</v>
      </c>
      <c r="L67" s="2">
        <f>+Tabla3[[#This Row],[BALANCE INICIAL]]*Tabla3[[#This Row],[PRECIO]]</f>
        <v>5980</v>
      </c>
      <c r="M67" s="2">
        <f>+Tabla3[[#This Row],[ENTRADAS]]*Tabla3[[#This Row],[PRECIO]]</f>
        <v>0</v>
      </c>
      <c r="N67" s="2">
        <f>+Tabla3[[#This Row],[SALIDAS]]*Tabla3[[#This Row],[PRECIO]]</f>
        <v>0</v>
      </c>
      <c r="O67" s="2">
        <f>+Tabla3[[#This Row],[BALANCE INICIAL2]]+Tabla3[[#This Row],[ENTRADAS3]]-Tabla3[[#This Row],[SALIDAS4]]</f>
        <v>5980</v>
      </c>
    </row>
    <row r="68" spans="1:15" hidden="1" x14ac:dyDescent="0.25">
      <c r="A68" s="9" t="s">
        <v>59</v>
      </c>
      <c r="B68" s="17" t="s">
        <v>880</v>
      </c>
      <c r="C68" t="s">
        <v>107</v>
      </c>
      <c r="D68" t="s">
        <v>647</v>
      </c>
      <c r="F68" s="9" t="s">
        <v>820</v>
      </c>
      <c r="G68">
        <v>7</v>
      </c>
      <c r="J68">
        <f>+Tabla3[[#This Row],[BALANCE INICIAL]]+Tabla3[[#This Row],[ENTRADAS]]-Tabla3[[#This Row],[SALIDAS]]</f>
        <v>7</v>
      </c>
      <c r="K68" s="2">
        <v>130</v>
      </c>
      <c r="L68" s="2">
        <f>+Tabla3[[#This Row],[BALANCE INICIAL]]*Tabla3[[#This Row],[PRECIO]]</f>
        <v>910</v>
      </c>
      <c r="M68" s="2">
        <f>+Tabla3[[#This Row],[ENTRADAS]]*Tabla3[[#This Row],[PRECIO]]</f>
        <v>0</v>
      </c>
      <c r="N68" s="2">
        <f>+Tabla3[[#This Row],[SALIDAS]]*Tabla3[[#This Row],[PRECIO]]</f>
        <v>0</v>
      </c>
      <c r="O68" s="2">
        <f>+Tabla3[[#This Row],[BALANCE INICIAL2]]+Tabla3[[#This Row],[ENTRADAS3]]-Tabla3[[#This Row],[SALIDAS4]]</f>
        <v>910</v>
      </c>
    </row>
    <row r="69" spans="1:15" hidden="1" x14ac:dyDescent="0.25">
      <c r="A69" s="9" t="s">
        <v>59</v>
      </c>
      <c r="B69" s="17" t="s">
        <v>880</v>
      </c>
      <c r="C69" t="s">
        <v>107</v>
      </c>
      <c r="D69" t="s">
        <v>648</v>
      </c>
      <c r="F69" s="9" t="s">
        <v>820</v>
      </c>
      <c r="G69">
        <v>19</v>
      </c>
      <c r="J69">
        <f>+Tabla3[[#This Row],[BALANCE INICIAL]]+Tabla3[[#This Row],[ENTRADAS]]-Tabla3[[#This Row],[SALIDAS]]</f>
        <v>19</v>
      </c>
      <c r="K69" s="2">
        <v>100</v>
      </c>
      <c r="L69" s="2">
        <f>+Tabla3[[#This Row],[BALANCE INICIAL]]*Tabla3[[#This Row],[PRECIO]]</f>
        <v>1900</v>
      </c>
      <c r="M69" s="2">
        <f>+Tabla3[[#This Row],[ENTRADAS]]*Tabla3[[#This Row],[PRECIO]]</f>
        <v>0</v>
      </c>
      <c r="N69" s="2">
        <f>+Tabla3[[#This Row],[SALIDAS]]*Tabla3[[#This Row],[PRECIO]]</f>
        <v>0</v>
      </c>
      <c r="O69" s="2">
        <f>+Tabla3[[#This Row],[BALANCE INICIAL2]]+Tabla3[[#This Row],[ENTRADAS3]]-Tabla3[[#This Row],[SALIDAS4]]</f>
        <v>1900</v>
      </c>
    </row>
    <row r="70" spans="1:15" hidden="1" x14ac:dyDescent="0.25">
      <c r="A70" s="9" t="s">
        <v>59</v>
      </c>
      <c r="B70" s="17" t="s">
        <v>880</v>
      </c>
      <c r="C70" t="s">
        <v>107</v>
      </c>
      <c r="D70" t="s">
        <v>649</v>
      </c>
      <c r="F70" s="9" t="s">
        <v>820</v>
      </c>
      <c r="G70">
        <v>19</v>
      </c>
      <c r="J70">
        <f>+Tabla3[[#This Row],[BALANCE INICIAL]]+Tabla3[[#This Row],[ENTRADAS]]-Tabla3[[#This Row],[SALIDAS]]</f>
        <v>19</v>
      </c>
      <c r="K70" s="2">
        <v>98</v>
      </c>
      <c r="L70" s="2">
        <f>+Tabla3[[#This Row],[BALANCE INICIAL]]*Tabla3[[#This Row],[PRECIO]]</f>
        <v>1862</v>
      </c>
      <c r="M70" s="2">
        <f>+Tabla3[[#This Row],[ENTRADAS]]*Tabla3[[#This Row],[PRECIO]]</f>
        <v>0</v>
      </c>
      <c r="N70" s="2">
        <f>+Tabla3[[#This Row],[SALIDAS]]*Tabla3[[#This Row],[PRECIO]]</f>
        <v>0</v>
      </c>
      <c r="O70" s="2">
        <f>+Tabla3[[#This Row],[BALANCE INICIAL2]]+Tabla3[[#This Row],[ENTRADAS3]]-Tabla3[[#This Row],[SALIDAS4]]</f>
        <v>1862</v>
      </c>
    </row>
    <row r="71" spans="1:15" hidden="1" x14ac:dyDescent="0.25">
      <c r="A71" s="9" t="s">
        <v>59</v>
      </c>
      <c r="B71" s="17" t="s">
        <v>880</v>
      </c>
      <c r="C71" t="s">
        <v>107</v>
      </c>
      <c r="D71" t="s">
        <v>650</v>
      </c>
      <c r="F71" s="9" t="s">
        <v>820</v>
      </c>
      <c r="G71">
        <v>3</v>
      </c>
      <c r="I71">
        <v>3</v>
      </c>
      <c r="J71">
        <f>+Tabla3[[#This Row],[BALANCE INICIAL]]+Tabla3[[#This Row],[ENTRADAS]]-Tabla3[[#This Row],[SALIDAS]]</f>
        <v>0</v>
      </c>
      <c r="K71" s="2">
        <v>102</v>
      </c>
      <c r="L71" s="2">
        <f>+Tabla3[[#This Row],[BALANCE INICIAL]]*Tabla3[[#This Row],[PRECIO]]</f>
        <v>306</v>
      </c>
      <c r="M71" s="2">
        <f>+Tabla3[[#This Row],[ENTRADAS]]*Tabla3[[#This Row],[PRECIO]]</f>
        <v>0</v>
      </c>
      <c r="N71" s="2">
        <f>+Tabla3[[#This Row],[SALIDAS]]*Tabla3[[#This Row],[PRECIO]]</f>
        <v>306</v>
      </c>
      <c r="O71" s="2">
        <f>+Tabla3[[#This Row],[BALANCE INICIAL2]]+Tabla3[[#This Row],[ENTRADAS3]]-Tabla3[[#This Row],[SALIDAS4]]</f>
        <v>0</v>
      </c>
    </row>
    <row r="72" spans="1:15" hidden="1" x14ac:dyDescent="0.25">
      <c r="A72" s="9" t="s">
        <v>59</v>
      </c>
      <c r="B72" s="17" t="s">
        <v>880</v>
      </c>
      <c r="C72" t="s">
        <v>107</v>
      </c>
      <c r="D72" t="s">
        <v>651</v>
      </c>
      <c r="F72" s="9" t="s">
        <v>834</v>
      </c>
      <c r="G72">
        <v>5</v>
      </c>
      <c r="J72">
        <f>+Tabla3[[#This Row],[BALANCE INICIAL]]+Tabla3[[#This Row],[ENTRADAS]]-Tabla3[[#This Row],[SALIDAS]]</f>
        <v>5</v>
      </c>
      <c r="K72" s="2">
        <v>130</v>
      </c>
      <c r="L72" s="2">
        <f>+Tabla3[[#This Row],[BALANCE INICIAL]]*Tabla3[[#This Row],[PRECIO]]</f>
        <v>650</v>
      </c>
      <c r="M72" s="2">
        <f>+Tabla3[[#This Row],[ENTRADAS]]*Tabla3[[#This Row],[PRECIO]]</f>
        <v>0</v>
      </c>
      <c r="N72" s="2">
        <f>+Tabla3[[#This Row],[SALIDAS]]*Tabla3[[#This Row],[PRECIO]]</f>
        <v>0</v>
      </c>
      <c r="O72" s="2">
        <f>+Tabla3[[#This Row],[BALANCE INICIAL2]]+Tabla3[[#This Row],[ENTRADAS3]]-Tabla3[[#This Row],[SALIDAS4]]</f>
        <v>650</v>
      </c>
    </row>
    <row r="73" spans="1:15" hidden="1" x14ac:dyDescent="0.25">
      <c r="A73" s="9" t="s">
        <v>30</v>
      </c>
      <c r="B73" s="17" t="s">
        <v>876</v>
      </c>
      <c r="C73" t="s">
        <v>73</v>
      </c>
      <c r="D73" t="s">
        <v>133</v>
      </c>
      <c r="F73" s="9" t="s">
        <v>826</v>
      </c>
      <c r="G73">
        <v>2500</v>
      </c>
      <c r="J73">
        <f>+Tabla3[[#This Row],[BALANCE INICIAL]]+Tabla3[[#This Row],[ENTRADAS]]-Tabla3[[#This Row],[SALIDAS]]</f>
        <v>2500</v>
      </c>
      <c r="K73" s="2">
        <v>186</v>
      </c>
      <c r="L73" s="2">
        <f>+Tabla3[[#This Row],[BALANCE INICIAL]]*Tabla3[[#This Row],[PRECIO]]</f>
        <v>465000</v>
      </c>
      <c r="M73" s="2">
        <f>+Tabla3[[#This Row],[ENTRADAS]]*Tabla3[[#This Row],[PRECIO]]</f>
        <v>0</v>
      </c>
      <c r="N73" s="2">
        <f>+Tabla3[[#This Row],[SALIDAS]]*Tabla3[[#This Row],[PRECIO]]</f>
        <v>0</v>
      </c>
      <c r="O73" s="2">
        <f>+Tabla3[[#This Row],[BALANCE INICIAL2]]+Tabla3[[#This Row],[ENTRADAS3]]-Tabla3[[#This Row],[SALIDAS4]]</f>
        <v>465000</v>
      </c>
    </row>
    <row r="74" spans="1:15" x14ac:dyDescent="0.25">
      <c r="A74" s="9" t="s">
        <v>24</v>
      </c>
      <c r="B74" s="17" t="s">
        <v>875</v>
      </c>
      <c r="C74" t="s">
        <v>64</v>
      </c>
      <c r="D74" t="s">
        <v>919</v>
      </c>
      <c r="F74" s="9" t="s">
        <v>826</v>
      </c>
      <c r="H74">
        <v>2</v>
      </c>
      <c r="I74">
        <v>2</v>
      </c>
      <c r="J74">
        <f>+Tabla3[[#This Row],[BALANCE INICIAL]]+Tabla3[[#This Row],[ENTRADAS]]-Tabla3[[#This Row],[SALIDAS]]</f>
        <v>0</v>
      </c>
      <c r="K74" s="2">
        <v>10138</v>
      </c>
      <c r="L74" s="2">
        <f>+Tabla3[[#This Row],[BALANCE INICIAL]]*Tabla3[[#This Row],[PRECIO]]</f>
        <v>0</v>
      </c>
      <c r="M74" s="2">
        <f>+Tabla3[[#This Row],[ENTRADAS]]*Tabla3[[#This Row],[PRECIO]]</f>
        <v>20276</v>
      </c>
      <c r="N74" s="2">
        <f>+Tabla3[[#This Row],[SALIDAS]]*Tabla3[[#This Row],[PRECIO]]</f>
        <v>20276</v>
      </c>
      <c r="O74" s="2">
        <f>+Tabla3[[#This Row],[BALANCE INICIAL2]]+Tabla3[[#This Row],[ENTRADAS3]]-Tabla3[[#This Row],[SALIDAS4]]</f>
        <v>0</v>
      </c>
    </row>
    <row r="75" spans="1:15" hidden="1" x14ac:dyDescent="0.25">
      <c r="A75" s="9" t="s">
        <v>24</v>
      </c>
      <c r="B75" s="17" t="s">
        <v>875</v>
      </c>
      <c r="C75" t="s">
        <v>64</v>
      </c>
      <c r="D75" t="s">
        <v>155</v>
      </c>
      <c r="F75" s="9" t="s">
        <v>821</v>
      </c>
      <c r="G75">
        <v>12</v>
      </c>
      <c r="J75">
        <f>+Tabla3[[#This Row],[BALANCE INICIAL]]+Tabla3[[#This Row],[ENTRADAS]]-Tabla3[[#This Row],[SALIDAS]]</f>
        <v>12</v>
      </c>
      <c r="K75" s="2">
        <v>6860</v>
      </c>
      <c r="L75" s="2">
        <f>+Tabla3[[#This Row],[BALANCE INICIAL]]*Tabla3[[#This Row],[PRECIO]]</f>
        <v>82320</v>
      </c>
      <c r="M75" s="2">
        <f>+Tabla3[[#This Row],[ENTRADAS]]*Tabla3[[#This Row],[PRECIO]]</f>
        <v>0</v>
      </c>
      <c r="N75" s="2">
        <f>+Tabla3[[#This Row],[SALIDAS]]*Tabla3[[#This Row],[PRECIO]]</f>
        <v>0</v>
      </c>
      <c r="O75" s="2">
        <f>+Tabla3[[#This Row],[BALANCE INICIAL2]]+Tabla3[[#This Row],[ENTRADAS3]]-Tabla3[[#This Row],[SALIDAS4]]</f>
        <v>82320</v>
      </c>
    </row>
    <row r="76" spans="1:15" hidden="1" x14ac:dyDescent="0.25">
      <c r="A76" s="9" t="s">
        <v>60</v>
      </c>
      <c r="B76" s="17" t="s">
        <v>885</v>
      </c>
      <c r="C76" t="s">
        <v>108</v>
      </c>
      <c r="D76" t="s">
        <v>652</v>
      </c>
      <c r="F76" s="9" t="s">
        <v>820</v>
      </c>
      <c r="G76">
        <v>1</v>
      </c>
      <c r="J76">
        <f>+Tabla3[[#This Row],[BALANCE INICIAL]]+Tabla3[[#This Row],[ENTRADAS]]-Tabla3[[#This Row],[SALIDAS]]</f>
        <v>1</v>
      </c>
      <c r="K76" s="2">
        <v>18500</v>
      </c>
      <c r="L76" s="2">
        <f>+Tabla3[[#This Row],[BALANCE INICIAL]]*Tabla3[[#This Row],[PRECIO]]</f>
        <v>18500</v>
      </c>
      <c r="M76" s="2">
        <f>+Tabla3[[#This Row],[ENTRADAS]]*Tabla3[[#This Row],[PRECIO]]</f>
        <v>0</v>
      </c>
      <c r="N76" s="2">
        <f>+Tabla3[[#This Row],[SALIDAS]]*Tabla3[[#This Row],[PRECIO]]</f>
        <v>0</v>
      </c>
      <c r="O76" s="2">
        <f>+Tabla3[[#This Row],[BALANCE INICIAL2]]+Tabla3[[#This Row],[ENTRADAS3]]-Tabla3[[#This Row],[SALIDAS4]]</f>
        <v>18500</v>
      </c>
    </row>
    <row r="77" spans="1:15" hidden="1" x14ac:dyDescent="0.25">
      <c r="A77" s="9" t="s">
        <v>59</v>
      </c>
      <c r="B77" t="s">
        <v>880</v>
      </c>
      <c r="C77" t="s">
        <v>107</v>
      </c>
      <c r="D77" t="s">
        <v>712</v>
      </c>
      <c r="F77" s="9" t="s">
        <v>873</v>
      </c>
      <c r="G77">
        <v>1</v>
      </c>
      <c r="J77">
        <f>+Tabla3[[#This Row],[BALANCE INICIAL]]+Tabla3[[#This Row],[ENTRADAS]]-Tabla3[[#This Row],[SALIDAS]]</f>
        <v>1</v>
      </c>
      <c r="K77" s="2">
        <v>2337.02</v>
      </c>
      <c r="L77" s="2">
        <f>+Tabla3[[#This Row],[BALANCE INICIAL]]*Tabla3[[#This Row],[PRECIO]]</f>
        <v>2337.02</v>
      </c>
      <c r="M77" s="2">
        <f>+Tabla3[[#This Row],[ENTRADAS]]*Tabla3[[#This Row],[PRECIO]]</f>
        <v>0</v>
      </c>
      <c r="N77" s="2">
        <f>+Tabla3[[#This Row],[SALIDAS]]*Tabla3[[#This Row],[PRECIO]]</f>
        <v>0</v>
      </c>
      <c r="O77" s="2">
        <f>+Tabla3[[#This Row],[BALANCE INICIAL2]]+Tabla3[[#This Row],[ENTRADAS3]]-Tabla3[[#This Row],[SALIDAS4]]</f>
        <v>2337.02</v>
      </c>
    </row>
    <row r="78" spans="1:15" hidden="1" x14ac:dyDescent="0.25">
      <c r="A78" s="9" t="s">
        <v>26</v>
      </c>
      <c r="B78" t="s">
        <v>887</v>
      </c>
      <c r="C78" t="s">
        <v>70</v>
      </c>
      <c r="D78" t="s">
        <v>156</v>
      </c>
      <c r="F78" s="9" t="s">
        <v>826</v>
      </c>
      <c r="G78">
        <v>37</v>
      </c>
      <c r="J78">
        <f>+Tabla3[[#This Row],[BALANCE INICIAL]]+Tabla3[[#This Row],[ENTRADAS]]-Tabla3[[#This Row],[SALIDAS]]</f>
        <v>37</v>
      </c>
      <c r="K78" s="2">
        <v>130</v>
      </c>
      <c r="L78" s="2">
        <f>+Tabla3[[#This Row],[BALANCE INICIAL]]*Tabla3[[#This Row],[PRECIO]]</f>
        <v>4810</v>
      </c>
      <c r="M78" s="2">
        <f>+Tabla3[[#This Row],[ENTRADAS]]*Tabla3[[#This Row],[PRECIO]]</f>
        <v>0</v>
      </c>
      <c r="N78" s="2">
        <f>+Tabla3[[#This Row],[SALIDAS]]*Tabla3[[#This Row],[PRECIO]]</f>
        <v>0</v>
      </c>
      <c r="O78" s="2">
        <f>+Tabla3[[#This Row],[BALANCE INICIAL2]]+Tabla3[[#This Row],[ENTRADAS3]]-Tabla3[[#This Row],[SALIDAS4]]</f>
        <v>4810</v>
      </c>
    </row>
    <row r="79" spans="1:15" hidden="1" x14ac:dyDescent="0.25">
      <c r="A79" s="9" t="s">
        <v>26</v>
      </c>
      <c r="B79" t="s">
        <v>887</v>
      </c>
      <c r="C79" t="s">
        <v>70</v>
      </c>
      <c r="D79" t="s">
        <v>157</v>
      </c>
      <c r="F79" s="9" t="s">
        <v>820</v>
      </c>
      <c r="G79">
        <v>15</v>
      </c>
      <c r="J79">
        <f>+Tabla3[[#This Row],[BALANCE INICIAL]]+Tabla3[[#This Row],[ENTRADAS]]-Tabla3[[#This Row],[SALIDAS]]</f>
        <v>15</v>
      </c>
      <c r="K79" s="2">
        <v>53</v>
      </c>
      <c r="L79" s="2">
        <f>+Tabla3[[#This Row],[BALANCE INICIAL]]*Tabla3[[#This Row],[PRECIO]]</f>
        <v>795</v>
      </c>
      <c r="M79" s="2">
        <f>+Tabla3[[#This Row],[ENTRADAS]]*Tabla3[[#This Row],[PRECIO]]</f>
        <v>0</v>
      </c>
      <c r="N79" s="2">
        <f>+Tabla3[[#This Row],[SALIDAS]]*Tabla3[[#This Row],[PRECIO]]</f>
        <v>0</v>
      </c>
      <c r="O79" s="2">
        <f>+Tabla3[[#This Row],[BALANCE INICIAL2]]+Tabla3[[#This Row],[ENTRADAS3]]-Tabla3[[#This Row],[SALIDAS4]]</f>
        <v>795</v>
      </c>
    </row>
    <row r="80" spans="1:15" hidden="1" x14ac:dyDescent="0.25">
      <c r="A80" s="9" t="s">
        <v>26</v>
      </c>
      <c r="B80" t="s">
        <v>887</v>
      </c>
      <c r="C80" t="s">
        <v>70</v>
      </c>
      <c r="D80" t="s">
        <v>132</v>
      </c>
      <c r="F80" s="9" t="s">
        <v>820</v>
      </c>
      <c r="G80">
        <v>1</v>
      </c>
      <c r="J80">
        <f>+Tabla3[[#This Row],[BALANCE INICIAL]]+Tabla3[[#This Row],[ENTRADAS]]-Tabla3[[#This Row],[SALIDAS]]</f>
        <v>1</v>
      </c>
      <c r="K80" s="2">
        <v>2200</v>
      </c>
      <c r="L80" s="2">
        <f>+Tabla3[[#This Row],[BALANCE INICIAL]]*Tabla3[[#This Row],[PRECIO]]</f>
        <v>2200</v>
      </c>
      <c r="M80" s="2">
        <f>+Tabla3[[#This Row],[ENTRADAS]]*Tabla3[[#This Row],[PRECIO]]</f>
        <v>0</v>
      </c>
      <c r="N80" s="2">
        <f>+Tabla3[[#This Row],[SALIDAS]]*Tabla3[[#This Row],[PRECIO]]</f>
        <v>0</v>
      </c>
      <c r="O80" s="2">
        <f>+Tabla3[[#This Row],[BALANCE INICIAL2]]+Tabla3[[#This Row],[ENTRADAS3]]-Tabla3[[#This Row],[SALIDAS4]]</f>
        <v>2200</v>
      </c>
    </row>
    <row r="81" spans="1:15" x14ac:dyDescent="0.25">
      <c r="A81" s="9" t="s">
        <v>28</v>
      </c>
      <c r="B81" t="s">
        <v>884</v>
      </c>
      <c r="C81" t="s">
        <v>74</v>
      </c>
      <c r="D81" t="s">
        <v>989</v>
      </c>
      <c r="F81" s="9" t="s">
        <v>831</v>
      </c>
      <c r="G81">
        <v>3</v>
      </c>
      <c r="H81">
        <v>150</v>
      </c>
      <c r="I81">
        <v>141</v>
      </c>
      <c r="J81">
        <f>+Tabla3[[#This Row],[BALANCE INICIAL]]+Tabla3[[#This Row],[ENTRADAS]]-Tabla3[[#This Row],[SALIDAS]]</f>
        <v>12</v>
      </c>
      <c r="K81" s="2">
        <v>40</v>
      </c>
      <c r="L81" s="2">
        <f>+Tabla3[[#This Row],[BALANCE INICIAL]]*Tabla3[[#This Row],[PRECIO]]</f>
        <v>120</v>
      </c>
      <c r="M81" s="2">
        <f>+Tabla3[[#This Row],[ENTRADAS]]*Tabla3[[#This Row],[PRECIO]]</f>
        <v>6000</v>
      </c>
      <c r="N81" s="2">
        <f>+Tabla3[[#This Row],[SALIDAS]]*Tabla3[[#This Row],[PRECIO]]</f>
        <v>5640</v>
      </c>
      <c r="O81" s="2">
        <f>+Tabla3[[#This Row],[BALANCE INICIAL2]]+Tabla3[[#This Row],[ENTRADAS3]]-Tabla3[[#This Row],[SALIDAS4]]</f>
        <v>480</v>
      </c>
    </row>
    <row r="82" spans="1:15" hidden="1" x14ac:dyDescent="0.25">
      <c r="A82" s="9" t="s">
        <v>28</v>
      </c>
      <c r="B82" t="s">
        <v>884</v>
      </c>
      <c r="C82" t="s">
        <v>74</v>
      </c>
      <c r="D82" t="s">
        <v>158</v>
      </c>
      <c r="F82" s="9" t="s">
        <v>830</v>
      </c>
      <c r="G82">
        <v>1</v>
      </c>
      <c r="J82">
        <f>+Tabla3[[#This Row],[BALANCE INICIAL]]+Tabla3[[#This Row],[ENTRADAS]]-Tabla3[[#This Row],[SALIDAS]]</f>
        <v>1</v>
      </c>
      <c r="K82" s="2">
        <v>53</v>
      </c>
      <c r="L82" s="2">
        <f>+Tabla3[[#This Row],[BALANCE INICIAL]]*Tabla3[[#This Row],[PRECIO]]</f>
        <v>53</v>
      </c>
      <c r="M82" s="2">
        <f>+Tabla3[[#This Row],[ENTRADAS]]*Tabla3[[#This Row],[PRECIO]]</f>
        <v>0</v>
      </c>
      <c r="N82" s="2">
        <f>+Tabla3[[#This Row],[SALIDAS]]*Tabla3[[#This Row],[PRECIO]]</f>
        <v>0</v>
      </c>
      <c r="O82" s="2">
        <f>+Tabla3[[#This Row],[BALANCE INICIAL2]]+Tabla3[[#This Row],[ENTRADAS3]]-Tabla3[[#This Row],[SALIDAS4]]</f>
        <v>53</v>
      </c>
    </row>
    <row r="83" spans="1:15" x14ac:dyDescent="0.25">
      <c r="A83" s="9" t="s">
        <v>30</v>
      </c>
      <c r="B83" s="17" t="s">
        <v>876</v>
      </c>
      <c r="C83" t="s">
        <v>73</v>
      </c>
      <c r="D83" t="s">
        <v>154</v>
      </c>
      <c r="F83" s="9" t="s">
        <v>820</v>
      </c>
      <c r="H83">
        <v>200</v>
      </c>
      <c r="I83">
        <v>200</v>
      </c>
      <c r="J83">
        <f>+Tabla3[[#This Row],[BALANCE INICIAL]]+Tabla3[[#This Row],[ENTRADAS]]-Tabla3[[#This Row],[SALIDAS]]</f>
        <v>0</v>
      </c>
      <c r="K83" s="2">
        <v>125</v>
      </c>
      <c r="L83" s="2">
        <f>+Tabla3[[#This Row],[BALANCE INICIAL]]*Tabla3[[#This Row],[PRECIO]]</f>
        <v>0</v>
      </c>
      <c r="M83" s="2">
        <f>+Tabla3[[#This Row],[ENTRADAS]]*Tabla3[[#This Row],[PRECIO]]</f>
        <v>25000</v>
      </c>
      <c r="N83" s="2">
        <f>+Tabla3[[#This Row],[SALIDAS]]*Tabla3[[#This Row],[PRECIO]]</f>
        <v>25000</v>
      </c>
      <c r="O83" s="2">
        <f>+Tabla3[[#This Row],[BALANCE INICIAL2]]+Tabla3[[#This Row],[ENTRADAS3]]-Tabla3[[#This Row],[SALIDAS4]]</f>
        <v>0</v>
      </c>
    </row>
    <row r="84" spans="1:15" x14ac:dyDescent="0.25">
      <c r="A84" s="9" t="s">
        <v>23</v>
      </c>
      <c r="B84" s="17" t="s">
        <v>881</v>
      </c>
      <c r="C84" t="s">
        <v>882</v>
      </c>
      <c r="D84" t="s">
        <v>423</v>
      </c>
      <c r="F84" s="9" t="s">
        <v>820</v>
      </c>
      <c r="H84">
        <v>50</v>
      </c>
      <c r="J84">
        <f>+Tabla3[[#This Row],[BALANCE INICIAL]]+Tabla3[[#This Row],[ENTRADAS]]-Tabla3[[#This Row],[SALIDAS]]</f>
        <v>50</v>
      </c>
      <c r="K84" s="2">
        <v>240</v>
      </c>
      <c r="L84" s="2">
        <f>+Tabla3[[#This Row],[BALANCE INICIAL]]*Tabla3[[#This Row],[PRECIO]]</f>
        <v>0</v>
      </c>
      <c r="M84" s="2">
        <f>+Tabla3[[#This Row],[ENTRADAS]]*Tabla3[[#This Row],[PRECIO]]</f>
        <v>12000</v>
      </c>
      <c r="N84" s="2">
        <f>+Tabla3[[#This Row],[SALIDAS]]*Tabla3[[#This Row],[PRECIO]]</f>
        <v>0</v>
      </c>
      <c r="O84" s="2">
        <f>+Tabla3[[#This Row],[BALANCE INICIAL2]]+Tabla3[[#This Row],[ENTRADAS3]]-Tabla3[[#This Row],[SALIDAS4]]</f>
        <v>12000</v>
      </c>
    </row>
    <row r="85" spans="1:15" hidden="1" x14ac:dyDescent="0.25">
      <c r="A85" s="9" t="s">
        <v>24</v>
      </c>
      <c r="B85" s="17" t="s">
        <v>875</v>
      </c>
      <c r="C85" t="s">
        <v>64</v>
      </c>
      <c r="D85" t="s">
        <v>131</v>
      </c>
      <c r="F85" s="9" t="s">
        <v>826</v>
      </c>
      <c r="G85">
        <v>1</v>
      </c>
      <c r="J85">
        <f>+Tabla3[[#This Row],[BALANCE INICIAL]]+Tabla3[[#This Row],[ENTRADAS]]-Tabla3[[#This Row],[SALIDAS]]</f>
        <v>1</v>
      </c>
      <c r="K85" s="2">
        <v>450</v>
      </c>
      <c r="L85" s="2">
        <f>+Tabla3[[#This Row],[BALANCE INICIAL]]*Tabla3[[#This Row],[PRECIO]]</f>
        <v>450</v>
      </c>
      <c r="M85" s="2">
        <f>+Tabla3[[#This Row],[ENTRADAS]]*Tabla3[[#This Row],[PRECIO]]</f>
        <v>0</v>
      </c>
      <c r="N85" s="2">
        <f>+Tabla3[[#This Row],[SALIDAS]]*Tabla3[[#This Row],[PRECIO]]</f>
        <v>0</v>
      </c>
      <c r="O85" s="2">
        <f>+Tabla3[[#This Row],[BALANCE INICIAL2]]+Tabla3[[#This Row],[ENTRADAS3]]-Tabla3[[#This Row],[SALIDAS4]]</f>
        <v>450</v>
      </c>
    </row>
    <row r="86" spans="1:15" x14ac:dyDescent="0.25">
      <c r="A86" s="9" t="s">
        <v>23</v>
      </c>
      <c r="B86" s="17" t="s">
        <v>881</v>
      </c>
      <c r="C86" t="s">
        <v>882</v>
      </c>
      <c r="D86" t="s">
        <v>131</v>
      </c>
      <c r="F86" s="9" t="s">
        <v>826</v>
      </c>
      <c r="H86">
        <v>15</v>
      </c>
      <c r="J86">
        <f>+Tabla3[[#This Row],[BALANCE INICIAL]]+Tabla3[[#This Row],[ENTRADAS]]-Tabla3[[#This Row],[SALIDAS]]</f>
        <v>15</v>
      </c>
      <c r="K86" s="2">
        <v>158.5</v>
      </c>
      <c r="L86" s="2">
        <f>+Tabla3[[#This Row],[BALANCE INICIAL]]*Tabla3[[#This Row],[PRECIO]]</f>
        <v>0</v>
      </c>
      <c r="M86" s="2">
        <f>+Tabla3[[#This Row],[ENTRADAS]]*Tabla3[[#This Row],[PRECIO]]</f>
        <v>2377.5</v>
      </c>
      <c r="N86" s="2">
        <f>+Tabla3[[#This Row],[SALIDAS]]*Tabla3[[#This Row],[PRECIO]]</f>
        <v>0</v>
      </c>
      <c r="O86" s="2">
        <f>+Tabla3[[#This Row],[BALANCE INICIAL2]]+Tabla3[[#This Row],[ENTRADAS3]]-Tabla3[[#This Row],[SALIDAS4]]</f>
        <v>2377.5</v>
      </c>
    </row>
    <row r="87" spans="1:15" x14ac:dyDescent="0.25">
      <c r="A87" s="9" t="s">
        <v>23</v>
      </c>
      <c r="B87" s="17" t="s">
        <v>881</v>
      </c>
      <c r="C87" t="s">
        <v>882</v>
      </c>
      <c r="D87" t="s">
        <v>418</v>
      </c>
      <c r="F87" s="9" t="s">
        <v>820</v>
      </c>
      <c r="H87">
        <v>12</v>
      </c>
      <c r="J87">
        <f>+Tabla3[[#This Row],[BALANCE INICIAL]]+Tabla3[[#This Row],[ENTRADAS]]-Tabla3[[#This Row],[SALIDAS]]</f>
        <v>12</v>
      </c>
      <c r="K87" s="2">
        <v>238</v>
      </c>
      <c r="L87" s="2">
        <f>+Tabla3[[#This Row],[BALANCE INICIAL]]*Tabla3[[#This Row],[PRECIO]]</f>
        <v>0</v>
      </c>
      <c r="M87" s="2">
        <f>+Tabla3[[#This Row],[ENTRADAS]]*Tabla3[[#This Row],[PRECIO]]</f>
        <v>2856</v>
      </c>
      <c r="N87" s="2">
        <f>+Tabla3[[#This Row],[SALIDAS]]*Tabla3[[#This Row],[PRECIO]]</f>
        <v>0</v>
      </c>
      <c r="O87" s="2">
        <f>+Tabla3[[#This Row],[BALANCE INICIAL2]]+Tabla3[[#This Row],[ENTRADAS3]]-Tabla3[[#This Row],[SALIDAS4]]</f>
        <v>2856</v>
      </c>
    </row>
    <row r="88" spans="1:15" x14ac:dyDescent="0.25">
      <c r="A88" s="39" t="s">
        <v>24</v>
      </c>
      <c r="B88" s="40" t="s">
        <v>875</v>
      </c>
      <c r="C88" s="41" t="s">
        <v>64</v>
      </c>
      <c r="D88" t="s">
        <v>992</v>
      </c>
      <c r="E88" t="s">
        <v>993</v>
      </c>
      <c r="F88" s="9" t="s">
        <v>820</v>
      </c>
      <c r="H88">
        <v>18</v>
      </c>
      <c r="I88">
        <v>6</v>
      </c>
      <c r="J88">
        <f>+Tabla3[[#This Row],[BALANCE INICIAL]]+Tabla3[[#This Row],[ENTRADAS]]-Tabla3[[#This Row],[SALIDAS]]</f>
        <v>12</v>
      </c>
      <c r="K88" s="2">
        <v>1494.07</v>
      </c>
      <c r="L88" s="2">
        <f>+Tabla3[[#This Row],[BALANCE INICIAL]]*Tabla3[[#This Row],[PRECIO]]</f>
        <v>0</v>
      </c>
      <c r="M88" s="2">
        <f>+Tabla3[[#This Row],[ENTRADAS]]*Tabla3[[#This Row],[PRECIO]]</f>
        <v>26893.26</v>
      </c>
      <c r="N88" s="2">
        <f>+Tabla3[[#This Row],[SALIDAS]]*Tabla3[[#This Row],[PRECIO]]</f>
        <v>8964.42</v>
      </c>
      <c r="O88" s="2">
        <f>+Tabla3[[#This Row],[BALANCE INICIAL2]]+Tabla3[[#This Row],[ENTRADAS3]]-Tabla3[[#This Row],[SALIDAS4]]</f>
        <v>17928.839999999997</v>
      </c>
    </row>
    <row r="89" spans="1:15" hidden="1" x14ac:dyDescent="0.25">
      <c r="A89" s="9" t="s">
        <v>23</v>
      </c>
      <c r="B89" s="17" t="s">
        <v>881</v>
      </c>
      <c r="C89" t="s">
        <v>882</v>
      </c>
      <c r="D89" t="s">
        <v>413</v>
      </c>
      <c r="F89" s="9" t="s">
        <v>820</v>
      </c>
      <c r="G89">
        <v>20</v>
      </c>
      <c r="I89">
        <v>2</v>
      </c>
      <c r="J89">
        <f>+Tabla3[[#This Row],[BALANCE INICIAL]]+Tabla3[[#This Row],[ENTRADAS]]-Tabla3[[#This Row],[SALIDAS]]</f>
        <v>18</v>
      </c>
      <c r="K89" s="2">
        <v>93.29</v>
      </c>
      <c r="L89" s="2">
        <f>+Tabla3[[#This Row],[BALANCE INICIAL]]*Tabla3[[#This Row],[PRECIO]]</f>
        <v>1865.8000000000002</v>
      </c>
      <c r="M89" s="2">
        <f>+Tabla3[[#This Row],[ENTRADAS]]*Tabla3[[#This Row],[PRECIO]]</f>
        <v>0</v>
      </c>
      <c r="N89" s="2">
        <f>+Tabla3[[#This Row],[SALIDAS]]*Tabla3[[#This Row],[PRECIO]]</f>
        <v>186.58</v>
      </c>
      <c r="O89" s="2">
        <f>+Tabla3[[#This Row],[BALANCE INICIAL2]]+Tabla3[[#This Row],[ENTRADAS3]]-Tabla3[[#This Row],[SALIDAS4]]</f>
        <v>1679.2200000000003</v>
      </c>
    </row>
    <row r="90" spans="1:15" hidden="1" x14ac:dyDescent="0.25">
      <c r="A90" s="9" t="s">
        <v>59</v>
      </c>
      <c r="B90" s="17" t="s">
        <v>880</v>
      </c>
      <c r="C90" t="s">
        <v>107</v>
      </c>
      <c r="D90" t="s">
        <v>698</v>
      </c>
      <c r="F90" s="9" t="s">
        <v>820</v>
      </c>
      <c r="G90">
        <v>0</v>
      </c>
      <c r="J90">
        <f>+Tabla3[[#This Row],[BALANCE INICIAL]]+Tabla3[[#This Row],[ENTRADAS]]-Tabla3[[#This Row],[SALIDAS]]</f>
        <v>0</v>
      </c>
      <c r="K90" s="2">
        <v>1250</v>
      </c>
      <c r="L90" s="2">
        <f>+Tabla3[[#This Row],[BALANCE INICIAL]]*Tabla3[[#This Row],[PRECIO]]</f>
        <v>0</v>
      </c>
      <c r="M90" s="2">
        <f>+Tabla3[[#This Row],[ENTRADAS]]*Tabla3[[#This Row],[PRECIO]]</f>
        <v>0</v>
      </c>
      <c r="N90" s="2">
        <f>+Tabla3[[#This Row],[SALIDAS]]*Tabla3[[#This Row],[PRECIO]]</f>
        <v>0</v>
      </c>
      <c r="O90" s="2">
        <f>+Tabla3[[#This Row],[BALANCE INICIAL2]]+Tabla3[[#This Row],[ENTRADAS3]]-Tabla3[[#This Row],[SALIDAS4]]</f>
        <v>0</v>
      </c>
    </row>
    <row r="91" spans="1:15" x14ac:dyDescent="0.25">
      <c r="A91" s="9" t="s">
        <v>28</v>
      </c>
      <c r="B91" t="s">
        <v>884</v>
      </c>
      <c r="C91" t="s">
        <v>74</v>
      </c>
      <c r="D91" t="s">
        <v>928</v>
      </c>
      <c r="F91" s="9" t="s">
        <v>826</v>
      </c>
      <c r="H91">
        <v>10</v>
      </c>
      <c r="J91">
        <f>+Tabla3[[#This Row],[BALANCE INICIAL]]+Tabla3[[#This Row],[ENTRADAS]]-Tabla3[[#This Row],[SALIDAS]]</f>
        <v>10</v>
      </c>
      <c r="K91" s="2">
        <v>355.93</v>
      </c>
      <c r="L91" s="2">
        <f>+Tabla3[[#This Row],[BALANCE INICIAL]]*Tabla3[[#This Row],[PRECIO]]</f>
        <v>0</v>
      </c>
      <c r="M91" s="2">
        <f>+Tabla3[[#This Row],[ENTRADAS]]*Tabla3[[#This Row],[PRECIO]]</f>
        <v>3559.3</v>
      </c>
      <c r="N91" s="2">
        <f>+Tabla3[[#This Row],[SALIDAS]]*Tabla3[[#This Row],[PRECIO]]</f>
        <v>0</v>
      </c>
      <c r="O91" s="2">
        <f>+Tabla3[[#This Row],[BALANCE INICIAL2]]+Tabla3[[#This Row],[ENTRADAS3]]-Tabla3[[#This Row],[SALIDAS4]]</f>
        <v>3559.3</v>
      </c>
    </row>
    <row r="92" spans="1:15" x14ac:dyDescent="0.25">
      <c r="A92" s="9" t="s">
        <v>30</v>
      </c>
      <c r="B92" s="17" t="s">
        <v>876</v>
      </c>
      <c r="C92" t="s">
        <v>73</v>
      </c>
      <c r="D92" t="s">
        <v>153</v>
      </c>
      <c r="F92" s="9" t="s">
        <v>820</v>
      </c>
      <c r="H92">
        <v>200</v>
      </c>
      <c r="I92">
        <v>200</v>
      </c>
      <c r="J92">
        <f>+Tabla3[[#This Row],[BALANCE INICIAL]]+Tabla3[[#This Row],[ENTRADAS]]-Tabla3[[#This Row],[SALIDAS]]</f>
        <v>0</v>
      </c>
      <c r="K92" s="2">
        <v>400</v>
      </c>
      <c r="L92" s="2">
        <f>+Tabla3[[#This Row],[BALANCE INICIAL]]*Tabla3[[#This Row],[PRECIO]]</f>
        <v>0</v>
      </c>
      <c r="M92" s="2">
        <f>+Tabla3[[#This Row],[ENTRADAS]]*Tabla3[[#This Row],[PRECIO]]</f>
        <v>80000</v>
      </c>
      <c r="N92" s="2">
        <f>+Tabla3[[#This Row],[SALIDAS]]*Tabla3[[#This Row],[PRECIO]]</f>
        <v>80000</v>
      </c>
      <c r="O92" s="2">
        <f>+Tabla3[[#This Row],[BALANCE INICIAL2]]+Tabla3[[#This Row],[ENTRADAS3]]-Tabla3[[#This Row],[SALIDAS4]]</f>
        <v>0</v>
      </c>
    </row>
    <row r="93" spans="1:15" hidden="1" x14ac:dyDescent="0.25">
      <c r="A93" s="9" t="s">
        <v>59</v>
      </c>
      <c r="B93" s="17" t="s">
        <v>880</v>
      </c>
      <c r="C93" t="s">
        <v>107</v>
      </c>
      <c r="D93" t="s">
        <v>653</v>
      </c>
      <c r="F93" s="9" t="s">
        <v>820</v>
      </c>
      <c r="G93">
        <v>71</v>
      </c>
      <c r="J93">
        <f>+Tabla3[[#This Row],[BALANCE INICIAL]]+Tabla3[[#This Row],[ENTRADAS]]-Tabla3[[#This Row],[SALIDAS]]</f>
        <v>71</v>
      </c>
      <c r="K93" s="2">
        <v>160</v>
      </c>
      <c r="L93" s="2">
        <f>+Tabla3[[#This Row],[BALANCE INICIAL]]*Tabla3[[#This Row],[PRECIO]]</f>
        <v>11360</v>
      </c>
      <c r="M93" s="2">
        <f>+Tabla3[[#This Row],[ENTRADAS]]*Tabla3[[#This Row],[PRECIO]]</f>
        <v>0</v>
      </c>
      <c r="N93" s="2">
        <f>+Tabla3[[#This Row],[SALIDAS]]*Tabla3[[#This Row],[PRECIO]]</f>
        <v>0</v>
      </c>
      <c r="O93" s="2">
        <f>+Tabla3[[#This Row],[BALANCE INICIAL2]]+Tabla3[[#This Row],[ENTRADAS3]]-Tabla3[[#This Row],[SALIDAS4]]</f>
        <v>11360</v>
      </c>
    </row>
    <row r="94" spans="1:15" hidden="1" x14ac:dyDescent="0.25">
      <c r="A94" s="9" t="s">
        <v>59</v>
      </c>
      <c r="B94" s="17" t="s">
        <v>880</v>
      </c>
      <c r="C94" t="s">
        <v>107</v>
      </c>
      <c r="D94" t="s">
        <v>654</v>
      </c>
      <c r="F94" s="9" t="s">
        <v>820</v>
      </c>
      <c r="G94">
        <v>66</v>
      </c>
      <c r="J94">
        <f>+Tabla3[[#This Row],[BALANCE INICIAL]]+Tabla3[[#This Row],[ENTRADAS]]-Tabla3[[#This Row],[SALIDAS]]</f>
        <v>66</v>
      </c>
      <c r="K94" s="2">
        <v>180</v>
      </c>
      <c r="L94" s="2">
        <f>+Tabla3[[#This Row],[BALANCE INICIAL]]*Tabla3[[#This Row],[PRECIO]]</f>
        <v>11880</v>
      </c>
      <c r="M94" s="2">
        <f>+Tabla3[[#This Row],[ENTRADAS]]*Tabla3[[#This Row],[PRECIO]]</f>
        <v>0</v>
      </c>
      <c r="N94" s="2">
        <f>+Tabla3[[#This Row],[SALIDAS]]*Tabla3[[#This Row],[PRECIO]]</f>
        <v>0</v>
      </c>
      <c r="O94" s="2">
        <f>+Tabla3[[#This Row],[BALANCE INICIAL2]]+Tabla3[[#This Row],[ENTRADAS3]]-Tabla3[[#This Row],[SALIDAS4]]</f>
        <v>11880</v>
      </c>
    </row>
    <row r="95" spans="1:15" hidden="1" x14ac:dyDescent="0.25">
      <c r="A95" s="9" t="s">
        <v>59</v>
      </c>
      <c r="B95" s="17" t="s">
        <v>880</v>
      </c>
      <c r="C95" t="s">
        <v>107</v>
      </c>
      <c r="D95" t="s">
        <v>655</v>
      </c>
      <c r="F95" s="9" t="s">
        <v>820</v>
      </c>
      <c r="G95">
        <v>165</v>
      </c>
      <c r="J95">
        <f>+Tabla3[[#This Row],[BALANCE INICIAL]]+Tabla3[[#This Row],[ENTRADAS]]-Tabla3[[#This Row],[SALIDAS]]</f>
        <v>165</v>
      </c>
      <c r="K95" s="2">
        <v>110</v>
      </c>
      <c r="L95" s="2">
        <f>+Tabla3[[#This Row],[BALANCE INICIAL]]*Tabla3[[#This Row],[PRECIO]]</f>
        <v>18150</v>
      </c>
      <c r="M95" s="2">
        <f>+Tabla3[[#This Row],[ENTRADAS]]*Tabla3[[#This Row],[PRECIO]]</f>
        <v>0</v>
      </c>
      <c r="N95" s="2">
        <f>+Tabla3[[#This Row],[SALIDAS]]*Tabla3[[#This Row],[PRECIO]]</f>
        <v>0</v>
      </c>
      <c r="O95" s="2">
        <f>+Tabla3[[#This Row],[BALANCE INICIAL2]]+Tabla3[[#This Row],[ENTRADAS3]]-Tabla3[[#This Row],[SALIDAS4]]</f>
        <v>18150</v>
      </c>
    </row>
    <row r="96" spans="1:15" x14ac:dyDescent="0.25">
      <c r="A96" s="9" t="s">
        <v>23</v>
      </c>
      <c r="B96" s="17" t="s">
        <v>881</v>
      </c>
      <c r="C96" t="s">
        <v>882</v>
      </c>
      <c r="D96" t="s">
        <v>419</v>
      </c>
      <c r="F96" s="9" t="s">
        <v>820</v>
      </c>
      <c r="H96">
        <v>4</v>
      </c>
      <c r="J96">
        <f>+Tabla3[[#This Row],[BALANCE INICIAL]]+Tabla3[[#This Row],[ENTRADAS]]-Tabla3[[#This Row],[SALIDAS]]</f>
        <v>4</v>
      </c>
      <c r="K96" s="2">
        <v>849</v>
      </c>
      <c r="L96" s="2">
        <f>+Tabla3[[#This Row],[BALANCE INICIAL]]*Tabla3[[#This Row],[PRECIO]]</f>
        <v>0</v>
      </c>
      <c r="M96" s="2">
        <f>+Tabla3[[#This Row],[ENTRADAS]]*Tabla3[[#This Row],[PRECIO]]</f>
        <v>3396</v>
      </c>
      <c r="N96" s="2">
        <f>+Tabla3[[#This Row],[SALIDAS]]*Tabla3[[#This Row],[PRECIO]]</f>
        <v>0</v>
      </c>
      <c r="O96" s="2">
        <f>+Tabla3[[#This Row],[BALANCE INICIAL2]]+Tabla3[[#This Row],[ENTRADAS3]]-Tabla3[[#This Row],[SALIDAS4]]</f>
        <v>3396</v>
      </c>
    </row>
    <row r="97" spans="1:15" x14ac:dyDescent="0.25">
      <c r="A97" s="9" t="s">
        <v>23</v>
      </c>
      <c r="B97" s="17" t="s">
        <v>881</v>
      </c>
      <c r="C97" t="s">
        <v>882</v>
      </c>
      <c r="D97" t="s">
        <v>417</v>
      </c>
      <c r="F97" s="9" t="s">
        <v>820</v>
      </c>
      <c r="H97">
        <v>8</v>
      </c>
      <c r="J97">
        <f>+Tabla3[[#This Row],[BALANCE INICIAL]]+Tabla3[[#This Row],[ENTRADAS]]-Tabla3[[#This Row],[SALIDAS]]</f>
        <v>8</v>
      </c>
      <c r="K97" s="2">
        <v>344</v>
      </c>
      <c r="L97" s="2">
        <f>+Tabla3[[#This Row],[BALANCE INICIAL]]*Tabla3[[#This Row],[PRECIO]]</f>
        <v>0</v>
      </c>
      <c r="M97" s="2">
        <f>+Tabla3[[#This Row],[ENTRADAS]]*Tabla3[[#This Row],[PRECIO]]</f>
        <v>2752</v>
      </c>
      <c r="N97" s="2">
        <f>+Tabla3[[#This Row],[SALIDAS]]*Tabla3[[#This Row],[PRECIO]]</f>
        <v>0</v>
      </c>
      <c r="O97" s="2">
        <f>+Tabla3[[#This Row],[BALANCE INICIAL2]]+Tabla3[[#This Row],[ENTRADAS3]]-Tabla3[[#This Row],[SALIDAS4]]</f>
        <v>2752</v>
      </c>
    </row>
    <row r="98" spans="1:15" x14ac:dyDescent="0.25">
      <c r="A98" s="9" t="s">
        <v>24</v>
      </c>
      <c r="B98" s="17" t="s">
        <v>875</v>
      </c>
      <c r="C98" t="s">
        <v>64</v>
      </c>
      <c r="D98" t="s">
        <v>917</v>
      </c>
      <c r="F98" s="9" t="s">
        <v>828</v>
      </c>
      <c r="H98">
        <v>4</v>
      </c>
      <c r="J98">
        <f>+Tabla3[[#This Row],[BALANCE INICIAL]]+Tabla3[[#This Row],[ENTRADAS]]-Tabla3[[#This Row],[SALIDAS]]</f>
        <v>4</v>
      </c>
      <c r="K98" s="2">
        <v>6840</v>
      </c>
      <c r="L98" s="2">
        <f>+Tabla3[[#This Row],[BALANCE INICIAL]]*Tabla3[[#This Row],[PRECIO]]</f>
        <v>0</v>
      </c>
      <c r="M98" s="2">
        <f>+Tabla3[[#This Row],[ENTRADAS]]*Tabla3[[#This Row],[PRECIO]]</f>
        <v>27360</v>
      </c>
      <c r="N98" s="2">
        <f>+Tabla3[[#This Row],[SALIDAS]]*Tabla3[[#This Row],[PRECIO]]</f>
        <v>0</v>
      </c>
      <c r="O98" s="2">
        <f>+Tabla3[[#This Row],[BALANCE INICIAL2]]+Tabla3[[#This Row],[ENTRADAS3]]-Tabla3[[#This Row],[SALIDAS4]]</f>
        <v>27360</v>
      </c>
    </row>
    <row r="99" spans="1:15" x14ac:dyDescent="0.25">
      <c r="A99" s="9" t="s">
        <v>24</v>
      </c>
      <c r="B99" s="17" t="s">
        <v>875</v>
      </c>
      <c r="C99" t="s">
        <v>64</v>
      </c>
      <c r="D99" t="s">
        <v>918</v>
      </c>
      <c r="F99" s="9" t="s">
        <v>828</v>
      </c>
      <c r="H99">
        <v>4</v>
      </c>
      <c r="J99">
        <f>+Tabla3[[#This Row],[BALANCE INICIAL]]+Tabla3[[#This Row],[ENTRADAS]]-Tabla3[[#This Row],[SALIDAS]]</f>
        <v>4</v>
      </c>
      <c r="K99" s="2">
        <v>3525</v>
      </c>
      <c r="L99" s="2">
        <f>+Tabla3[[#This Row],[BALANCE INICIAL]]*Tabla3[[#This Row],[PRECIO]]</f>
        <v>0</v>
      </c>
      <c r="M99" s="2">
        <f>+Tabla3[[#This Row],[ENTRADAS]]*Tabla3[[#This Row],[PRECIO]]</f>
        <v>14100</v>
      </c>
      <c r="N99" s="2">
        <f>+Tabla3[[#This Row],[SALIDAS]]*Tabla3[[#This Row],[PRECIO]]</f>
        <v>0</v>
      </c>
      <c r="O99" s="2">
        <f>+Tabla3[[#This Row],[BALANCE INICIAL2]]+Tabla3[[#This Row],[ENTRADAS3]]-Tabla3[[#This Row],[SALIDAS4]]</f>
        <v>14100</v>
      </c>
    </row>
    <row r="100" spans="1:15" hidden="1" x14ac:dyDescent="0.25">
      <c r="A100" s="9" t="s">
        <v>24</v>
      </c>
      <c r="B100" s="17" t="s">
        <v>875</v>
      </c>
      <c r="C100" t="s">
        <v>64</v>
      </c>
      <c r="D100" t="s">
        <v>130</v>
      </c>
      <c r="F100" s="9" t="s">
        <v>828</v>
      </c>
      <c r="G100">
        <v>5</v>
      </c>
      <c r="J100">
        <f>+Tabla3[[#This Row],[BALANCE INICIAL]]+Tabla3[[#This Row],[ENTRADAS]]-Tabla3[[#This Row],[SALIDAS]]</f>
        <v>5</v>
      </c>
      <c r="K100" s="2">
        <v>1295</v>
      </c>
      <c r="L100" s="2">
        <f>+Tabla3[[#This Row],[BALANCE INICIAL]]*Tabla3[[#This Row],[PRECIO]]</f>
        <v>6475</v>
      </c>
      <c r="M100" s="2">
        <f>+Tabla3[[#This Row],[ENTRADAS]]*Tabla3[[#This Row],[PRECIO]]</f>
        <v>0</v>
      </c>
      <c r="N100" s="2">
        <f>+Tabla3[[#This Row],[SALIDAS]]*Tabla3[[#This Row],[PRECIO]]</f>
        <v>0</v>
      </c>
      <c r="O100" s="2">
        <f>+Tabla3[[#This Row],[BALANCE INICIAL2]]+Tabla3[[#This Row],[ENTRADAS3]]-Tabla3[[#This Row],[SALIDAS4]]</f>
        <v>6475</v>
      </c>
    </row>
    <row r="101" spans="1:15" hidden="1" x14ac:dyDescent="0.25">
      <c r="A101" s="9" t="s">
        <v>24</v>
      </c>
      <c r="B101" s="17" t="s">
        <v>875</v>
      </c>
      <c r="C101" t="s">
        <v>64</v>
      </c>
      <c r="D101" t="s">
        <v>129</v>
      </c>
      <c r="F101" s="9" t="s">
        <v>828</v>
      </c>
      <c r="G101">
        <v>5</v>
      </c>
      <c r="J101">
        <f>+Tabla3[[#This Row],[BALANCE INICIAL]]+Tabla3[[#This Row],[ENTRADAS]]-Tabla3[[#This Row],[SALIDAS]]</f>
        <v>5</v>
      </c>
      <c r="K101" s="2">
        <v>120</v>
      </c>
      <c r="L101" s="2">
        <f>+Tabla3[[#This Row],[BALANCE INICIAL]]*Tabla3[[#This Row],[PRECIO]]</f>
        <v>600</v>
      </c>
      <c r="M101" s="2">
        <f>+Tabla3[[#This Row],[ENTRADAS]]*Tabla3[[#This Row],[PRECIO]]</f>
        <v>0</v>
      </c>
      <c r="N101" s="2">
        <f>+Tabla3[[#This Row],[SALIDAS]]*Tabla3[[#This Row],[PRECIO]]</f>
        <v>0</v>
      </c>
      <c r="O101" s="2">
        <f>+Tabla3[[#This Row],[BALANCE INICIAL2]]+Tabla3[[#This Row],[ENTRADAS3]]-Tabla3[[#This Row],[SALIDAS4]]</f>
        <v>600</v>
      </c>
    </row>
    <row r="102" spans="1:15" x14ac:dyDescent="0.25">
      <c r="A102" s="9" t="s">
        <v>31</v>
      </c>
      <c r="B102" t="s">
        <v>897</v>
      </c>
      <c r="C102" t="s">
        <v>75</v>
      </c>
      <c r="D102" t="s">
        <v>160</v>
      </c>
      <c r="F102" s="9" t="s">
        <v>820</v>
      </c>
      <c r="G102">
        <v>40</v>
      </c>
      <c r="H102">
        <v>125</v>
      </c>
      <c r="I102">
        <v>20</v>
      </c>
      <c r="J102">
        <f>+Tabla3[[#This Row],[BALANCE INICIAL]]+Tabla3[[#This Row],[ENTRADAS]]-Tabla3[[#This Row],[SALIDAS]]</f>
        <v>145</v>
      </c>
      <c r="K102" s="2">
        <v>10</v>
      </c>
      <c r="L102" s="2">
        <f>+Tabla3[[#This Row],[BALANCE INICIAL]]*Tabla3[[#This Row],[PRECIO]]</f>
        <v>400</v>
      </c>
      <c r="M102" s="2">
        <f>+Tabla3[[#This Row],[ENTRADAS]]*Tabla3[[#This Row],[PRECIO]]</f>
        <v>1250</v>
      </c>
      <c r="N102" s="2">
        <f>+Tabla3[[#This Row],[SALIDAS]]*Tabla3[[#This Row],[PRECIO]]</f>
        <v>200</v>
      </c>
      <c r="O102" s="2">
        <f>+Tabla3[[#This Row],[BALANCE INICIAL2]]+Tabla3[[#This Row],[ENTRADAS3]]-Tabla3[[#This Row],[SALIDAS4]]</f>
        <v>1450</v>
      </c>
    </row>
    <row r="103" spans="1:15" x14ac:dyDescent="0.25">
      <c r="A103" s="9" t="s">
        <v>31</v>
      </c>
      <c r="B103" t="s">
        <v>897</v>
      </c>
      <c r="C103" t="s">
        <v>75</v>
      </c>
      <c r="D103" t="s">
        <v>159</v>
      </c>
      <c r="F103" s="9" t="s">
        <v>820</v>
      </c>
      <c r="G103">
        <v>70</v>
      </c>
      <c r="H103">
        <v>125</v>
      </c>
      <c r="I103">
        <v>50</v>
      </c>
      <c r="J103">
        <f>+Tabla3[[#This Row],[BALANCE INICIAL]]+Tabla3[[#This Row],[ENTRADAS]]-Tabla3[[#This Row],[SALIDAS]]</f>
        <v>145</v>
      </c>
      <c r="K103" s="2">
        <v>13.18</v>
      </c>
      <c r="L103" s="2">
        <f>+Tabla3[[#This Row],[BALANCE INICIAL]]*Tabla3[[#This Row],[PRECIO]]</f>
        <v>922.6</v>
      </c>
      <c r="M103" s="2">
        <f>+Tabla3[[#This Row],[ENTRADAS]]*Tabla3[[#This Row],[PRECIO]]</f>
        <v>1647.5</v>
      </c>
      <c r="N103" s="2">
        <f>+Tabla3[[#This Row],[SALIDAS]]*Tabla3[[#This Row],[PRECIO]]</f>
        <v>659</v>
      </c>
      <c r="O103" s="2">
        <f>+Tabla3[[#This Row],[BALANCE INICIAL2]]+Tabla3[[#This Row],[ENTRADAS3]]-Tabla3[[#This Row],[SALIDAS4]]</f>
        <v>1911.1</v>
      </c>
    </row>
    <row r="104" spans="1:15" hidden="1" x14ac:dyDescent="0.25">
      <c r="A104" s="9" t="s">
        <v>29</v>
      </c>
      <c r="B104" s="17" t="s">
        <v>878</v>
      </c>
      <c r="C104" t="s">
        <v>102</v>
      </c>
      <c r="D104" t="s">
        <v>542</v>
      </c>
      <c r="F104" s="9" t="s">
        <v>820</v>
      </c>
      <c r="G104">
        <v>1</v>
      </c>
      <c r="J104">
        <f>+Tabla3[[#This Row],[BALANCE INICIAL]]+Tabla3[[#This Row],[ENTRADAS]]-Tabla3[[#This Row],[SALIDAS]]</f>
        <v>1</v>
      </c>
      <c r="K104" s="2">
        <v>3200</v>
      </c>
      <c r="L104" s="2">
        <f>+Tabla3[[#This Row],[BALANCE INICIAL]]*Tabla3[[#This Row],[PRECIO]]</f>
        <v>3200</v>
      </c>
      <c r="M104" s="2">
        <f>+Tabla3[[#This Row],[ENTRADAS]]*Tabla3[[#This Row],[PRECIO]]</f>
        <v>0</v>
      </c>
      <c r="N104" s="2">
        <f>+Tabla3[[#This Row],[SALIDAS]]*Tabla3[[#This Row],[PRECIO]]</f>
        <v>0</v>
      </c>
      <c r="O104" s="2">
        <f>+Tabla3[[#This Row],[BALANCE INICIAL2]]+Tabla3[[#This Row],[ENTRADAS3]]-Tabla3[[#This Row],[SALIDAS4]]</f>
        <v>3200</v>
      </c>
    </row>
    <row r="105" spans="1:15" x14ac:dyDescent="0.25">
      <c r="A105" s="9" t="s">
        <v>31</v>
      </c>
      <c r="B105" t="s">
        <v>897</v>
      </c>
      <c r="C105" t="s">
        <v>75</v>
      </c>
      <c r="D105" t="s">
        <v>161</v>
      </c>
      <c r="F105" s="9" t="s">
        <v>820</v>
      </c>
      <c r="G105">
        <v>106</v>
      </c>
      <c r="H105">
        <v>100</v>
      </c>
      <c r="I105">
        <v>50</v>
      </c>
      <c r="J105">
        <f>+Tabla3[[#This Row],[BALANCE INICIAL]]+Tabla3[[#This Row],[ENTRADAS]]-Tabla3[[#This Row],[SALIDAS]]</f>
        <v>156</v>
      </c>
      <c r="K105" s="2">
        <v>17.62</v>
      </c>
      <c r="L105" s="2">
        <f>+Tabla3[[#This Row],[BALANCE INICIAL]]*Tabla3[[#This Row],[PRECIO]]</f>
        <v>1867.72</v>
      </c>
      <c r="M105" s="2">
        <f>+Tabla3[[#This Row],[ENTRADAS]]*Tabla3[[#This Row],[PRECIO]]</f>
        <v>1762</v>
      </c>
      <c r="N105" s="2">
        <f>+Tabla3[[#This Row],[SALIDAS]]*Tabla3[[#This Row],[PRECIO]]</f>
        <v>881</v>
      </c>
      <c r="O105" s="2">
        <f>+Tabla3[[#This Row],[BALANCE INICIAL2]]+Tabla3[[#This Row],[ENTRADAS3]]-Tabla3[[#This Row],[SALIDAS4]]</f>
        <v>2748.7200000000003</v>
      </c>
    </row>
    <row r="106" spans="1:15" hidden="1" x14ac:dyDescent="0.25">
      <c r="A106" s="9" t="s">
        <v>59</v>
      </c>
      <c r="B106" s="17" t="s">
        <v>880</v>
      </c>
      <c r="C106" t="s">
        <v>107</v>
      </c>
      <c r="D106" t="s">
        <v>656</v>
      </c>
      <c r="F106" s="9" t="s">
        <v>820</v>
      </c>
      <c r="G106">
        <v>1</v>
      </c>
      <c r="J106">
        <f>+Tabla3[[#This Row],[BALANCE INICIAL]]+Tabla3[[#This Row],[ENTRADAS]]-Tabla3[[#This Row],[SALIDAS]]</f>
        <v>1</v>
      </c>
      <c r="K106" s="2">
        <v>122.63</v>
      </c>
      <c r="L106" s="2">
        <f>+Tabla3[[#This Row],[BALANCE INICIAL]]*Tabla3[[#This Row],[PRECIO]]</f>
        <v>122.63</v>
      </c>
      <c r="M106" s="2">
        <f>+Tabla3[[#This Row],[ENTRADAS]]*Tabla3[[#This Row],[PRECIO]]</f>
        <v>0</v>
      </c>
      <c r="N106" s="2">
        <f>+Tabla3[[#This Row],[SALIDAS]]*Tabla3[[#This Row],[PRECIO]]</f>
        <v>0</v>
      </c>
      <c r="O106" s="2">
        <f>+Tabla3[[#This Row],[BALANCE INICIAL2]]+Tabla3[[#This Row],[ENTRADAS3]]-Tabla3[[#This Row],[SALIDAS4]]</f>
        <v>122.63</v>
      </c>
    </row>
    <row r="107" spans="1:15" hidden="1" x14ac:dyDescent="0.25">
      <c r="A107" s="9" t="s">
        <v>23</v>
      </c>
      <c r="B107" s="17" t="s">
        <v>881</v>
      </c>
      <c r="C107" t="s">
        <v>882</v>
      </c>
      <c r="D107" t="s">
        <v>416</v>
      </c>
      <c r="F107" s="9" t="s">
        <v>820</v>
      </c>
      <c r="G107">
        <v>2</v>
      </c>
      <c r="I107">
        <v>2</v>
      </c>
      <c r="J107">
        <f>+Tabla3[[#This Row],[BALANCE INICIAL]]+Tabla3[[#This Row],[ENTRADAS]]-Tabla3[[#This Row],[SALIDAS]]</f>
        <v>0</v>
      </c>
      <c r="K107" s="2">
        <v>48.81</v>
      </c>
      <c r="L107" s="2">
        <f>+Tabla3[[#This Row],[BALANCE INICIAL]]*Tabla3[[#This Row],[PRECIO]]</f>
        <v>97.62</v>
      </c>
      <c r="M107" s="2">
        <f>+Tabla3[[#This Row],[ENTRADAS]]*Tabla3[[#This Row],[PRECIO]]</f>
        <v>0</v>
      </c>
      <c r="N107" s="2">
        <f>+Tabla3[[#This Row],[SALIDAS]]*Tabla3[[#This Row],[PRECIO]]</f>
        <v>97.62</v>
      </c>
      <c r="O107" s="2">
        <f>+Tabla3[[#This Row],[BALANCE INICIAL2]]+Tabla3[[#This Row],[ENTRADAS3]]-Tabla3[[#This Row],[SALIDAS4]]</f>
        <v>0</v>
      </c>
    </row>
    <row r="108" spans="1:15" x14ac:dyDescent="0.25">
      <c r="A108" s="9" t="s">
        <v>23</v>
      </c>
      <c r="B108" s="17" t="s">
        <v>881</v>
      </c>
      <c r="C108" t="s">
        <v>882</v>
      </c>
      <c r="D108" t="s">
        <v>949</v>
      </c>
      <c r="F108" s="9" t="s">
        <v>826</v>
      </c>
      <c r="H108">
        <v>1</v>
      </c>
      <c r="J108">
        <f>+Tabla3[[#This Row],[BALANCE INICIAL]]+Tabla3[[#This Row],[ENTRADAS]]-Tabla3[[#This Row],[SALIDAS]]</f>
        <v>1</v>
      </c>
      <c r="K108" s="2">
        <v>3390</v>
      </c>
      <c r="L108" s="2">
        <f>+Tabla3[[#This Row],[BALANCE INICIAL]]*Tabla3[[#This Row],[PRECIO]]</f>
        <v>0</v>
      </c>
      <c r="M108" s="2">
        <f>+Tabla3[[#This Row],[ENTRADAS]]*Tabla3[[#This Row],[PRECIO]]</f>
        <v>3390</v>
      </c>
      <c r="N108" s="2">
        <f>+Tabla3[[#This Row],[SALIDAS]]*Tabla3[[#This Row],[PRECIO]]</f>
        <v>0</v>
      </c>
      <c r="O108" s="2">
        <f>+Tabla3[[#This Row],[BALANCE INICIAL2]]+Tabla3[[#This Row],[ENTRADAS3]]-Tabla3[[#This Row],[SALIDAS4]]</f>
        <v>3390</v>
      </c>
    </row>
    <row r="109" spans="1:15" x14ac:dyDescent="0.25">
      <c r="A109" s="9" t="s">
        <v>29</v>
      </c>
      <c r="B109" s="17" t="s">
        <v>878</v>
      </c>
      <c r="C109" t="s">
        <v>79</v>
      </c>
      <c r="D109" t="s">
        <v>168</v>
      </c>
      <c r="F109" s="9" t="s">
        <v>827</v>
      </c>
      <c r="G109">
        <v>300</v>
      </c>
      <c r="H109">
        <v>440</v>
      </c>
      <c r="I109" s="27">
        <v>160</v>
      </c>
      <c r="J109">
        <f>+Tabla3[[#This Row],[BALANCE INICIAL]]+Tabla3[[#This Row],[ENTRADAS]]-Tabla3[[#This Row],[SALIDAS]]</f>
        <v>580</v>
      </c>
      <c r="K109" s="2">
        <v>250</v>
      </c>
      <c r="L109" s="2">
        <f>+Tabla3[[#This Row],[BALANCE INICIAL]]*Tabla3[[#This Row],[PRECIO]]</f>
        <v>75000</v>
      </c>
      <c r="M109" s="2">
        <f>+Tabla3[[#This Row],[ENTRADAS]]*Tabla3[[#This Row],[PRECIO]]</f>
        <v>110000</v>
      </c>
      <c r="N109" s="2">
        <f>+Tabla3[[#This Row],[SALIDAS]]*Tabla3[[#This Row],[PRECIO]]</f>
        <v>40000</v>
      </c>
      <c r="O109" s="2">
        <f>+Tabla3[[#This Row],[BALANCE INICIAL2]]+Tabla3[[#This Row],[ENTRADAS3]]-Tabla3[[#This Row],[SALIDAS4]]</f>
        <v>145000</v>
      </c>
    </row>
    <row r="110" spans="1:15" hidden="1" x14ac:dyDescent="0.25">
      <c r="A110" s="9" t="s">
        <v>29</v>
      </c>
      <c r="B110" s="17" t="s">
        <v>878</v>
      </c>
      <c r="C110" t="s">
        <v>79</v>
      </c>
      <c r="D110" t="s">
        <v>169</v>
      </c>
      <c r="F110" s="9" t="s">
        <v>834</v>
      </c>
      <c r="G110">
        <v>348</v>
      </c>
      <c r="I110">
        <v>348</v>
      </c>
      <c r="J110">
        <f>+Tabla3[[#This Row],[BALANCE INICIAL]]+Tabla3[[#This Row],[ENTRADAS]]-Tabla3[[#This Row],[SALIDAS]]</f>
        <v>0</v>
      </c>
      <c r="K110" s="2">
        <v>341</v>
      </c>
      <c r="L110" s="2">
        <f>+Tabla3[[#This Row],[BALANCE INICIAL]]*Tabla3[[#This Row],[PRECIO]]</f>
        <v>118668</v>
      </c>
      <c r="M110" s="2">
        <f>+Tabla3[[#This Row],[ENTRADAS]]*Tabla3[[#This Row],[PRECIO]]</f>
        <v>0</v>
      </c>
      <c r="N110" s="2">
        <f>+Tabla3[[#This Row],[SALIDAS]]*Tabla3[[#This Row],[PRECIO]]</f>
        <v>118668</v>
      </c>
      <c r="O110" s="2">
        <f>+Tabla3[[#This Row],[BALANCE INICIAL2]]+Tabla3[[#This Row],[ENTRADAS3]]-Tabla3[[#This Row],[SALIDAS4]]</f>
        <v>0</v>
      </c>
    </row>
    <row r="111" spans="1:15" x14ac:dyDescent="0.25">
      <c r="A111" s="9" t="s">
        <v>23</v>
      </c>
      <c r="B111" s="17" t="s">
        <v>881</v>
      </c>
      <c r="C111" t="s">
        <v>882</v>
      </c>
      <c r="D111" t="s">
        <v>422</v>
      </c>
      <c r="F111" s="9" t="s">
        <v>820</v>
      </c>
      <c r="H111">
        <v>25</v>
      </c>
      <c r="J111">
        <f>+Tabla3[[#This Row],[BALANCE INICIAL]]+Tabla3[[#This Row],[ENTRADAS]]-Tabla3[[#This Row],[SALIDAS]]</f>
        <v>25</v>
      </c>
      <c r="K111" s="2">
        <v>35</v>
      </c>
      <c r="L111" s="2">
        <f>+Tabla3[[#This Row],[BALANCE INICIAL]]*Tabla3[[#This Row],[PRECIO]]</f>
        <v>0</v>
      </c>
      <c r="M111" s="2">
        <f>+Tabla3[[#This Row],[ENTRADAS]]*Tabla3[[#This Row],[PRECIO]]</f>
        <v>875</v>
      </c>
      <c r="N111" s="2">
        <f>+Tabla3[[#This Row],[SALIDAS]]*Tabla3[[#This Row],[PRECIO]]</f>
        <v>0</v>
      </c>
      <c r="O111" s="2">
        <f>+Tabla3[[#This Row],[BALANCE INICIAL2]]+Tabla3[[#This Row],[ENTRADAS3]]-Tabla3[[#This Row],[SALIDAS4]]</f>
        <v>875</v>
      </c>
    </row>
    <row r="112" spans="1:15" x14ac:dyDescent="0.25">
      <c r="A112" s="9" t="s">
        <v>34</v>
      </c>
      <c r="B112" s="17" t="s">
        <v>877</v>
      </c>
      <c r="C112" t="s">
        <v>80</v>
      </c>
      <c r="D112" t="s">
        <v>459</v>
      </c>
      <c r="F112" s="9" t="s">
        <v>820</v>
      </c>
      <c r="H112">
        <v>20</v>
      </c>
      <c r="J112">
        <f>+Tabla3[[#This Row],[BALANCE INICIAL]]+Tabla3[[#This Row],[ENTRADAS]]-Tabla3[[#This Row],[SALIDAS]]</f>
        <v>20</v>
      </c>
      <c r="K112" s="2">
        <v>23</v>
      </c>
      <c r="L112" s="2">
        <f>+Tabla3[[#This Row],[BALANCE INICIAL]]*Tabla3[[#This Row],[PRECIO]]</f>
        <v>0</v>
      </c>
      <c r="M112" s="2">
        <f>+Tabla3[[#This Row],[ENTRADAS]]*Tabla3[[#This Row],[PRECIO]]</f>
        <v>460</v>
      </c>
      <c r="N112" s="2">
        <f>+Tabla3[[#This Row],[SALIDAS]]*Tabla3[[#This Row],[PRECIO]]</f>
        <v>0</v>
      </c>
      <c r="O112" s="2">
        <f>+Tabla3[[#This Row],[BALANCE INICIAL2]]+Tabla3[[#This Row],[ENTRADAS3]]-Tabla3[[#This Row],[SALIDAS4]]</f>
        <v>460</v>
      </c>
    </row>
    <row r="113" spans="1:15" x14ac:dyDescent="0.25">
      <c r="A113" s="9" t="s">
        <v>23</v>
      </c>
      <c r="B113" s="17" t="s">
        <v>881</v>
      </c>
      <c r="C113" t="s">
        <v>882</v>
      </c>
      <c r="D113" t="s">
        <v>950</v>
      </c>
      <c r="F113" s="9" t="s">
        <v>826</v>
      </c>
      <c r="H113">
        <v>4</v>
      </c>
      <c r="J113">
        <f>+Tabla3[[#This Row],[BALANCE INICIAL]]+Tabla3[[#This Row],[ENTRADAS]]-Tabla3[[#This Row],[SALIDAS]]</f>
        <v>4</v>
      </c>
      <c r="K113" s="2">
        <v>2605</v>
      </c>
      <c r="L113" s="2">
        <f>+Tabla3[[#This Row],[BALANCE INICIAL]]*Tabla3[[#This Row],[PRECIO]]</f>
        <v>0</v>
      </c>
      <c r="M113" s="2">
        <f>+Tabla3[[#This Row],[ENTRADAS]]*Tabla3[[#This Row],[PRECIO]]</f>
        <v>10420</v>
      </c>
      <c r="N113" s="2">
        <f>+Tabla3[[#This Row],[SALIDAS]]*Tabla3[[#This Row],[PRECIO]]</f>
        <v>0</v>
      </c>
      <c r="O113" s="2">
        <f>+Tabla3[[#This Row],[BALANCE INICIAL2]]+Tabla3[[#This Row],[ENTRADAS3]]-Tabla3[[#This Row],[SALIDAS4]]</f>
        <v>10420</v>
      </c>
    </row>
    <row r="114" spans="1:15" x14ac:dyDescent="0.25">
      <c r="A114" s="9" t="s">
        <v>23</v>
      </c>
      <c r="B114" s="17" t="s">
        <v>881</v>
      </c>
      <c r="C114" t="s">
        <v>882</v>
      </c>
      <c r="D114" t="s">
        <v>940</v>
      </c>
      <c r="F114" s="9" t="s">
        <v>826</v>
      </c>
      <c r="H114">
        <v>1</v>
      </c>
      <c r="J114">
        <f>+Tabla3[[#This Row],[BALANCE INICIAL]]+Tabla3[[#This Row],[ENTRADAS]]-Tabla3[[#This Row],[SALIDAS]]</f>
        <v>1</v>
      </c>
      <c r="K114" s="2">
        <v>2605</v>
      </c>
      <c r="L114" s="2">
        <f>+Tabla3[[#This Row],[BALANCE INICIAL]]*Tabla3[[#This Row],[PRECIO]]</f>
        <v>0</v>
      </c>
      <c r="M114" s="2">
        <f>+Tabla3[[#This Row],[ENTRADAS]]*Tabla3[[#This Row],[PRECIO]]</f>
        <v>2605</v>
      </c>
      <c r="N114" s="2">
        <f>+Tabla3[[#This Row],[SALIDAS]]*Tabla3[[#This Row],[PRECIO]]</f>
        <v>0</v>
      </c>
      <c r="O114" s="2">
        <f>+Tabla3[[#This Row],[BALANCE INICIAL2]]+Tabla3[[#This Row],[ENTRADAS3]]-Tabla3[[#This Row],[SALIDAS4]]</f>
        <v>2605</v>
      </c>
    </row>
    <row r="115" spans="1:15" hidden="1" x14ac:dyDescent="0.25">
      <c r="A115" s="9" t="s">
        <v>29</v>
      </c>
      <c r="B115" s="17" t="s">
        <v>878</v>
      </c>
      <c r="C115" t="s">
        <v>102</v>
      </c>
      <c r="D115" t="s">
        <v>543</v>
      </c>
      <c r="F115" s="9" t="s">
        <v>865</v>
      </c>
      <c r="G115">
        <v>2</v>
      </c>
      <c r="J115">
        <f>+Tabla3[[#This Row],[BALANCE INICIAL]]+Tabla3[[#This Row],[ENTRADAS]]-Tabla3[[#This Row],[SALIDAS]]</f>
        <v>2</v>
      </c>
      <c r="K115" s="2">
        <v>84.95</v>
      </c>
      <c r="L115" s="2">
        <f>+Tabla3[[#This Row],[BALANCE INICIAL]]*Tabla3[[#This Row],[PRECIO]]</f>
        <v>169.9</v>
      </c>
      <c r="M115" s="2">
        <f>+Tabla3[[#This Row],[ENTRADAS]]*Tabla3[[#This Row],[PRECIO]]</f>
        <v>0</v>
      </c>
      <c r="N115" s="2">
        <f>+Tabla3[[#This Row],[SALIDAS]]*Tabla3[[#This Row],[PRECIO]]</f>
        <v>0</v>
      </c>
      <c r="O115" s="2">
        <f>+Tabla3[[#This Row],[BALANCE INICIAL2]]+Tabla3[[#This Row],[ENTRADAS3]]-Tabla3[[#This Row],[SALIDAS4]]</f>
        <v>169.9</v>
      </c>
    </row>
    <row r="116" spans="1:15" hidden="1" x14ac:dyDescent="0.25">
      <c r="A116" s="9" t="s">
        <v>28</v>
      </c>
      <c r="B116" t="s">
        <v>884</v>
      </c>
      <c r="C116" t="s">
        <v>74</v>
      </c>
      <c r="D116" t="s">
        <v>171</v>
      </c>
      <c r="F116" s="9" t="s">
        <v>826</v>
      </c>
      <c r="G116">
        <v>1</v>
      </c>
      <c r="J116">
        <f>+Tabla3[[#This Row],[BALANCE INICIAL]]+Tabla3[[#This Row],[ENTRADAS]]-Tabla3[[#This Row],[SALIDAS]]</f>
        <v>1</v>
      </c>
      <c r="K116" s="2">
        <v>438.4</v>
      </c>
      <c r="L116" s="2">
        <f>+Tabla3[[#This Row],[BALANCE INICIAL]]*Tabla3[[#This Row],[PRECIO]]</f>
        <v>438.4</v>
      </c>
      <c r="M116" s="2">
        <f>+Tabla3[[#This Row],[ENTRADAS]]*Tabla3[[#This Row],[PRECIO]]</f>
        <v>0</v>
      </c>
      <c r="N116" s="2">
        <f>+Tabla3[[#This Row],[SALIDAS]]*Tabla3[[#This Row],[PRECIO]]</f>
        <v>0</v>
      </c>
      <c r="O116" s="2">
        <f>+Tabla3[[#This Row],[BALANCE INICIAL2]]+Tabla3[[#This Row],[ENTRADAS3]]-Tabla3[[#This Row],[SALIDAS4]]</f>
        <v>438.4</v>
      </c>
    </row>
    <row r="117" spans="1:15" hidden="1" x14ac:dyDescent="0.25">
      <c r="A117" s="15" t="s">
        <v>34</v>
      </c>
      <c r="B117" s="17" t="s">
        <v>877</v>
      </c>
      <c r="C117" s="18" t="s">
        <v>80</v>
      </c>
      <c r="D117" t="s">
        <v>544</v>
      </c>
      <c r="F117" s="9" t="s">
        <v>834</v>
      </c>
      <c r="G117">
        <v>1</v>
      </c>
      <c r="J117">
        <f>+Tabla3[[#This Row],[BALANCE INICIAL]]+Tabla3[[#This Row],[ENTRADAS]]-Tabla3[[#This Row],[SALIDAS]]</f>
        <v>1</v>
      </c>
      <c r="K117" s="2">
        <v>225</v>
      </c>
      <c r="L117" s="2">
        <f>+Tabla3[[#This Row],[BALANCE INICIAL]]*Tabla3[[#This Row],[PRECIO]]</f>
        <v>225</v>
      </c>
      <c r="M117" s="2">
        <f>+Tabla3[[#This Row],[ENTRADAS]]*Tabla3[[#This Row],[PRECIO]]</f>
        <v>0</v>
      </c>
      <c r="N117" s="2">
        <f>+Tabla3[[#This Row],[SALIDAS]]*Tabla3[[#This Row],[PRECIO]]</f>
        <v>0</v>
      </c>
      <c r="O117" s="2">
        <f>+Tabla3[[#This Row],[BALANCE INICIAL2]]+Tabla3[[#This Row],[ENTRADAS3]]-Tabla3[[#This Row],[SALIDAS4]]</f>
        <v>225</v>
      </c>
    </row>
    <row r="118" spans="1:15" hidden="1" x14ac:dyDescent="0.25">
      <c r="A118" s="9" t="s">
        <v>59</v>
      </c>
      <c r="B118" s="17" t="s">
        <v>880</v>
      </c>
      <c r="C118" t="s">
        <v>107</v>
      </c>
      <c r="D118" t="s">
        <v>657</v>
      </c>
      <c r="F118" s="9" t="s">
        <v>820</v>
      </c>
      <c r="G118">
        <v>13</v>
      </c>
      <c r="J118">
        <f>+Tabla3[[#This Row],[BALANCE INICIAL]]+Tabla3[[#This Row],[ENTRADAS]]-Tabla3[[#This Row],[SALIDAS]]</f>
        <v>13</v>
      </c>
      <c r="K118" s="2">
        <v>600</v>
      </c>
      <c r="L118" s="2">
        <f>+Tabla3[[#This Row],[BALANCE INICIAL]]*Tabla3[[#This Row],[PRECIO]]</f>
        <v>7800</v>
      </c>
      <c r="M118" s="2">
        <f>+Tabla3[[#This Row],[ENTRADAS]]*Tabla3[[#This Row],[PRECIO]]</f>
        <v>0</v>
      </c>
      <c r="N118" s="2">
        <f>+Tabla3[[#This Row],[SALIDAS]]*Tabla3[[#This Row],[PRECIO]]</f>
        <v>0</v>
      </c>
      <c r="O118" s="2">
        <f>+Tabla3[[#This Row],[BALANCE INICIAL2]]+Tabla3[[#This Row],[ENTRADAS3]]-Tabla3[[#This Row],[SALIDAS4]]</f>
        <v>7800</v>
      </c>
    </row>
    <row r="119" spans="1:15" hidden="1" x14ac:dyDescent="0.25">
      <c r="A119" s="9" t="s">
        <v>59</v>
      </c>
      <c r="B119" s="17" t="s">
        <v>880</v>
      </c>
      <c r="C119" t="s">
        <v>107</v>
      </c>
      <c r="D119" t="s">
        <v>658</v>
      </c>
      <c r="F119" s="9" t="s">
        <v>820</v>
      </c>
      <c r="G119">
        <v>8</v>
      </c>
      <c r="I119">
        <v>2</v>
      </c>
      <c r="J119">
        <f>+Tabla3[[#This Row],[BALANCE INICIAL]]+Tabla3[[#This Row],[ENTRADAS]]-Tabla3[[#This Row],[SALIDAS]]</f>
        <v>6</v>
      </c>
      <c r="K119" s="2">
        <v>750</v>
      </c>
      <c r="L119" s="2">
        <f>+Tabla3[[#This Row],[BALANCE INICIAL]]*Tabla3[[#This Row],[PRECIO]]</f>
        <v>6000</v>
      </c>
      <c r="M119" s="2">
        <f>+Tabla3[[#This Row],[ENTRADAS]]*Tabla3[[#This Row],[PRECIO]]</f>
        <v>0</v>
      </c>
      <c r="N119" s="2">
        <f>+Tabla3[[#This Row],[SALIDAS]]*Tabla3[[#This Row],[PRECIO]]</f>
        <v>1500</v>
      </c>
      <c r="O119" s="2">
        <f>+Tabla3[[#This Row],[BALANCE INICIAL2]]+Tabla3[[#This Row],[ENTRADAS3]]-Tabla3[[#This Row],[SALIDAS4]]</f>
        <v>4500</v>
      </c>
    </row>
    <row r="120" spans="1:15" hidden="1" x14ac:dyDescent="0.25">
      <c r="A120" s="9" t="s">
        <v>59</v>
      </c>
      <c r="B120" s="17" t="s">
        <v>880</v>
      </c>
      <c r="C120" t="s">
        <v>107</v>
      </c>
      <c r="D120" t="s">
        <v>659</v>
      </c>
      <c r="F120" s="9" t="s">
        <v>820</v>
      </c>
      <c r="G120">
        <v>1</v>
      </c>
      <c r="J120">
        <f>+Tabla3[[#This Row],[BALANCE INICIAL]]+Tabla3[[#This Row],[ENTRADAS]]-Tabla3[[#This Row],[SALIDAS]]</f>
        <v>1</v>
      </c>
      <c r="K120" s="2">
        <v>400</v>
      </c>
      <c r="L120" s="2">
        <f>+Tabla3[[#This Row],[BALANCE INICIAL]]*Tabla3[[#This Row],[PRECIO]]</f>
        <v>400</v>
      </c>
      <c r="M120" s="2">
        <f>+Tabla3[[#This Row],[ENTRADAS]]*Tabla3[[#This Row],[PRECIO]]</f>
        <v>0</v>
      </c>
      <c r="N120" s="2">
        <f>+Tabla3[[#This Row],[SALIDAS]]*Tabla3[[#This Row],[PRECIO]]</f>
        <v>0</v>
      </c>
      <c r="O120" s="2">
        <f>+Tabla3[[#This Row],[BALANCE INICIAL2]]+Tabla3[[#This Row],[ENTRADAS3]]-Tabla3[[#This Row],[SALIDAS4]]</f>
        <v>400</v>
      </c>
    </row>
    <row r="121" spans="1:15" x14ac:dyDescent="0.25">
      <c r="A121" s="9" t="s">
        <v>30</v>
      </c>
      <c r="B121" s="17" t="s">
        <v>876</v>
      </c>
      <c r="C121" t="s">
        <v>73</v>
      </c>
      <c r="D121" t="s">
        <v>150</v>
      </c>
      <c r="F121" s="9" t="s">
        <v>820</v>
      </c>
      <c r="H121">
        <v>12</v>
      </c>
      <c r="I121">
        <v>12</v>
      </c>
      <c r="J121">
        <f>+Tabla3[[#This Row],[BALANCE INICIAL]]+Tabla3[[#This Row],[ENTRADAS]]-Tabla3[[#This Row],[SALIDAS]]</f>
        <v>0</v>
      </c>
      <c r="K121" s="2">
        <v>1200</v>
      </c>
      <c r="L121" s="2">
        <f>+Tabla3[[#This Row],[BALANCE INICIAL]]*Tabla3[[#This Row],[PRECIO]]</f>
        <v>0</v>
      </c>
      <c r="M121" s="2">
        <f>+Tabla3[[#This Row],[ENTRADAS]]*Tabla3[[#This Row],[PRECIO]]</f>
        <v>14400</v>
      </c>
      <c r="N121" s="2">
        <f>+Tabla3[[#This Row],[SALIDAS]]*Tabla3[[#This Row],[PRECIO]]</f>
        <v>14400</v>
      </c>
      <c r="O121" s="2">
        <f>+Tabla3[[#This Row],[BALANCE INICIAL2]]+Tabla3[[#This Row],[ENTRADAS3]]-Tabla3[[#This Row],[SALIDAS4]]</f>
        <v>0</v>
      </c>
    </row>
    <row r="122" spans="1:15" x14ac:dyDescent="0.25">
      <c r="A122" s="9" t="s">
        <v>34</v>
      </c>
      <c r="B122" s="17" t="s">
        <v>877</v>
      </c>
      <c r="C122" t="s">
        <v>80</v>
      </c>
      <c r="D122" t="s">
        <v>454</v>
      </c>
      <c r="F122" s="9" t="s">
        <v>820</v>
      </c>
      <c r="H122">
        <v>20</v>
      </c>
      <c r="I122">
        <v>2</v>
      </c>
      <c r="J122">
        <f>+Tabla3[[#This Row],[BALANCE INICIAL]]+Tabla3[[#This Row],[ENTRADAS]]-Tabla3[[#This Row],[SALIDAS]]</f>
        <v>18</v>
      </c>
      <c r="K122" s="2">
        <v>109</v>
      </c>
      <c r="L122" s="2">
        <f>+Tabla3[[#This Row],[BALANCE INICIAL]]*Tabla3[[#This Row],[PRECIO]]</f>
        <v>0</v>
      </c>
      <c r="M122" s="2">
        <f>+Tabla3[[#This Row],[ENTRADAS]]*Tabla3[[#This Row],[PRECIO]]</f>
        <v>2180</v>
      </c>
      <c r="N122" s="2">
        <f>+Tabla3[[#This Row],[SALIDAS]]*Tabla3[[#This Row],[PRECIO]]</f>
        <v>218</v>
      </c>
      <c r="O122" s="2">
        <f>+Tabla3[[#This Row],[BALANCE INICIAL2]]+Tabla3[[#This Row],[ENTRADAS3]]-Tabla3[[#This Row],[SALIDAS4]]</f>
        <v>1962</v>
      </c>
    </row>
    <row r="123" spans="1:15" x14ac:dyDescent="0.25">
      <c r="A123" s="9" t="s">
        <v>23</v>
      </c>
      <c r="B123" s="17" t="s">
        <v>881</v>
      </c>
      <c r="C123" t="s">
        <v>882</v>
      </c>
      <c r="D123" t="s">
        <v>424</v>
      </c>
      <c r="F123" s="9" t="s">
        <v>820</v>
      </c>
      <c r="H123">
        <v>50</v>
      </c>
      <c r="J123">
        <f>+Tabla3[[#This Row],[BALANCE INICIAL]]+Tabla3[[#This Row],[ENTRADAS]]-Tabla3[[#This Row],[SALIDAS]]</f>
        <v>50</v>
      </c>
      <c r="K123" s="2">
        <v>108</v>
      </c>
      <c r="L123" s="2">
        <f>+Tabla3[[#This Row],[BALANCE INICIAL]]*Tabla3[[#This Row],[PRECIO]]</f>
        <v>0</v>
      </c>
      <c r="M123" s="2">
        <f>+Tabla3[[#This Row],[ENTRADAS]]*Tabla3[[#This Row],[PRECIO]]</f>
        <v>5400</v>
      </c>
      <c r="N123" s="2">
        <f>+Tabla3[[#This Row],[SALIDAS]]*Tabla3[[#This Row],[PRECIO]]</f>
        <v>0</v>
      </c>
      <c r="O123" s="2">
        <f>+Tabla3[[#This Row],[BALANCE INICIAL2]]+Tabla3[[#This Row],[ENTRADAS3]]-Tabla3[[#This Row],[SALIDAS4]]</f>
        <v>5400</v>
      </c>
    </row>
    <row r="124" spans="1:15" x14ac:dyDescent="0.25">
      <c r="A124" s="9" t="s">
        <v>23</v>
      </c>
      <c r="B124" s="17" t="s">
        <v>881</v>
      </c>
      <c r="C124" t="s">
        <v>882</v>
      </c>
      <c r="D124" t="s">
        <v>952</v>
      </c>
      <c r="F124" s="9" t="s">
        <v>826</v>
      </c>
      <c r="H124">
        <v>30</v>
      </c>
      <c r="J124">
        <f>+Tabla3[[#This Row],[BALANCE INICIAL]]+Tabla3[[#This Row],[ENTRADAS]]-Tabla3[[#This Row],[SALIDAS]]</f>
        <v>30</v>
      </c>
      <c r="K124" s="2">
        <v>275</v>
      </c>
      <c r="L124" s="2">
        <f>+Tabla3[[#This Row],[BALANCE INICIAL]]*Tabla3[[#This Row],[PRECIO]]</f>
        <v>0</v>
      </c>
      <c r="M124" s="2">
        <f>+Tabla3[[#This Row],[ENTRADAS]]*Tabla3[[#This Row],[PRECIO]]</f>
        <v>8250</v>
      </c>
      <c r="N124" s="2">
        <f>+Tabla3[[#This Row],[SALIDAS]]*Tabla3[[#This Row],[PRECIO]]</f>
        <v>0</v>
      </c>
      <c r="O124" s="2">
        <f>+Tabla3[[#This Row],[BALANCE INICIAL2]]+Tabla3[[#This Row],[ENTRADAS3]]-Tabla3[[#This Row],[SALIDAS4]]</f>
        <v>8250</v>
      </c>
    </row>
    <row r="125" spans="1:15" hidden="1" x14ac:dyDescent="0.25">
      <c r="A125" s="9" t="s">
        <v>29</v>
      </c>
      <c r="B125" s="17" t="s">
        <v>878</v>
      </c>
      <c r="C125" t="s">
        <v>102</v>
      </c>
      <c r="D125" t="s">
        <v>545</v>
      </c>
      <c r="F125" s="9" t="s">
        <v>865</v>
      </c>
      <c r="G125">
        <v>1</v>
      </c>
      <c r="J125">
        <f>+Tabla3[[#This Row],[BALANCE INICIAL]]+Tabla3[[#This Row],[ENTRADAS]]-Tabla3[[#This Row],[SALIDAS]]</f>
        <v>1</v>
      </c>
      <c r="K125" s="2">
        <v>295</v>
      </c>
      <c r="L125" s="2">
        <f>+Tabla3[[#This Row],[BALANCE INICIAL]]*Tabla3[[#This Row],[PRECIO]]</f>
        <v>295</v>
      </c>
      <c r="M125" s="2">
        <f>+Tabla3[[#This Row],[ENTRADAS]]*Tabla3[[#This Row],[PRECIO]]</f>
        <v>0</v>
      </c>
      <c r="N125" s="2">
        <f>+Tabla3[[#This Row],[SALIDAS]]*Tabla3[[#This Row],[PRECIO]]</f>
        <v>0</v>
      </c>
      <c r="O125" s="2">
        <f>+Tabla3[[#This Row],[BALANCE INICIAL2]]+Tabla3[[#This Row],[ENTRADAS3]]-Tabla3[[#This Row],[SALIDAS4]]</f>
        <v>295</v>
      </c>
    </row>
    <row r="126" spans="1:15" hidden="1" x14ac:dyDescent="0.25">
      <c r="A126" s="9" t="s">
        <v>29</v>
      </c>
      <c r="B126" s="17" t="s">
        <v>878</v>
      </c>
      <c r="C126" t="s">
        <v>102</v>
      </c>
      <c r="D126" t="s">
        <v>546</v>
      </c>
      <c r="F126" s="9" t="s">
        <v>866</v>
      </c>
      <c r="G126">
        <v>17.529999999999998</v>
      </c>
      <c r="J126">
        <f>+Tabla3[[#This Row],[BALANCE INICIAL]]+Tabla3[[#This Row],[ENTRADAS]]-Tabla3[[#This Row],[SALIDAS]]</f>
        <v>17.529999999999998</v>
      </c>
      <c r="K126" s="2">
        <v>198</v>
      </c>
      <c r="L126" s="2">
        <f>+Tabla3[[#This Row],[BALANCE INICIAL]]*Tabla3[[#This Row],[PRECIO]]</f>
        <v>3470.9399999999996</v>
      </c>
      <c r="M126" s="2">
        <f>+Tabla3[[#This Row],[ENTRADAS]]*Tabla3[[#This Row],[PRECIO]]</f>
        <v>0</v>
      </c>
      <c r="N126" s="2">
        <f>+Tabla3[[#This Row],[SALIDAS]]*Tabla3[[#This Row],[PRECIO]]</f>
        <v>0</v>
      </c>
      <c r="O126" s="2">
        <f>+Tabla3[[#This Row],[BALANCE INICIAL2]]+Tabla3[[#This Row],[ENTRADAS3]]-Tabla3[[#This Row],[SALIDAS4]]</f>
        <v>3470.9399999999996</v>
      </c>
    </row>
    <row r="127" spans="1:15" hidden="1" x14ac:dyDescent="0.25">
      <c r="A127" s="9" t="s">
        <v>29</v>
      </c>
      <c r="B127" s="17" t="s">
        <v>878</v>
      </c>
      <c r="C127" t="s">
        <v>102</v>
      </c>
      <c r="D127" t="s">
        <v>547</v>
      </c>
      <c r="F127" s="9" t="s">
        <v>866</v>
      </c>
      <c r="G127">
        <v>7</v>
      </c>
      <c r="J127">
        <f>+Tabla3[[#This Row],[BALANCE INICIAL]]+Tabla3[[#This Row],[ENTRADAS]]-Tabla3[[#This Row],[SALIDAS]]</f>
        <v>7</v>
      </c>
      <c r="K127" s="2">
        <v>450</v>
      </c>
      <c r="L127" s="2">
        <f>+Tabla3[[#This Row],[BALANCE INICIAL]]*Tabla3[[#This Row],[PRECIO]]</f>
        <v>3150</v>
      </c>
      <c r="M127" s="2">
        <f>+Tabla3[[#This Row],[ENTRADAS]]*Tabla3[[#This Row],[PRECIO]]</f>
        <v>0</v>
      </c>
      <c r="N127" s="2">
        <f>+Tabla3[[#This Row],[SALIDAS]]*Tabla3[[#This Row],[PRECIO]]</f>
        <v>0</v>
      </c>
      <c r="O127" s="2">
        <f>+Tabla3[[#This Row],[BALANCE INICIAL2]]+Tabla3[[#This Row],[ENTRADAS3]]-Tabla3[[#This Row],[SALIDAS4]]</f>
        <v>3150</v>
      </c>
    </row>
    <row r="128" spans="1:15" hidden="1" x14ac:dyDescent="0.25">
      <c r="A128" s="9" t="s">
        <v>33</v>
      </c>
      <c r="B128" s="17" t="s">
        <v>879</v>
      </c>
      <c r="C128" t="s">
        <v>78</v>
      </c>
      <c r="D128" t="s">
        <v>173</v>
      </c>
      <c r="F128" s="9" t="s">
        <v>835</v>
      </c>
      <c r="G128">
        <v>2</v>
      </c>
      <c r="J128">
        <f>+Tabla3[[#This Row],[BALANCE INICIAL]]+Tabla3[[#This Row],[ENTRADAS]]-Tabla3[[#This Row],[SALIDAS]]</f>
        <v>2</v>
      </c>
      <c r="K128" s="2">
        <v>199</v>
      </c>
      <c r="L128" s="2">
        <f>+Tabla3[[#This Row],[BALANCE INICIAL]]*Tabla3[[#This Row],[PRECIO]]</f>
        <v>398</v>
      </c>
      <c r="M128" s="2">
        <f>+Tabla3[[#This Row],[ENTRADAS]]*Tabla3[[#This Row],[PRECIO]]</f>
        <v>0</v>
      </c>
      <c r="N128" s="2">
        <f>+Tabla3[[#This Row],[SALIDAS]]*Tabla3[[#This Row],[PRECIO]]</f>
        <v>0</v>
      </c>
      <c r="O128" s="2">
        <f>+Tabla3[[#This Row],[BALANCE INICIAL2]]+Tabla3[[#This Row],[ENTRADAS3]]-Tabla3[[#This Row],[SALIDAS4]]</f>
        <v>398</v>
      </c>
    </row>
    <row r="129" spans="1:15" hidden="1" x14ac:dyDescent="0.25">
      <c r="A129" s="9" t="s">
        <v>59</v>
      </c>
      <c r="B129" s="17" t="s">
        <v>880</v>
      </c>
      <c r="C129" t="s">
        <v>107</v>
      </c>
      <c r="D129" t="s">
        <v>660</v>
      </c>
      <c r="F129" s="9" t="s">
        <v>834</v>
      </c>
      <c r="G129">
        <v>9</v>
      </c>
      <c r="I129">
        <v>2</v>
      </c>
      <c r="J129">
        <f>+Tabla3[[#This Row],[BALANCE INICIAL]]+Tabla3[[#This Row],[ENTRADAS]]-Tabla3[[#This Row],[SALIDAS]]</f>
        <v>7</v>
      </c>
      <c r="K129" s="2">
        <v>365</v>
      </c>
      <c r="L129" s="2">
        <f>+Tabla3[[#This Row],[BALANCE INICIAL]]*Tabla3[[#This Row],[PRECIO]]</f>
        <v>3285</v>
      </c>
      <c r="M129" s="2">
        <f>+Tabla3[[#This Row],[ENTRADAS]]*Tabla3[[#This Row],[PRECIO]]</f>
        <v>0</v>
      </c>
      <c r="N129" s="2">
        <f>+Tabla3[[#This Row],[SALIDAS]]*Tabla3[[#This Row],[PRECIO]]</f>
        <v>730</v>
      </c>
      <c r="O129" s="2">
        <f>+Tabla3[[#This Row],[BALANCE INICIAL2]]+Tabla3[[#This Row],[ENTRADAS3]]-Tabla3[[#This Row],[SALIDAS4]]</f>
        <v>2555</v>
      </c>
    </row>
    <row r="130" spans="1:15" hidden="1" x14ac:dyDescent="0.25">
      <c r="A130" s="9" t="s">
        <v>59</v>
      </c>
      <c r="B130" s="17" t="s">
        <v>880</v>
      </c>
      <c r="C130" t="s">
        <v>107</v>
      </c>
      <c r="D130" t="s">
        <v>661</v>
      </c>
      <c r="F130" s="9" t="s">
        <v>834</v>
      </c>
      <c r="G130">
        <v>1</v>
      </c>
      <c r="I130">
        <v>1</v>
      </c>
      <c r="J130">
        <f>+Tabla3[[#This Row],[BALANCE INICIAL]]+Tabla3[[#This Row],[ENTRADAS]]-Tabla3[[#This Row],[SALIDAS]]</f>
        <v>0</v>
      </c>
      <c r="K130" s="2">
        <v>800</v>
      </c>
      <c r="L130" s="2">
        <f>+Tabla3[[#This Row],[BALANCE INICIAL]]*Tabla3[[#This Row],[PRECIO]]</f>
        <v>800</v>
      </c>
      <c r="M130" s="2">
        <f>+Tabla3[[#This Row],[ENTRADAS]]*Tabla3[[#This Row],[PRECIO]]</f>
        <v>0</v>
      </c>
      <c r="N130" s="2">
        <f>+Tabla3[[#This Row],[SALIDAS]]*Tabla3[[#This Row],[PRECIO]]</f>
        <v>800</v>
      </c>
      <c r="O130" s="2">
        <f>+Tabla3[[#This Row],[BALANCE INICIAL2]]+Tabla3[[#This Row],[ENTRADAS3]]-Tabla3[[#This Row],[SALIDAS4]]</f>
        <v>0</v>
      </c>
    </row>
    <row r="131" spans="1:15" hidden="1" x14ac:dyDescent="0.25">
      <c r="A131" s="9" t="s">
        <v>59</v>
      </c>
      <c r="B131" s="17" t="s">
        <v>880</v>
      </c>
      <c r="C131" t="s">
        <v>107</v>
      </c>
      <c r="D131" t="s">
        <v>662</v>
      </c>
      <c r="F131" s="9" t="s">
        <v>834</v>
      </c>
      <c r="G131">
        <v>1</v>
      </c>
      <c r="J131">
        <f>+Tabla3[[#This Row],[BALANCE INICIAL]]+Tabla3[[#This Row],[ENTRADAS]]-Tabla3[[#This Row],[SALIDAS]]</f>
        <v>1</v>
      </c>
      <c r="K131" s="2">
        <v>400</v>
      </c>
      <c r="L131" s="2">
        <f>+Tabla3[[#This Row],[BALANCE INICIAL]]*Tabla3[[#This Row],[PRECIO]]</f>
        <v>400</v>
      </c>
      <c r="M131" s="2">
        <f>+Tabla3[[#This Row],[ENTRADAS]]*Tabla3[[#This Row],[PRECIO]]</f>
        <v>0</v>
      </c>
      <c r="N131" s="2">
        <f>+Tabla3[[#This Row],[SALIDAS]]*Tabla3[[#This Row],[PRECIO]]</f>
        <v>0</v>
      </c>
      <c r="O131" s="2">
        <f>+Tabla3[[#This Row],[BALANCE INICIAL2]]+Tabla3[[#This Row],[ENTRADAS3]]-Tabla3[[#This Row],[SALIDAS4]]</f>
        <v>400</v>
      </c>
    </row>
    <row r="132" spans="1:15" hidden="1" x14ac:dyDescent="0.25">
      <c r="A132" s="9" t="s">
        <v>59</v>
      </c>
      <c r="B132" s="17" t="s">
        <v>880</v>
      </c>
      <c r="C132" t="s">
        <v>107</v>
      </c>
      <c r="D132" t="s">
        <v>663</v>
      </c>
      <c r="F132" s="9" t="s">
        <v>834</v>
      </c>
      <c r="G132">
        <v>15</v>
      </c>
      <c r="J132">
        <f>+Tabla3[[#This Row],[BALANCE INICIAL]]+Tabla3[[#This Row],[ENTRADAS]]-Tabla3[[#This Row],[SALIDAS]]</f>
        <v>15</v>
      </c>
      <c r="K132" s="2">
        <v>365</v>
      </c>
      <c r="L132" s="2">
        <f>+Tabla3[[#This Row],[BALANCE INICIAL]]*Tabla3[[#This Row],[PRECIO]]</f>
        <v>5475</v>
      </c>
      <c r="M132" s="2">
        <f>+Tabla3[[#This Row],[ENTRADAS]]*Tabla3[[#This Row],[PRECIO]]</f>
        <v>0</v>
      </c>
      <c r="N132" s="2">
        <f>+Tabla3[[#This Row],[SALIDAS]]*Tabla3[[#This Row],[PRECIO]]</f>
        <v>0</v>
      </c>
      <c r="O132" s="2">
        <f>+Tabla3[[#This Row],[BALANCE INICIAL2]]+Tabla3[[#This Row],[ENTRADAS3]]-Tabla3[[#This Row],[SALIDAS4]]</f>
        <v>5475</v>
      </c>
    </row>
    <row r="133" spans="1:15" hidden="1" x14ac:dyDescent="0.25">
      <c r="A133" s="9" t="s">
        <v>59</v>
      </c>
      <c r="B133" s="17" t="s">
        <v>880</v>
      </c>
      <c r="C133" t="s">
        <v>107</v>
      </c>
      <c r="D133" t="s">
        <v>664</v>
      </c>
      <c r="F133" s="9" t="s">
        <v>834</v>
      </c>
      <c r="G133">
        <v>13</v>
      </c>
      <c r="J133">
        <f>+Tabla3[[#This Row],[BALANCE INICIAL]]+Tabla3[[#This Row],[ENTRADAS]]-Tabla3[[#This Row],[SALIDAS]]</f>
        <v>13</v>
      </c>
      <c r="K133" s="2">
        <v>450</v>
      </c>
      <c r="L133" s="2">
        <f>+Tabla3[[#This Row],[BALANCE INICIAL]]*Tabla3[[#This Row],[PRECIO]]</f>
        <v>5850</v>
      </c>
      <c r="M133" s="2">
        <f>+Tabla3[[#This Row],[ENTRADAS]]*Tabla3[[#This Row],[PRECIO]]</f>
        <v>0</v>
      </c>
      <c r="N133" s="2">
        <f>+Tabla3[[#This Row],[SALIDAS]]*Tabla3[[#This Row],[PRECIO]]</f>
        <v>0</v>
      </c>
      <c r="O133" s="2">
        <f>+Tabla3[[#This Row],[BALANCE INICIAL2]]+Tabla3[[#This Row],[ENTRADAS3]]-Tabla3[[#This Row],[SALIDAS4]]</f>
        <v>5850</v>
      </c>
    </row>
    <row r="134" spans="1:15" hidden="1" x14ac:dyDescent="0.25">
      <c r="A134" s="9" t="s">
        <v>59</v>
      </c>
      <c r="B134" s="17" t="s">
        <v>880</v>
      </c>
      <c r="C134" t="s">
        <v>107</v>
      </c>
      <c r="D134" t="s">
        <v>665</v>
      </c>
      <c r="F134" s="9" t="s">
        <v>834</v>
      </c>
      <c r="G134">
        <v>14</v>
      </c>
      <c r="J134">
        <f>+Tabla3[[#This Row],[BALANCE INICIAL]]+Tabla3[[#This Row],[ENTRADAS]]-Tabla3[[#This Row],[SALIDAS]]</f>
        <v>14</v>
      </c>
      <c r="K134" s="2">
        <v>365</v>
      </c>
      <c r="L134" s="2">
        <f>+Tabla3[[#This Row],[BALANCE INICIAL]]*Tabla3[[#This Row],[PRECIO]]</f>
        <v>5110</v>
      </c>
      <c r="M134" s="2">
        <f>+Tabla3[[#This Row],[ENTRADAS]]*Tabla3[[#This Row],[PRECIO]]</f>
        <v>0</v>
      </c>
      <c r="N134" s="2">
        <f>+Tabla3[[#This Row],[SALIDAS]]*Tabla3[[#This Row],[PRECIO]]</f>
        <v>0</v>
      </c>
      <c r="O134" s="2">
        <f>+Tabla3[[#This Row],[BALANCE INICIAL2]]+Tabla3[[#This Row],[ENTRADAS3]]-Tabla3[[#This Row],[SALIDAS4]]</f>
        <v>5110</v>
      </c>
    </row>
    <row r="135" spans="1:15" hidden="1" x14ac:dyDescent="0.25">
      <c r="A135" s="9" t="s">
        <v>59</v>
      </c>
      <c r="B135" s="17" t="s">
        <v>880</v>
      </c>
      <c r="C135" t="s">
        <v>107</v>
      </c>
      <c r="D135" t="s">
        <v>666</v>
      </c>
      <c r="F135" s="9" t="s">
        <v>834</v>
      </c>
      <c r="G135">
        <v>0</v>
      </c>
      <c r="J135">
        <f>+Tabla3[[#This Row],[BALANCE INICIAL]]+Tabla3[[#This Row],[ENTRADAS]]-Tabla3[[#This Row],[SALIDAS]]</f>
        <v>0</v>
      </c>
      <c r="K135" s="2">
        <v>800</v>
      </c>
      <c r="L135" s="2">
        <f>+Tabla3[[#This Row],[BALANCE INICIAL]]*Tabla3[[#This Row],[PRECIO]]</f>
        <v>0</v>
      </c>
      <c r="M135" s="2">
        <f>+Tabla3[[#This Row],[ENTRADAS]]*Tabla3[[#This Row],[PRECIO]]</f>
        <v>0</v>
      </c>
      <c r="N135" s="2">
        <f>+Tabla3[[#This Row],[SALIDAS]]*Tabla3[[#This Row],[PRECIO]]</f>
        <v>0</v>
      </c>
      <c r="O135" s="2">
        <f>+Tabla3[[#This Row],[BALANCE INICIAL2]]+Tabla3[[#This Row],[ENTRADAS3]]-Tabla3[[#This Row],[SALIDAS4]]</f>
        <v>0</v>
      </c>
    </row>
    <row r="136" spans="1:15" hidden="1" x14ac:dyDescent="0.25">
      <c r="A136" s="9" t="s">
        <v>59</v>
      </c>
      <c r="B136" s="17" t="s">
        <v>880</v>
      </c>
      <c r="C136" t="s">
        <v>107</v>
      </c>
      <c r="D136" t="s">
        <v>667</v>
      </c>
      <c r="F136" s="9" t="s">
        <v>834</v>
      </c>
      <c r="G136">
        <v>13</v>
      </c>
      <c r="J136">
        <f>+Tabla3[[#This Row],[BALANCE INICIAL]]+Tabla3[[#This Row],[ENTRADAS]]-Tabla3[[#This Row],[SALIDAS]]</f>
        <v>13</v>
      </c>
      <c r="K136" s="2">
        <v>365</v>
      </c>
      <c r="L136" s="2">
        <f>+Tabla3[[#This Row],[BALANCE INICIAL]]*Tabla3[[#This Row],[PRECIO]]</f>
        <v>4745</v>
      </c>
      <c r="M136" s="2">
        <f>+Tabla3[[#This Row],[ENTRADAS]]*Tabla3[[#This Row],[PRECIO]]</f>
        <v>0</v>
      </c>
      <c r="N136" s="2">
        <f>+Tabla3[[#This Row],[SALIDAS]]*Tabla3[[#This Row],[PRECIO]]</f>
        <v>0</v>
      </c>
      <c r="O136" s="2">
        <f>+Tabla3[[#This Row],[BALANCE INICIAL2]]+Tabla3[[#This Row],[ENTRADAS3]]-Tabla3[[#This Row],[SALIDAS4]]</f>
        <v>4745</v>
      </c>
    </row>
    <row r="137" spans="1:15" hidden="1" x14ac:dyDescent="0.25">
      <c r="A137" s="9" t="s">
        <v>29</v>
      </c>
      <c r="B137" s="17" t="s">
        <v>878</v>
      </c>
      <c r="C137" t="s">
        <v>102</v>
      </c>
      <c r="D137" t="s">
        <v>548</v>
      </c>
      <c r="F137" s="9" t="s">
        <v>865</v>
      </c>
      <c r="G137">
        <v>10</v>
      </c>
      <c r="J137">
        <f>+Tabla3[[#This Row],[BALANCE INICIAL]]+Tabla3[[#This Row],[ENTRADAS]]-Tabla3[[#This Row],[SALIDAS]]</f>
        <v>10</v>
      </c>
      <c r="K137" s="2">
        <v>476</v>
      </c>
      <c r="L137" s="2">
        <f>+Tabla3[[#This Row],[BALANCE INICIAL]]*Tabla3[[#This Row],[PRECIO]]</f>
        <v>4760</v>
      </c>
      <c r="M137" s="2">
        <f>+Tabla3[[#This Row],[ENTRADAS]]*Tabla3[[#This Row],[PRECIO]]</f>
        <v>0</v>
      </c>
      <c r="N137" s="2">
        <f>+Tabla3[[#This Row],[SALIDAS]]*Tabla3[[#This Row],[PRECIO]]</f>
        <v>0</v>
      </c>
      <c r="O137" s="2">
        <f>+Tabla3[[#This Row],[BALANCE INICIAL2]]+Tabla3[[#This Row],[ENTRADAS3]]-Tabla3[[#This Row],[SALIDAS4]]</f>
        <v>4760</v>
      </c>
    </row>
    <row r="138" spans="1:15" hidden="1" x14ac:dyDescent="0.25">
      <c r="A138" s="9" t="s">
        <v>29</v>
      </c>
      <c r="B138" t="s">
        <v>878</v>
      </c>
      <c r="C138" t="s">
        <v>102</v>
      </c>
      <c r="D138" t="s">
        <v>498</v>
      </c>
      <c r="F138" s="9" t="s">
        <v>908</v>
      </c>
      <c r="G138">
        <v>0</v>
      </c>
      <c r="J138">
        <f>+Tabla3[[#This Row],[BALANCE INICIAL]]+Tabla3[[#This Row],[ENTRADAS]]-Tabla3[[#This Row],[SALIDAS]]</f>
        <v>0</v>
      </c>
      <c r="K138" s="2">
        <v>235</v>
      </c>
      <c r="L138" s="2">
        <f>+Tabla3[[#This Row],[BALANCE INICIAL]]*Tabla3[[#This Row],[PRECIO]]</f>
        <v>0</v>
      </c>
      <c r="M138" s="2">
        <f>+Tabla3[[#This Row],[ENTRADAS]]*Tabla3[[#This Row],[PRECIO]]</f>
        <v>0</v>
      </c>
      <c r="N138" s="2">
        <f>+Tabla3[[#This Row],[SALIDAS]]*Tabla3[[#This Row],[PRECIO]]</f>
        <v>0</v>
      </c>
      <c r="O138" s="2">
        <f>+Tabla3[[#This Row],[BALANCE INICIAL2]]+Tabla3[[#This Row],[ENTRADAS3]]-Tabla3[[#This Row],[SALIDAS4]]</f>
        <v>0</v>
      </c>
    </row>
    <row r="139" spans="1:15" hidden="1" x14ac:dyDescent="0.25">
      <c r="A139" s="9" t="s">
        <v>29</v>
      </c>
      <c r="B139" t="s">
        <v>878</v>
      </c>
      <c r="C139" t="s">
        <v>102</v>
      </c>
      <c r="D139" t="s">
        <v>499</v>
      </c>
      <c r="F139" s="9" t="s">
        <v>908</v>
      </c>
      <c r="G139">
        <v>0</v>
      </c>
      <c r="J139">
        <f>+Tabla3[[#This Row],[BALANCE INICIAL]]+Tabla3[[#This Row],[ENTRADAS]]-Tabla3[[#This Row],[SALIDAS]]</f>
        <v>0</v>
      </c>
      <c r="K139" s="2">
        <v>228</v>
      </c>
      <c r="L139" s="2">
        <f>+Tabla3[[#This Row],[BALANCE INICIAL]]*Tabla3[[#This Row],[PRECIO]]</f>
        <v>0</v>
      </c>
      <c r="M139" s="2">
        <f>+Tabla3[[#This Row],[ENTRADAS]]*Tabla3[[#This Row],[PRECIO]]</f>
        <v>0</v>
      </c>
      <c r="N139" s="2">
        <f>+Tabla3[[#This Row],[SALIDAS]]*Tabla3[[#This Row],[PRECIO]]</f>
        <v>0</v>
      </c>
      <c r="O139" s="2">
        <f>+Tabla3[[#This Row],[BALANCE INICIAL2]]+Tabla3[[#This Row],[ENTRADAS3]]-Tabla3[[#This Row],[SALIDAS4]]</f>
        <v>0</v>
      </c>
    </row>
    <row r="140" spans="1:15" x14ac:dyDescent="0.25">
      <c r="A140" s="9" t="s">
        <v>28</v>
      </c>
      <c r="B140" t="s">
        <v>884</v>
      </c>
      <c r="C140" t="s">
        <v>74</v>
      </c>
      <c r="D140" t="s">
        <v>175</v>
      </c>
      <c r="F140" s="9" t="s">
        <v>820</v>
      </c>
      <c r="G140">
        <v>16</v>
      </c>
      <c r="H140">
        <v>10</v>
      </c>
      <c r="I140">
        <v>7</v>
      </c>
      <c r="J140">
        <f>+Tabla3[[#This Row],[BALANCE INICIAL]]+Tabla3[[#This Row],[ENTRADAS]]-Tabla3[[#This Row],[SALIDAS]]</f>
        <v>19</v>
      </c>
      <c r="K140" s="2">
        <v>97.46</v>
      </c>
      <c r="L140" s="2">
        <f>+Tabla3[[#This Row],[BALANCE INICIAL]]*Tabla3[[#This Row],[PRECIO]]</f>
        <v>1559.36</v>
      </c>
      <c r="M140" s="2">
        <f>+Tabla3[[#This Row],[ENTRADAS]]*Tabla3[[#This Row],[PRECIO]]</f>
        <v>974.59999999999991</v>
      </c>
      <c r="N140" s="2">
        <f>+Tabla3[[#This Row],[SALIDAS]]*Tabla3[[#This Row],[PRECIO]]</f>
        <v>682.21999999999991</v>
      </c>
      <c r="O140" s="2">
        <f>+Tabla3[[#This Row],[BALANCE INICIAL2]]+Tabla3[[#This Row],[ENTRADAS3]]-Tabla3[[#This Row],[SALIDAS4]]</f>
        <v>1851.7400000000002</v>
      </c>
    </row>
    <row r="141" spans="1:15" x14ac:dyDescent="0.25">
      <c r="A141" s="9" t="s">
        <v>28</v>
      </c>
      <c r="B141" t="s">
        <v>884</v>
      </c>
      <c r="C141" t="s">
        <v>74</v>
      </c>
      <c r="D141" t="s">
        <v>174</v>
      </c>
      <c r="F141" s="9" t="s">
        <v>820</v>
      </c>
      <c r="G141">
        <v>16</v>
      </c>
      <c r="H141">
        <v>10</v>
      </c>
      <c r="I141">
        <v>1</v>
      </c>
      <c r="J141">
        <f>+Tabla3[[#This Row],[BALANCE INICIAL]]+Tabla3[[#This Row],[ENTRADAS]]-Tabla3[[#This Row],[SALIDAS]]</f>
        <v>25</v>
      </c>
      <c r="K141" s="2">
        <v>391.36</v>
      </c>
      <c r="L141" s="2">
        <f>+Tabla3[[#This Row],[BALANCE INICIAL]]*Tabla3[[#This Row],[PRECIO]]</f>
        <v>6261.76</v>
      </c>
      <c r="M141" s="2">
        <f>+Tabla3[[#This Row],[ENTRADAS]]*Tabla3[[#This Row],[PRECIO]]</f>
        <v>3913.6000000000004</v>
      </c>
      <c r="N141" s="2">
        <f>+Tabla3[[#This Row],[SALIDAS]]*Tabla3[[#This Row],[PRECIO]]</f>
        <v>391.36</v>
      </c>
      <c r="O141" s="2">
        <f>+Tabla3[[#This Row],[BALANCE INICIAL2]]+Tabla3[[#This Row],[ENTRADAS3]]-Tabla3[[#This Row],[SALIDAS4]]</f>
        <v>9784</v>
      </c>
    </row>
    <row r="142" spans="1:15" hidden="1" x14ac:dyDescent="0.25">
      <c r="A142" s="9" t="s">
        <v>28</v>
      </c>
      <c r="B142" t="s">
        <v>884</v>
      </c>
      <c r="C142" t="s">
        <v>74</v>
      </c>
      <c r="D142" t="s">
        <v>176</v>
      </c>
      <c r="F142" s="9" t="s">
        <v>831</v>
      </c>
      <c r="G142">
        <v>1</v>
      </c>
      <c r="J142">
        <f>+Tabla3[[#This Row],[BALANCE INICIAL]]+Tabla3[[#This Row],[ENTRADAS]]-Tabla3[[#This Row],[SALIDAS]]</f>
        <v>1</v>
      </c>
      <c r="K142" s="2">
        <v>130</v>
      </c>
      <c r="L142" s="2">
        <f>+Tabla3[[#This Row],[BALANCE INICIAL]]*Tabla3[[#This Row],[PRECIO]]</f>
        <v>130</v>
      </c>
      <c r="M142" s="2">
        <f>+Tabla3[[#This Row],[ENTRADAS]]*Tabla3[[#This Row],[PRECIO]]</f>
        <v>0</v>
      </c>
      <c r="N142" s="2">
        <f>+Tabla3[[#This Row],[SALIDAS]]*Tabla3[[#This Row],[PRECIO]]</f>
        <v>0</v>
      </c>
      <c r="O142" s="2">
        <f>+Tabla3[[#This Row],[BALANCE INICIAL2]]+Tabla3[[#This Row],[ENTRADAS3]]-Tabla3[[#This Row],[SALIDAS4]]</f>
        <v>130</v>
      </c>
    </row>
    <row r="143" spans="1:15" x14ac:dyDescent="0.25">
      <c r="A143" s="9" t="s">
        <v>28</v>
      </c>
      <c r="B143" t="s">
        <v>884</v>
      </c>
      <c r="C143" t="s">
        <v>74</v>
      </c>
      <c r="D143" t="s">
        <v>177</v>
      </c>
      <c r="F143" s="9" t="s">
        <v>826</v>
      </c>
      <c r="G143">
        <v>12</v>
      </c>
      <c r="H143">
        <v>10</v>
      </c>
      <c r="I143">
        <v>2</v>
      </c>
      <c r="J143">
        <f>+Tabla3[[#This Row],[BALANCE INICIAL]]+Tabla3[[#This Row],[ENTRADAS]]-Tabla3[[#This Row],[SALIDAS]]</f>
        <v>20</v>
      </c>
      <c r="K143" s="2">
        <v>184</v>
      </c>
      <c r="L143" s="2">
        <f>+Tabla3[[#This Row],[BALANCE INICIAL]]*Tabla3[[#This Row],[PRECIO]]</f>
        <v>2208</v>
      </c>
      <c r="M143" s="2">
        <f>+Tabla3[[#This Row],[ENTRADAS]]*Tabla3[[#This Row],[PRECIO]]</f>
        <v>1840</v>
      </c>
      <c r="N143" s="2">
        <f>+Tabla3[[#This Row],[SALIDAS]]*Tabla3[[#This Row],[PRECIO]]</f>
        <v>368</v>
      </c>
      <c r="O143" s="2">
        <f>+Tabla3[[#This Row],[BALANCE INICIAL2]]+Tabla3[[#This Row],[ENTRADAS3]]-Tabla3[[#This Row],[SALIDAS4]]</f>
        <v>3680</v>
      </c>
    </row>
    <row r="144" spans="1:15" x14ac:dyDescent="0.25">
      <c r="A144" s="9" t="s">
        <v>28</v>
      </c>
      <c r="B144" t="s">
        <v>884</v>
      </c>
      <c r="C144" t="s">
        <v>74</v>
      </c>
      <c r="D144" t="s">
        <v>178</v>
      </c>
      <c r="F144" s="9" t="s">
        <v>826</v>
      </c>
      <c r="G144">
        <v>14</v>
      </c>
      <c r="H144">
        <v>10</v>
      </c>
      <c r="J144">
        <f>+Tabla3[[#This Row],[BALANCE INICIAL]]+Tabla3[[#This Row],[ENTRADAS]]-Tabla3[[#This Row],[SALIDAS]]</f>
        <v>24</v>
      </c>
      <c r="K144" s="2">
        <v>199.16</v>
      </c>
      <c r="L144" s="2">
        <f>+Tabla3[[#This Row],[BALANCE INICIAL]]*Tabla3[[#This Row],[PRECIO]]</f>
        <v>2788.24</v>
      </c>
      <c r="M144" s="2">
        <f>+Tabla3[[#This Row],[ENTRADAS]]*Tabla3[[#This Row],[PRECIO]]</f>
        <v>1991.6</v>
      </c>
      <c r="N144" s="2">
        <f>+Tabla3[[#This Row],[SALIDAS]]*Tabla3[[#This Row],[PRECIO]]</f>
        <v>0</v>
      </c>
      <c r="O144" s="2">
        <f>+Tabla3[[#This Row],[BALANCE INICIAL2]]+Tabla3[[#This Row],[ENTRADAS3]]-Tabla3[[#This Row],[SALIDAS4]]</f>
        <v>4779.84</v>
      </c>
    </row>
    <row r="145" spans="1:15" hidden="1" x14ac:dyDescent="0.25">
      <c r="A145" s="9" t="s">
        <v>29</v>
      </c>
      <c r="B145" s="17" t="s">
        <v>878</v>
      </c>
      <c r="C145" t="s">
        <v>102</v>
      </c>
      <c r="D145" t="s">
        <v>549</v>
      </c>
      <c r="F145" s="9" t="s">
        <v>865</v>
      </c>
      <c r="G145">
        <v>1</v>
      </c>
      <c r="J145">
        <f>+Tabla3[[#This Row],[BALANCE INICIAL]]+Tabla3[[#This Row],[ENTRADAS]]-Tabla3[[#This Row],[SALIDAS]]</f>
        <v>1</v>
      </c>
      <c r="K145" s="2">
        <v>109.99</v>
      </c>
      <c r="L145" s="2">
        <f>+Tabla3[[#This Row],[BALANCE INICIAL]]*Tabla3[[#This Row],[PRECIO]]</f>
        <v>109.99</v>
      </c>
      <c r="M145" s="2">
        <f>+Tabla3[[#This Row],[ENTRADAS]]*Tabla3[[#This Row],[PRECIO]]</f>
        <v>0</v>
      </c>
      <c r="N145" s="2">
        <f>+Tabla3[[#This Row],[SALIDAS]]*Tabla3[[#This Row],[PRECIO]]</f>
        <v>0</v>
      </c>
      <c r="O145" s="2">
        <f>+Tabla3[[#This Row],[BALANCE INICIAL2]]+Tabla3[[#This Row],[ENTRADAS3]]-Tabla3[[#This Row],[SALIDAS4]]</f>
        <v>109.99</v>
      </c>
    </row>
    <row r="146" spans="1:15" hidden="1" x14ac:dyDescent="0.25">
      <c r="A146" s="9" t="s">
        <v>28</v>
      </c>
      <c r="B146" t="s">
        <v>884</v>
      </c>
      <c r="C146" t="s">
        <v>74</v>
      </c>
      <c r="D146" t="s">
        <v>180</v>
      </c>
      <c r="F146" s="9" t="s">
        <v>820</v>
      </c>
      <c r="G146">
        <v>70</v>
      </c>
      <c r="J146">
        <f>+Tabla3[[#This Row],[BALANCE INICIAL]]+Tabla3[[#This Row],[ENTRADAS]]-Tabla3[[#This Row],[SALIDAS]]</f>
        <v>70</v>
      </c>
      <c r="K146" s="2">
        <v>4.5</v>
      </c>
      <c r="L146" s="2">
        <f>+Tabla3[[#This Row],[BALANCE INICIAL]]*Tabla3[[#This Row],[PRECIO]]</f>
        <v>315</v>
      </c>
      <c r="M146" s="2">
        <f>+Tabla3[[#This Row],[ENTRADAS]]*Tabla3[[#This Row],[PRECIO]]</f>
        <v>0</v>
      </c>
      <c r="N146" s="2">
        <f>+Tabla3[[#This Row],[SALIDAS]]*Tabla3[[#This Row],[PRECIO]]</f>
        <v>0</v>
      </c>
      <c r="O146" s="2">
        <f>+Tabla3[[#This Row],[BALANCE INICIAL2]]+Tabla3[[#This Row],[ENTRADAS3]]-Tabla3[[#This Row],[SALIDAS4]]</f>
        <v>315</v>
      </c>
    </row>
    <row r="147" spans="1:15" hidden="1" x14ac:dyDescent="0.25">
      <c r="A147" s="9" t="s">
        <v>29</v>
      </c>
      <c r="B147" t="s">
        <v>878</v>
      </c>
      <c r="C147" t="s">
        <v>102</v>
      </c>
      <c r="D147" t="s">
        <v>500</v>
      </c>
      <c r="F147" s="9" t="s">
        <v>908</v>
      </c>
      <c r="G147">
        <v>0</v>
      </c>
      <c r="J147">
        <f>+Tabla3[[#This Row],[BALANCE INICIAL]]+Tabla3[[#This Row],[ENTRADAS]]-Tabla3[[#This Row],[SALIDAS]]</f>
        <v>0</v>
      </c>
      <c r="K147" s="2">
        <v>77</v>
      </c>
      <c r="L147" s="2">
        <f>+Tabla3[[#This Row],[BALANCE INICIAL]]*Tabla3[[#This Row],[PRECIO]]</f>
        <v>0</v>
      </c>
      <c r="M147" s="2">
        <f>+Tabla3[[#This Row],[ENTRADAS]]*Tabla3[[#This Row],[PRECIO]]</f>
        <v>0</v>
      </c>
      <c r="N147" s="2">
        <f>+Tabla3[[#This Row],[SALIDAS]]*Tabla3[[#This Row],[PRECIO]]</f>
        <v>0</v>
      </c>
      <c r="O147" s="2">
        <f>+Tabla3[[#This Row],[BALANCE INICIAL2]]+Tabla3[[#This Row],[ENTRADAS3]]-Tabla3[[#This Row],[SALIDAS4]]</f>
        <v>0</v>
      </c>
    </row>
    <row r="148" spans="1:15" hidden="1" x14ac:dyDescent="0.25">
      <c r="A148" s="9" t="s">
        <v>36</v>
      </c>
      <c r="B148" t="s">
        <v>895</v>
      </c>
      <c r="C148" t="s">
        <v>82</v>
      </c>
      <c r="D148" t="s">
        <v>182</v>
      </c>
      <c r="F148" s="9" t="s">
        <v>820</v>
      </c>
      <c r="G148">
        <v>1</v>
      </c>
      <c r="J148">
        <f>+Tabla3[[#This Row],[BALANCE INICIAL]]+Tabla3[[#This Row],[ENTRADAS]]-Tabla3[[#This Row],[SALIDAS]]</f>
        <v>1</v>
      </c>
      <c r="K148" s="2">
        <v>1900</v>
      </c>
      <c r="L148" s="2">
        <f>+Tabla3[[#This Row],[BALANCE INICIAL]]*Tabla3[[#This Row],[PRECIO]]</f>
        <v>1900</v>
      </c>
      <c r="M148" s="2">
        <f>+Tabla3[[#This Row],[ENTRADAS]]*Tabla3[[#This Row],[PRECIO]]</f>
        <v>0</v>
      </c>
      <c r="N148" s="2">
        <f>+Tabla3[[#This Row],[SALIDAS]]*Tabla3[[#This Row],[PRECIO]]</f>
        <v>0</v>
      </c>
      <c r="O148" s="2">
        <f>+Tabla3[[#This Row],[BALANCE INICIAL2]]+Tabla3[[#This Row],[ENTRADAS3]]-Tabla3[[#This Row],[SALIDAS4]]</f>
        <v>1900</v>
      </c>
    </row>
    <row r="149" spans="1:15" hidden="1" x14ac:dyDescent="0.25">
      <c r="A149" s="9" t="s">
        <v>35</v>
      </c>
      <c r="B149" s="17" t="s">
        <v>883</v>
      </c>
      <c r="C149" t="s">
        <v>81</v>
      </c>
      <c r="D149" t="s">
        <v>181</v>
      </c>
      <c r="F149" s="9" t="s">
        <v>820</v>
      </c>
      <c r="G149">
        <v>22</v>
      </c>
      <c r="J149">
        <f>+Tabla3[[#This Row],[BALANCE INICIAL]]+Tabla3[[#This Row],[ENTRADAS]]-Tabla3[[#This Row],[SALIDAS]]</f>
        <v>22</v>
      </c>
      <c r="K149" s="2">
        <v>50</v>
      </c>
      <c r="L149" s="2">
        <f>+Tabla3[[#This Row],[BALANCE INICIAL]]*Tabla3[[#This Row],[PRECIO]]</f>
        <v>1100</v>
      </c>
      <c r="M149" s="2">
        <f>+Tabla3[[#This Row],[ENTRADAS]]*Tabla3[[#This Row],[PRECIO]]</f>
        <v>0</v>
      </c>
      <c r="N149" s="2">
        <f>+Tabla3[[#This Row],[SALIDAS]]*Tabla3[[#This Row],[PRECIO]]</f>
        <v>0</v>
      </c>
      <c r="O149" s="2">
        <f>+Tabla3[[#This Row],[BALANCE INICIAL2]]+Tabla3[[#This Row],[ENTRADAS3]]-Tabla3[[#This Row],[SALIDAS4]]</f>
        <v>1100</v>
      </c>
    </row>
    <row r="150" spans="1:15" hidden="1" x14ac:dyDescent="0.25">
      <c r="A150" s="9" t="s">
        <v>59</v>
      </c>
      <c r="B150" s="17" t="s">
        <v>880</v>
      </c>
      <c r="C150" t="s">
        <v>107</v>
      </c>
      <c r="D150" t="s">
        <v>668</v>
      </c>
      <c r="F150" s="9" t="s">
        <v>820</v>
      </c>
      <c r="G150">
        <v>1</v>
      </c>
      <c r="J150">
        <f>+Tabla3[[#This Row],[BALANCE INICIAL]]+Tabla3[[#This Row],[ENTRADAS]]-Tabla3[[#This Row],[SALIDAS]]</f>
        <v>1</v>
      </c>
      <c r="K150" s="2">
        <v>545</v>
      </c>
      <c r="L150" s="2">
        <f>+Tabla3[[#This Row],[BALANCE INICIAL]]*Tabla3[[#This Row],[PRECIO]]</f>
        <v>545</v>
      </c>
      <c r="M150" s="2">
        <f>+Tabla3[[#This Row],[ENTRADAS]]*Tabla3[[#This Row],[PRECIO]]</f>
        <v>0</v>
      </c>
      <c r="N150" s="2">
        <f>+Tabla3[[#This Row],[SALIDAS]]*Tabla3[[#This Row],[PRECIO]]</f>
        <v>0</v>
      </c>
      <c r="O150" s="2">
        <f>+Tabla3[[#This Row],[BALANCE INICIAL2]]+Tabla3[[#This Row],[ENTRADAS3]]-Tabla3[[#This Row],[SALIDAS4]]</f>
        <v>545</v>
      </c>
    </row>
    <row r="151" spans="1:15" ht="26.25" x14ac:dyDescent="0.25">
      <c r="A151" s="15" t="s">
        <v>43</v>
      </c>
      <c r="B151" s="17" t="s">
        <v>954</v>
      </c>
      <c r="C151" s="18" t="s">
        <v>89</v>
      </c>
      <c r="D151" t="s">
        <v>965</v>
      </c>
      <c r="F151" s="9" t="s">
        <v>820</v>
      </c>
      <c r="H151">
        <v>150</v>
      </c>
      <c r="J151">
        <f>+Tabla3[[#This Row],[BALANCE INICIAL]]+Tabla3[[#This Row],[ENTRADAS]]-Tabla3[[#This Row],[SALIDAS]]</f>
        <v>150</v>
      </c>
      <c r="K151" s="2">
        <v>65.8</v>
      </c>
      <c r="L151" s="2">
        <f>+Tabla3[[#This Row],[BALANCE INICIAL]]*Tabla3[[#This Row],[PRECIO]]</f>
        <v>0</v>
      </c>
      <c r="M151" s="2">
        <f>+Tabla3[[#This Row],[ENTRADAS]]*Tabla3[[#This Row],[PRECIO]]</f>
        <v>9870</v>
      </c>
      <c r="N151" s="2">
        <f>+Tabla3[[#This Row],[SALIDAS]]*Tabla3[[#This Row],[PRECIO]]</f>
        <v>0</v>
      </c>
      <c r="O151" s="2">
        <f>+Tabla3[[#This Row],[BALANCE INICIAL2]]+Tabla3[[#This Row],[ENTRADAS3]]-Tabla3[[#This Row],[SALIDAS4]]</f>
        <v>9870</v>
      </c>
    </row>
    <row r="152" spans="1:15" x14ac:dyDescent="0.25">
      <c r="A152" s="9" t="s">
        <v>30</v>
      </c>
      <c r="B152" s="17" t="s">
        <v>876</v>
      </c>
      <c r="C152" t="s">
        <v>73</v>
      </c>
      <c r="D152" t="s">
        <v>146</v>
      </c>
      <c r="F152" s="9" t="s">
        <v>820</v>
      </c>
      <c r="H152">
        <v>12</v>
      </c>
      <c r="I152">
        <v>12</v>
      </c>
      <c r="J152">
        <f>+Tabla3[[#This Row],[BALANCE INICIAL]]+Tabla3[[#This Row],[ENTRADAS]]-Tabla3[[#This Row],[SALIDAS]]</f>
        <v>0</v>
      </c>
      <c r="K152" s="2">
        <v>1300</v>
      </c>
      <c r="L152" s="2">
        <f>+Tabla3[[#This Row],[BALANCE INICIAL]]*Tabla3[[#This Row],[PRECIO]]</f>
        <v>0</v>
      </c>
      <c r="M152" s="2">
        <f>+Tabla3[[#This Row],[ENTRADAS]]*Tabla3[[#This Row],[PRECIO]]</f>
        <v>15600</v>
      </c>
      <c r="N152" s="2">
        <f>+Tabla3[[#This Row],[SALIDAS]]*Tabla3[[#This Row],[PRECIO]]</f>
        <v>15600</v>
      </c>
      <c r="O152" s="2">
        <f>+Tabla3[[#This Row],[BALANCE INICIAL2]]+Tabla3[[#This Row],[ENTRADAS3]]-Tabla3[[#This Row],[SALIDAS4]]</f>
        <v>0</v>
      </c>
    </row>
    <row r="153" spans="1:15" hidden="1" x14ac:dyDescent="0.25">
      <c r="A153" s="9" t="s">
        <v>32</v>
      </c>
      <c r="B153" t="s">
        <v>888</v>
      </c>
      <c r="C153" t="s">
        <v>76</v>
      </c>
      <c r="D153" t="s">
        <v>163</v>
      </c>
      <c r="F153" s="9" t="s">
        <v>826</v>
      </c>
      <c r="G153">
        <v>2</v>
      </c>
      <c r="J153">
        <f>+Tabla3[[#This Row],[BALANCE INICIAL]]+Tabla3[[#This Row],[ENTRADAS]]-Tabla3[[#This Row],[SALIDAS]]</f>
        <v>2</v>
      </c>
      <c r="K153" s="2">
        <v>185</v>
      </c>
      <c r="L153" s="2">
        <f>+Tabla3[[#This Row],[BALANCE INICIAL]]*Tabla3[[#This Row],[PRECIO]]</f>
        <v>370</v>
      </c>
      <c r="M153" s="2">
        <f>+Tabla3[[#This Row],[ENTRADAS]]*Tabla3[[#This Row],[PRECIO]]</f>
        <v>0</v>
      </c>
      <c r="N153" s="2">
        <f>+Tabla3[[#This Row],[SALIDAS]]*Tabla3[[#This Row],[PRECIO]]</f>
        <v>0</v>
      </c>
      <c r="O153" s="2">
        <f>+Tabla3[[#This Row],[BALANCE INICIAL2]]+Tabla3[[#This Row],[ENTRADAS3]]-Tabla3[[#This Row],[SALIDAS4]]</f>
        <v>370</v>
      </c>
    </row>
    <row r="154" spans="1:15" hidden="1" x14ac:dyDescent="0.25">
      <c r="A154" s="9" t="s">
        <v>29</v>
      </c>
      <c r="B154" s="17" t="s">
        <v>878</v>
      </c>
      <c r="C154" t="s">
        <v>102</v>
      </c>
      <c r="D154" t="s">
        <v>605</v>
      </c>
      <c r="F154" s="9" t="s">
        <v>834</v>
      </c>
      <c r="G154">
        <v>7</v>
      </c>
      <c r="J154">
        <f>+Tabla3[[#This Row],[BALANCE INICIAL]]+Tabla3[[#This Row],[ENTRADAS]]-Tabla3[[#This Row],[SALIDAS]]</f>
        <v>7</v>
      </c>
      <c r="K154" s="2">
        <v>47.46</v>
      </c>
      <c r="L154" s="2">
        <f>+Tabla3[[#This Row],[BALANCE INICIAL]]*Tabla3[[#This Row],[PRECIO]]</f>
        <v>332.22</v>
      </c>
      <c r="M154" s="2">
        <f>+Tabla3[[#This Row],[ENTRADAS]]*Tabla3[[#This Row],[PRECIO]]</f>
        <v>0</v>
      </c>
      <c r="N154" s="2">
        <f>+Tabla3[[#This Row],[SALIDAS]]*Tabla3[[#This Row],[PRECIO]]</f>
        <v>0</v>
      </c>
      <c r="O154" s="2">
        <f>+Tabla3[[#This Row],[BALANCE INICIAL2]]+Tabla3[[#This Row],[ENTRADAS3]]-Tabla3[[#This Row],[SALIDAS4]]</f>
        <v>332.22</v>
      </c>
    </row>
    <row r="155" spans="1:15" hidden="1" x14ac:dyDescent="0.25">
      <c r="A155" s="9" t="s">
        <v>28</v>
      </c>
      <c r="B155" t="s">
        <v>884</v>
      </c>
      <c r="C155" t="s">
        <v>74</v>
      </c>
      <c r="D155" t="s">
        <v>184</v>
      </c>
      <c r="F155" s="9" t="s">
        <v>836</v>
      </c>
      <c r="G155">
        <v>3</v>
      </c>
      <c r="I155">
        <v>2</v>
      </c>
      <c r="J155">
        <f>+Tabla3[[#This Row],[BALANCE INICIAL]]+Tabla3[[#This Row],[ENTRADAS]]-Tabla3[[#This Row],[SALIDAS]]</f>
        <v>1</v>
      </c>
      <c r="K155" s="2">
        <v>21</v>
      </c>
      <c r="L155" s="2">
        <f>+Tabla3[[#This Row],[BALANCE INICIAL]]*Tabla3[[#This Row],[PRECIO]]</f>
        <v>63</v>
      </c>
      <c r="M155" s="2">
        <f>+Tabla3[[#This Row],[ENTRADAS]]*Tabla3[[#This Row],[PRECIO]]</f>
        <v>0</v>
      </c>
      <c r="N155" s="2">
        <f>+Tabla3[[#This Row],[SALIDAS]]*Tabla3[[#This Row],[PRECIO]]</f>
        <v>42</v>
      </c>
      <c r="O155" s="2">
        <f>+Tabla3[[#This Row],[BALANCE INICIAL2]]+Tabla3[[#This Row],[ENTRADAS3]]-Tabla3[[#This Row],[SALIDAS4]]</f>
        <v>21</v>
      </c>
    </row>
    <row r="156" spans="1:15" hidden="1" x14ac:dyDescent="0.25">
      <c r="A156" s="9" t="s">
        <v>29</v>
      </c>
      <c r="B156" t="s">
        <v>878</v>
      </c>
      <c r="C156" t="s">
        <v>102</v>
      </c>
      <c r="D156" t="s">
        <v>501</v>
      </c>
      <c r="F156" s="9" t="s">
        <v>908</v>
      </c>
      <c r="G156">
        <v>0</v>
      </c>
      <c r="J156">
        <f>+Tabla3[[#This Row],[BALANCE INICIAL]]+Tabla3[[#This Row],[ENTRADAS]]-Tabla3[[#This Row],[SALIDAS]]</f>
        <v>0</v>
      </c>
      <c r="K156" s="2">
        <v>150</v>
      </c>
      <c r="L156" s="2">
        <f>+Tabla3[[#This Row],[BALANCE INICIAL]]*Tabla3[[#This Row],[PRECIO]]</f>
        <v>0</v>
      </c>
      <c r="M156" s="2">
        <f>+Tabla3[[#This Row],[ENTRADAS]]*Tabla3[[#This Row],[PRECIO]]</f>
        <v>0</v>
      </c>
      <c r="N156" s="2">
        <f>+Tabla3[[#This Row],[SALIDAS]]*Tabla3[[#This Row],[PRECIO]]</f>
        <v>0</v>
      </c>
      <c r="O156" s="2">
        <f>+Tabla3[[#This Row],[BALANCE INICIAL2]]+Tabla3[[#This Row],[ENTRADAS3]]-Tabla3[[#This Row],[SALIDAS4]]</f>
        <v>0</v>
      </c>
    </row>
    <row r="157" spans="1:15" hidden="1" x14ac:dyDescent="0.25">
      <c r="A157" s="9" t="s">
        <v>29</v>
      </c>
      <c r="B157" t="s">
        <v>878</v>
      </c>
      <c r="C157" t="s">
        <v>102</v>
      </c>
      <c r="D157" t="s">
        <v>502</v>
      </c>
      <c r="F157" s="9" t="s">
        <v>908</v>
      </c>
      <c r="G157">
        <v>0</v>
      </c>
      <c r="J157">
        <f>+Tabla3[[#This Row],[BALANCE INICIAL]]+Tabla3[[#This Row],[ENTRADAS]]-Tabla3[[#This Row],[SALIDAS]]</f>
        <v>0</v>
      </c>
      <c r="K157" s="2">
        <v>58</v>
      </c>
      <c r="L157" s="2">
        <f>+Tabla3[[#This Row],[BALANCE INICIAL]]*Tabla3[[#This Row],[PRECIO]]</f>
        <v>0</v>
      </c>
      <c r="M157" s="2">
        <f>+Tabla3[[#This Row],[ENTRADAS]]*Tabla3[[#This Row],[PRECIO]]</f>
        <v>0</v>
      </c>
      <c r="N157" s="2">
        <f>+Tabla3[[#This Row],[SALIDAS]]*Tabla3[[#This Row],[PRECIO]]</f>
        <v>0</v>
      </c>
      <c r="O157" s="2">
        <f>+Tabla3[[#This Row],[BALANCE INICIAL2]]+Tabla3[[#This Row],[ENTRADAS3]]-Tabla3[[#This Row],[SALIDAS4]]</f>
        <v>0</v>
      </c>
    </row>
    <row r="158" spans="1:15" hidden="1" x14ac:dyDescent="0.25">
      <c r="A158" s="9" t="s">
        <v>29</v>
      </c>
      <c r="B158" s="17" t="s">
        <v>878</v>
      </c>
      <c r="C158" t="s">
        <v>102</v>
      </c>
      <c r="D158" t="s">
        <v>550</v>
      </c>
      <c r="F158" s="9" t="s">
        <v>865</v>
      </c>
      <c r="G158">
        <v>1</v>
      </c>
      <c r="J158">
        <f>+Tabla3[[#This Row],[BALANCE INICIAL]]+Tabla3[[#This Row],[ENTRADAS]]-Tabla3[[#This Row],[SALIDAS]]</f>
        <v>1</v>
      </c>
      <c r="K158" s="2">
        <v>1487</v>
      </c>
      <c r="L158" s="2">
        <f>+Tabla3[[#This Row],[BALANCE INICIAL]]*Tabla3[[#This Row],[PRECIO]]</f>
        <v>1487</v>
      </c>
      <c r="M158" s="2">
        <f>+Tabla3[[#This Row],[ENTRADAS]]*Tabla3[[#This Row],[PRECIO]]</f>
        <v>0</v>
      </c>
      <c r="N158" s="2">
        <f>+Tabla3[[#This Row],[SALIDAS]]*Tabla3[[#This Row],[PRECIO]]</f>
        <v>0</v>
      </c>
      <c r="O158" s="2">
        <f>+Tabla3[[#This Row],[BALANCE INICIAL2]]+Tabla3[[#This Row],[ENTRADAS3]]-Tabla3[[#This Row],[SALIDAS4]]</f>
        <v>1487</v>
      </c>
    </row>
    <row r="159" spans="1:15" hidden="1" x14ac:dyDescent="0.25">
      <c r="A159" s="9" t="s">
        <v>23</v>
      </c>
      <c r="B159" s="17" t="s">
        <v>881</v>
      </c>
      <c r="C159" t="s">
        <v>882</v>
      </c>
      <c r="D159" t="s">
        <v>431</v>
      </c>
      <c r="F159" s="9" t="s">
        <v>820</v>
      </c>
      <c r="G159">
        <v>7</v>
      </c>
      <c r="I159">
        <v>2</v>
      </c>
      <c r="J159">
        <f>+Tabla3[[#This Row],[BALANCE INICIAL]]+Tabla3[[#This Row],[ENTRADAS]]-Tabla3[[#This Row],[SALIDAS]]</f>
        <v>5</v>
      </c>
      <c r="K159" s="2">
        <v>86.78</v>
      </c>
      <c r="L159" s="2">
        <f>+Tabla3[[#This Row],[BALANCE INICIAL]]*Tabla3[[#This Row],[PRECIO]]</f>
        <v>607.46</v>
      </c>
      <c r="M159" s="2">
        <f>+Tabla3[[#This Row],[ENTRADAS]]*Tabla3[[#This Row],[PRECIO]]</f>
        <v>0</v>
      </c>
      <c r="N159" s="2">
        <f>+Tabla3[[#This Row],[SALIDAS]]*Tabla3[[#This Row],[PRECIO]]</f>
        <v>173.56</v>
      </c>
      <c r="O159" s="2">
        <f>+Tabla3[[#This Row],[BALANCE INICIAL2]]+Tabla3[[#This Row],[ENTRADAS3]]-Tabla3[[#This Row],[SALIDAS4]]</f>
        <v>433.90000000000003</v>
      </c>
    </row>
    <row r="160" spans="1:15" x14ac:dyDescent="0.25">
      <c r="A160" s="9" t="s">
        <v>28</v>
      </c>
      <c r="B160" t="s">
        <v>884</v>
      </c>
      <c r="C160" t="s">
        <v>74</v>
      </c>
      <c r="D160" t="s">
        <v>935</v>
      </c>
      <c r="F160" s="9" t="s">
        <v>826</v>
      </c>
      <c r="H160">
        <v>5</v>
      </c>
      <c r="J160">
        <f>+Tabla3[[#This Row],[BALANCE INICIAL]]+Tabla3[[#This Row],[ENTRADAS]]-Tabla3[[#This Row],[SALIDAS]]</f>
        <v>5</v>
      </c>
      <c r="K160" s="2">
        <v>38.35</v>
      </c>
      <c r="L160" s="2">
        <f>+Tabla3[[#This Row],[BALANCE INICIAL]]*Tabla3[[#This Row],[PRECIO]]</f>
        <v>0</v>
      </c>
      <c r="M160" s="2">
        <f>+Tabla3[[#This Row],[ENTRADAS]]*Tabla3[[#This Row],[PRECIO]]</f>
        <v>191.75</v>
      </c>
      <c r="N160" s="2">
        <f>+Tabla3[[#This Row],[SALIDAS]]*Tabla3[[#This Row],[PRECIO]]</f>
        <v>0</v>
      </c>
      <c r="O160" s="2">
        <f>+Tabla3[[#This Row],[BALANCE INICIAL2]]+Tabla3[[#This Row],[ENTRADAS3]]-Tabla3[[#This Row],[SALIDAS4]]</f>
        <v>191.75</v>
      </c>
    </row>
    <row r="161" spans="1:15" x14ac:dyDescent="0.25">
      <c r="A161" s="9" t="s">
        <v>28</v>
      </c>
      <c r="B161" t="s">
        <v>884</v>
      </c>
      <c r="C161" t="s">
        <v>74</v>
      </c>
      <c r="D161" t="s">
        <v>923</v>
      </c>
      <c r="E161" t="s">
        <v>924</v>
      </c>
      <c r="F161" s="9" t="s">
        <v>826</v>
      </c>
      <c r="H161">
        <v>75</v>
      </c>
      <c r="I161">
        <v>3</v>
      </c>
      <c r="J161">
        <f>+Tabla3[[#This Row],[BALANCE INICIAL]]+Tabla3[[#This Row],[ENTRADAS]]-Tabla3[[#This Row],[SALIDAS]]</f>
        <v>72</v>
      </c>
      <c r="K161" s="2">
        <v>12</v>
      </c>
      <c r="L161" s="2">
        <f>+Tabla3[[#This Row],[BALANCE INICIAL]]*Tabla3[[#This Row],[PRECIO]]</f>
        <v>0</v>
      </c>
      <c r="M161" s="2">
        <f>+Tabla3[[#This Row],[ENTRADAS]]*Tabla3[[#This Row],[PRECIO]]</f>
        <v>900</v>
      </c>
      <c r="N161" s="2">
        <f>+Tabla3[[#This Row],[SALIDAS]]*Tabla3[[#This Row],[PRECIO]]</f>
        <v>36</v>
      </c>
      <c r="O161" s="2">
        <f>+Tabla3[[#This Row],[BALANCE INICIAL2]]+Tabla3[[#This Row],[ENTRADAS3]]-Tabla3[[#This Row],[SALIDAS4]]</f>
        <v>864</v>
      </c>
    </row>
    <row r="162" spans="1:15" hidden="1" x14ac:dyDescent="0.25">
      <c r="A162" s="9" t="s">
        <v>28</v>
      </c>
      <c r="B162" t="s">
        <v>884</v>
      </c>
      <c r="C162" t="s">
        <v>74</v>
      </c>
      <c r="D162" t="s">
        <v>167</v>
      </c>
      <c r="F162" s="9" t="s">
        <v>833</v>
      </c>
      <c r="G162">
        <v>51</v>
      </c>
      <c r="J162">
        <f>+Tabla3[[#This Row],[BALANCE INICIAL]]+Tabla3[[#This Row],[ENTRADAS]]-Tabla3[[#This Row],[SALIDAS]]</f>
        <v>51</v>
      </c>
      <c r="K162" s="2">
        <v>48.73</v>
      </c>
      <c r="L162" s="2">
        <f>+Tabla3[[#This Row],[BALANCE INICIAL]]*Tabla3[[#This Row],[PRECIO]]</f>
        <v>2485.23</v>
      </c>
      <c r="M162" s="2">
        <f>+Tabla3[[#This Row],[ENTRADAS]]*Tabla3[[#This Row],[PRECIO]]</f>
        <v>0</v>
      </c>
      <c r="N162" s="2">
        <f>+Tabla3[[#This Row],[SALIDAS]]*Tabla3[[#This Row],[PRECIO]]</f>
        <v>0</v>
      </c>
      <c r="O162" s="2">
        <f>+Tabla3[[#This Row],[BALANCE INICIAL2]]+Tabla3[[#This Row],[ENTRADAS3]]-Tabla3[[#This Row],[SALIDAS4]]</f>
        <v>2485.23</v>
      </c>
    </row>
    <row r="163" spans="1:15" hidden="1" x14ac:dyDescent="0.25">
      <c r="A163" s="9" t="s">
        <v>28</v>
      </c>
      <c r="B163" t="s">
        <v>884</v>
      </c>
      <c r="C163" t="s">
        <v>74</v>
      </c>
      <c r="D163" t="s">
        <v>183</v>
      </c>
      <c r="F163" s="9" t="s">
        <v>826</v>
      </c>
      <c r="G163">
        <v>8</v>
      </c>
      <c r="J163">
        <f>+Tabla3[[#This Row],[BALANCE INICIAL]]+Tabla3[[#This Row],[ENTRADAS]]-Tabla3[[#This Row],[SALIDAS]]</f>
        <v>8</v>
      </c>
      <c r="K163" s="2">
        <v>100</v>
      </c>
      <c r="L163" s="2">
        <f>+Tabla3[[#This Row],[BALANCE INICIAL]]*Tabla3[[#This Row],[PRECIO]]</f>
        <v>800</v>
      </c>
      <c r="M163" s="2">
        <f>+Tabla3[[#This Row],[ENTRADAS]]*Tabla3[[#This Row],[PRECIO]]</f>
        <v>0</v>
      </c>
      <c r="N163" s="2">
        <f>+Tabla3[[#This Row],[SALIDAS]]*Tabla3[[#This Row],[PRECIO]]</f>
        <v>0</v>
      </c>
      <c r="O163" s="2">
        <f>+Tabla3[[#This Row],[BALANCE INICIAL2]]+Tabla3[[#This Row],[ENTRADAS3]]-Tabla3[[#This Row],[SALIDAS4]]</f>
        <v>800</v>
      </c>
    </row>
    <row r="164" spans="1:15" x14ac:dyDescent="0.25">
      <c r="A164" s="9" t="s">
        <v>920</v>
      </c>
      <c r="B164" t="s">
        <v>884</v>
      </c>
      <c r="C164" t="s">
        <v>74</v>
      </c>
      <c r="D164" t="s">
        <v>925</v>
      </c>
      <c r="F164" s="9" t="s">
        <v>838</v>
      </c>
      <c r="H164">
        <v>15</v>
      </c>
      <c r="I164">
        <v>4</v>
      </c>
      <c r="J164">
        <f>+Tabla3[[#This Row],[BALANCE INICIAL]]+Tabla3[[#This Row],[ENTRADAS]]-Tabla3[[#This Row],[SALIDAS]]</f>
        <v>11</v>
      </c>
      <c r="K164" s="2">
        <v>8.4700000000000006</v>
      </c>
      <c r="L164" s="2">
        <f>+Tabla3[[#This Row],[BALANCE INICIAL]]*Tabla3[[#This Row],[PRECIO]]</f>
        <v>0</v>
      </c>
      <c r="M164" s="2">
        <f>+Tabla3[[#This Row],[ENTRADAS]]*Tabla3[[#This Row],[PRECIO]]</f>
        <v>127.05000000000001</v>
      </c>
      <c r="N164" s="2">
        <f>+Tabla3[[#This Row],[SALIDAS]]*Tabla3[[#This Row],[PRECIO]]</f>
        <v>33.880000000000003</v>
      </c>
      <c r="O164" s="2">
        <f>+Tabla3[[#This Row],[BALANCE INICIAL2]]+Tabla3[[#This Row],[ENTRADAS3]]-Tabla3[[#This Row],[SALIDAS4]]</f>
        <v>93.170000000000016</v>
      </c>
    </row>
    <row r="165" spans="1:15" x14ac:dyDescent="0.25">
      <c r="A165" s="9" t="s">
        <v>920</v>
      </c>
      <c r="B165" t="s">
        <v>884</v>
      </c>
      <c r="C165" t="s">
        <v>74</v>
      </c>
      <c r="D165" t="s">
        <v>927</v>
      </c>
      <c r="F165" s="9" t="s">
        <v>838</v>
      </c>
      <c r="H165">
        <v>15</v>
      </c>
      <c r="I165">
        <v>2</v>
      </c>
      <c r="J165">
        <f>+Tabla3[[#This Row],[BALANCE INICIAL]]+Tabla3[[#This Row],[ENTRADAS]]-Tabla3[[#This Row],[SALIDAS]]</f>
        <v>13</v>
      </c>
      <c r="K165" s="2">
        <v>49</v>
      </c>
      <c r="L165" s="2">
        <f>+Tabla3[[#This Row],[BALANCE INICIAL]]*Tabla3[[#This Row],[PRECIO]]</f>
        <v>0</v>
      </c>
      <c r="M165" s="2">
        <f>+Tabla3[[#This Row],[ENTRADAS]]*Tabla3[[#This Row],[PRECIO]]</f>
        <v>735</v>
      </c>
      <c r="N165" s="2">
        <f>+Tabla3[[#This Row],[SALIDAS]]*Tabla3[[#This Row],[PRECIO]]</f>
        <v>98</v>
      </c>
      <c r="O165" s="2">
        <f>+Tabla3[[#This Row],[BALANCE INICIAL2]]+Tabla3[[#This Row],[ENTRADAS3]]-Tabla3[[#This Row],[SALIDAS4]]</f>
        <v>637</v>
      </c>
    </row>
    <row r="166" spans="1:15" x14ac:dyDescent="0.25">
      <c r="A166" s="9" t="s">
        <v>920</v>
      </c>
      <c r="B166" t="s">
        <v>884</v>
      </c>
      <c r="C166" t="s">
        <v>74</v>
      </c>
      <c r="D166" t="s">
        <v>926</v>
      </c>
      <c r="F166" s="9" t="s">
        <v>837</v>
      </c>
      <c r="H166">
        <v>15</v>
      </c>
      <c r="J166">
        <f>+Tabla3[[#This Row],[BALANCE INICIAL]]+Tabla3[[#This Row],[ENTRADAS]]-Tabla3[[#This Row],[SALIDAS]]</f>
        <v>15</v>
      </c>
      <c r="K166" s="2">
        <v>19</v>
      </c>
      <c r="L166" s="2">
        <f>+Tabla3[[#This Row],[BALANCE INICIAL]]*Tabla3[[#This Row],[PRECIO]]</f>
        <v>0</v>
      </c>
      <c r="M166" s="2">
        <f>+Tabla3[[#This Row],[ENTRADAS]]*Tabla3[[#This Row],[PRECIO]]</f>
        <v>285</v>
      </c>
      <c r="N166" s="2">
        <f>+Tabla3[[#This Row],[SALIDAS]]*Tabla3[[#This Row],[PRECIO]]</f>
        <v>0</v>
      </c>
      <c r="O166" s="2">
        <f>+Tabla3[[#This Row],[BALANCE INICIAL2]]+Tabla3[[#This Row],[ENTRADAS3]]-Tabla3[[#This Row],[SALIDAS4]]</f>
        <v>285</v>
      </c>
    </row>
    <row r="167" spans="1:15" x14ac:dyDescent="0.25">
      <c r="A167" s="9" t="s">
        <v>28</v>
      </c>
      <c r="B167" t="s">
        <v>884</v>
      </c>
      <c r="C167" t="s">
        <v>74</v>
      </c>
      <c r="D167" t="s">
        <v>185</v>
      </c>
      <c r="F167" s="9" t="s">
        <v>837</v>
      </c>
      <c r="G167">
        <v>9</v>
      </c>
      <c r="H167">
        <v>15</v>
      </c>
      <c r="I167">
        <v>5</v>
      </c>
      <c r="J167">
        <f>+Tabla3[[#This Row],[BALANCE INICIAL]]+Tabla3[[#This Row],[ENTRADAS]]-Tabla3[[#This Row],[SALIDAS]]</f>
        <v>19</v>
      </c>
      <c r="K167" s="2">
        <v>36.5</v>
      </c>
      <c r="L167" s="2">
        <f>+Tabla3[[#This Row],[BALANCE INICIAL]]*Tabla3[[#This Row],[PRECIO]]</f>
        <v>328.5</v>
      </c>
      <c r="M167" s="2">
        <f>+Tabla3[[#This Row],[ENTRADAS]]*Tabla3[[#This Row],[PRECIO]]</f>
        <v>547.5</v>
      </c>
      <c r="N167" s="2">
        <f>+Tabla3[[#This Row],[SALIDAS]]*Tabla3[[#This Row],[PRECIO]]</f>
        <v>182.5</v>
      </c>
      <c r="O167" s="2">
        <f>+Tabla3[[#This Row],[BALANCE INICIAL2]]+Tabla3[[#This Row],[ENTRADAS3]]-Tabla3[[#This Row],[SALIDAS4]]</f>
        <v>693.5</v>
      </c>
    </row>
    <row r="168" spans="1:15" x14ac:dyDescent="0.25">
      <c r="A168" s="9" t="s">
        <v>28</v>
      </c>
      <c r="B168" t="s">
        <v>884</v>
      </c>
      <c r="C168" t="s">
        <v>74</v>
      </c>
      <c r="D168" t="s">
        <v>186</v>
      </c>
      <c r="F168" s="9" t="s">
        <v>838</v>
      </c>
      <c r="G168">
        <v>1</v>
      </c>
      <c r="H168">
        <v>15</v>
      </c>
      <c r="J168">
        <f>+Tabla3[[#This Row],[BALANCE INICIAL]]+Tabla3[[#This Row],[ENTRADAS]]-Tabla3[[#This Row],[SALIDAS]]</f>
        <v>16</v>
      </c>
      <c r="K168" s="2">
        <v>123.73</v>
      </c>
      <c r="L168" s="2">
        <f>+Tabla3[[#This Row],[BALANCE INICIAL]]*Tabla3[[#This Row],[PRECIO]]</f>
        <v>123.73</v>
      </c>
      <c r="M168" s="2">
        <f>+Tabla3[[#This Row],[ENTRADAS]]*Tabla3[[#This Row],[PRECIO]]</f>
        <v>1855.95</v>
      </c>
      <c r="N168" s="2">
        <f>+Tabla3[[#This Row],[SALIDAS]]*Tabla3[[#This Row],[PRECIO]]</f>
        <v>0</v>
      </c>
      <c r="O168" s="2">
        <f>+Tabla3[[#This Row],[BALANCE INICIAL2]]+Tabla3[[#This Row],[ENTRADAS3]]-Tabla3[[#This Row],[SALIDAS4]]</f>
        <v>1979.68</v>
      </c>
    </row>
    <row r="169" spans="1:15" x14ac:dyDescent="0.25">
      <c r="A169" s="9" t="s">
        <v>28</v>
      </c>
      <c r="B169" t="s">
        <v>884</v>
      </c>
      <c r="C169" t="s">
        <v>74</v>
      </c>
      <c r="D169" t="s">
        <v>188</v>
      </c>
      <c r="F169" s="9" t="s">
        <v>833</v>
      </c>
      <c r="G169">
        <v>4</v>
      </c>
      <c r="H169">
        <v>30</v>
      </c>
      <c r="J169">
        <f>+Tabla3[[#This Row],[BALANCE INICIAL]]+Tabla3[[#This Row],[ENTRADAS]]-Tabla3[[#This Row],[SALIDAS]]</f>
        <v>34</v>
      </c>
      <c r="K169" s="2">
        <v>65.260000000000005</v>
      </c>
      <c r="L169" s="2">
        <f>+Tabla3[[#This Row],[BALANCE INICIAL]]*Tabla3[[#This Row],[PRECIO]]</f>
        <v>261.04000000000002</v>
      </c>
      <c r="M169" s="2">
        <f>+Tabla3[[#This Row],[ENTRADAS]]*Tabla3[[#This Row],[PRECIO]]</f>
        <v>1957.8000000000002</v>
      </c>
      <c r="N169" s="2">
        <f>+Tabla3[[#This Row],[SALIDAS]]*Tabla3[[#This Row],[PRECIO]]</f>
        <v>0</v>
      </c>
      <c r="O169" s="2">
        <f>+Tabla3[[#This Row],[BALANCE INICIAL2]]+Tabla3[[#This Row],[ENTRADAS3]]-Tabla3[[#This Row],[SALIDAS4]]</f>
        <v>2218.84</v>
      </c>
    </row>
    <row r="170" spans="1:15" hidden="1" x14ac:dyDescent="0.25">
      <c r="A170" s="9" t="s">
        <v>28</v>
      </c>
      <c r="B170" t="s">
        <v>884</v>
      </c>
      <c r="C170" t="s">
        <v>74</v>
      </c>
      <c r="D170" t="s">
        <v>187</v>
      </c>
      <c r="F170" s="9" t="s">
        <v>839</v>
      </c>
      <c r="G170">
        <v>55</v>
      </c>
      <c r="I170">
        <v>7</v>
      </c>
      <c r="J170">
        <f>+Tabla3[[#This Row],[BALANCE INICIAL]]+Tabla3[[#This Row],[ENTRADAS]]-Tabla3[[#This Row],[SALIDAS]]</f>
        <v>48</v>
      </c>
      <c r="K170" s="2">
        <v>11</v>
      </c>
      <c r="L170" s="2">
        <f>+Tabla3[[#This Row],[BALANCE INICIAL]]*Tabla3[[#This Row],[PRECIO]]</f>
        <v>605</v>
      </c>
      <c r="M170" s="2">
        <f>+Tabla3[[#This Row],[ENTRADAS]]*Tabla3[[#This Row],[PRECIO]]</f>
        <v>0</v>
      </c>
      <c r="N170" s="2">
        <f>+Tabla3[[#This Row],[SALIDAS]]*Tabla3[[#This Row],[PRECIO]]</f>
        <v>77</v>
      </c>
      <c r="O170" s="2">
        <f>+Tabla3[[#This Row],[BALANCE INICIAL2]]+Tabla3[[#This Row],[ENTRADAS3]]-Tabla3[[#This Row],[SALIDAS4]]</f>
        <v>528</v>
      </c>
    </row>
    <row r="171" spans="1:15" x14ac:dyDescent="0.25">
      <c r="A171" s="9" t="s">
        <v>31</v>
      </c>
      <c r="B171" t="s">
        <v>897</v>
      </c>
      <c r="C171" t="s">
        <v>75</v>
      </c>
      <c r="D171" t="s">
        <v>189</v>
      </c>
      <c r="F171" s="9" t="s">
        <v>825</v>
      </c>
      <c r="G171">
        <v>78</v>
      </c>
      <c r="H171">
        <v>200</v>
      </c>
      <c r="I171">
        <v>96</v>
      </c>
      <c r="J171">
        <f>+Tabla3[[#This Row],[BALANCE INICIAL]]+Tabla3[[#This Row],[ENTRADAS]]-Tabla3[[#This Row],[SALIDAS]]</f>
        <v>182</v>
      </c>
      <c r="K171" s="2">
        <v>52</v>
      </c>
      <c r="L171" s="2">
        <f>+Tabla3[[#This Row],[BALANCE INICIAL]]*Tabla3[[#This Row],[PRECIO]]</f>
        <v>4056</v>
      </c>
      <c r="M171" s="2">
        <f>+Tabla3[[#This Row],[ENTRADAS]]*Tabla3[[#This Row],[PRECIO]]</f>
        <v>10400</v>
      </c>
      <c r="N171" s="2">
        <f>+Tabla3[[#This Row],[SALIDAS]]*Tabla3[[#This Row],[PRECIO]]</f>
        <v>4992</v>
      </c>
      <c r="O171" s="2">
        <f>+Tabla3[[#This Row],[BALANCE INICIAL2]]+Tabla3[[#This Row],[ENTRADAS3]]-Tabla3[[#This Row],[SALIDAS4]]</f>
        <v>9464</v>
      </c>
    </row>
    <row r="172" spans="1:15" hidden="1" x14ac:dyDescent="0.25">
      <c r="A172" s="9" t="s">
        <v>34</v>
      </c>
      <c r="B172" s="17" t="s">
        <v>877</v>
      </c>
      <c r="C172" t="s">
        <v>80</v>
      </c>
      <c r="D172" t="s">
        <v>443</v>
      </c>
      <c r="F172" s="9" t="s">
        <v>826</v>
      </c>
      <c r="G172">
        <v>19</v>
      </c>
      <c r="J172">
        <f>+Tabla3[[#This Row],[BALANCE INICIAL]]+Tabla3[[#This Row],[ENTRADAS]]-Tabla3[[#This Row],[SALIDAS]]</f>
        <v>19</v>
      </c>
      <c r="K172" s="2">
        <v>14.1</v>
      </c>
      <c r="L172" s="2">
        <f>+Tabla3[[#This Row],[BALANCE INICIAL]]*Tabla3[[#This Row],[PRECIO]]</f>
        <v>267.89999999999998</v>
      </c>
      <c r="M172" s="2">
        <f>+Tabla3[[#This Row],[ENTRADAS]]*Tabla3[[#This Row],[PRECIO]]</f>
        <v>0</v>
      </c>
      <c r="N172" s="2">
        <f>+Tabla3[[#This Row],[SALIDAS]]*Tabla3[[#This Row],[PRECIO]]</f>
        <v>0</v>
      </c>
      <c r="O172" s="2">
        <f>+Tabla3[[#This Row],[BALANCE INICIAL2]]+Tabla3[[#This Row],[ENTRADAS3]]-Tabla3[[#This Row],[SALIDAS4]]</f>
        <v>267.89999999999998</v>
      </c>
    </row>
    <row r="173" spans="1:15" hidden="1" x14ac:dyDescent="0.25">
      <c r="A173" s="9" t="s">
        <v>34</v>
      </c>
      <c r="B173" t="s">
        <v>877</v>
      </c>
      <c r="C173" t="s">
        <v>80</v>
      </c>
      <c r="D173" t="s">
        <v>190</v>
      </c>
      <c r="F173" s="9" t="s">
        <v>820</v>
      </c>
      <c r="G173">
        <v>25</v>
      </c>
      <c r="I173">
        <v>1</v>
      </c>
      <c r="J173">
        <f>+Tabla3[[#This Row],[BALANCE INICIAL]]+Tabla3[[#This Row],[ENTRADAS]]-Tabla3[[#This Row],[SALIDAS]]</f>
        <v>24</v>
      </c>
      <c r="K173" s="2">
        <v>132.41999999999999</v>
      </c>
      <c r="L173" s="2">
        <f>+Tabla3[[#This Row],[BALANCE INICIAL]]*Tabla3[[#This Row],[PRECIO]]</f>
        <v>3310.4999999999995</v>
      </c>
      <c r="M173" s="2">
        <f>+Tabla3[[#This Row],[ENTRADAS]]*Tabla3[[#This Row],[PRECIO]]</f>
        <v>0</v>
      </c>
      <c r="N173" s="2">
        <f>+Tabla3[[#This Row],[SALIDAS]]*Tabla3[[#This Row],[PRECIO]]</f>
        <v>132.41999999999999</v>
      </c>
      <c r="O173" s="2">
        <f>+Tabla3[[#This Row],[BALANCE INICIAL2]]+Tabla3[[#This Row],[ENTRADAS3]]-Tabla3[[#This Row],[SALIDAS4]]</f>
        <v>3178.0799999999995</v>
      </c>
    </row>
    <row r="174" spans="1:15" hidden="1" x14ac:dyDescent="0.25">
      <c r="A174" s="9" t="s">
        <v>34</v>
      </c>
      <c r="B174" t="s">
        <v>877</v>
      </c>
      <c r="C174" t="s">
        <v>80</v>
      </c>
      <c r="D174" t="s">
        <v>191</v>
      </c>
      <c r="F174" s="9" t="s">
        <v>820</v>
      </c>
      <c r="G174">
        <v>30</v>
      </c>
      <c r="J174">
        <f>+Tabla3[[#This Row],[BALANCE INICIAL]]+Tabla3[[#This Row],[ENTRADAS]]-Tabla3[[#This Row],[SALIDAS]]</f>
        <v>30</v>
      </c>
      <c r="K174" s="2">
        <v>215.04</v>
      </c>
      <c r="L174" s="2">
        <f>+Tabla3[[#This Row],[BALANCE INICIAL]]*Tabla3[[#This Row],[PRECIO]]</f>
        <v>6451.2</v>
      </c>
      <c r="M174" s="2">
        <f>+Tabla3[[#This Row],[ENTRADAS]]*Tabla3[[#This Row],[PRECIO]]</f>
        <v>0</v>
      </c>
      <c r="N174" s="2">
        <f>+Tabla3[[#This Row],[SALIDAS]]*Tabla3[[#This Row],[PRECIO]]</f>
        <v>0</v>
      </c>
      <c r="O174" s="2">
        <f>+Tabla3[[#This Row],[BALANCE INICIAL2]]+Tabla3[[#This Row],[ENTRADAS3]]-Tabla3[[#This Row],[SALIDAS4]]</f>
        <v>6451.2</v>
      </c>
    </row>
    <row r="175" spans="1:15" hidden="1" x14ac:dyDescent="0.25">
      <c r="A175" s="9" t="s">
        <v>34</v>
      </c>
      <c r="B175" s="17" t="s">
        <v>877</v>
      </c>
      <c r="C175" t="s">
        <v>80</v>
      </c>
      <c r="D175" t="s">
        <v>453</v>
      </c>
      <c r="F175" s="9" t="s">
        <v>820</v>
      </c>
      <c r="G175">
        <v>15</v>
      </c>
      <c r="J175">
        <f>+Tabla3[[#This Row],[BALANCE INICIAL]]+Tabla3[[#This Row],[ENTRADAS]]-Tabla3[[#This Row],[SALIDAS]]</f>
        <v>15</v>
      </c>
      <c r="K175" s="2">
        <v>15</v>
      </c>
      <c r="L175" s="2">
        <f>+Tabla3[[#This Row],[BALANCE INICIAL]]*Tabla3[[#This Row],[PRECIO]]</f>
        <v>225</v>
      </c>
      <c r="M175" s="2">
        <f>+Tabla3[[#This Row],[ENTRADAS]]*Tabla3[[#This Row],[PRECIO]]</f>
        <v>0</v>
      </c>
      <c r="N175" s="2">
        <f>+Tabla3[[#This Row],[SALIDAS]]*Tabla3[[#This Row],[PRECIO]]</f>
        <v>0</v>
      </c>
      <c r="O175" s="2">
        <f>+Tabla3[[#This Row],[BALANCE INICIAL2]]+Tabla3[[#This Row],[ENTRADAS3]]-Tabla3[[#This Row],[SALIDAS4]]</f>
        <v>225</v>
      </c>
    </row>
    <row r="176" spans="1:15" hidden="1" x14ac:dyDescent="0.25">
      <c r="A176" s="9" t="s">
        <v>59</v>
      </c>
      <c r="B176" s="17" t="s">
        <v>880</v>
      </c>
      <c r="C176" t="s">
        <v>107</v>
      </c>
      <c r="D176" t="s">
        <v>669</v>
      </c>
      <c r="F176" s="9" t="s">
        <v>820</v>
      </c>
      <c r="G176">
        <v>1</v>
      </c>
      <c r="J176">
        <f>+Tabla3[[#This Row],[BALANCE INICIAL]]+Tabla3[[#This Row],[ENTRADAS]]-Tabla3[[#This Row],[SALIDAS]]</f>
        <v>1</v>
      </c>
      <c r="K176" s="2">
        <v>450</v>
      </c>
      <c r="L176" s="2">
        <f>+Tabla3[[#This Row],[BALANCE INICIAL]]*Tabla3[[#This Row],[PRECIO]]</f>
        <v>450</v>
      </c>
      <c r="M176" s="2">
        <f>+Tabla3[[#This Row],[ENTRADAS]]*Tabla3[[#This Row],[PRECIO]]</f>
        <v>0</v>
      </c>
      <c r="N176" s="2">
        <f>+Tabla3[[#This Row],[SALIDAS]]*Tabla3[[#This Row],[PRECIO]]</f>
        <v>0</v>
      </c>
      <c r="O176" s="2">
        <f>+Tabla3[[#This Row],[BALANCE INICIAL2]]+Tabla3[[#This Row],[ENTRADAS3]]-Tabla3[[#This Row],[SALIDAS4]]</f>
        <v>450</v>
      </c>
    </row>
    <row r="177" spans="1:15" hidden="1" x14ac:dyDescent="0.25">
      <c r="A177" s="9" t="s">
        <v>59</v>
      </c>
      <c r="B177" s="17" t="s">
        <v>880</v>
      </c>
      <c r="C177" t="s">
        <v>107</v>
      </c>
      <c r="D177" t="s">
        <v>670</v>
      </c>
      <c r="F177" s="9" t="s">
        <v>820</v>
      </c>
      <c r="G177">
        <v>1</v>
      </c>
      <c r="J177">
        <f>+Tabla3[[#This Row],[BALANCE INICIAL]]+Tabla3[[#This Row],[ENTRADAS]]-Tabla3[[#This Row],[SALIDAS]]</f>
        <v>1</v>
      </c>
      <c r="K177" s="2">
        <v>550</v>
      </c>
      <c r="L177" s="2">
        <f>+Tabla3[[#This Row],[BALANCE INICIAL]]*Tabla3[[#This Row],[PRECIO]]</f>
        <v>550</v>
      </c>
      <c r="M177" s="2">
        <f>+Tabla3[[#This Row],[ENTRADAS]]*Tabla3[[#This Row],[PRECIO]]</f>
        <v>0</v>
      </c>
      <c r="N177" s="2">
        <f>+Tabla3[[#This Row],[SALIDAS]]*Tabla3[[#This Row],[PRECIO]]</f>
        <v>0</v>
      </c>
      <c r="O177" s="2">
        <f>+Tabla3[[#This Row],[BALANCE INICIAL2]]+Tabla3[[#This Row],[ENTRADAS3]]-Tabla3[[#This Row],[SALIDAS4]]</f>
        <v>550</v>
      </c>
    </row>
    <row r="178" spans="1:15" hidden="1" x14ac:dyDescent="0.25">
      <c r="A178" s="9" t="s">
        <v>59</v>
      </c>
      <c r="B178" s="17" t="s">
        <v>880</v>
      </c>
      <c r="C178" t="s">
        <v>107</v>
      </c>
      <c r="D178" t="s">
        <v>671</v>
      </c>
      <c r="F178" s="9" t="s">
        <v>820</v>
      </c>
      <c r="G178">
        <v>7</v>
      </c>
      <c r="J178">
        <f>+Tabla3[[#This Row],[BALANCE INICIAL]]+Tabla3[[#This Row],[ENTRADAS]]-Tabla3[[#This Row],[SALIDAS]]</f>
        <v>7</v>
      </c>
      <c r="K178" s="2">
        <v>250</v>
      </c>
      <c r="L178" s="2">
        <f>+Tabla3[[#This Row],[BALANCE INICIAL]]*Tabla3[[#This Row],[PRECIO]]</f>
        <v>1750</v>
      </c>
      <c r="M178" s="2">
        <f>+Tabla3[[#This Row],[ENTRADAS]]*Tabla3[[#This Row],[PRECIO]]</f>
        <v>0</v>
      </c>
      <c r="N178" s="2">
        <f>+Tabla3[[#This Row],[SALIDAS]]*Tabla3[[#This Row],[PRECIO]]</f>
        <v>0</v>
      </c>
      <c r="O178" s="2">
        <f>+Tabla3[[#This Row],[BALANCE INICIAL2]]+Tabla3[[#This Row],[ENTRADAS3]]-Tabla3[[#This Row],[SALIDAS4]]</f>
        <v>1750</v>
      </c>
    </row>
    <row r="179" spans="1:15" hidden="1" x14ac:dyDescent="0.25">
      <c r="A179" s="9" t="s">
        <v>59</v>
      </c>
      <c r="B179" s="17" t="s">
        <v>880</v>
      </c>
      <c r="C179" t="s">
        <v>107</v>
      </c>
      <c r="D179" t="s">
        <v>672</v>
      </c>
      <c r="F179" s="9" t="s">
        <v>820</v>
      </c>
      <c r="G179">
        <v>5</v>
      </c>
      <c r="J179">
        <f>+Tabla3[[#This Row],[BALANCE INICIAL]]+Tabla3[[#This Row],[ENTRADAS]]-Tabla3[[#This Row],[SALIDAS]]</f>
        <v>5</v>
      </c>
      <c r="K179" s="2">
        <v>499</v>
      </c>
      <c r="L179" s="2">
        <f>+Tabla3[[#This Row],[BALANCE INICIAL]]*Tabla3[[#This Row],[PRECIO]]</f>
        <v>2495</v>
      </c>
      <c r="M179" s="2">
        <f>+Tabla3[[#This Row],[ENTRADAS]]*Tabla3[[#This Row],[PRECIO]]</f>
        <v>0</v>
      </c>
      <c r="N179" s="2">
        <f>+Tabla3[[#This Row],[SALIDAS]]*Tabla3[[#This Row],[PRECIO]]</f>
        <v>0</v>
      </c>
      <c r="O179" s="2">
        <f>+Tabla3[[#This Row],[BALANCE INICIAL2]]+Tabla3[[#This Row],[ENTRADAS3]]-Tabla3[[#This Row],[SALIDAS4]]</f>
        <v>2495</v>
      </c>
    </row>
    <row r="180" spans="1:15" hidden="1" x14ac:dyDescent="0.25">
      <c r="A180" s="9" t="s">
        <v>29</v>
      </c>
      <c r="B180" s="17" t="s">
        <v>878</v>
      </c>
      <c r="C180" t="s">
        <v>102</v>
      </c>
      <c r="D180" t="s">
        <v>551</v>
      </c>
      <c r="F180" s="9" t="s">
        <v>865</v>
      </c>
      <c r="G180">
        <v>3</v>
      </c>
      <c r="J180">
        <f>+Tabla3[[#This Row],[BALANCE INICIAL]]+Tabla3[[#This Row],[ENTRADAS]]-Tabla3[[#This Row],[SALIDAS]]</f>
        <v>3</v>
      </c>
      <c r="K180" s="2">
        <v>792.86</v>
      </c>
      <c r="L180" s="2">
        <f>+Tabla3[[#This Row],[BALANCE INICIAL]]*Tabla3[[#This Row],[PRECIO]]</f>
        <v>2378.58</v>
      </c>
      <c r="M180" s="2">
        <f>+Tabla3[[#This Row],[ENTRADAS]]*Tabla3[[#This Row],[PRECIO]]</f>
        <v>0</v>
      </c>
      <c r="N180" s="2">
        <f>+Tabla3[[#This Row],[SALIDAS]]*Tabla3[[#This Row],[PRECIO]]</f>
        <v>0</v>
      </c>
      <c r="O180" s="2">
        <f>+Tabla3[[#This Row],[BALANCE INICIAL2]]+Tabla3[[#This Row],[ENTRADAS3]]-Tabla3[[#This Row],[SALIDAS4]]</f>
        <v>2378.58</v>
      </c>
    </row>
    <row r="181" spans="1:15" hidden="1" x14ac:dyDescent="0.25">
      <c r="A181" s="9" t="s">
        <v>29</v>
      </c>
      <c r="B181" s="17" t="s">
        <v>878</v>
      </c>
      <c r="C181" t="s">
        <v>102</v>
      </c>
      <c r="D181" t="s">
        <v>552</v>
      </c>
      <c r="F181" s="9" t="s">
        <v>865</v>
      </c>
      <c r="G181">
        <v>1</v>
      </c>
      <c r="J181">
        <f>+Tabla3[[#This Row],[BALANCE INICIAL]]+Tabla3[[#This Row],[ENTRADAS]]-Tabla3[[#This Row],[SALIDAS]]</f>
        <v>1</v>
      </c>
      <c r="K181" s="2">
        <v>792.86</v>
      </c>
      <c r="L181" s="2">
        <f>+Tabla3[[#This Row],[BALANCE INICIAL]]*Tabla3[[#This Row],[PRECIO]]</f>
        <v>792.86</v>
      </c>
      <c r="M181" s="2">
        <f>+Tabla3[[#This Row],[ENTRADAS]]*Tabla3[[#This Row],[PRECIO]]</f>
        <v>0</v>
      </c>
      <c r="N181" s="2">
        <f>+Tabla3[[#This Row],[SALIDAS]]*Tabla3[[#This Row],[PRECIO]]</f>
        <v>0</v>
      </c>
      <c r="O181" s="2">
        <f>+Tabla3[[#This Row],[BALANCE INICIAL2]]+Tabla3[[#This Row],[ENTRADAS3]]-Tabla3[[#This Row],[SALIDAS4]]</f>
        <v>792.86</v>
      </c>
    </row>
    <row r="182" spans="1:15" hidden="1" x14ac:dyDescent="0.25">
      <c r="A182" s="9" t="s">
        <v>29</v>
      </c>
      <c r="B182" s="17" t="s">
        <v>878</v>
      </c>
      <c r="C182" t="s">
        <v>102</v>
      </c>
      <c r="D182" t="s">
        <v>553</v>
      </c>
      <c r="F182" s="9" t="s">
        <v>865</v>
      </c>
      <c r="G182">
        <v>3</v>
      </c>
      <c r="J182">
        <f>+Tabla3[[#This Row],[BALANCE INICIAL]]+Tabla3[[#This Row],[ENTRADAS]]-Tabla3[[#This Row],[SALIDAS]]</f>
        <v>3</v>
      </c>
      <c r="K182" s="2">
        <v>792.86</v>
      </c>
      <c r="L182" s="2">
        <f>+Tabla3[[#This Row],[BALANCE INICIAL]]*Tabla3[[#This Row],[PRECIO]]</f>
        <v>2378.58</v>
      </c>
      <c r="M182" s="2">
        <f>+Tabla3[[#This Row],[ENTRADAS]]*Tabla3[[#This Row],[PRECIO]]</f>
        <v>0</v>
      </c>
      <c r="N182" s="2">
        <f>+Tabla3[[#This Row],[SALIDAS]]*Tabla3[[#This Row],[PRECIO]]</f>
        <v>0</v>
      </c>
      <c r="O182" s="2">
        <f>+Tabla3[[#This Row],[BALANCE INICIAL2]]+Tabla3[[#This Row],[ENTRADAS3]]-Tabla3[[#This Row],[SALIDAS4]]</f>
        <v>2378.58</v>
      </c>
    </row>
    <row r="183" spans="1:15" hidden="1" x14ac:dyDescent="0.25">
      <c r="A183" s="9" t="s">
        <v>42</v>
      </c>
      <c r="B183" s="44">
        <v>1206010001</v>
      </c>
      <c r="C183" t="s">
        <v>88</v>
      </c>
      <c r="D183" t="s">
        <v>378</v>
      </c>
      <c r="F183" s="9" t="s">
        <v>820</v>
      </c>
      <c r="G183">
        <v>1</v>
      </c>
      <c r="J183">
        <f>+Tabla3[[#This Row],[BALANCE INICIAL]]+Tabla3[[#This Row],[ENTRADAS]]-Tabla3[[#This Row],[SALIDAS]]</f>
        <v>1</v>
      </c>
      <c r="K183" s="2">
        <v>26500</v>
      </c>
      <c r="L183" s="2">
        <f>+Tabla3[[#This Row],[BALANCE INICIAL]]*Tabla3[[#This Row],[PRECIO]]</f>
        <v>26500</v>
      </c>
      <c r="M183" s="2">
        <f>+Tabla3[[#This Row],[ENTRADAS]]*Tabla3[[#This Row],[PRECIO]]</f>
        <v>0</v>
      </c>
      <c r="N183" s="2">
        <f>+Tabla3[[#This Row],[SALIDAS]]*Tabla3[[#This Row],[PRECIO]]</f>
        <v>0</v>
      </c>
      <c r="O183" s="2">
        <f>+Tabla3[[#This Row],[BALANCE INICIAL2]]+Tabla3[[#This Row],[ENTRADAS3]]-Tabla3[[#This Row],[SALIDAS4]]</f>
        <v>26500</v>
      </c>
    </row>
    <row r="184" spans="1:15" hidden="1" x14ac:dyDescent="0.25">
      <c r="A184" s="9" t="s">
        <v>42</v>
      </c>
      <c r="B184" s="19">
        <v>1206010001</v>
      </c>
      <c r="C184" t="s">
        <v>88</v>
      </c>
      <c r="D184" t="s">
        <v>377</v>
      </c>
      <c r="F184" s="9" t="s">
        <v>820</v>
      </c>
      <c r="G184">
        <v>3</v>
      </c>
      <c r="J184">
        <f>+Tabla3[[#This Row],[BALANCE INICIAL]]+Tabla3[[#This Row],[ENTRADAS]]-Tabla3[[#This Row],[SALIDAS]]</f>
        <v>3</v>
      </c>
      <c r="K184" s="2">
        <v>8500</v>
      </c>
      <c r="L184" s="2">
        <f>+Tabla3[[#This Row],[BALANCE INICIAL]]*Tabla3[[#This Row],[PRECIO]]</f>
        <v>25500</v>
      </c>
      <c r="M184" s="2">
        <f>+Tabla3[[#This Row],[ENTRADAS]]*Tabla3[[#This Row],[PRECIO]]</f>
        <v>0</v>
      </c>
      <c r="N184" s="2">
        <f>+Tabla3[[#This Row],[SALIDAS]]*Tabla3[[#This Row],[PRECIO]]</f>
        <v>0</v>
      </c>
      <c r="O184" s="2">
        <f>+Tabla3[[#This Row],[BALANCE INICIAL2]]+Tabla3[[#This Row],[ENTRADAS3]]-Tabla3[[#This Row],[SALIDAS4]]</f>
        <v>25500</v>
      </c>
    </row>
    <row r="185" spans="1:15" x14ac:dyDescent="0.25">
      <c r="A185" s="9" t="s">
        <v>34</v>
      </c>
      <c r="B185" s="17" t="s">
        <v>877</v>
      </c>
      <c r="C185" t="s">
        <v>80</v>
      </c>
      <c r="D185" t="s">
        <v>457</v>
      </c>
      <c r="F185" s="9" t="s">
        <v>820</v>
      </c>
      <c r="H185">
        <v>4</v>
      </c>
      <c r="J185">
        <f>+Tabla3[[#This Row],[BALANCE INICIAL]]+Tabla3[[#This Row],[ENTRADAS]]-Tabla3[[#This Row],[SALIDAS]]</f>
        <v>4</v>
      </c>
      <c r="K185" s="2">
        <v>126</v>
      </c>
      <c r="L185" s="2">
        <f>+Tabla3[[#This Row],[BALANCE INICIAL]]*Tabla3[[#This Row],[PRECIO]]</f>
        <v>0</v>
      </c>
      <c r="M185" s="2">
        <f>+Tabla3[[#This Row],[ENTRADAS]]*Tabla3[[#This Row],[PRECIO]]</f>
        <v>504</v>
      </c>
      <c r="N185" s="2">
        <f>+Tabla3[[#This Row],[SALIDAS]]*Tabla3[[#This Row],[PRECIO]]</f>
        <v>0</v>
      </c>
      <c r="O185" s="2">
        <f>+Tabla3[[#This Row],[BALANCE INICIAL2]]+Tabla3[[#This Row],[ENTRADAS3]]-Tabla3[[#This Row],[SALIDAS4]]</f>
        <v>504</v>
      </c>
    </row>
    <row r="186" spans="1:15" x14ac:dyDescent="0.25">
      <c r="A186" s="9" t="s">
        <v>34</v>
      </c>
      <c r="B186" s="17" t="s">
        <v>877</v>
      </c>
      <c r="C186" t="s">
        <v>80</v>
      </c>
      <c r="D186" t="s">
        <v>456</v>
      </c>
      <c r="F186" s="9" t="s">
        <v>820</v>
      </c>
      <c r="H186">
        <v>50</v>
      </c>
      <c r="J186">
        <f>+Tabla3[[#This Row],[BALANCE INICIAL]]+Tabla3[[#This Row],[ENTRADAS]]-Tabla3[[#This Row],[SALIDAS]]</f>
        <v>50</v>
      </c>
      <c r="K186" s="2">
        <v>6.2</v>
      </c>
      <c r="L186" s="2">
        <f>+Tabla3[[#This Row],[BALANCE INICIAL]]*Tabla3[[#This Row],[PRECIO]]</f>
        <v>0</v>
      </c>
      <c r="M186" s="2">
        <f>+Tabla3[[#This Row],[ENTRADAS]]*Tabla3[[#This Row],[PRECIO]]</f>
        <v>310</v>
      </c>
      <c r="N186" s="2">
        <f>+Tabla3[[#This Row],[SALIDAS]]*Tabla3[[#This Row],[PRECIO]]</f>
        <v>0</v>
      </c>
      <c r="O186" s="2">
        <f>+Tabla3[[#This Row],[BALANCE INICIAL2]]+Tabla3[[#This Row],[ENTRADAS3]]-Tabla3[[#This Row],[SALIDAS4]]</f>
        <v>310</v>
      </c>
    </row>
    <row r="187" spans="1:15" x14ac:dyDescent="0.25">
      <c r="A187" s="9" t="s">
        <v>23</v>
      </c>
      <c r="B187" s="17" t="s">
        <v>881</v>
      </c>
      <c r="C187" t="s">
        <v>882</v>
      </c>
      <c r="D187" t="s">
        <v>948</v>
      </c>
      <c r="F187" s="9" t="s">
        <v>826</v>
      </c>
      <c r="H187">
        <v>10</v>
      </c>
      <c r="J187">
        <f>+Tabla3[[#This Row],[BALANCE INICIAL]]+Tabla3[[#This Row],[ENTRADAS]]-Tabla3[[#This Row],[SALIDAS]]</f>
        <v>10</v>
      </c>
      <c r="K187" s="2">
        <v>35</v>
      </c>
      <c r="L187" s="2">
        <f>+Tabla3[[#This Row],[BALANCE INICIAL]]*Tabla3[[#This Row],[PRECIO]]</f>
        <v>0</v>
      </c>
      <c r="M187" s="2">
        <f>+Tabla3[[#This Row],[ENTRADAS]]*Tabla3[[#This Row],[PRECIO]]</f>
        <v>350</v>
      </c>
      <c r="N187" s="2">
        <f>+Tabla3[[#This Row],[SALIDAS]]*Tabla3[[#This Row],[PRECIO]]</f>
        <v>0</v>
      </c>
      <c r="O187" s="2">
        <f>+Tabla3[[#This Row],[BALANCE INICIAL2]]+Tabla3[[#This Row],[ENTRADAS3]]-Tabla3[[#This Row],[SALIDAS4]]</f>
        <v>350</v>
      </c>
    </row>
    <row r="188" spans="1:15" ht="19.5" customHeight="1" x14ac:dyDescent="0.25">
      <c r="A188" s="9" t="s">
        <v>23</v>
      </c>
      <c r="B188" s="17" t="s">
        <v>881</v>
      </c>
      <c r="C188" t="s">
        <v>882</v>
      </c>
      <c r="D188" t="s">
        <v>951</v>
      </c>
      <c r="F188" s="9" t="s">
        <v>826</v>
      </c>
      <c r="H188">
        <v>4</v>
      </c>
      <c r="J188">
        <f>+Tabla3[[#This Row],[BALANCE INICIAL]]+Tabla3[[#This Row],[ENTRADAS]]-Tabla3[[#This Row],[SALIDAS]]</f>
        <v>4</v>
      </c>
      <c r="K188" s="2">
        <v>18.7</v>
      </c>
      <c r="L188" s="2">
        <f>+Tabla3[[#This Row],[BALANCE INICIAL]]*Tabla3[[#This Row],[PRECIO]]</f>
        <v>0</v>
      </c>
      <c r="M188" s="2">
        <f>+Tabla3[[#This Row],[ENTRADAS]]*Tabla3[[#This Row],[PRECIO]]</f>
        <v>74.8</v>
      </c>
      <c r="N188" s="2">
        <f>+Tabla3[[#This Row],[SALIDAS]]*Tabla3[[#This Row],[PRECIO]]</f>
        <v>0</v>
      </c>
      <c r="O188" s="2">
        <f>+Tabla3[[#This Row],[BALANCE INICIAL2]]+Tabla3[[#This Row],[ENTRADAS3]]-Tabla3[[#This Row],[SALIDAS4]]</f>
        <v>74.8</v>
      </c>
    </row>
    <row r="189" spans="1:15" ht="16.5" customHeight="1" x14ac:dyDescent="0.25">
      <c r="A189" s="9" t="s">
        <v>34</v>
      </c>
      <c r="B189" s="17" t="s">
        <v>877</v>
      </c>
      <c r="C189" t="s">
        <v>80</v>
      </c>
      <c r="D189" t="s">
        <v>458</v>
      </c>
      <c r="F189" s="9" t="s">
        <v>820</v>
      </c>
      <c r="H189">
        <v>20</v>
      </c>
      <c r="J189">
        <f>+Tabla3[[#This Row],[BALANCE INICIAL]]+Tabla3[[#This Row],[ENTRADAS]]-Tabla3[[#This Row],[SALIDAS]]</f>
        <v>20</v>
      </c>
      <c r="K189" s="2">
        <v>428</v>
      </c>
      <c r="L189" s="2">
        <f>+Tabla3[[#This Row],[BALANCE INICIAL]]*Tabla3[[#This Row],[PRECIO]]</f>
        <v>0</v>
      </c>
      <c r="M189" s="2">
        <f>+Tabla3[[#This Row],[ENTRADAS]]*Tabla3[[#This Row],[PRECIO]]</f>
        <v>8560</v>
      </c>
      <c r="N189" s="2">
        <f>+Tabla3[[#This Row],[SALIDAS]]*Tabla3[[#This Row],[PRECIO]]</f>
        <v>0</v>
      </c>
      <c r="O189" s="2">
        <f>+Tabla3[[#This Row],[BALANCE INICIAL2]]+Tabla3[[#This Row],[ENTRADAS3]]-Tabla3[[#This Row],[SALIDAS4]]</f>
        <v>8560</v>
      </c>
    </row>
    <row r="190" spans="1:15" hidden="1" x14ac:dyDescent="0.25">
      <c r="A190" s="9" t="s">
        <v>37</v>
      </c>
      <c r="B190" s="17" t="s">
        <v>886</v>
      </c>
      <c r="C190" t="s">
        <v>83</v>
      </c>
      <c r="D190" t="s">
        <v>192</v>
      </c>
      <c r="F190" s="9" t="s">
        <v>820</v>
      </c>
      <c r="G190">
        <v>10</v>
      </c>
      <c r="J190">
        <f>+Tabla3[[#This Row],[BALANCE INICIAL]]+Tabla3[[#This Row],[ENTRADAS]]-Tabla3[[#This Row],[SALIDAS]]</f>
        <v>10</v>
      </c>
      <c r="K190" s="2">
        <v>105.93</v>
      </c>
      <c r="L190" s="2">
        <f>+Tabla3[[#This Row],[BALANCE INICIAL]]*Tabla3[[#This Row],[PRECIO]]</f>
        <v>1059.3000000000002</v>
      </c>
      <c r="M190" s="2">
        <f>+Tabla3[[#This Row],[ENTRADAS]]*Tabla3[[#This Row],[PRECIO]]</f>
        <v>0</v>
      </c>
      <c r="N190" s="2">
        <f>+Tabla3[[#This Row],[SALIDAS]]*Tabla3[[#This Row],[PRECIO]]</f>
        <v>0</v>
      </c>
      <c r="O190" s="2">
        <f>+Tabla3[[#This Row],[BALANCE INICIAL2]]+Tabla3[[#This Row],[ENTRADAS3]]-Tabla3[[#This Row],[SALIDAS4]]</f>
        <v>1059.3000000000002</v>
      </c>
    </row>
    <row r="191" spans="1:15" hidden="1" x14ac:dyDescent="0.25">
      <c r="A191" s="9" t="s">
        <v>26</v>
      </c>
      <c r="B191" t="s">
        <v>887</v>
      </c>
      <c r="C191" t="s">
        <v>70</v>
      </c>
      <c r="D191" t="s">
        <v>166</v>
      </c>
      <c r="F191" s="9" t="s">
        <v>833</v>
      </c>
      <c r="G191">
        <v>2</v>
      </c>
      <c r="J191">
        <f>+Tabla3[[#This Row],[BALANCE INICIAL]]+Tabla3[[#This Row],[ENTRADAS]]-Tabla3[[#This Row],[SALIDAS]]</f>
        <v>2</v>
      </c>
      <c r="K191" s="2">
        <v>6000</v>
      </c>
      <c r="L191" s="2">
        <f>+Tabla3[[#This Row],[BALANCE INICIAL]]*Tabla3[[#This Row],[PRECIO]]</f>
        <v>12000</v>
      </c>
      <c r="M191" s="2">
        <f>+Tabla3[[#This Row],[ENTRADAS]]*Tabla3[[#This Row],[PRECIO]]</f>
        <v>0</v>
      </c>
      <c r="N191" s="2">
        <f>+Tabla3[[#This Row],[SALIDAS]]*Tabla3[[#This Row],[PRECIO]]</f>
        <v>0</v>
      </c>
      <c r="O191" s="2">
        <f>+Tabla3[[#This Row],[BALANCE INICIAL2]]+Tabla3[[#This Row],[ENTRADAS3]]-Tabla3[[#This Row],[SALIDAS4]]</f>
        <v>12000</v>
      </c>
    </row>
    <row r="192" spans="1:15" hidden="1" x14ac:dyDescent="0.25">
      <c r="A192" s="9" t="s">
        <v>37</v>
      </c>
      <c r="B192" s="17" t="s">
        <v>886</v>
      </c>
      <c r="C192" t="s">
        <v>83</v>
      </c>
      <c r="D192" t="s">
        <v>193</v>
      </c>
      <c r="F192" s="9" t="s">
        <v>820</v>
      </c>
      <c r="G192">
        <v>10</v>
      </c>
      <c r="J192">
        <f>+Tabla3[[#This Row],[BALANCE INICIAL]]+Tabla3[[#This Row],[ENTRADAS]]-Tabla3[[#This Row],[SALIDAS]]</f>
        <v>10</v>
      </c>
      <c r="K192" s="2">
        <v>132.41999999999999</v>
      </c>
      <c r="L192" s="2">
        <f>+Tabla3[[#This Row],[BALANCE INICIAL]]*Tabla3[[#This Row],[PRECIO]]</f>
        <v>1324.1999999999998</v>
      </c>
      <c r="M192" s="2">
        <f>+Tabla3[[#This Row],[ENTRADAS]]*Tabla3[[#This Row],[PRECIO]]</f>
        <v>0</v>
      </c>
      <c r="N192" s="2">
        <f>+Tabla3[[#This Row],[SALIDAS]]*Tabla3[[#This Row],[PRECIO]]</f>
        <v>0</v>
      </c>
      <c r="O192" s="2">
        <f>+Tabla3[[#This Row],[BALANCE INICIAL2]]+Tabla3[[#This Row],[ENTRADAS3]]-Tabla3[[#This Row],[SALIDAS4]]</f>
        <v>1324.1999999999998</v>
      </c>
    </row>
    <row r="193" spans="1:15" x14ac:dyDescent="0.25">
      <c r="A193" s="9" t="s">
        <v>30</v>
      </c>
      <c r="B193" s="17" t="s">
        <v>876</v>
      </c>
      <c r="C193" t="s">
        <v>73</v>
      </c>
      <c r="D193" t="s">
        <v>141</v>
      </c>
      <c r="F193" s="9" t="s">
        <v>820</v>
      </c>
      <c r="H193">
        <v>24</v>
      </c>
      <c r="I193">
        <v>24</v>
      </c>
      <c r="J193">
        <f>+Tabla3[[#This Row],[BALANCE INICIAL]]+Tabla3[[#This Row],[ENTRADAS]]-Tabla3[[#This Row],[SALIDAS]]</f>
        <v>0</v>
      </c>
      <c r="K193" s="2">
        <v>140</v>
      </c>
      <c r="L193" s="2">
        <f>+Tabla3[[#This Row],[BALANCE INICIAL]]*Tabla3[[#This Row],[PRECIO]]</f>
        <v>0</v>
      </c>
      <c r="M193" s="2">
        <f>+Tabla3[[#This Row],[ENTRADAS]]*Tabla3[[#This Row],[PRECIO]]</f>
        <v>3360</v>
      </c>
      <c r="N193" s="2">
        <f>+Tabla3[[#This Row],[SALIDAS]]*Tabla3[[#This Row],[PRECIO]]</f>
        <v>3360</v>
      </c>
      <c r="O193" s="2">
        <f>+Tabla3[[#This Row],[BALANCE INICIAL2]]+Tabla3[[#This Row],[ENTRADAS3]]-Tabla3[[#This Row],[SALIDAS4]]</f>
        <v>0</v>
      </c>
    </row>
    <row r="194" spans="1:15" x14ac:dyDescent="0.25">
      <c r="A194" s="9" t="s">
        <v>30</v>
      </c>
      <c r="B194" s="17" t="s">
        <v>876</v>
      </c>
      <c r="C194" t="s">
        <v>73</v>
      </c>
      <c r="D194" t="s">
        <v>142</v>
      </c>
      <c r="F194" s="9" t="s">
        <v>820</v>
      </c>
      <c r="H194">
        <v>12</v>
      </c>
      <c r="I194">
        <v>12</v>
      </c>
      <c r="J194">
        <f>+Tabla3[[#This Row],[BALANCE INICIAL]]+Tabla3[[#This Row],[ENTRADAS]]-Tabla3[[#This Row],[SALIDAS]]</f>
        <v>0</v>
      </c>
      <c r="K194" s="2">
        <v>140</v>
      </c>
      <c r="L194" s="2">
        <f>+Tabla3[[#This Row],[BALANCE INICIAL]]*Tabla3[[#This Row],[PRECIO]]</f>
        <v>0</v>
      </c>
      <c r="M194" s="2">
        <f>+Tabla3[[#This Row],[ENTRADAS]]*Tabla3[[#This Row],[PRECIO]]</f>
        <v>1680</v>
      </c>
      <c r="N194" s="2">
        <f>+Tabla3[[#This Row],[SALIDAS]]*Tabla3[[#This Row],[PRECIO]]</f>
        <v>1680</v>
      </c>
      <c r="O194" s="2">
        <f>+Tabla3[[#This Row],[BALANCE INICIAL2]]+Tabla3[[#This Row],[ENTRADAS3]]-Tabla3[[#This Row],[SALIDAS4]]</f>
        <v>0</v>
      </c>
    </row>
    <row r="195" spans="1:15" hidden="1" x14ac:dyDescent="0.25">
      <c r="A195" s="9" t="s">
        <v>24</v>
      </c>
      <c r="B195" s="17" t="s">
        <v>875</v>
      </c>
      <c r="C195" t="s">
        <v>64</v>
      </c>
      <c r="D195" t="s">
        <v>172</v>
      </c>
      <c r="F195" s="9" t="s">
        <v>826</v>
      </c>
      <c r="G195">
        <v>5</v>
      </c>
      <c r="J195">
        <f>+Tabla3[[#This Row],[BALANCE INICIAL]]+Tabla3[[#This Row],[ENTRADAS]]-Tabla3[[#This Row],[SALIDAS]]</f>
        <v>5</v>
      </c>
      <c r="K195" s="2">
        <v>1000</v>
      </c>
      <c r="L195" s="2">
        <f>+Tabla3[[#This Row],[BALANCE INICIAL]]*Tabla3[[#This Row],[PRECIO]]</f>
        <v>5000</v>
      </c>
      <c r="M195" s="2">
        <f>+Tabla3[[#This Row],[ENTRADAS]]*Tabla3[[#This Row],[PRECIO]]</f>
        <v>0</v>
      </c>
      <c r="N195" s="2">
        <f>+Tabla3[[#This Row],[SALIDAS]]*Tabla3[[#This Row],[PRECIO]]</f>
        <v>0</v>
      </c>
      <c r="O195" s="2">
        <f>+Tabla3[[#This Row],[BALANCE INICIAL2]]+Tabla3[[#This Row],[ENTRADAS3]]-Tabla3[[#This Row],[SALIDAS4]]</f>
        <v>5000</v>
      </c>
    </row>
    <row r="196" spans="1:15" hidden="1" x14ac:dyDescent="0.25">
      <c r="A196" s="9" t="s">
        <v>33</v>
      </c>
      <c r="B196" s="17" t="s">
        <v>879</v>
      </c>
      <c r="C196" t="s">
        <v>78</v>
      </c>
      <c r="D196" t="s">
        <v>165</v>
      </c>
      <c r="F196" s="9" t="s">
        <v>832</v>
      </c>
      <c r="G196">
        <v>15</v>
      </c>
      <c r="J196">
        <f>+Tabla3[[#This Row],[BALANCE INICIAL]]+Tabla3[[#This Row],[ENTRADAS]]-Tabla3[[#This Row],[SALIDAS]]</f>
        <v>15</v>
      </c>
      <c r="K196" s="2">
        <v>1600</v>
      </c>
      <c r="L196" s="2">
        <f>+Tabla3[[#This Row],[BALANCE INICIAL]]*Tabla3[[#This Row],[PRECIO]]</f>
        <v>24000</v>
      </c>
      <c r="M196" s="2">
        <f>+Tabla3[[#This Row],[ENTRADAS]]*Tabla3[[#This Row],[PRECIO]]</f>
        <v>0</v>
      </c>
      <c r="N196" s="2">
        <f>+Tabla3[[#This Row],[SALIDAS]]*Tabla3[[#This Row],[PRECIO]]</f>
        <v>0</v>
      </c>
      <c r="O196" s="2">
        <f>+Tabla3[[#This Row],[BALANCE INICIAL2]]+Tabla3[[#This Row],[ENTRADAS3]]-Tabla3[[#This Row],[SALIDAS4]]</f>
        <v>24000</v>
      </c>
    </row>
    <row r="197" spans="1:15" hidden="1" x14ac:dyDescent="0.25">
      <c r="A197" s="9" t="s">
        <v>59</v>
      </c>
      <c r="B197" s="17" t="s">
        <v>880</v>
      </c>
      <c r="C197" t="s">
        <v>107</v>
      </c>
      <c r="D197" t="s">
        <v>673</v>
      </c>
      <c r="F197" s="9" t="s">
        <v>820</v>
      </c>
      <c r="G197">
        <v>0</v>
      </c>
      <c r="J197">
        <f>+Tabla3[[#This Row],[BALANCE INICIAL]]+Tabla3[[#This Row],[ENTRADAS]]-Tabla3[[#This Row],[SALIDAS]]</f>
        <v>0</v>
      </c>
      <c r="K197" s="2">
        <v>250</v>
      </c>
      <c r="L197" s="2">
        <f>+Tabla3[[#This Row],[BALANCE INICIAL]]*Tabla3[[#This Row],[PRECIO]]</f>
        <v>0</v>
      </c>
      <c r="M197" s="2">
        <f>+Tabla3[[#This Row],[ENTRADAS]]*Tabla3[[#This Row],[PRECIO]]</f>
        <v>0</v>
      </c>
      <c r="N197" s="2">
        <f>+Tabla3[[#This Row],[SALIDAS]]*Tabla3[[#This Row],[PRECIO]]</f>
        <v>0</v>
      </c>
      <c r="O197" s="2">
        <f>+Tabla3[[#This Row],[BALANCE INICIAL2]]+Tabla3[[#This Row],[ENTRADAS3]]-Tabla3[[#This Row],[SALIDAS4]]</f>
        <v>0</v>
      </c>
    </row>
    <row r="198" spans="1:15" hidden="1" x14ac:dyDescent="0.25">
      <c r="A198" s="9" t="s">
        <v>59</v>
      </c>
      <c r="B198" s="17" t="s">
        <v>880</v>
      </c>
      <c r="C198" t="s">
        <v>107</v>
      </c>
      <c r="D198" t="s">
        <v>674</v>
      </c>
      <c r="F198" s="9" t="s">
        <v>820</v>
      </c>
      <c r="G198">
        <v>13</v>
      </c>
      <c r="J198">
        <f>+Tabla3[[#This Row],[BALANCE INICIAL]]+Tabla3[[#This Row],[ENTRADAS]]-Tabla3[[#This Row],[SALIDAS]]</f>
        <v>13</v>
      </c>
      <c r="K198" s="2">
        <v>350</v>
      </c>
      <c r="L198" s="2">
        <f>+Tabla3[[#This Row],[BALANCE INICIAL]]*Tabla3[[#This Row],[PRECIO]]</f>
        <v>4550</v>
      </c>
      <c r="M198" s="2">
        <f>+Tabla3[[#This Row],[ENTRADAS]]*Tabla3[[#This Row],[PRECIO]]</f>
        <v>0</v>
      </c>
      <c r="N198" s="2">
        <f>+Tabla3[[#This Row],[SALIDAS]]*Tabla3[[#This Row],[PRECIO]]</f>
        <v>0</v>
      </c>
      <c r="O198" s="2">
        <f>+Tabla3[[#This Row],[BALANCE INICIAL2]]+Tabla3[[#This Row],[ENTRADAS3]]-Tabla3[[#This Row],[SALIDAS4]]</f>
        <v>4550</v>
      </c>
    </row>
    <row r="199" spans="1:15" hidden="1" x14ac:dyDescent="0.25">
      <c r="A199" s="9" t="s">
        <v>59</v>
      </c>
      <c r="B199" s="17" t="s">
        <v>880</v>
      </c>
      <c r="C199" t="s">
        <v>107</v>
      </c>
      <c r="D199" t="s">
        <v>675</v>
      </c>
      <c r="F199" s="9" t="s">
        <v>820</v>
      </c>
      <c r="G199">
        <v>3</v>
      </c>
      <c r="J199">
        <f>+Tabla3[[#This Row],[BALANCE INICIAL]]+Tabla3[[#This Row],[ENTRADAS]]-Tabla3[[#This Row],[SALIDAS]]</f>
        <v>3</v>
      </c>
      <c r="K199" s="2">
        <v>265</v>
      </c>
      <c r="L199" s="2">
        <f>+Tabla3[[#This Row],[BALANCE INICIAL]]*Tabla3[[#This Row],[PRECIO]]</f>
        <v>795</v>
      </c>
      <c r="M199" s="2">
        <f>+Tabla3[[#This Row],[ENTRADAS]]*Tabla3[[#This Row],[PRECIO]]</f>
        <v>0</v>
      </c>
      <c r="N199" s="2">
        <f>+Tabla3[[#This Row],[SALIDAS]]*Tabla3[[#This Row],[PRECIO]]</f>
        <v>0</v>
      </c>
      <c r="O199" s="2">
        <f>+Tabla3[[#This Row],[BALANCE INICIAL2]]+Tabla3[[#This Row],[ENTRADAS3]]-Tabla3[[#This Row],[SALIDAS4]]</f>
        <v>795</v>
      </c>
    </row>
    <row r="200" spans="1:15" hidden="1" x14ac:dyDescent="0.25">
      <c r="A200" s="9" t="s">
        <v>59</v>
      </c>
      <c r="B200" s="17" t="s">
        <v>880</v>
      </c>
      <c r="C200" t="s">
        <v>107</v>
      </c>
      <c r="D200" t="s">
        <v>676</v>
      </c>
      <c r="F200" s="9" t="s">
        <v>820</v>
      </c>
      <c r="G200">
        <v>23</v>
      </c>
      <c r="J200">
        <f>+Tabla3[[#This Row],[BALANCE INICIAL]]+Tabla3[[#This Row],[ENTRADAS]]-Tabla3[[#This Row],[SALIDAS]]</f>
        <v>23</v>
      </c>
      <c r="K200" s="2">
        <v>165</v>
      </c>
      <c r="L200" s="2">
        <f>+Tabla3[[#This Row],[BALANCE INICIAL]]*Tabla3[[#This Row],[PRECIO]]</f>
        <v>3795</v>
      </c>
      <c r="M200" s="2">
        <f>+Tabla3[[#This Row],[ENTRADAS]]*Tabla3[[#This Row],[PRECIO]]</f>
        <v>0</v>
      </c>
      <c r="N200" s="2">
        <f>+Tabla3[[#This Row],[SALIDAS]]*Tabla3[[#This Row],[PRECIO]]</f>
        <v>0</v>
      </c>
      <c r="O200" s="2">
        <f>+Tabla3[[#This Row],[BALANCE INICIAL2]]+Tabla3[[#This Row],[ENTRADAS3]]-Tabla3[[#This Row],[SALIDAS4]]</f>
        <v>3795</v>
      </c>
    </row>
    <row r="201" spans="1:15" hidden="1" x14ac:dyDescent="0.25">
      <c r="A201" s="9" t="s">
        <v>59</v>
      </c>
      <c r="B201" s="17" t="s">
        <v>880</v>
      </c>
      <c r="C201" t="s">
        <v>107</v>
      </c>
      <c r="D201" t="s">
        <v>677</v>
      </c>
      <c r="F201" s="9" t="s">
        <v>820</v>
      </c>
      <c r="G201">
        <v>0</v>
      </c>
      <c r="J201">
        <f>+Tabla3[[#This Row],[BALANCE INICIAL]]+Tabla3[[#This Row],[ENTRADAS]]-Tabla3[[#This Row],[SALIDAS]]</f>
        <v>0</v>
      </c>
      <c r="K201" s="2">
        <v>190</v>
      </c>
      <c r="L201" s="2">
        <f>+Tabla3[[#This Row],[BALANCE INICIAL]]*Tabla3[[#This Row],[PRECIO]]</f>
        <v>0</v>
      </c>
      <c r="M201" s="2">
        <f>+Tabla3[[#This Row],[ENTRADAS]]*Tabla3[[#This Row],[PRECIO]]</f>
        <v>0</v>
      </c>
      <c r="N201" s="2">
        <f>+Tabla3[[#This Row],[SALIDAS]]*Tabla3[[#This Row],[PRECIO]]</f>
        <v>0</v>
      </c>
      <c r="O201" s="2">
        <f>+Tabla3[[#This Row],[BALANCE INICIAL2]]+Tabla3[[#This Row],[ENTRADAS3]]-Tabla3[[#This Row],[SALIDAS4]]</f>
        <v>0</v>
      </c>
    </row>
    <row r="202" spans="1:15" hidden="1" x14ac:dyDescent="0.25">
      <c r="A202" s="9" t="s">
        <v>59</v>
      </c>
      <c r="B202" s="17" t="s">
        <v>880</v>
      </c>
      <c r="C202" t="s">
        <v>107</v>
      </c>
      <c r="D202" t="s">
        <v>678</v>
      </c>
      <c r="F202" s="9" t="s">
        <v>820</v>
      </c>
      <c r="G202">
        <v>12</v>
      </c>
      <c r="J202">
        <f>+Tabla3[[#This Row],[BALANCE INICIAL]]+Tabla3[[#This Row],[ENTRADAS]]-Tabla3[[#This Row],[SALIDAS]]</f>
        <v>12</v>
      </c>
      <c r="K202" s="2">
        <v>200</v>
      </c>
      <c r="L202" s="2">
        <f>+Tabla3[[#This Row],[BALANCE INICIAL]]*Tabla3[[#This Row],[PRECIO]]</f>
        <v>2400</v>
      </c>
      <c r="M202" s="2">
        <f>+Tabla3[[#This Row],[ENTRADAS]]*Tabla3[[#This Row],[PRECIO]]</f>
        <v>0</v>
      </c>
      <c r="N202" s="2">
        <f>+Tabla3[[#This Row],[SALIDAS]]*Tabla3[[#This Row],[PRECIO]]</f>
        <v>0</v>
      </c>
      <c r="O202" s="2">
        <f>+Tabla3[[#This Row],[BALANCE INICIAL2]]+Tabla3[[#This Row],[ENTRADAS3]]-Tabla3[[#This Row],[SALIDAS4]]</f>
        <v>2400</v>
      </c>
    </row>
    <row r="203" spans="1:15" hidden="1" x14ac:dyDescent="0.25">
      <c r="A203" s="9" t="s">
        <v>23</v>
      </c>
      <c r="B203" s="17" t="s">
        <v>881</v>
      </c>
      <c r="C203" t="s">
        <v>882</v>
      </c>
      <c r="D203" t="s">
        <v>432</v>
      </c>
      <c r="F203" s="9" t="s">
        <v>826</v>
      </c>
      <c r="G203">
        <v>20</v>
      </c>
      <c r="I203">
        <v>2</v>
      </c>
      <c r="J203">
        <f>+Tabla3[[#This Row],[BALANCE INICIAL]]+Tabla3[[#This Row],[ENTRADAS]]-Tabla3[[#This Row],[SALIDAS]]</f>
        <v>18</v>
      </c>
      <c r="K203" s="2">
        <v>5.42</v>
      </c>
      <c r="L203" s="2">
        <f>+Tabla3[[#This Row],[BALANCE INICIAL]]*Tabla3[[#This Row],[PRECIO]]</f>
        <v>108.4</v>
      </c>
      <c r="M203" s="2">
        <f>+Tabla3[[#This Row],[ENTRADAS]]*Tabla3[[#This Row],[PRECIO]]</f>
        <v>0</v>
      </c>
      <c r="N203" s="2">
        <f>+Tabla3[[#This Row],[SALIDAS]]*Tabla3[[#This Row],[PRECIO]]</f>
        <v>10.84</v>
      </c>
      <c r="O203" s="2">
        <f>+Tabla3[[#This Row],[BALANCE INICIAL2]]+Tabla3[[#This Row],[ENTRADAS3]]-Tabla3[[#This Row],[SALIDAS4]]</f>
        <v>97.56</v>
      </c>
    </row>
    <row r="204" spans="1:15" hidden="1" x14ac:dyDescent="0.25">
      <c r="A204" s="9" t="s">
        <v>34</v>
      </c>
      <c r="B204" s="17" t="s">
        <v>877</v>
      </c>
      <c r="C204" t="s">
        <v>80</v>
      </c>
      <c r="D204" t="s">
        <v>446</v>
      </c>
      <c r="F204" s="9" t="s">
        <v>820</v>
      </c>
      <c r="G204">
        <v>7</v>
      </c>
      <c r="J204">
        <f>+Tabla3[[#This Row],[BALANCE INICIAL]]+Tabla3[[#This Row],[ENTRADAS]]-Tabla3[[#This Row],[SALIDAS]]</f>
        <v>7</v>
      </c>
      <c r="K204" s="2">
        <v>190</v>
      </c>
      <c r="L204" s="2">
        <f>+Tabla3[[#This Row],[BALANCE INICIAL]]*Tabla3[[#This Row],[PRECIO]]</f>
        <v>1330</v>
      </c>
      <c r="M204" s="2">
        <f>+Tabla3[[#This Row],[ENTRADAS]]*Tabla3[[#This Row],[PRECIO]]</f>
        <v>0</v>
      </c>
      <c r="N204" s="2">
        <f>+Tabla3[[#This Row],[SALIDAS]]*Tabla3[[#This Row],[PRECIO]]</f>
        <v>0</v>
      </c>
      <c r="O204" s="2">
        <f>+Tabla3[[#This Row],[BALANCE INICIAL2]]+Tabla3[[#This Row],[ENTRADAS3]]-Tabla3[[#This Row],[SALIDAS4]]</f>
        <v>1330</v>
      </c>
    </row>
    <row r="205" spans="1:15" x14ac:dyDescent="0.25">
      <c r="A205" s="9" t="s">
        <v>28</v>
      </c>
      <c r="B205" t="s">
        <v>884</v>
      </c>
      <c r="C205" t="s">
        <v>74</v>
      </c>
      <c r="D205" t="s">
        <v>933</v>
      </c>
      <c r="F205" s="9" t="s">
        <v>826</v>
      </c>
      <c r="H205">
        <v>60</v>
      </c>
      <c r="I205">
        <v>6</v>
      </c>
      <c r="J205">
        <f>+Tabla3[[#This Row],[BALANCE INICIAL]]+Tabla3[[#This Row],[ENTRADAS]]-Tabla3[[#This Row],[SALIDAS]]</f>
        <v>54</v>
      </c>
      <c r="K205" s="2">
        <v>17.11</v>
      </c>
      <c r="L205" s="2">
        <f>+Tabla3[[#This Row],[BALANCE INICIAL]]*Tabla3[[#This Row],[PRECIO]]</f>
        <v>0</v>
      </c>
      <c r="M205" s="2">
        <f>+Tabla3[[#This Row],[ENTRADAS]]*Tabla3[[#This Row],[PRECIO]]</f>
        <v>1026.5999999999999</v>
      </c>
      <c r="N205" s="2">
        <f>+Tabla3[[#This Row],[SALIDAS]]*Tabla3[[#This Row],[PRECIO]]</f>
        <v>102.66</v>
      </c>
      <c r="O205" s="2">
        <f>+Tabla3[[#This Row],[BALANCE INICIAL2]]+Tabla3[[#This Row],[ENTRADAS3]]-Tabla3[[#This Row],[SALIDAS4]]</f>
        <v>923.93999999999994</v>
      </c>
    </row>
    <row r="206" spans="1:15" hidden="1" x14ac:dyDescent="0.25">
      <c r="A206" s="9" t="s">
        <v>59</v>
      </c>
      <c r="B206" s="17" t="s">
        <v>880</v>
      </c>
      <c r="C206" t="s">
        <v>107</v>
      </c>
      <c r="D206" t="s">
        <v>679</v>
      </c>
      <c r="F206" s="9" t="s">
        <v>820</v>
      </c>
      <c r="G206">
        <v>6</v>
      </c>
      <c r="J206">
        <f>+Tabla3[[#This Row],[BALANCE INICIAL]]+Tabla3[[#This Row],[ENTRADAS]]-Tabla3[[#This Row],[SALIDAS]]</f>
        <v>6</v>
      </c>
      <c r="K206" s="2">
        <v>500</v>
      </c>
      <c r="L206" s="2">
        <f>+Tabla3[[#This Row],[BALANCE INICIAL]]*Tabla3[[#This Row],[PRECIO]]</f>
        <v>3000</v>
      </c>
      <c r="M206" s="2">
        <f>+Tabla3[[#This Row],[ENTRADAS]]*Tabla3[[#This Row],[PRECIO]]</f>
        <v>0</v>
      </c>
      <c r="N206" s="2">
        <f>+Tabla3[[#This Row],[SALIDAS]]*Tabla3[[#This Row],[PRECIO]]</f>
        <v>0</v>
      </c>
      <c r="O206" s="2">
        <f>+Tabla3[[#This Row],[BALANCE INICIAL2]]+Tabla3[[#This Row],[ENTRADAS3]]-Tabla3[[#This Row],[SALIDAS4]]</f>
        <v>3000</v>
      </c>
    </row>
    <row r="207" spans="1:15" hidden="1" x14ac:dyDescent="0.25">
      <c r="A207" s="9" t="s">
        <v>29</v>
      </c>
      <c r="B207" t="s">
        <v>878</v>
      </c>
      <c r="C207" t="s">
        <v>102</v>
      </c>
      <c r="D207" t="s">
        <v>503</v>
      </c>
      <c r="F207" s="9" t="s">
        <v>908</v>
      </c>
      <c r="G207">
        <v>0</v>
      </c>
      <c r="J207">
        <f>+Tabla3[[#This Row],[BALANCE INICIAL]]+Tabla3[[#This Row],[ENTRADAS]]-Tabla3[[#This Row],[SALIDAS]]</f>
        <v>0</v>
      </c>
      <c r="K207" s="2">
        <v>215</v>
      </c>
      <c r="L207" s="2">
        <f>+Tabla3[[#This Row],[BALANCE INICIAL]]*Tabla3[[#This Row],[PRECIO]]</f>
        <v>0</v>
      </c>
      <c r="M207" s="2">
        <f>+Tabla3[[#This Row],[ENTRADAS]]*Tabla3[[#This Row],[PRECIO]]</f>
        <v>0</v>
      </c>
      <c r="N207" s="2">
        <f>+Tabla3[[#This Row],[SALIDAS]]*Tabla3[[#This Row],[PRECIO]]</f>
        <v>0</v>
      </c>
      <c r="O207" s="2">
        <f>+Tabla3[[#This Row],[BALANCE INICIAL2]]+Tabla3[[#This Row],[ENTRADAS3]]-Tabla3[[#This Row],[SALIDAS4]]</f>
        <v>0</v>
      </c>
    </row>
    <row r="208" spans="1:15" x14ac:dyDescent="0.25">
      <c r="A208" s="9" t="s">
        <v>34</v>
      </c>
      <c r="B208" s="17" t="s">
        <v>877</v>
      </c>
      <c r="C208" t="s">
        <v>80</v>
      </c>
      <c r="D208" t="s">
        <v>463</v>
      </c>
      <c r="F208" s="9" t="s">
        <v>820</v>
      </c>
      <c r="H208">
        <v>10</v>
      </c>
      <c r="J208">
        <f>+Tabla3[[#This Row],[BALANCE INICIAL]]+Tabla3[[#This Row],[ENTRADAS]]-Tabla3[[#This Row],[SALIDAS]]</f>
        <v>10</v>
      </c>
      <c r="K208" s="2">
        <v>416</v>
      </c>
      <c r="L208" s="2">
        <f>+Tabla3[[#This Row],[BALANCE INICIAL]]*Tabla3[[#This Row],[PRECIO]]</f>
        <v>0</v>
      </c>
      <c r="M208" s="2">
        <f>+Tabla3[[#This Row],[ENTRADAS]]*Tabla3[[#This Row],[PRECIO]]</f>
        <v>4160</v>
      </c>
      <c r="N208" s="2">
        <f>+Tabla3[[#This Row],[SALIDAS]]*Tabla3[[#This Row],[PRECIO]]</f>
        <v>0</v>
      </c>
      <c r="O208" s="2">
        <f>+Tabla3[[#This Row],[BALANCE INICIAL2]]+Tabla3[[#This Row],[ENTRADAS3]]-Tabla3[[#This Row],[SALIDAS4]]</f>
        <v>4160</v>
      </c>
    </row>
    <row r="209" spans="1:15" hidden="1" x14ac:dyDescent="0.25">
      <c r="A209" s="9" t="s">
        <v>31</v>
      </c>
      <c r="B209" t="s">
        <v>897</v>
      </c>
      <c r="C209" t="s">
        <v>75</v>
      </c>
      <c r="D209" t="s">
        <v>987</v>
      </c>
      <c r="F209" s="9" t="s">
        <v>820</v>
      </c>
      <c r="G209">
        <v>16</v>
      </c>
      <c r="I209">
        <v>2</v>
      </c>
      <c r="J209">
        <f>+Tabla3[[#This Row],[BALANCE INICIAL]]+Tabla3[[#This Row],[ENTRADAS]]-Tabla3[[#This Row],[SALIDAS]]</f>
        <v>14</v>
      </c>
      <c r="K209" s="2">
        <v>2261.25</v>
      </c>
      <c r="L209" s="2">
        <f>+Tabla3[[#This Row],[BALANCE INICIAL]]*Tabla3[[#This Row],[PRECIO]]</f>
        <v>36180</v>
      </c>
      <c r="M209" s="2">
        <f>+Tabla3[[#This Row],[ENTRADAS]]*Tabla3[[#This Row],[PRECIO]]</f>
        <v>0</v>
      </c>
      <c r="N209" s="2">
        <f>+Tabla3[[#This Row],[SALIDAS]]*Tabla3[[#This Row],[PRECIO]]</f>
        <v>4522.5</v>
      </c>
      <c r="O209" s="2">
        <f>+Tabla3[[#This Row],[BALANCE INICIAL2]]+Tabla3[[#This Row],[ENTRADAS3]]-Tabla3[[#This Row],[SALIDAS4]]</f>
        <v>31657.5</v>
      </c>
    </row>
    <row r="210" spans="1:15" hidden="1" x14ac:dyDescent="0.25">
      <c r="A210" s="9" t="s">
        <v>34</v>
      </c>
      <c r="B210" t="s">
        <v>877</v>
      </c>
      <c r="C210" t="s">
        <v>80</v>
      </c>
      <c r="D210" t="s">
        <v>179</v>
      </c>
      <c r="F210" s="9" t="s">
        <v>833</v>
      </c>
      <c r="G210">
        <v>500</v>
      </c>
      <c r="J210">
        <f>+Tabla3[[#This Row],[BALANCE INICIAL]]+Tabla3[[#This Row],[ENTRADAS]]-Tabla3[[#This Row],[SALIDAS]]</f>
        <v>500</v>
      </c>
      <c r="K210" s="2">
        <v>12.672000000000001</v>
      </c>
      <c r="L210" s="2">
        <f>+Tabla3[[#This Row],[BALANCE INICIAL]]*Tabla3[[#This Row],[PRECIO]]</f>
        <v>6336</v>
      </c>
      <c r="M210" s="2">
        <f>+Tabla3[[#This Row],[ENTRADAS]]*Tabla3[[#This Row],[PRECIO]]</f>
        <v>0</v>
      </c>
      <c r="N210" s="2">
        <f>+Tabla3[[#This Row],[SALIDAS]]*Tabla3[[#This Row],[PRECIO]]</f>
        <v>0</v>
      </c>
      <c r="O210" s="2">
        <f>+Tabla3[[#This Row],[BALANCE INICIAL2]]+Tabla3[[#This Row],[ENTRADAS3]]-Tabla3[[#This Row],[SALIDAS4]]</f>
        <v>6336</v>
      </c>
    </row>
    <row r="211" spans="1:15" hidden="1" x14ac:dyDescent="0.25">
      <c r="A211" s="9" t="s">
        <v>29</v>
      </c>
      <c r="B211" t="s">
        <v>878</v>
      </c>
      <c r="C211" t="s">
        <v>104</v>
      </c>
      <c r="D211" t="s">
        <v>504</v>
      </c>
      <c r="F211" s="9" t="s">
        <v>826</v>
      </c>
      <c r="G211">
        <v>0</v>
      </c>
      <c r="J211">
        <f>+Tabla3[[#This Row],[BALANCE INICIAL]]+Tabla3[[#This Row],[ENTRADAS]]-Tabla3[[#This Row],[SALIDAS]]</f>
        <v>0</v>
      </c>
      <c r="K211" s="2">
        <v>18</v>
      </c>
      <c r="L211" s="2">
        <f>+Tabla3[[#This Row],[BALANCE INICIAL]]*Tabla3[[#This Row],[PRECIO]]</f>
        <v>0</v>
      </c>
      <c r="M211" s="2">
        <f>+Tabla3[[#This Row],[ENTRADAS]]*Tabla3[[#This Row],[PRECIO]]</f>
        <v>0</v>
      </c>
      <c r="N211" s="2">
        <f>+Tabla3[[#This Row],[SALIDAS]]*Tabla3[[#This Row],[PRECIO]]</f>
        <v>0</v>
      </c>
      <c r="O211" s="2">
        <f>+Tabla3[[#This Row],[BALANCE INICIAL2]]+Tabla3[[#This Row],[ENTRADAS3]]-Tabla3[[#This Row],[SALIDAS4]]</f>
        <v>0</v>
      </c>
    </row>
    <row r="212" spans="1:15" hidden="1" x14ac:dyDescent="0.25">
      <c r="A212" s="9" t="s">
        <v>34</v>
      </c>
      <c r="B212" s="17" t="s">
        <v>877</v>
      </c>
      <c r="C212" t="s">
        <v>80</v>
      </c>
      <c r="D212" t="s">
        <v>447</v>
      </c>
      <c r="F212" s="9" t="s">
        <v>820</v>
      </c>
      <c r="G212">
        <v>3</v>
      </c>
      <c r="J212">
        <f>+Tabla3[[#This Row],[BALANCE INICIAL]]+Tabla3[[#This Row],[ENTRADAS]]-Tabla3[[#This Row],[SALIDAS]]</f>
        <v>3</v>
      </c>
      <c r="K212" s="2">
        <v>1348</v>
      </c>
      <c r="L212" s="2">
        <f>+Tabla3[[#This Row],[BALANCE INICIAL]]*Tabla3[[#This Row],[PRECIO]]</f>
        <v>4044</v>
      </c>
      <c r="M212" s="2">
        <f>+Tabla3[[#This Row],[ENTRADAS]]*Tabla3[[#This Row],[PRECIO]]</f>
        <v>0</v>
      </c>
      <c r="N212" s="2">
        <f>+Tabla3[[#This Row],[SALIDAS]]*Tabla3[[#This Row],[PRECIO]]</f>
        <v>0</v>
      </c>
      <c r="O212" s="2">
        <f>+Tabla3[[#This Row],[BALANCE INICIAL2]]+Tabla3[[#This Row],[ENTRADAS3]]-Tabla3[[#This Row],[SALIDAS4]]</f>
        <v>4044</v>
      </c>
    </row>
    <row r="213" spans="1:15" hidden="1" x14ac:dyDescent="0.25">
      <c r="A213" s="9" t="s">
        <v>34</v>
      </c>
      <c r="B213" s="17" t="s">
        <v>877</v>
      </c>
      <c r="C213" t="s">
        <v>80</v>
      </c>
      <c r="D213" t="s">
        <v>448</v>
      </c>
      <c r="F213" s="9" t="s">
        <v>820</v>
      </c>
      <c r="G213">
        <v>9</v>
      </c>
      <c r="J213">
        <f>+Tabla3[[#This Row],[BALANCE INICIAL]]+Tabla3[[#This Row],[ENTRADAS]]-Tabla3[[#This Row],[SALIDAS]]</f>
        <v>9</v>
      </c>
      <c r="K213" s="2">
        <v>3655</v>
      </c>
      <c r="L213" s="2">
        <f>+Tabla3[[#This Row],[BALANCE INICIAL]]*Tabla3[[#This Row],[PRECIO]]</f>
        <v>32895</v>
      </c>
      <c r="M213" s="2">
        <f>+Tabla3[[#This Row],[ENTRADAS]]*Tabla3[[#This Row],[PRECIO]]</f>
        <v>0</v>
      </c>
      <c r="N213" s="2">
        <f>+Tabla3[[#This Row],[SALIDAS]]*Tabla3[[#This Row],[PRECIO]]</f>
        <v>0</v>
      </c>
      <c r="O213" s="2">
        <f>+Tabla3[[#This Row],[BALANCE INICIAL2]]+Tabla3[[#This Row],[ENTRADAS3]]-Tabla3[[#This Row],[SALIDAS4]]</f>
        <v>32895</v>
      </c>
    </row>
    <row r="214" spans="1:15" hidden="1" x14ac:dyDescent="0.25">
      <c r="A214" s="9" t="s">
        <v>59</v>
      </c>
      <c r="B214" s="17" t="s">
        <v>880</v>
      </c>
      <c r="C214" t="s">
        <v>107</v>
      </c>
      <c r="D214" t="s">
        <v>680</v>
      </c>
      <c r="F214" s="9" t="s">
        <v>820</v>
      </c>
      <c r="G214">
        <v>2</v>
      </c>
      <c r="J214">
        <f>+Tabla3[[#This Row],[BALANCE INICIAL]]+Tabla3[[#This Row],[ENTRADAS]]-Tabla3[[#This Row],[SALIDAS]]</f>
        <v>2</v>
      </c>
      <c r="K214" s="2">
        <v>265</v>
      </c>
      <c r="L214" s="2">
        <f>+Tabla3[[#This Row],[BALANCE INICIAL]]*Tabla3[[#This Row],[PRECIO]]</f>
        <v>530</v>
      </c>
      <c r="M214" s="2">
        <f>+Tabla3[[#This Row],[ENTRADAS]]*Tabla3[[#This Row],[PRECIO]]</f>
        <v>0</v>
      </c>
      <c r="N214" s="2">
        <f>+Tabla3[[#This Row],[SALIDAS]]*Tabla3[[#This Row],[PRECIO]]</f>
        <v>0</v>
      </c>
      <c r="O214" s="2">
        <f>+Tabla3[[#This Row],[BALANCE INICIAL2]]+Tabla3[[#This Row],[ENTRADAS3]]-Tabla3[[#This Row],[SALIDAS4]]</f>
        <v>530</v>
      </c>
    </row>
    <row r="215" spans="1:15" hidden="1" x14ac:dyDescent="0.25">
      <c r="A215" s="9" t="s">
        <v>59</v>
      </c>
      <c r="B215" s="17" t="s">
        <v>880</v>
      </c>
      <c r="C215" t="s">
        <v>107</v>
      </c>
      <c r="D215" t="s">
        <v>681</v>
      </c>
      <c r="F215" s="9" t="s">
        <v>820</v>
      </c>
      <c r="G215">
        <v>5</v>
      </c>
      <c r="J215">
        <f>+Tabla3[[#This Row],[BALANCE INICIAL]]+Tabla3[[#This Row],[ENTRADAS]]-Tabla3[[#This Row],[SALIDAS]]</f>
        <v>5</v>
      </c>
      <c r="K215" s="2">
        <v>390</v>
      </c>
      <c r="L215" s="2">
        <f>+Tabla3[[#This Row],[BALANCE INICIAL]]*Tabla3[[#This Row],[PRECIO]]</f>
        <v>1950</v>
      </c>
      <c r="M215" s="2">
        <f>+Tabla3[[#This Row],[ENTRADAS]]*Tabla3[[#This Row],[PRECIO]]</f>
        <v>0</v>
      </c>
      <c r="N215" s="2">
        <f>+Tabla3[[#This Row],[SALIDAS]]*Tabla3[[#This Row],[PRECIO]]</f>
        <v>0</v>
      </c>
      <c r="O215" s="2">
        <f>+Tabla3[[#This Row],[BALANCE INICIAL2]]+Tabla3[[#This Row],[ENTRADAS3]]-Tabla3[[#This Row],[SALIDAS4]]</f>
        <v>1950</v>
      </c>
    </row>
    <row r="216" spans="1:15" hidden="1" x14ac:dyDescent="0.25">
      <c r="A216" s="9" t="s">
        <v>59</v>
      </c>
      <c r="B216" s="17" t="s">
        <v>880</v>
      </c>
      <c r="C216" t="s">
        <v>107</v>
      </c>
      <c r="D216" t="s">
        <v>682</v>
      </c>
      <c r="F216" s="9" t="s">
        <v>820</v>
      </c>
      <c r="G216">
        <v>1</v>
      </c>
      <c r="J216">
        <f>+Tabla3[[#This Row],[BALANCE INICIAL]]+Tabla3[[#This Row],[ENTRADAS]]-Tabla3[[#This Row],[SALIDAS]]</f>
        <v>1</v>
      </c>
      <c r="K216" s="2">
        <v>333.98</v>
      </c>
      <c r="L216" s="2">
        <f>+Tabla3[[#This Row],[BALANCE INICIAL]]*Tabla3[[#This Row],[PRECIO]]</f>
        <v>333.98</v>
      </c>
      <c r="M216" s="2">
        <f>+Tabla3[[#This Row],[ENTRADAS]]*Tabla3[[#This Row],[PRECIO]]</f>
        <v>0</v>
      </c>
      <c r="N216" s="2">
        <f>+Tabla3[[#This Row],[SALIDAS]]*Tabla3[[#This Row],[PRECIO]]</f>
        <v>0</v>
      </c>
      <c r="O216" s="2">
        <f>+Tabla3[[#This Row],[BALANCE INICIAL2]]+Tabla3[[#This Row],[ENTRADAS3]]-Tabla3[[#This Row],[SALIDAS4]]</f>
        <v>333.98</v>
      </c>
    </row>
    <row r="217" spans="1:15" hidden="1" x14ac:dyDescent="0.25">
      <c r="A217" s="9" t="s">
        <v>59</v>
      </c>
      <c r="B217" s="17" t="s">
        <v>880</v>
      </c>
      <c r="C217" t="s">
        <v>107</v>
      </c>
      <c r="D217" t="s">
        <v>683</v>
      </c>
      <c r="F217" s="9" t="s">
        <v>820</v>
      </c>
      <c r="G217">
        <v>9</v>
      </c>
      <c r="J217">
        <f>+Tabla3[[#This Row],[BALANCE INICIAL]]+Tabla3[[#This Row],[ENTRADAS]]-Tabla3[[#This Row],[SALIDAS]]</f>
        <v>9</v>
      </c>
      <c r="K217" s="2">
        <v>295</v>
      </c>
      <c r="L217" s="2">
        <f>+Tabla3[[#This Row],[BALANCE INICIAL]]*Tabla3[[#This Row],[PRECIO]]</f>
        <v>2655</v>
      </c>
      <c r="M217" s="2">
        <f>+Tabla3[[#This Row],[ENTRADAS]]*Tabla3[[#This Row],[PRECIO]]</f>
        <v>0</v>
      </c>
      <c r="N217" s="2">
        <f>+Tabla3[[#This Row],[SALIDAS]]*Tabla3[[#This Row],[PRECIO]]</f>
        <v>0</v>
      </c>
      <c r="O217" s="2">
        <f>+Tabla3[[#This Row],[BALANCE INICIAL2]]+Tabla3[[#This Row],[ENTRADAS3]]-Tabla3[[#This Row],[SALIDAS4]]</f>
        <v>2655</v>
      </c>
    </row>
    <row r="218" spans="1:15" hidden="1" x14ac:dyDescent="0.25">
      <c r="A218" s="9" t="s">
        <v>59</v>
      </c>
      <c r="B218" s="17" t="s">
        <v>880</v>
      </c>
      <c r="C218" t="s">
        <v>107</v>
      </c>
      <c r="D218" t="s">
        <v>684</v>
      </c>
      <c r="F218" s="9" t="s">
        <v>820</v>
      </c>
      <c r="G218">
        <v>11</v>
      </c>
      <c r="J218">
        <f>+Tabla3[[#This Row],[BALANCE INICIAL]]+Tabla3[[#This Row],[ENTRADAS]]-Tabla3[[#This Row],[SALIDAS]]</f>
        <v>11</v>
      </c>
      <c r="K218" s="2">
        <v>750.5</v>
      </c>
      <c r="L218" s="2">
        <f>+Tabla3[[#This Row],[BALANCE INICIAL]]*Tabla3[[#This Row],[PRECIO]]</f>
        <v>8255.5</v>
      </c>
      <c r="M218" s="2">
        <f>+Tabla3[[#This Row],[ENTRADAS]]*Tabla3[[#This Row],[PRECIO]]</f>
        <v>0</v>
      </c>
      <c r="N218" s="2">
        <f>+Tabla3[[#This Row],[SALIDAS]]*Tabla3[[#This Row],[PRECIO]]</f>
        <v>0</v>
      </c>
      <c r="O218" s="2">
        <f>+Tabla3[[#This Row],[BALANCE INICIAL2]]+Tabla3[[#This Row],[ENTRADAS3]]-Tabla3[[#This Row],[SALIDAS4]]</f>
        <v>8255.5</v>
      </c>
    </row>
    <row r="219" spans="1:15" hidden="1" x14ac:dyDescent="0.25">
      <c r="A219" s="9" t="s">
        <v>59</v>
      </c>
      <c r="B219" s="17" t="s">
        <v>880</v>
      </c>
      <c r="C219" t="s">
        <v>107</v>
      </c>
      <c r="D219" t="s">
        <v>685</v>
      </c>
      <c r="F219" s="9" t="s">
        <v>820</v>
      </c>
      <c r="G219">
        <v>907</v>
      </c>
      <c r="J219">
        <f>+Tabla3[[#This Row],[BALANCE INICIAL]]+Tabla3[[#This Row],[ENTRADAS]]-Tabla3[[#This Row],[SALIDAS]]</f>
        <v>907</v>
      </c>
      <c r="K219" s="2">
        <v>50</v>
      </c>
      <c r="L219" s="2">
        <f>+Tabla3[[#This Row],[BALANCE INICIAL]]*Tabla3[[#This Row],[PRECIO]]</f>
        <v>45350</v>
      </c>
      <c r="M219" s="2">
        <f>+Tabla3[[#This Row],[ENTRADAS]]*Tabla3[[#This Row],[PRECIO]]</f>
        <v>0</v>
      </c>
      <c r="N219" s="2">
        <f>+Tabla3[[#This Row],[SALIDAS]]*Tabla3[[#This Row],[PRECIO]]</f>
        <v>0</v>
      </c>
      <c r="O219" s="2">
        <f>+Tabla3[[#This Row],[BALANCE INICIAL2]]+Tabla3[[#This Row],[ENTRADAS3]]-Tabla3[[#This Row],[SALIDAS4]]</f>
        <v>45350</v>
      </c>
    </row>
    <row r="220" spans="1:15" hidden="1" x14ac:dyDescent="0.25">
      <c r="A220" s="9" t="s">
        <v>59</v>
      </c>
      <c r="B220" s="17" t="s">
        <v>880</v>
      </c>
      <c r="C220" t="s">
        <v>107</v>
      </c>
      <c r="D220" t="s">
        <v>686</v>
      </c>
      <c r="F220" s="9" t="s">
        <v>820</v>
      </c>
      <c r="G220">
        <v>31</v>
      </c>
      <c r="J220">
        <f>+Tabla3[[#This Row],[BALANCE INICIAL]]+Tabla3[[#This Row],[ENTRADAS]]-Tabla3[[#This Row],[SALIDAS]]</f>
        <v>31</v>
      </c>
      <c r="K220" s="2">
        <v>600</v>
      </c>
      <c r="L220" s="2">
        <f>+Tabla3[[#This Row],[BALANCE INICIAL]]*Tabla3[[#This Row],[PRECIO]]</f>
        <v>18600</v>
      </c>
      <c r="M220" s="2">
        <f>+Tabla3[[#This Row],[ENTRADAS]]*Tabla3[[#This Row],[PRECIO]]</f>
        <v>0</v>
      </c>
      <c r="N220" s="2">
        <f>+Tabla3[[#This Row],[SALIDAS]]*Tabla3[[#This Row],[PRECIO]]</f>
        <v>0</v>
      </c>
      <c r="O220" s="2">
        <f>+Tabla3[[#This Row],[BALANCE INICIAL2]]+Tabla3[[#This Row],[ENTRADAS3]]-Tabla3[[#This Row],[SALIDAS4]]</f>
        <v>18600</v>
      </c>
    </row>
    <row r="221" spans="1:15" hidden="1" x14ac:dyDescent="0.25">
      <c r="A221" s="9" t="s">
        <v>59</v>
      </c>
      <c r="B221" s="17" t="s">
        <v>880</v>
      </c>
      <c r="C221" t="s">
        <v>107</v>
      </c>
      <c r="D221" t="s">
        <v>687</v>
      </c>
      <c r="F221" s="9" t="s">
        <v>820</v>
      </c>
      <c r="G221">
        <v>9</v>
      </c>
      <c r="J221">
        <f>+Tabla3[[#This Row],[BALANCE INICIAL]]+Tabla3[[#This Row],[ENTRADAS]]-Tabla3[[#This Row],[SALIDAS]]</f>
        <v>9</v>
      </c>
      <c r="K221" s="2">
        <v>949.99</v>
      </c>
      <c r="L221" s="2">
        <f>+Tabla3[[#This Row],[BALANCE INICIAL]]*Tabla3[[#This Row],[PRECIO]]</f>
        <v>8549.91</v>
      </c>
      <c r="M221" s="2">
        <f>+Tabla3[[#This Row],[ENTRADAS]]*Tabla3[[#This Row],[PRECIO]]</f>
        <v>0</v>
      </c>
      <c r="N221" s="2">
        <f>+Tabla3[[#This Row],[SALIDAS]]*Tabla3[[#This Row],[PRECIO]]</f>
        <v>0</v>
      </c>
      <c r="O221" s="2">
        <f>+Tabla3[[#This Row],[BALANCE INICIAL2]]+Tabla3[[#This Row],[ENTRADAS3]]-Tabla3[[#This Row],[SALIDAS4]]</f>
        <v>8549.91</v>
      </c>
    </row>
    <row r="222" spans="1:15" hidden="1" x14ac:dyDescent="0.25">
      <c r="A222" s="14" t="s">
        <v>59</v>
      </c>
      <c r="B222" s="10" t="s">
        <v>880</v>
      </c>
      <c r="C222" s="16" t="s">
        <v>107</v>
      </c>
      <c r="D222" t="s">
        <v>688</v>
      </c>
      <c r="F222" s="9" t="s">
        <v>820</v>
      </c>
      <c r="G222">
        <v>59</v>
      </c>
      <c r="J222">
        <f>+Tabla3[[#This Row],[BALANCE INICIAL]]+Tabla3[[#This Row],[ENTRADAS]]-Tabla3[[#This Row],[SALIDAS]]</f>
        <v>59</v>
      </c>
      <c r="K222" s="2">
        <v>850</v>
      </c>
      <c r="L222" s="2">
        <f>+Tabla3[[#This Row],[BALANCE INICIAL]]*Tabla3[[#This Row],[PRECIO]]</f>
        <v>50150</v>
      </c>
      <c r="M222" s="2">
        <f>+Tabla3[[#This Row],[ENTRADAS]]*Tabla3[[#This Row],[PRECIO]]</f>
        <v>0</v>
      </c>
      <c r="N222" s="2">
        <f>+Tabla3[[#This Row],[SALIDAS]]*Tabla3[[#This Row],[PRECIO]]</f>
        <v>0</v>
      </c>
      <c r="O222" s="2">
        <f>+Tabla3[[#This Row],[BALANCE INICIAL2]]+Tabla3[[#This Row],[ENTRADAS3]]-Tabla3[[#This Row],[SALIDAS4]]</f>
        <v>50150</v>
      </c>
    </row>
    <row r="223" spans="1:15" hidden="1" x14ac:dyDescent="0.25">
      <c r="A223" s="14" t="s">
        <v>59</v>
      </c>
      <c r="B223" s="16" t="s">
        <v>880</v>
      </c>
      <c r="C223" s="16" t="s">
        <v>107</v>
      </c>
      <c r="D223" t="s">
        <v>760</v>
      </c>
      <c r="F223" s="9" t="s">
        <v>820</v>
      </c>
      <c r="G223">
        <v>16</v>
      </c>
      <c r="J223">
        <f>+Tabla3[[#This Row],[BALANCE INICIAL]]+Tabla3[[#This Row],[ENTRADAS]]-Tabla3[[#This Row],[SALIDAS]]</f>
        <v>16</v>
      </c>
      <c r="K223" s="2">
        <v>190</v>
      </c>
      <c r="L223" s="2">
        <f>+Tabla3[[#This Row],[BALANCE INICIAL]]*Tabla3[[#This Row],[PRECIO]]</f>
        <v>3040</v>
      </c>
      <c r="M223" s="2">
        <f>+Tabla3[[#This Row],[ENTRADAS]]*Tabla3[[#This Row],[PRECIO]]</f>
        <v>0</v>
      </c>
      <c r="N223" s="2">
        <f>+Tabla3[[#This Row],[SALIDAS]]*Tabla3[[#This Row],[PRECIO]]</f>
        <v>0</v>
      </c>
      <c r="O223" s="2">
        <f>+Tabla3[[#This Row],[BALANCE INICIAL2]]+Tabla3[[#This Row],[ENTRADAS3]]-Tabla3[[#This Row],[SALIDAS4]]</f>
        <v>3040</v>
      </c>
    </row>
    <row r="224" spans="1:15" hidden="1" x14ac:dyDescent="0.25">
      <c r="A224" s="9" t="s">
        <v>59</v>
      </c>
      <c r="B224" s="17" t="s">
        <v>880</v>
      </c>
      <c r="C224" t="s">
        <v>107</v>
      </c>
      <c r="D224" t="s">
        <v>689</v>
      </c>
      <c r="F224" s="9" t="s">
        <v>820</v>
      </c>
      <c r="G224">
        <v>26</v>
      </c>
      <c r="J224">
        <f>+Tabla3[[#This Row],[BALANCE INICIAL]]+Tabla3[[#This Row],[ENTRADAS]]-Tabla3[[#This Row],[SALIDAS]]</f>
        <v>26</v>
      </c>
      <c r="K224" s="2">
        <v>90</v>
      </c>
      <c r="L224" s="2">
        <f>+Tabla3[[#This Row],[BALANCE INICIAL]]*Tabla3[[#This Row],[PRECIO]]</f>
        <v>2340</v>
      </c>
      <c r="M224" s="2">
        <f>+Tabla3[[#This Row],[ENTRADAS]]*Tabla3[[#This Row],[PRECIO]]</f>
        <v>0</v>
      </c>
      <c r="N224" s="2">
        <f>+Tabla3[[#This Row],[SALIDAS]]*Tabla3[[#This Row],[PRECIO]]</f>
        <v>0</v>
      </c>
      <c r="O224" s="2">
        <f>+Tabla3[[#This Row],[BALANCE INICIAL2]]+Tabla3[[#This Row],[ENTRADAS3]]-Tabla3[[#This Row],[SALIDAS4]]</f>
        <v>2340</v>
      </c>
    </row>
    <row r="225" spans="1:15" hidden="1" x14ac:dyDescent="0.25">
      <c r="A225" s="9" t="s">
        <v>26</v>
      </c>
      <c r="B225" t="s">
        <v>887</v>
      </c>
      <c r="C225" t="s">
        <v>77</v>
      </c>
      <c r="D225" t="s">
        <v>164</v>
      </c>
      <c r="F225" s="9" t="s">
        <v>826</v>
      </c>
      <c r="G225">
        <v>1</v>
      </c>
      <c r="J225">
        <f>+Tabla3[[#This Row],[BALANCE INICIAL]]+Tabla3[[#This Row],[ENTRADAS]]-Tabla3[[#This Row],[SALIDAS]]</f>
        <v>1</v>
      </c>
      <c r="K225" s="2">
        <v>39000</v>
      </c>
      <c r="L225" s="2">
        <f>+Tabla3[[#This Row],[BALANCE INICIAL]]*Tabla3[[#This Row],[PRECIO]]</f>
        <v>39000</v>
      </c>
      <c r="M225" s="2">
        <f>+Tabla3[[#This Row],[ENTRADAS]]*Tabla3[[#This Row],[PRECIO]]</f>
        <v>0</v>
      </c>
      <c r="N225" s="2">
        <f>+Tabla3[[#This Row],[SALIDAS]]*Tabla3[[#This Row],[PRECIO]]</f>
        <v>0</v>
      </c>
      <c r="O225" s="2">
        <f>+Tabla3[[#This Row],[BALANCE INICIAL2]]+Tabla3[[#This Row],[ENTRADAS3]]-Tabla3[[#This Row],[SALIDAS4]]</f>
        <v>39000</v>
      </c>
    </row>
    <row r="226" spans="1:15" ht="26.25" x14ac:dyDescent="0.25">
      <c r="A226" s="15" t="s">
        <v>43</v>
      </c>
      <c r="B226" s="17" t="s">
        <v>954</v>
      </c>
      <c r="C226" s="18" t="s">
        <v>89</v>
      </c>
      <c r="D226" t="s">
        <v>967</v>
      </c>
      <c r="F226" s="9" t="s">
        <v>820</v>
      </c>
      <c r="H226">
        <v>800</v>
      </c>
      <c r="J226">
        <f>+Tabla3[[#This Row],[BALANCE INICIAL]]+Tabla3[[#This Row],[ENTRADAS]]-Tabla3[[#This Row],[SALIDAS]]</f>
        <v>800</v>
      </c>
      <c r="K226" s="2">
        <v>107.25</v>
      </c>
      <c r="L226" s="2">
        <f>+Tabla3[[#This Row],[BALANCE INICIAL]]*Tabla3[[#This Row],[PRECIO]]</f>
        <v>0</v>
      </c>
      <c r="M226" s="2">
        <f>+Tabla3[[#This Row],[ENTRADAS]]*Tabla3[[#This Row],[PRECIO]]</f>
        <v>85800</v>
      </c>
      <c r="N226" s="2">
        <f>+Tabla3[[#This Row],[SALIDAS]]*Tabla3[[#This Row],[PRECIO]]</f>
        <v>0</v>
      </c>
      <c r="O226" s="2">
        <f>+Tabla3[[#This Row],[BALANCE INICIAL2]]+Tabla3[[#This Row],[ENTRADAS3]]-Tabla3[[#This Row],[SALIDAS4]]</f>
        <v>85800</v>
      </c>
    </row>
    <row r="227" spans="1:15" hidden="1" x14ac:dyDescent="0.25">
      <c r="A227" s="9" t="s">
        <v>29</v>
      </c>
      <c r="B227" s="17" t="s">
        <v>878</v>
      </c>
      <c r="C227" t="s">
        <v>102</v>
      </c>
      <c r="D227" t="s">
        <v>554</v>
      </c>
      <c r="F227" s="9" t="s">
        <v>865</v>
      </c>
      <c r="G227">
        <v>2</v>
      </c>
      <c r="J227">
        <f>+Tabla3[[#This Row],[BALANCE INICIAL]]+Tabla3[[#This Row],[ENTRADAS]]-Tabla3[[#This Row],[SALIDAS]]</f>
        <v>2</v>
      </c>
      <c r="K227" s="2">
        <v>361.86</v>
      </c>
      <c r="L227" s="2">
        <f>+Tabla3[[#This Row],[BALANCE INICIAL]]*Tabla3[[#This Row],[PRECIO]]</f>
        <v>723.72</v>
      </c>
      <c r="M227" s="2">
        <f>+Tabla3[[#This Row],[ENTRADAS]]*Tabla3[[#This Row],[PRECIO]]</f>
        <v>0</v>
      </c>
      <c r="N227" s="2">
        <f>+Tabla3[[#This Row],[SALIDAS]]*Tabla3[[#This Row],[PRECIO]]</f>
        <v>0</v>
      </c>
      <c r="O227" s="2">
        <f>+Tabla3[[#This Row],[BALANCE INICIAL2]]+Tabla3[[#This Row],[ENTRADAS3]]-Tabla3[[#This Row],[SALIDAS4]]</f>
        <v>723.72</v>
      </c>
    </row>
    <row r="228" spans="1:15" hidden="1" x14ac:dyDescent="0.25">
      <c r="A228" s="9" t="s">
        <v>61</v>
      </c>
      <c r="B228" t="s">
        <v>894</v>
      </c>
      <c r="C228" t="s">
        <v>109</v>
      </c>
      <c r="D228" t="s">
        <v>690</v>
      </c>
      <c r="F228" s="9" t="s">
        <v>820</v>
      </c>
      <c r="G228">
        <v>16</v>
      </c>
      <c r="J228">
        <f>+Tabla3[[#This Row],[BALANCE INICIAL]]+Tabla3[[#This Row],[ENTRADAS]]-Tabla3[[#This Row],[SALIDAS]]</f>
        <v>16</v>
      </c>
      <c r="K228" s="2">
        <v>400</v>
      </c>
      <c r="L228" s="2">
        <f>+Tabla3[[#This Row],[BALANCE INICIAL]]*Tabla3[[#This Row],[PRECIO]]</f>
        <v>6400</v>
      </c>
      <c r="M228" s="2">
        <f>+Tabla3[[#This Row],[ENTRADAS]]*Tabla3[[#This Row],[PRECIO]]</f>
        <v>0</v>
      </c>
      <c r="N228" s="2">
        <f>+Tabla3[[#This Row],[SALIDAS]]*Tabla3[[#This Row],[PRECIO]]</f>
        <v>0</v>
      </c>
      <c r="O228" s="2">
        <f>+Tabla3[[#This Row],[BALANCE INICIAL2]]+Tabla3[[#This Row],[ENTRADAS3]]-Tabla3[[#This Row],[SALIDAS4]]</f>
        <v>6400</v>
      </c>
    </row>
    <row r="229" spans="1:15" hidden="1" x14ac:dyDescent="0.25">
      <c r="A229" s="9" t="s">
        <v>31</v>
      </c>
      <c r="B229" t="s">
        <v>897</v>
      </c>
      <c r="C229" t="s">
        <v>75</v>
      </c>
      <c r="D229" t="s">
        <v>194</v>
      </c>
      <c r="F229" s="9" t="s">
        <v>824</v>
      </c>
      <c r="G229">
        <v>7</v>
      </c>
      <c r="J229">
        <f>+Tabla3[[#This Row],[BALANCE INICIAL]]+Tabla3[[#This Row],[ENTRADAS]]-Tabla3[[#This Row],[SALIDAS]]</f>
        <v>7</v>
      </c>
      <c r="K229" s="2">
        <v>270</v>
      </c>
      <c r="L229" s="2">
        <f>+Tabla3[[#This Row],[BALANCE INICIAL]]*Tabla3[[#This Row],[PRECIO]]</f>
        <v>1890</v>
      </c>
      <c r="M229" s="2">
        <f>+Tabla3[[#This Row],[ENTRADAS]]*Tabla3[[#This Row],[PRECIO]]</f>
        <v>0</v>
      </c>
      <c r="N229" s="2">
        <f>+Tabla3[[#This Row],[SALIDAS]]*Tabla3[[#This Row],[PRECIO]]</f>
        <v>0</v>
      </c>
      <c r="O229" s="2">
        <f>+Tabla3[[#This Row],[BALANCE INICIAL2]]+Tabla3[[#This Row],[ENTRADAS3]]-Tabla3[[#This Row],[SALIDAS4]]</f>
        <v>1890</v>
      </c>
    </row>
    <row r="230" spans="1:15" hidden="1" x14ac:dyDescent="0.25">
      <c r="A230" s="9" t="s">
        <v>33</v>
      </c>
      <c r="B230" s="17" t="s">
        <v>879</v>
      </c>
      <c r="C230" t="s">
        <v>106</v>
      </c>
      <c r="D230" t="s">
        <v>691</v>
      </c>
      <c r="F230" s="9" t="s">
        <v>820</v>
      </c>
      <c r="G230">
        <v>202</v>
      </c>
      <c r="J230">
        <f>+Tabla3[[#This Row],[BALANCE INICIAL]]+Tabla3[[#This Row],[ENTRADAS]]-Tabla3[[#This Row],[SALIDAS]]</f>
        <v>202</v>
      </c>
      <c r="K230" s="2">
        <v>275</v>
      </c>
      <c r="L230" s="2">
        <f>+Tabla3[[#This Row],[BALANCE INICIAL]]*Tabla3[[#This Row],[PRECIO]]</f>
        <v>55550</v>
      </c>
      <c r="M230" s="2">
        <f>+Tabla3[[#This Row],[ENTRADAS]]*Tabla3[[#This Row],[PRECIO]]</f>
        <v>0</v>
      </c>
      <c r="N230" s="2">
        <f>+Tabla3[[#This Row],[SALIDAS]]*Tabla3[[#This Row],[PRECIO]]</f>
        <v>0</v>
      </c>
      <c r="O230" s="2">
        <f>+Tabla3[[#This Row],[BALANCE INICIAL2]]+Tabla3[[#This Row],[ENTRADAS3]]-Tabla3[[#This Row],[SALIDAS4]]</f>
        <v>55550</v>
      </c>
    </row>
    <row r="231" spans="1:15" hidden="1" x14ac:dyDescent="0.25">
      <c r="A231" s="9" t="s">
        <v>33</v>
      </c>
      <c r="B231" s="17" t="s">
        <v>879</v>
      </c>
      <c r="C231" t="s">
        <v>106</v>
      </c>
      <c r="D231" t="s">
        <v>692</v>
      </c>
      <c r="F231" s="9" t="s">
        <v>820</v>
      </c>
      <c r="G231">
        <v>1</v>
      </c>
      <c r="J231">
        <f>+Tabla3[[#This Row],[BALANCE INICIAL]]+Tabla3[[#This Row],[ENTRADAS]]-Tabla3[[#This Row],[SALIDAS]]</f>
        <v>1</v>
      </c>
      <c r="K231" s="2">
        <v>1850</v>
      </c>
      <c r="L231" s="2">
        <f>+Tabla3[[#This Row],[BALANCE INICIAL]]*Tabla3[[#This Row],[PRECIO]]</f>
        <v>1850</v>
      </c>
      <c r="M231" s="2">
        <f>+Tabla3[[#This Row],[ENTRADAS]]*Tabla3[[#This Row],[PRECIO]]</f>
        <v>0</v>
      </c>
      <c r="N231" s="2">
        <f>+Tabla3[[#This Row],[SALIDAS]]*Tabla3[[#This Row],[PRECIO]]</f>
        <v>0</v>
      </c>
      <c r="O231" s="2">
        <f>+Tabla3[[#This Row],[BALANCE INICIAL2]]+Tabla3[[#This Row],[ENTRADAS3]]-Tabla3[[#This Row],[SALIDAS4]]</f>
        <v>1850</v>
      </c>
    </row>
    <row r="232" spans="1:15" hidden="1" x14ac:dyDescent="0.25">
      <c r="A232" s="9" t="s">
        <v>33</v>
      </c>
      <c r="B232" s="17" t="s">
        <v>879</v>
      </c>
      <c r="C232" t="s">
        <v>106</v>
      </c>
      <c r="D232" t="s">
        <v>693</v>
      </c>
      <c r="F232" s="9" t="s">
        <v>820</v>
      </c>
      <c r="G232">
        <v>8</v>
      </c>
      <c r="J232">
        <f>+Tabla3[[#This Row],[BALANCE INICIAL]]+Tabla3[[#This Row],[ENTRADAS]]-Tabla3[[#This Row],[SALIDAS]]</f>
        <v>8</v>
      </c>
      <c r="K232" s="2">
        <v>900</v>
      </c>
      <c r="L232" s="2">
        <f>+Tabla3[[#This Row],[BALANCE INICIAL]]*Tabla3[[#This Row],[PRECIO]]</f>
        <v>7200</v>
      </c>
      <c r="M232" s="2">
        <f>+Tabla3[[#This Row],[ENTRADAS]]*Tabla3[[#This Row],[PRECIO]]</f>
        <v>0</v>
      </c>
      <c r="N232" s="2">
        <f>+Tabla3[[#This Row],[SALIDAS]]*Tabla3[[#This Row],[PRECIO]]</f>
        <v>0</v>
      </c>
      <c r="O232" s="2">
        <f>+Tabla3[[#This Row],[BALANCE INICIAL2]]+Tabla3[[#This Row],[ENTRADAS3]]-Tabla3[[#This Row],[SALIDAS4]]</f>
        <v>7200</v>
      </c>
    </row>
    <row r="233" spans="1:15" hidden="1" x14ac:dyDescent="0.25">
      <c r="A233" s="9" t="s">
        <v>33</v>
      </c>
      <c r="B233" s="17" t="s">
        <v>879</v>
      </c>
      <c r="C233" t="s">
        <v>106</v>
      </c>
      <c r="D233" t="s">
        <v>694</v>
      </c>
      <c r="F233" s="9" t="s">
        <v>820</v>
      </c>
      <c r="G233">
        <v>2</v>
      </c>
      <c r="J233">
        <f>+Tabla3[[#This Row],[BALANCE INICIAL]]+Tabla3[[#This Row],[ENTRADAS]]-Tabla3[[#This Row],[SALIDAS]]</f>
        <v>2</v>
      </c>
      <c r="K233" s="2">
        <v>290</v>
      </c>
      <c r="L233" s="2">
        <f>+Tabla3[[#This Row],[BALANCE INICIAL]]*Tabla3[[#This Row],[PRECIO]]</f>
        <v>580</v>
      </c>
      <c r="M233" s="2">
        <f>+Tabla3[[#This Row],[ENTRADAS]]*Tabla3[[#This Row],[PRECIO]]</f>
        <v>0</v>
      </c>
      <c r="N233" s="2">
        <f>+Tabla3[[#This Row],[SALIDAS]]*Tabla3[[#This Row],[PRECIO]]</f>
        <v>0</v>
      </c>
      <c r="O233" s="2">
        <f>+Tabla3[[#This Row],[BALANCE INICIAL2]]+Tabla3[[#This Row],[ENTRADAS3]]-Tabla3[[#This Row],[SALIDAS4]]</f>
        <v>580</v>
      </c>
    </row>
    <row r="234" spans="1:15" x14ac:dyDescent="0.25">
      <c r="A234" s="9" t="s">
        <v>31</v>
      </c>
      <c r="B234" t="s">
        <v>897</v>
      </c>
      <c r="C234" t="s">
        <v>75</v>
      </c>
      <c r="D234" t="s">
        <v>195</v>
      </c>
      <c r="F234" s="9" t="s">
        <v>840</v>
      </c>
      <c r="G234">
        <v>193</v>
      </c>
      <c r="H234">
        <v>150</v>
      </c>
      <c r="I234">
        <v>193</v>
      </c>
      <c r="J234">
        <f>+Tabla3[[#This Row],[BALANCE INICIAL]]+Tabla3[[#This Row],[ENTRADAS]]-Tabla3[[#This Row],[SALIDAS]]</f>
        <v>150</v>
      </c>
      <c r="K234" s="2">
        <v>74</v>
      </c>
      <c r="L234" s="2">
        <f>+Tabla3[[#This Row],[BALANCE INICIAL]]*Tabla3[[#This Row],[PRECIO]]</f>
        <v>14282</v>
      </c>
      <c r="M234" s="2">
        <f>+Tabla3[[#This Row],[ENTRADAS]]*Tabla3[[#This Row],[PRECIO]]</f>
        <v>11100</v>
      </c>
      <c r="N234" s="2">
        <f>+Tabla3[[#This Row],[SALIDAS]]*Tabla3[[#This Row],[PRECIO]]</f>
        <v>14282</v>
      </c>
      <c r="O234" s="2">
        <f>+Tabla3[[#This Row],[BALANCE INICIAL2]]+Tabla3[[#This Row],[ENTRADAS3]]-Tabla3[[#This Row],[SALIDAS4]]</f>
        <v>11100</v>
      </c>
    </row>
    <row r="235" spans="1:15" hidden="1" x14ac:dyDescent="0.25">
      <c r="A235" s="9" t="s">
        <v>59</v>
      </c>
      <c r="B235" s="10" t="s">
        <v>880</v>
      </c>
      <c r="C235" t="s">
        <v>107</v>
      </c>
      <c r="D235" t="s">
        <v>695</v>
      </c>
      <c r="F235" s="9" t="s">
        <v>820</v>
      </c>
      <c r="G235">
        <v>0</v>
      </c>
      <c r="J235">
        <f>+Tabla3[[#This Row],[BALANCE INICIAL]]+Tabla3[[#This Row],[ENTRADAS]]-Tabla3[[#This Row],[SALIDAS]]</f>
        <v>0</v>
      </c>
      <c r="K235" s="2">
        <v>70</v>
      </c>
      <c r="L235" s="2">
        <f>+Tabla3[[#This Row],[BALANCE INICIAL]]*Tabla3[[#This Row],[PRECIO]]</f>
        <v>0</v>
      </c>
      <c r="M235" s="2">
        <f>+Tabla3[[#This Row],[ENTRADAS]]*Tabla3[[#This Row],[PRECIO]]</f>
        <v>0</v>
      </c>
      <c r="N235" s="2">
        <f>+Tabla3[[#This Row],[SALIDAS]]*Tabla3[[#This Row],[PRECIO]]</f>
        <v>0</v>
      </c>
      <c r="O235" s="2">
        <f>+Tabla3[[#This Row],[BALANCE INICIAL2]]+Tabla3[[#This Row],[ENTRADAS3]]-Tabla3[[#This Row],[SALIDAS4]]</f>
        <v>0</v>
      </c>
    </row>
    <row r="236" spans="1:15" hidden="1" x14ac:dyDescent="0.25">
      <c r="A236" s="9" t="s">
        <v>59</v>
      </c>
      <c r="B236" s="10" t="s">
        <v>880</v>
      </c>
      <c r="C236" t="s">
        <v>107</v>
      </c>
      <c r="D236" t="s">
        <v>696</v>
      </c>
      <c r="F236" s="9" t="s">
        <v>820</v>
      </c>
      <c r="G236">
        <v>1</v>
      </c>
      <c r="J236">
        <f>+Tabla3[[#This Row],[BALANCE INICIAL]]+Tabla3[[#This Row],[ENTRADAS]]-Tabla3[[#This Row],[SALIDAS]]</f>
        <v>1</v>
      </c>
      <c r="K236" s="2">
        <v>395</v>
      </c>
      <c r="L236" s="2">
        <f>+Tabla3[[#This Row],[BALANCE INICIAL]]*Tabla3[[#This Row],[PRECIO]]</f>
        <v>395</v>
      </c>
      <c r="M236" s="2">
        <f>+Tabla3[[#This Row],[ENTRADAS]]*Tabla3[[#This Row],[PRECIO]]</f>
        <v>0</v>
      </c>
      <c r="N236" s="2">
        <f>+Tabla3[[#This Row],[SALIDAS]]*Tabla3[[#This Row],[PRECIO]]</f>
        <v>0</v>
      </c>
      <c r="O236" s="2">
        <f>+Tabla3[[#This Row],[BALANCE INICIAL2]]+Tabla3[[#This Row],[ENTRADAS3]]-Tabla3[[#This Row],[SALIDAS4]]</f>
        <v>395</v>
      </c>
    </row>
    <row r="237" spans="1:15" hidden="1" x14ac:dyDescent="0.25">
      <c r="A237" s="9" t="s">
        <v>31</v>
      </c>
      <c r="B237" s="16" t="s">
        <v>897</v>
      </c>
      <c r="C237" t="s">
        <v>75</v>
      </c>
      <c r="D237" t="s">
        <v>196</v>
      </c>
      <c r="F237" s="9" t="s">
        <v>841</v>
      </c>
      <c r="G237">
        <v>10</v>
      </c>
      <c r="I237">
        <v>1</v>
      </c>
      <c r="J237">
        <f>+Tabla3[[#This Row],[BALANCE INICIAL]]+Tabla3[[#This Row],[ENTRADAS]]-Tabla3[[#This Row],[SALIDAS]]</f>
        <v>9</v>
      </c>
      <c r="K237" s="2">
        <v>810</v>
      </c>
      <c r="L237" s="2">
        <f>+Tabla3[[#This Row],[BALANCE INICIAL]]*Tabla3[[#This Row],[PRECIO]]</f>
        <v>8100</v>
      </c>
      <c r="M237" s="2">
        <f>+Tabla3[[#This Row],[ENTRADAS]]*Tabla3[[#This Row],[PRECIO]]</f>
        <v>0</v>
      </c>
      <c r="N237" s="2">
        <f>+Tabla3[[#This Row],[SALIDAS]]*Tabla3[[#This Row],[PRECIO]]</f>
        <v>810</v>
      </c>
      <c r="O237" s="2">
        <f>+Tabla3[[#This Row],[BALANCE INICIAL2]]+Tabla3[[#This Row],[ENTRADAS3]]-Tabla3[[#This Row],[SALIDAS4]]</f>
        <v>7290</v>
      </c>
    </row>
    <row r="238" spans="1:15" ht="26.25" x14ac:dyDescent="0.25">
      <c r="A238" s="15" t="s">
        <v>43</v>
      </c>
      <c r="B238" s="10" t="s">
        <v>954</v>
      </c>
      <c r="C238" s="18" t="s">
        <v>89</v>
      </c>
      <c r="D238" t="s">
        <v>960</v>
      </c>
      <c r="F238" s="9" t="s">
        <v>820</v>
      </c>
      <c r="H238">
        <v>50</v>
      </c>
      <c r="I238">
        <v>50</v>
      </c>
      <c r="J238">
        <f>+Tabla3[[#This Row],[BALANCE INICIAL]]+Tabla3[[#This Row],[ENTRADAS]]-Tabla3[[#This Row],[SALIDAS]]</f>
        <v>0</v>
      </c>
      <c r="K238" s="2">
        <v>5.5</v>
      </c>
      <c r="L238" s="2">
        <f>+Tabla3[[#This Row],[BALANCE INICIAL]]*Tabla3[[#This Row],[PRECIO]]</f>
        <v>0</v>
      </c>
      <c r="M238" s="2">
        <f>+Tabla3[[#This Row],[ENTRADAS]]*Tabla3[[#This Row],[PRECIO]]</f>
        <v>275</v>
      </c>
      <c r="N238" s="2">
        <f>+Tabla3[[#This Row],[SALIDAS]]*Tabla3[[#This Row],[PRECIO]]</f>
        <v>275</v>
      </c>
      <c r="O238" s="2">
        <f>+Tabla3[[#This Row],[BALANCE INICIAL2]]+Tabla3[[#This Row],[ENTRADAS3]]-Tabla3[[#This Row],[SALIDAS4]]</f>
        <v>0</v>
      </c>
    </row>
    <row r="239" spans="1:15" ht="26.25" x14ac:dyDescent="0.25">
      <c r="A239" s="15" t="s">
        <v>43</v>
      </c>
      <c r="B239" s="10" t="s">
        <v>954</v>
      </c>
      <c r="C239" s="18" t="s">
        <v>89</v>
      </c>
      <c r="D239" t="s">
        <v>966</v>
      </c>
      <c r="F239" s="9" t="s">
        <v>820</v>
      </c>
      <c r="H239">
        <v>1000</v>
      </c>
      <c r="J239">
        <f>+Tabla3[[#This Row],[BALANCE INICIAL]]+Tabla3[[#This Row],[ENTRADAS]]-Tabla3[[#This Row],[SALIDAS]]</f>
        <v>1000</v>
      </c>
      <c r="K239" s="2">
        <v>7.28</v>
      </c>
      <c r="L239" s="2">
        <f>+Tabla3[[#This Row],[BALANCE INICIAL]]*Tabla3[[#This Row],[PRECIO]]</f>
        <v>0</v>
      </c>
      <c r="M239" s="2">
        <f>+Tabla3[[#This Row],[ENTRADAS]]*Tabla3[[#This Row],[PRECIO]]</f>
        <v>7280</v>
      </c>
      <c r="N239" s="2">
        <f>+Tabla3[[#This Row],[SALIDAS]]*Tabla3[[#This Row],[PRECIO]]</f>
        <v>0</v>
      </c>
      <c r="O239" s="2">
        <f>+Tabla3[[#This Row],[BALANCE INICIAL2]]+Tabla3[[#This Row],[ENTRADAS3]]-Tabla3[[#This Row],[SALIDAS4]]</f>
        <v>7280</v>
      </c>
    </row>
    <row r="240" spans="1:15" ht="26.25" x14ac:dyDescent="0.25">
      <c r="A240" s="15" t="s">
        <v>43</v>
      </c>
      <c r="B240" s="10" t="s">
        <v>954</v>
      </c>
      <c r="C240" s="18" t="s">
        <v>89</v>
      </c>
      <c r="D240" t="s">
        <v>962</v>
      </c>
      <c r="F240" s="9" t="s">
        <v>820</v>
      </c>
      <c r="H240">
        <v>50</v>
      </c>
      <c r="I240">
        <v>50</v>
      </c>
      <c r="J240">
        <f>+Tabla3[[#This Row],[BALANCE INICIAL]]+Tabla3[[#This Row],[ENTRADAS]]-Tabla3[[#This Row],[SALIDAS]]</f>
        <v>0</v>
      </c>
      <c r="K240" s="2">
        <v>5.7</v>
      </c>
      <c r="L240" s="2">
        <f>+Tabla3[[#This Row],[BALANCE INICIAL]]*Tabla3[[#This Row],[PRECIO]]</f>
        <v>0</v>
      </c>
      <c r="M240" s="2">
        <f>+Tabla3[[#This Row],[ENTRADAS]]*Tabla3[[#This Row],[PRECIO]]</f>
        <v>285</v>
      </c>
      <c r="N240" s="2">
        <f>+Tabla3[[#This Row],[SALIDAS]]*Tabla3[[#This Row],[PRECIO]]</f>
        <v>285</v>
      </c>
      <c r="O240" s="2">
        <f>+Tabla3[[#This Row],[BALANCE INICIAL2]]+Tabla3[[#This Row],[ENTRADAS3]]-Tabla3[[#This Row],[SALIDAS4]]</f>
        <v>0</v>
      </c>
    </row>
    <row r="241" spans="1:15" ht="26.25" x14ac:dyDescent="0.25">
      <c r="A241" s="15" t="s">
        <v>43</v>
      </c>
      <c r="B241" s="10" t="s">
        <v>954</v>
      </c>
      <c r="C241" s="18" t="s">
        <v>89</v>
      </c>
      <c r="D241" t="s">
        <v>961</v>
      </c>
      <c r="F241" s="9" t="s">
        <v>820</v>
      </c>
      <c r="H241">
        <v>200</v>
      </c>
      <c r="J241">
        <f>+Tabla3[[#This Row],[BALANCE INICIAL]]+Tabla3[[#This Row],[ENTRADAS]]-Tabla3[[#This Row],[SALIDAS]]</f>
        <v>200</v>
      </c>
      <c r="K241" s="2">
        <v>40</v>
      </c>
      <c r="L241" s="2">
        <f>+Tabla3[[#This Row],[BALANCE INICIAL]]*Tabla3[[#This Row],[PRECIO]]</f>
        <v>0</v>
      </c>
      <c r="M241" s="2">
        <f>+Tabla3[[#This Row],[ENTRADAS]]*Tabla3[[#This Row],[PRECIO]]</f>
        <v>8000</v>
      </c>
      <c r="N241" s="2">
        <f>+Tabla3[[#This Row],[SALIDAS]]*Tabla3[[#This Row],[PRECIO]]</f>
        <v>0</v>
      </c>
      <c r="O241" s="2">
        <f>+Tabla3[[#This Row],[BALANCE INICIAL2]]+Tabla3[[#This Row],[ENTRADAS3]]-Tabla3[[#This Row],[SALIDAS4]]</f>
        <v>8000</v>
      </c>
    </row>
    <row r="242" spans="1:15" ht="26.25" x14ac:dyDescent="0.25">
      <c r="A242" s="15" t="s">
        <v>43</v>
      </c>
      <c r="B242" s="10" t="s">
        <v>954</v>
      </c>
      <c r="C242" s="18" t="s">
        <v>89</v>
      </c>
      <c r="D242" t="s">
        <v>963</v>
      </c>
      <c r="F242" s="9" t="s">
        <v>820</v>
      </c>
      <c r="H242">
        <v>3</v>
      </c>
      <c r="J242">
        <f>+Tabla3[[#This Row],[BALANCE INICIAL]]+Tabla3[[#This Row],[ENTRADAS]]-Tabla3[[#This Row],[SALIDAS]]</f>
        <v>3</v>
      </c>
      <c r="K242" s="2">
        <v>87</v>
      </c>
      <c r="L242" s="2">
        <f>+Tabla3[[#This Row],[BALANCE INICIAL]]*Tabla3[[#This Row],[PRECIO]]</f>
        <v>0</v>
      </c>
      <c r="M242" s="2">
        <f>+Tabla3[[#This Row],[ENTRADAS]]*Tabla3[[#This Row],[PRECIO]]</f>
        <v>261</v>
      </c>
      <c r="N242" s="2">
        <f>+Tabla3[[#This Row],[SALIDAS]]*Tabla3[[#This Row],[PRECIO]]</f>
        <v>0</v>
      </c>
      <c r="O242" s="2">
        <f>+Tabla3[[#This Row],[BALANCE INICIAL2]]+Tabla3[[#This Row],[ENTRADAS3]]-Tabla3[[#This Row],[SALIDAS4]]</f>
        <v>261</v>
      </c>
    </row>
    <row r="243" spans="1:15" hidden="1" x14ac:dyDescent="0.25">
      <c r="A243" s="9" t="s">
        <v>31</v>
      </c>
      <c r="B243" s="16" t="s">
        <v>897</v>
      </c>
      <c r="C243" t="s">
        <v>75</v>
      </c>
      <c r="D243" t="s">
        <v>197</v>
      </c>
      <c r="F243" s="9" t="s">
        <v>820</v>
      </c>
      <c r="G243">
        <v>100</v>
      </c>
      <c r="I243">
        <v>10</v>
      </c>
      <c r="J243">
        <f>+Tabla3[[#This Row],[BALANCE INICIAL]]+Tabla3[[#This Row],[ENTRADAS]]-Tabla3[[#This Row],[SALIDAS]]</f>
        <v>90</v>
      </c>
      <c r="K243" s="2">
        <v>170</v>
      </c>
      <c r="L243" s="2">
        <f>+Tabla3[[#This Row],[BALANCE INICIAL]]*Tabla3[[#This Row],[PRECIO]]</f>
        <v>17000</v>
      </c>
      <c r="M243" s="2">
        <f>+Tabla3[[#This Row],[ENTRADAS]]*Tabla3[[#This Row],[PRECIO]]</f>
        <v>0</v>
      </c>
      <c r="N243" s="2">
        <f>+Tabla3[[#This Row],[SALIDAS]]*Tabla3[[#This Row],[PRECIO]]</f>
        <v>1700</v>
      </c>
      <c r="O243" s="2">
        <f>+Tabla3[[#This Row],[BALANCE INICIAL2]]+Tabla3[[#This Row],[ENTRADAS3]]-Tabla3[[#This Row],[SALIDAS4]]</f>
        <v>15300</v>
      </c>
    </row>
    <row r="244" spans="1:15" hidden="1" x14ac:dyDescent="0.25">
      <c r="A244" s="9" t="s">
        <v>59</v>
      </c>
      <c r="B244" s="10" t="s">
        <v>880</v>
      </c>
      <c r="C244" t="s">
        <v>107</v>
      </c>
      <c r="D244" t="s">
        <v>697</v>
      </c>
      <c r="F244" s="9" t="s">
        <v>820</v>
      </c>
      <c r="G244">
        <v>1</v>
      </c>
      <c r="J244">
        <f>+Tabla3[[#This Row],[BALANCE INICIAL]]+Tabla3[[#This Row],[ENTRADAS]]-Tabla3[[#This Row],[SALIDAS]]</f>
        <v>1</v>
      </c>
      <c r="K244" s="2">
        <v>100</v>
      </c>
      <c r="L244" s="2">
        <f>+Tabla3[[#This Row],[BALANCE INICIAL]]*Tabla3[[#This Row],[PRECIO]]</f>
        <v>100</v>
      </c>
      <c r="M244" s="2">
        <f>+Tabla3[[#This Row],[ENTRADAS]]*Tabla3[[#This Row],[PRECIO]]</f>
        <v>0</v>
      </c>
      <c r="N244" s="2">
        <f>+Tabla3[[#This Row],[SALIDAS]]*Tabla3[[#This Row],[PRECIO]]</f>
        <v>0</v>
      </c>
      <c r="O244" s="2">
        <f>+Tabla3[[#This Row],[BALANCE INICIAL2]]+Tabla3[[#This Row],[ENTRADAS3]]-Tabla3[[#This Row],[SALIDAS4]]</f>
        <v>100</v>
      </c>
    </row>
    <row r="245" spans="1:15" hidden="1" x14ac:dyDescent="0.25">
      <c r="A245" s="9" t="s">
        <v>31</v>
      </c>
      <c r="B245" s="16" t="s">
        <v>897</v>
      </c>
      <c r="C245" t="s">
        <v>75</v>
      </c>
      <c r="D245" t="s">
        <v>198</v>
      </c>
      <c r="F245" s="9" t="s">
        <v>820</v>
      </c>
      <c r="G245">
        <v>73</v>
      </c>
      <c r="J245">
        <f>+Tabla3[[#This Row],[BALANCE INICIAL]]+Tabla3[[#This Row],[ENTRADAS]]-Tabla3[[#This Row],[SALIDAS]]</f>
        <v>73</v>
      </c>
      <c r="K245" s="2">
        <v>189.61</v>
      </c>
      <c r="L245" s="2">
        <f>+Tabla3[[#This Row],[BALANCE INICIAL]]*Tabla3[[#This Row],[PRECIO]]</f>
        <v>13841.53</v>
      </c>
      <c r="M245" s="2">
        <f>+Tabla3[[#This Row],[ENTRADAS]]*Tabla3[[#This Row],[PRECIO]]</f>
        <v>0</v>
      </c>
      <c r="N245" s="2">
        <f>+Tabla3[[#This Row],[SALIDAS]]*Tabla3[[#This Row],[PRECIO]]</f>
        <v>0</v>
      </c>
      <c r="O245" s="2">
        <f>+Tabla3[[#This Row],[BALANCE INICIAL2]]+Tabla3[[#This Row],[ENTRADAS3]]-Tabla3[[#This Row],[SALIDAS4]]</f>
        <v>13841.53</v>
      </c>
    </row>
    <row r="246" spans="1:15" hidden="1" x14ac:dyDescent="0.25">
      <c r="A246" s="9" t="s">
        <v>31</v>
      </c>
      <c r="B246" s="16" t="s">
        <v>897</v>
      </c>
      <c r="C246" t="s">
        <v>75</v>
      </c>
      <c r="D246" t="s">
        <v>199</v>
      </c>
      <c r="F246" s="9" t="s">
        <v>820</v>
      </c>
      <c r="G246">
        <v>8</v>
      </c>
      <c r="I246">
        <v>8</v>
      </c>
      <c r="J246">
        <f>+Tabla3[[#This Row],[BALANCE INICIAL]]+Tabla3[[#This Row],[ENTRADAS]]-Tabla3[[#This Row],[SALIDAS]]</f>
        <v>0</v>
      </c>
      <c r="K246" s="2">
        <v>850</v>
      </c>
      <c r="L246" s="2">
        <f>+Tabla3[[#This Row],[BALANCE INICIAL]]*Tabla3[[#This Row],[PRECIO]]</f>
        <v>6800</v>
      </c>
      <c r="M246" s="2">
        <f>+Tabla3[[#This Row],[ENTRADAS]]*Tabla3[[#This Row],[PRECIO]]</f>
        <v>0</v>
      </c>
      <c r="N246" s="2">
        <f>+Tabla3[[#This Row],[SALIDAS]]*Tabla3[[#This Row],[PRECIO]]</f>
        <v>6800</v>
      </c>
      <c r="O246" s="2">
        <f>+Tabla3[[#This Row],[BALANCE INICIAL2]]+Tabla3[[#This Row],[ENTRADAS3]]-Tabla3[[#This Row],[SALIDAS4]]</f>
        <v>0</v>
      </c>
    </row>
    <row r="247" spans="1:15" x14ac:dyDescent="0.25">
      <c r="A247" s="9" t="s">
        <v>28</v>
      </c>
      <c r="B247" s="16" t="s">
        <v>884</v>
      </c>
      <c r="C247" t="s">
        <v>74</v>
      </c>
      <c r="D247" t="s">
        <v>934</v>
      </c>
      <c r="F247" s="9" t="s">
        <v>826</v>
      </c>
      <c r="H247">
        <v>5</v>
      </c>
      <c r="J247">
        <f>+Tabla3[[#This Row],[BALANCE INICIAL]]+Tabla3[[#This Row],[ENTRADAS]]-Tabla3[[#This Row],[SALIDAS]]</f>
        <v>5</v>
      </c>
      <c r="K247" s="2">
        <v>83.19</v>
      </c>
      <c r="L247" s="2">
        <f>+Tabla3[[#This Row],[BALANCE INICIAL]]*Tabla3[[#This Row],[PRECIO]]</f>
        <v>0</v>
      </c>
      <c r="M247" s="2">
        <f>+Tabla3[[#This Row],[ENTRADAS]]*Tabla3[[#This Row],[PRECIO]]</f>
        <v>415.95</v>
      </c>
      <c r="N247" s="2">
        <f>+Tabla3[[#This Row],[SALIDAS]]*Tabla3[[#This Row],[PRECIO]]</f>
        <v>0</v>
      </c>
      <c r="O247" s="2">
        <f>+Tabla3[[#This Row],[BALANCE INICIAL2]]+Tabla3[[#This Row],[ENTRADAS3]]-Tabla3[[#This Row],[SALIDAS4]]</f>
        <v>415.95</v>
      </c>
    </row>
    <row r="248" spans="1:15" hidden="1" x14ac:dyDescent="0.25">
      <c r="A248" s="9" t="s">
        <v>28</v>
      </c>
      <c r="B248" s="16" t="s">
        <v>884</v>
      </c>
      <c r="C248" t="s">
        <v>74</v>
      </c>
      <c r="D248" t="s">
        <v>200</v>
      </c>
      <c r="F248" s="9" t="s">
        <v>826</v>
      </c>
      <c r="G248">
        <v>22</v>
      </c>
      <c r="J248">
        <f>+Tabla3[[#This Row],[BALANCE INICIAL]]+Tabla3[[#This Row],[ENTRADAS]]-Tabla3[[#This Row],[SALIDAS]]</f>
        <v>22</v>
      </c>
      <c r="K248" s="2">
        <v>76.599999999999994</v>
      </c>
      <c r="L248" s="2">
        <f>+Tabla3[[#This Row],[BALANCE INICIAL]]*Tabla3[[#This Row],[PRECIO]]</f>
        <v>1685.1999999999998</v>
      </c>
      <c r="M248" s="2">
        <f>+Tabla3[[#This Row],[ENTRADAS]]*Tabla3[[#This Row],[PRECIO]]</f>
        <v>0</v>
      </c>
      <c r="N248" s="2">
        <f>+Tabla3[[#This Row],[SALIDAS]]*Tabla3[[#This Row],[PRECIO]]</f>
        <v>0</v>
      </c>
      <c r="O248" s="2">
        <f>+Tabla3[[#This Row],[BALANCE INICIAL2]]+Tabla3[[#This Row],[ENTRADAS3]]-Tabla3[[#This Row],[SALIDAS4]]</f>
        <v>1685.1999999999998</v>
      </c>
    </row>
    <row r="249" spans="1:15" hidden="1" x14ac:dyDescent="0.25">
      <c r="A249" s="9" t="s">
        <v>28</v>
      </c>
      <c r="B249" s="16" t="s">
        <v>884</v>
      </c>
      <c r="C249" t="s">
        <v>74</v>
      </c>
      <c r="D249" t="s">
        <v>201</v>
      </c>
      <c r="F249" s="9" t="s">
        <v>826</v>
      </c>
      <c r="G249">
        <v>13</v>
      </c>
      <c r="J249">
        <f>+Tabla3[[#This Row],[BALANCE INICIAL]]+Tabla3[[#This Row],[ENTRADAS]]-Tabla3[[#This Row],[SALIDAS]]</f>
        <v>13</v>
      </c>
      <c r="K249" s="2">
        <v>22.89</v>
      </c>
      <c r="L249" s="2">
        <f>+Tabla3[[#This Row],[BALANCE INICIAL]]*Tabla3[[#This Row],[PRECIO]]</f>
        <v>297.57</v>
      </c>
      <c r="M249" s="2">
        <f>+Tabla3[[#This Row],[ENTRADAS]]*Tabla3[[#This Row],[PRECIO]]</f>
        <v>0</v>
      </c>
      <c r="N249" s="2">
        <f>+Tabla3[[#This Row],[SALIDAS]]*Tabla3[[#This Row],[PRECIO]]</f>
        <v>0</v>
      </c>
      <c r="O249" s="2">
        <f>+Tabla3[[#This Row],[BALANCE INICIAL2]]+Tabla3[[#This Row],[ENTRADAS3]]-Tabla3[[#This Row],[SALIDAS4]]</f>
        <v>297.57</v>
      </c>
    </row>
    <row r="250" spans="1:15" hidden="1" x14ac:dyDescent="0.25">
      <c r="A250" s="9" t="s">
        <v>23</v>
      </c>
      <c r="B250" s="10" t="s">
        <v>881</v>
      </c>
      <c r="C250" t="s">
        <v>882</v>
      </c>
      <c r="D250" t="s">
        <v>408</v>
      </c>
      <c r="F250" s="9" t="s">
        <v>844</v>
      </c>
      <c r="G250">
        <v>10</v>
      </c>
      <c r="J250">
        <f>+Tabla3[[#This Row],[BALANCE INICIAL]]+Tabla3[[#This Row],[ENTRADAS]]-Tabla3[[#This Row],[SALIDAS]]</f>
        <v>10</v>
      </c>
      <c r="K250" s="2">
        <v>553.22</v>
      </c>
      <c r="L250" s="2">
        <f>+Tabla3[[#This Row],[BALANCE INICIAL]]*Tabla3[[#This Row],[PRECIO]]</f>
        <v>5532.2000000000007</v>
      </c>
      <c r="M250" s="2">
        <f>+Tabla3[[#This Row],[ENTRADAS]]*Tabla3[[#This Row],[PRECIO]]</f>
        <v>0</v>
      </c>
      <c r="N250" s="2">
        <f>+Tabla3[[#This Row],[SALIDAS]]*Tabla3[[#This Row],[PRECIO]]</f>
        <v>0</v>
      </c>
      <c r="O250" s="2">
        <f>+Tabla3[[#This Row],[BALANCE INICIAL2]]+Tabla3[[#This Row],[ENTRADAS3]]-Tabla3[[#This Row],[SALIDAS4]]</f>
        <v>5532.2000000000007</v>
      </c>
    </row>
    <row r="251" spans="1:15" hidden="1" x14ac:dyDescent="0.25">
      <c r="A251" s="9" t="s">
        <v>29</v>
      </c>
      <c r="B251" s="10" t="s">
        <v>878</v>
      </c>
      <c r="C251" t="s">
        <v>102</v>
      </c>
      <c r="D251" t="s">
        <v>555</v>
      </c>
      <c r="F251" s="9" t="s">
        <v>865</v>
      </c>
      <c r="G251">
        <v>1</v>
      </c>
      <c r="J251">
        <f>+Tabla3[[#This Row],[BALANCE INICIAL]]+Tabla3[[#This Row],[ENTRADAS]]-Tabla3[[#This Row],[SALIDAS]]</f>
        <v>1</v>
      </c>
      <c r="K251" s="2">
        <v>790.77</v>
      </c>
      <c r="L251" s="2">
        <f>+Tabla3[[#This Row],[BALANCE INICIAL]]*Tabla3[[#This Row],[PRECIO]]</f>
        <v>790.77</v>
      </c>
      <c r="M251" s="2">
        <f>+Tabla3[[#This Row],[ENTRADAS]]*Tabla3[[#This Row],[PRECIO]]</f>
        <v>0</v>
      </c>
      <c r="N251" s="2">
        <f>+Tabla3[[#This Row],[SALIDAS]]*Tabla3[[#This Row],[PRECIO]]</f>
        <v>0</v>
      </c>
      <c r="O251" s="2">
        <f>+Tabla3[[#This Row],[BALANCE INICIAL2]]+Tabla3[[#This Row],[ENTRADAS3]]-Tabla3[[#This Row],[SALIDAS4]]</f>
        <v>790.77</v>
      </c>
    </row>
    <row r="252" spans="1:15" x14ac:dyDescent="0.25">
      <c r="A252" s="9" t="s">
        <v>31</v>
      </c>
      <c r="B252" s="16" t="s">
        <v>897</v>
      </c>
      <c r="C252" t="s">
        <v>75</v>
      </c>
      <c r="D252" t="s">
        <v>202</v>
      </c>
      <c r="F252" s="9" t="s">
        <v>820</v>
      </c>
      <c r="G252">
        <v>46</v>
      </c>
      <c r="H252">
        <v>125</v>
      </c>
      <c r="I252">
        <v>30</v>
      </c>
      <c r="J252">
        <f>+Tabla3[[#This Row],[BALANCE INICIAL]]+Tabla3[[#This Row],[ENTRADAS]]-Tabla3[[#This Row],[SALIDAS]]</f>
        <v>141</v>
      </c>
      <c r="K252" s="2">
        <v>129.80000000000001</v>
      </c>
      <c r="L252" s="2">
        <f>+Tabla3[[#This Row],[BALANCE INICIAL]]*Tabla3[[#This Row],[PRECIO]]</f>
        <v>5970.8</v>
      </c>
      <c r="M252" s="2">
        <f>+Tabla3[[#This Row],[ENTRADAS]]*Tabla3[[#This Row],[PRECIO]]</f>
        <v>16225.000000000002</v>
      </c>
      <c r="N252" s="2">
        <f>+Tabla3[[#This Row],[SALIDAS]]*Tabla3[[#This Row],[PRECIO]]</f>
        <v>3894.0000000000005</v>
      </c>
      <c r="O252" s="2">
        <f>+Tabla3[[#This Row],[BALANCE INICIAL2]]+Tabla3[[#This Row],[ENTRADAS3]]-Tabla3[[#This Row],[SALIDAS4]]</f>
        <v>18301.800000000003</v>
      </c>
    </row>
    <row r="253" spans="1:15" hidden="1" x14ac:dyDescent="0.25">
      <c r="A253" s="9" t="s">
        <v>31</v>
      </c>
      <c r="B253" s="16" t="s">
        <v>897</v>
      </c>
      <c r="C253" t="s">
        <v>75</v>
      </c>
      <c r="D253" t="s">
        <v>203</v>
      </c>
      <c r="F253" s="9" t="s">
        <v>842</v>
      </c>
      <c r="G253">
        <v>115</v>
      </c>
      <c r="J253">
        <f>+Tabla3[[#This Row],[BALANCE INICIAL]]+Tabla3[[#This Row],[ENTRADAS]]-Tabla3[[#This Row],[SALIDAS]]</f>
        <v>115</v>
      </c>
      <c r="K253" s="2">
        <v>71.5</v>
      </c>
      <c r="L253" s="2">
        <f>+Tabla3[[#This Row],[BALANCE INICIAL]]*Tabla3[[#This Row],[PRECIO]]</f>
        <v>8222.5</v>
      </c>
      <c r="M253" s="2">
        <f>+Tabla3[[#This Row],[ENTRADAS]]*Tabla3[[#This Row],[PRECIO]]</f>
        <v>0</v>
      </c>
      <c r="N253" s="2">
        <f>+Tabla3[[#This Row],[SALIDAS]]*Tabla3[[#This Row],[PRECIO]]</f>
        <v>0</v>
      </c>
      <c r="O253" s="2">
        <f>+Tabla3[[#This Row],[BALANCE INICIAL2]]+Tabla3[[#This Row],[ENTRADAS3]]-Tabla3[[#This Row],[SALIDAS4]]</f>
        <v>8222.5</v>
      </c>
    </row>
    <row r="254" spans="1:15" hidden="1" x14ac:dyDescent="0.25">
      <c r="A254" s="9" t="s">
        <v>31</v>
      </c>
      <c r="B254" s="16" t="s">
        <v>897</v>
      </c>
      <c r="C254" t="s">
        <v>75</v>
      </c>
      <c r="D254" t="s">
        <v>204</v>
      </c>
      <c r="F254" s="9" t="s">
        <v>820</v>
      </c>
      <c r="G254">
        <v>6</v>
      </c>
      <c r="J254">
        <f>+Tabla3[[#This Row],[BALANCE INICIAL]]+Tabla3[[#This Row],[ENTRADAS]]-Tabla3[[#This Row],[SALIDAS]]</f>
        <v>6</v>
      </c>
      <c r="K254" s="2">
        <v>500</v>
      </c>
      <c r="L254" s="2">
        <f>+Tabla3[[#This Row],[BALANCE INICIAL]]*Tabla3[[#This Row],[PRECIO]]</f>
        <v>3000</v>
      </c>
      <c r="M254" s="2">
        <f>+Tabla3[[#This Row],[ENTRADAS]]*Tabla3[[#This Row],[PRECIO]]</f>
        <v>0</v>
      </c>
      <c r="N254" s="2">
        <f>+Tabla3[[#This Row],[SALIDAS]]*Tabla3[[#This Row],[PRECIO]]</f>
        <v>0</v>
      </c>
      <c r="O254" s="2">
        <f>+Tabla3[[#This Row],[BALANCE INICIAL2]]+Tabla3[[#This Row],[ENTRADAS3]]-Tabla3[[#This Row],[SALIDAS4]]</f>
        <v>3000</v>
      </c>
    </row>
    <row r="255" spans="1:15" hidden="1" x14ac:dyDescent="0.25">
      <c r="A255" s="9" t="s">
        <v>28</v>
      </c>
      <c r="B255" s="16" t="s">
        <v>884</v>
      </c>
      <c r="C255" t="s">
        <v>74</v>
      </c>
      <c r="D255" t="s">
        <v>484</v>
      </c>
      <c r="F255" s="9" t="s">
        <v>864</v>
      </c>
      <c r="G255">
        <v>30</v>
      </c>
      <c r="J255">
        <f>+Tabla3[[#This Row],[BALANCE INICIAL]]+Tabla3[[#This Row],[ENTRADAS]]-Tabla3[[#This Row],[SALIDAS]]</f>
        <v>30</v>
      </c>
      <c r="K255" s="2">
        <v>5000</v>
      </c>
      <c r="L255" s="2">
        <f>+Tabla3[[#This Row],[BALANCE INICIAL]]*Tabla3[[#This Row],[PRECIO]]</f>
        <v>150000</v>
      </c>
      <c r="M255" s="2">
        <f>+Tabla3[[#This Row],[ENTRADAS]]*Tabla3[[#This Row],[PRECIO]]</f>
        <v>0</v>
      </c>
      <c r="N255" s="2">
        <f>+Tabla3[[#This Row],[SALIDAS]]*Tabla3[[#This Row],[PRECIO]]</f>
        <v>0</v>
      </c>
      <c r="O255" s="2">
        <f>+Tabla3[[#This Row],[BALANCE INICIAL2]]+Tabla3[[#This Row],[ENTRADAS3]]-Tabla3[[#This Row],[SALIDAS4]]</f>
        <v>150000</v>
      </c>
    </row>
    <row r="256" spans="1:15" hidden="1" x14ac:dyDescent="0.25">
      <c r="A256" s="9" t="s">
        <v>47</v>
      </c>
      <c r="B256" s="16" t="s">
        <v>893</v>
      </c>
      <c r="C256" t="s">
        <v>94</v>
      </c>
      <c r="D256" t="s">
        <v>380</v>
      </c>
      <c r="F256" s="9" t="s">
        <v>825</v>
      </c>
      <c r="G256">
        <v>2</v>
      </c>
      <c r="J256">
        <f>+Tabla3[[#This Row],[BALANCE INICIAL]]+Tabla3[[#This Row],[ENTRADAS]]-Tabla3[[#This Row],[SALIDAS]]</f>
        <v>2</v>
      </c>
      <c r="K256" s="2">
        <v>1089</v>
      </c>
      <c r="L256" s="2">
        <f>+Tabla3[[#This Row],[BALANCE INICIAL]]*Tabla3[[#This Row],[PRECIO]]</f>
        <v>2178</v>
      </c>
      <c r="M256" s="2">
        <f>+Tabla3[[#This Row],[ENTRADAS]]*Tabla3[[#This Row],[PRECIO]]</f>
        <v>0</v>
      </c>
      <c r="N256" s="2">
        <f>+Tabla3[[#This Row],[SALIDAS]]*Tabla3[[#This Row],[PRECIO]]</f>
        <v>0</v>
      </c>
      <c r="O256" s="2">
        <f>+Tabla3[[#This Row],[BALANCE INICIAL2]]+Tabla3[[#This Row],[ENTRADAS3]]-Tabla3[[#This Row],[SALIDAS4]]</f>
        <v>2178</v>
      </c>
    </row>
    <row r="257" spans="1:15" hidden="1" x14ac:dyDescent="0.25">
      <c r="A257" s="9" t="s">
        <v>29</v>
      </c>
      <c r="B257" s="10" t="s">
        <v>878</v>
      </c>
      <c r="C257" t="s">
        <v>102</v>
      </c>
      <c r="D257" t="s">
        <v>556</v>
      </c>
      <c r="F257" s="9" t="s">
        <v>834</v>
      </c>
      <c r="G257">
        <v>5</v>
      </c>
      <c r="J257">
        <f>+Tabla3[[#This Row],[BALANCE INICIAL]]+Tabla3[[#This Row],[ENTRADAS]]-Tabla3[[#This Row],[SALIDAS]]</f>
        <v>5</v>
      </c>
      <c r="K257" s="2">
        <v>60.5</v>
      </c>
      <c r="L257" s="2">
        <f>+Tabla3[[#This Row],[BALANCE INICIAL]]*Tabla3[[#This Row],[PRECIO]]</f>
        <v>302.5</v>
      </c>
      <c r="M257" s="2">
        <f>+Tabla3[[#This Row],[ENTRADAS]]*Tabla3[[#This Row],[PRECIO]]</f>
        <v>0</v>
      </c>
      <c r="N257" s="2">
        <f>+Tabla3[[#This Row],[SALIDAS]]*Tabla3[[#This Row],[PRECIO]]</f>
        <v>0</v>
      </c>
      <c r="O257" s="2">
        <f>+Tabla3[[#This Row],[BALANCE INICIAL2]]+Tabla3[[#This Row],[ENTRADAS3]]-Tabla3[[#This Row],[SALIDAS4]]</f>
        <v>302.5</v>
      </c>
    </row>
    <row r="258" spans="1:15" hidden="1" x14ac:dyDescent="0.25">
      <c r="A258" s="9" t="s">
        <v>23</v>
      </c>
      <c r="B258" s="10" t="s">
        <v>881</v>
      </c>
      <c r="C258" t="s">
        <v>882</v>
      </c>
      <c r="D258" t="s">
        <v>430</v>
      </c>
      <c r="F258" s="9" t="s">
        <v>820</v>
      </c>
      <c r="G258">
        <v>19</v>
      </c>
      <c r="J258">
        <f>+Tabla3[[#This Row],[BALANCE INICIAL]]+Tabla3[[#This Row],[ENTRADAS]]-Tabla3[[#This Row],[SALIDAS]]</f>
        <v>19</v>
      </c>
      <c r="K258" s="2">
        <v>91.12</v>
      </c>
      <c r="L258" s="2">
        <f>+Tabla3[[#This Row],[BALANCE INICIAL]]*Tabla3[[#This Row],[PRECIO]]</f>
        <v>1731.2800000000002</v>
      </c>
      <c r="M258" s="2">
        <f>+Tabla3[[#This Row],[ENTRADAS]]*Tabla3[[#This Row],[PRECIO]]</f>
        <v>0</v>
      </c>
      <c r="N258" s="2">
        <f>+Tabla3[[#This Row],[SALIDAS]]*Tabla3[[#This Row],[PRECIO]]</f>
        <v>0</v>
      </c>
      <c r="O258" s="2">
        <f>+Tabla3[[#This Row],[BALANCE INICIAL2]]+Tabla3[[#This Row],[ENTRADAS3]]-Tabla3[[#This Row],[SALIDAS4]]</f>
        <v>1731.2800000000002</v>
      </c>
    </row>
    <row r="259" spans="1:15" hidden="1" x14ac:dyDescent="0.25">
      <c r="A259" s="9" t="s">
        <v>59</v>
      </c>
      <c r="B259" s="10" t="s">
        <v>880</v>
      </c>
      <c r="C259" t="s">
        <v>107</v>
      </c>
      <c r="D259" t="s">
        <v>699</v>
      </c>
      <c r="F259" s="9" t="s">
        <v>820</v>
      </c>
      <c r="G259">
        <v>26</v>
      </c>
      <c r="J259">
        <f>+Tabla3[[#This Row],[BALANCE INICIAL]]+Tabla3[[#This Row],[ENTRADAS]]-Tabla3[[#This Row],[SALIDAS]]</f>
        <v>26</v>
      </c>
      <c r="K259" s="2">
        <v>284</v>
      </c>
      <c r="L259" s="2">
        <f>+Tabla3[[#This Row],[BALANCE INICIAL]]*Tabla3[[#This Row],[PRECIO]]</f>
        <v>7384</v>
      </c>
      <c r="M259" s="2">
        <f>+Tabla3[[#This Row],[ENTRADAS]]*Tabla3[[#This Row],[PRECIO]]</f>
        <v>0</v>
      </c>
      <c r="N259" s="2">
        <f>+Tabla3[[#This Row],[SALIDAS]]*Tabla3[[#This Row],[PRECIO]]</f>
        <v>0</v>
      </c>
      <c r="O259" s="2">
        <f>+Tabla3[[#This Row],[BALANCE INICIAL2]]+Tabla3[[#This Row],[ENTRADAS3]]-Tabla3[[#This Row],[SALIDAS4]]</f>
        <v>7384</v>
      </c>
    </row>
    <row r="260" spans="1:15" hidden="1" x14ac:dyDescent="0.25">
      <c r="A260" s="9" t="s">
        <v>59</v>
      </c>
      <c r="B260" s="10" t="s">
        <v>880</v>
      </c>
      <c r="C260" t="s">
        <v>107</v>
      </c>
      <c r="D260" t="s">
        <v>700</v>
      </c>
      <c r="F260" s="9" t="s">
        <v>820</v>
      </c>
      <c r="G260">
        <v>8</v>
      </c>
      <c r="J260">
        <f>+Tabla3[[#This Row],[BALANCE INICIAL]]+Tabla3[[#This Row],[ENTRADAS]]-Tabla3[[#This Row],[SALIDAS]]</f>
        <v>8</v>
      </c>
      <c r="K260" s="2">
        <v>650</v>
      </c>
      <c r="L260" s="2">
        <f>+Tabla3[[#This Row],[BALANCE INICIAL]]*Tabla3[[#This Row],[PRECIO]]</f>
        <v>5200</v>
      </c>
      <c r="M260" s="2">
        <f>+Tabla3[[#This Row],[ENTRADAS]]*Tabla3[[#This Row],[PRECIO]]</f>
        <v>0</v>
      </c>
      <c r="N260" s="2">
        <f>+Tabla3[[#This Row],[SALIDAS]]*Tabla3[[#This Row],[PRECIO]]</f>
        <v>0</v>
      </c>
      <c r="O260" s="2">
        <f>+Tabla3[[#This Row],[BALANCE INICIAL2]]+Tabla3[[#This Row],[ENTRADAS3]]-Tabla3[[#This Row],[SALIDAS4]]</f>
        <v>5200</v>
      </c>
    </row>
    <row r="261" spans="1:15" hidden="1" x14ac:dyDescent="0.25">
      <c r="A261" s="9" t="s">
        <v>62</v>
      </c>
      <c r="B261" s="16" t="s">
        <v>891</v>
      </c>
      <c r="C261" t="s">
        <v>110</v>
      </c>
      <c r="D261" t="s">
        <v>701</v>
      </c>
      <c r="F261" s="9" t="s">
        <v>820</v>
      </c>
      <c r="G261">
        <v>2</v>
      </c>
      <c r="J261">
        <f>+Tabla3[[#This Row],[BALANCE INICIAL]]+Tabla3[[#This Row],[ENTRADAS]]-Tabla3[[#This Row],[SALIDAS]]</f>
        <v>2</v>
      </c>
      <c r="K261" s="2">
        <v>1450</v>
      </c>
      <c r="L261" s="2">
        <f>+Tabla3[[#This Row],[BALANCE INICIAL]]*Tabla3[[#This Row],[PRECIO]]</f>
        <v>2900</v>
      </c>
      <c r="M261" s="2">
        <f>+Tabla3[[#This Row],[ENTRADAS]]*Tabla3[[#This Row],[PRECIO]]</f>
        <v>0</v>
      </c>
      <c r="N261" s="2">
        <f>+Tabla3[[#This Row],[SALIDAS]]*Tabla3[[#This Row],[PRECIO]]</f>
        <v>0</v>
      </c>
      <c r="O261" s="2">
        <f>+Tabla3[[#This Row],[BALANCE INICIAL2]]+Tabla3[[#This Row],[ENTRADAS3]]-Tabla3[[#This Row],[SALIDAS4]]</f>
        <v>2900</v>
      </c>
    </row>
    <row r="262" spans="1:15" hidden="1" x14ac:dyDescent="0.25">
      <c r="A262" s="9" t="s">
        <v>62</v>
      </c>
      <c r="B262" s="16" t="s">
        <v>891</v>
      </c>
      <c r="C262" t="s">
        <v>110</v>
      </c>
      <c r="D262" t="s">
        <v>702</v>
      </c>
      <c r="F262" s="9" t="s">
        <v>820</v>
      </c>
      <c r="G262">
        <v>2</v>
      </c>
      <c r="J262">
        <f>+Tabla3[[#This Row],[BALANCE INICIAL]]+Tabla3[[#This Row],[ENTRADAS]]-Tabla3[[#This Row],[SALIDAS]]</f>
        <v>2</v>
      </c>
      <c r="K262" s="2">
        <v>1350</v>
      </c>
      <c r="L262" s="2">
        <f>+Tabla3[[#This Row],[BALANCE INICIAL]]*Tabla3[[#This Row],[PRECIO]]</f>
        <v>2700</v>
      </c>
      <c r="M262" s="2">
        <f>+Tabla3[[#This Row],[ENTRADAS]]*Tabla3[[#This Row],[PRECIO]]</f>
        <v>0</v>
      </c>
      <c r="N262" s="2">
        <f>+Tabla3[[#This Row],[SALIDAS]]*Tabla3[[#This Row],[PRECIO]]</f>
        <v>0</v>
      </c>
      <c r="O262" s="2">
        <f>+Tabla3[[#This Row],[BALANCE INICIAL2]]+Tabla3[[#This Row],[ENTRADAS3]]-Tabla3[[#This Row],[SALIDAS4]]</f>
        <v>2700</v>
      </c>
    </row>
    <row r="263" spans="1:15" hidden="1" x14ac:dyDescent="0.25">
      <c r="A263" s="9" t="s">
        <v>26</v>
      </c>
      <c r="B263" s="16" t="s">
        <v>887</v>
      </c>
      <c r="C263" t="s">
        <v>70</v>
      </c>
      <c r="D263" t="s">
        <v>217</v>
      </c>
      <c r="F263" s="9" t="s">
        <v>826</v>
      </c>
      <c r="G263">
        <v>4</v>
      </c>
      <c r="I263">
        <v>1</v>
      </c>
      <c r="J263">
        <f>+Tabla3[[#This Row],[BALANCE INICIAL]]+Tabla3[[#This Row],[ENTRADAS]]-Tabla3[[#This Row],[SALIDAS]]</f>
        <v>3</v>
      </c>
      <c r="K263" s="2">
        <v>900</v>
      </c>
      <c r="L263" s="2">
        <f>+Tabla3[[#This Row],[BALANCE INICIAL]]*Tabla3[[#This Row],[PRECIO]]</f>
        <v>3600</v>
      </c>
      <c r="M263" s="2">
        <f>+Tabla3[[#This Row],[ENTRADAS]]*Tabla3[[#This Row],[PRECIO]]</f>
        <v>0</v>
      </c>
      <c r="N263" s="2">
        <f>+Tabla3[[#This Row],[SALIDAS]]*Tabla3[[#This Row],[PRECIO]]</f>
        <v>900</v>
      </c>
      <c r="O263" s="2">
        <f>+Tabla3[[#This Row],[BALANCE INICIAL2]]+Tabla3[[#This Row],[ENTRADAS3]]-Tabla3[[#This Row],[SALIDAS4]]</f>
        <v>2700</v>
      </c>
    </row>
    <row r="264" spans="1:15" hidden="1" x14ac:dyDescent="0.25">
      <c r="A264" s="9" t="s">
        <v>28</v>
      </c>
      <c r="B264" s="16" t="s">
        <v>884</v>
      </c>
      <c r="C264" t="s">
        <v>74</v>
      </c>
      <c r="D264" t="s">
        <v>205</v>
      </c>
      <c r="F264" s="9" t="s">
        <v>843</v>
      </c>
      <c r="G264">
        <v>43</v>
      </c>
      <c r="J264">
        <f>+Tabla3[[#This Row],[BALANCE INICIAL]]+Tabla3[[#This Row],[ENTRADAS]]-Tabla3[[#This Row],[SALIDAS]]</f>
        <v>43</v>
      </c>
      <c r="K264" s="2">
        <v>240</v>
      </c>
      <c r="L264" s="2">
        <f>+Tabla3[[#This Row],[BALANCE INICIAL]]*Tabla3[[#This Row],[PRECIO]]</f>
        <v>10320</v>
      </c>
      <c r="M264" s="2">
        <f>+Tabla3[[#This Row],[ENTRADAS]]*Tabla3[[#This Row],[PRECIO]]</f>
        <v>0</v>
      </c>
      <c r="N264" s="2">
        <f>+Tabla3[[#This Row],[SALIDAS]]*Tabla3[[#This Row],[PRECIO]]</f>
        <v>0</v>
      </c>
      <c r="O264" s="2">
        <f>+Tabla3[[#This Row],[BALANCE INICIAL2]]+Tabla3[[#This Row],[ENTRADAS3]]-Tabla3[[#This Row],[SALIDAS4]]</f>
        <v>10320</v>
      </c>
    </row>
    <row r="265" spans="1:15" hidden="1" x14ac:dyDescent="0.25">
      <c r="A265" s="9" t="s">
        <v>28</v>
      </c>
      <c r="B265" s="16" t="s">
        <v>884</v>
      </c>
      <c r="C265" t="s">
        <v>74</v>
      </c>
      <c r="D265" t="s">
        <v>206</v>
      </c>
      <c r="F265" s="9" t="s">
        <v>843</v>
      </c>
      <c r="G265">
        <v>44</v>
      </c>
      <c r="J265">
        <f>+Tabla3[[#This Row],[BALANCE INICIAL]]+Tabla3[[#This Row],[ENTRADAS]]-Tabla3[[#This Row],[SALIDAS]]</f>
        <v>44</v>
      </c>
      <c r="K265" s="2">
        <v>292.5</v>
      </c>
      <c r="L265" s="2">
        <f>+Tabla3[[#This Row],[BALANCE INICIAL]]*Tabla3[[#This Row],[PRECIO]]</f>
        <v>12870</v>
      </c>
      <c r="M265" s="2">
        <f>+Tabla3[[#This Row],[ENTRADAS]]*Tabla3[[#This Row],[PRECIO]]</f>
        <v>0</v>
      </c>
      <c r="N265" s="2">
        <f>+Tabla3[[#This Row],[SALIDAS]]*Tabla3[[#This Row],[PRECIO]]</f>
        <v>0</v>
      </c>
      <c r="O265" s="2">
        <f>+Tabla3[[#This Row],[BALANCE INICIAL2]]+Tabla3[[#This Row],[ENTRADAS3]]-Tabla3[[#This Row],[SALIDAS4]]</f>
        <v>12870</v>
      </c>
    </row>
    <row r="266" spans="1:15" hidden="1" x14ac:dyDescent="0.25">
      <c r="A266" s="9" t="s">
        <v>28</v>
      </c>
      <c r="B266" s="16" t="s">
        <v>884</v>
      </c>
      <c r="C266" t="s">
        <v>74</v>
      </c>
      <c r="D266" t="s">
        <v>207</v>
      </c>
      <c r="F266" s="9" t="s">
        <v>843</v>
      </c>
      <c r="G266">
        <v>39</v>
      </c>
      <c r="J266">
        <f>+Tabla3[[#This Row],[BALANCE INICIAL]]+Tabla3[[#This Row],[ENTRADAS]]-Tabla3[[#This Row],[SALIDAS]]</f>
        <v>39</v>
      </c>
      <c r="K266" s="2">
        <v>295</v>
      </c>
      <c r="L266" s="2">
        <f>+Tabla3[[#This Row],[BALANCE INICIAL]]*Tabla3[[#This Row],[PRECIO]]</f>
        <v>11505</v>
      </c>
      <c r="M266" s="2">
        <f>+Tabla3[[#This Row],[ENTRADAS]]*Tabla3[[#This Row],[PRECIO]]</f>
        <v>0</v>
      </c>
      <c r="N266" s="2">
        <f>+Tabla3[[#This Row],[SALIDAS]]*Tabla3[[#This Row],[PRECIO]]</f>
        <v>0</v>
      </c>
      <c r="O266" s="2">
        <f>+Tabla3[[#This Row],[BALANCE INICIAL2]]+Tabla3[[#This Row],[ENTRADAS3]]-Tabla3[[#This Row],[SALIDAS4]]</f>
        <v>11505</v>
      </c>
    </row>
    <row r="267" spans="1:15" hidden="1" x14ac:dyDescent="0.25">
      <c r="A267" s="9" t="s">
        <v>28</v>
      </c>
      <c r="B267" s="16" t="s">
        <v>884</v>
      </c>
      <c r="C267" t="s">
        <v>74</v>
      </c>
      <c r="D267" t="s">
        <v>208</v>
      </c>
      <c r="F267" s="9" t="s">
        <v>843</v>
      </c>
      <c r="G267">
        <v>49</v>
      </c>
      <c r="J267">
        <f>+Tabla3[[#This Row],[BALANCE INICIAL]]+Tabla3[[#This Row],[ENTRADAS]]-Tabla3[[#This Row],[SALIDAS]]</f>
        <v>49</v>
      </c>
      <c r="K267" s="2">
        <v>301</v>
      </c>
      <c r="L267" s="2">
        <f>+Tabla3[[#This Row],[BALANCE INICIAL]]*Tabla3[[#This Row],[PRECIO]]</f>
        <v>14749</v>
      </c>
      <c r="M267" s="2">
        <f>+Tabla3[[#This Row],[ENTRADAS]]*Tabla3[[#This Row],[PRECIO]]</f>
        <v>0</v>
      </c>
      <c r="N267" s="2">
        <f>+Tabla3[[#This Row],[SALIDAS]]*Tabla3[[#This Row],[PRECIO]]</f>
        <v>0</v>
      </c>
      <c r="O267" s="2">
        <f>+Tabla3[[#This Row],[BALANCE INICIAL2]]+Tabla3[[#This Row],[ENTRADAS3]]-Tabla3[[#This Row],[SALIDAS4]]</f>
        <v>14749</v>
      </c>
    </row>
    <row r="268" spans="1:15" hidden="1" x14ac:dyDescent="0.25">
      <c r="A268" s="9" t="s">
        <v>28</v>
      </c>
      <c r="B268" s="16" t="s">
        <v>884</v>
      </c>
      <c r="C268" t="s">
        <v>74</v>
      </c>
      <c r="D268" t="s">
        <v>209</v>
      </c>
      <c r="F268" s="9" t="s">
        <v>843</v>
      </c>
      <c r="G268">
        <v>48</v>
      </c>
      <c r="J268">
        <f>+Tabla3[[#This Row],[BALANCE INICIAL]]+Tabla3[[#This Row],[ENTRADAS]]-Tabla3[[#This Row],[SALIDAS]]</f>
        <v>48</v>
      </c>
      <c r="K268" s="2">
        <v>426.4</v>
      </c>
      <c r="L268" s="2">
        <f>+Tabla3[[#This Row],[BALANCE INICIAL]]*Tabla3[[#This Row],[PRECIO]]</f>
        <v>20467.199999999997</v>
      </c>
      <c r="M268" s="2">
        <f>+Tabla3[[#This Row],[ENTRADAS]]*Tabla3[[#This Row],[PRECIO]]</f>
        <v>0</v>
      </c>
      <c r="N268" s="2">
        <f>+Tabla3[[#This Row],[SALIDAS]]*Tabla3[[#This Row],[PRECIO]]</f>
        <v>0</v>
      </c>
      <c r="O268" s="2">
        <f>+Tabla3[[#This Row],[BALANCE INICIAL2]]+Tabla3[[#This Row],[ENTRADAS3]]-Tabla3[[#This Row],[SALIDAS4]]</f>
        <v>20467.199999999997</v>
      </c>
    </row>
    <row r="269" spans="1:15" hidden="1" x14ac:dyDescent="0.25">
      <c r="A269" s="9" t="s">
        <v>28</v>
      </c>
      <c r="B269" s="16" t="s">
        <v>884</v>
      </c>
      <c r="C269" t="s">
        <v>74</v>
      </c>
      <c r="D269" t="s">
        <v>210</v>
      </c>
      <c r="F269" s="9" t="s">
        <v>843</v>
      </c>
      <c r="G269">
        <v>49</v>
      </c>
      <c r="J269">
        <f>+Tabla3[[#This Row],[BALANCE INICIAL]]+Tabla3[[#This Row],[ENTRADAS]]-Tabla3[[#This Row],[SALIDAS]]</f>
        <v>49</v>
      </c>
      <c r="K269" s="2">
        <v>435</v>
      </c>
      <c r="L269" s="2">
        <f>+Tabla3[[#This Row],[BALANCE INICIAL]]*Tabla3[[#This Row],[PRECIO]]</f>
        <v>21315</v>
      </c>
      <c r="M269" s="2">
        <f>+Tabla3[[#This Row],[ENTRADAS]]*Tabla3[[#This Row],[PRECIO]]</f>
        <v>0</v>
      </c>
      <c r="N269" s="2">
        <f>+Tabla3[[#This Row],[SALIDAS]]*Tabla3[[#This Row],[PRECIO]]</f>
        <v>0</v>
      </c>
      <c r="O269" s="2">
        <f>+Tabla3[[#This Row],[BALANCE INICIAL2]]+Tabla3[[#This Row],[ENTRADAS3]]-Tabla3[[#This Row],[SALIDAS4]]</f>
        <v>21315</v>
      </c>
    </row>
    <row r="270" spans="1:15" hidden="1" x14ac:dyDescent="0.25">
      <c r="A270" s="9" t="s">
        <v>28</v>
      </c>
      <c r="B270" s="16" t="s">
        <v>884</v>
      </c>
      <c r="C270" t="s">
        <v>74</v>
      </c>
      <c r="D270" t="s">
        <v>211</v>
      </c>
      <c r="F270" s="9" t="s">
        <v>843</v>
      </c>
      <c r="G270">
        <v>40</v>
      </c>
      <c r="J270">
        <f>+Tabla3[[#This Row],[BALANCE INICIAL]]+Tabla3[[#This Row],[ENTRADAS]]-Tabla3[[#This Row],[SALIDAS]]</f>
        <v>40</v>
      </c>
      <c r="K270" s="2">
        <v>520</v>
      </c>
      <c r="L270" s="2">
        <f>+Tabla3[[#This Row],[BALANCE INICIAL]]*Tabla3[[#This Row],[PRECIO]]</f>
        <v>20800</v>
      </c>
      <c r="M270" s="2">
        <f>+Tabla3[[#This Row],[ENTRADAS]]*Tabla3[[#This Row],[PRECIO]]</f>
        <v>0</v>
      </c>
      <c r="N270" s="2">
        <f>+Tabla3[[#This Row],[SALIDAS]]*Tabla3[[#This Row],[PRECIO]]</f>
        <v>0</v>
      </c>
      <c r="O270" s="2">
        <f>+Tabla3[[#This Row],[BALANCE INICIAL2]]+Tabla3[[#This Row],[ENTRADAS3]]-Tabla3[[#This Row],[SALIDAS4]]</f>
        <v>20800</v>
      </c>
    </row>
    <row r="271" spans="1:15" hidden="1" x14ac:dyDescent="0.25">
      <c r="A271" s="9" t="s">
        <v>28</v>
      </c>
      <c r="B271" s="16" t="s">
        <v>884</v>
      </c>
      <c r="C271" t="s">
        <v>74</v>
      </c>
      <c r="D271" t="s">
        <v>212</v>
      </c>
      <c r="F271" s="9" t="s">
        <v>821</v>
      </c>
      <c r="G271">
        <v>10</v>
      </c>
      <c r="J271">
        <f>+Tabla3[[#This Row],[BALANCE INICIAL]]+Tabla3[[#This Row],[ENTRADAS]]-Tabla3[[#This Row],[SALIDAS]]</f>
        <v>10</v>
      </c>
      <c r="K271" s="2">
        <v>862.36</v>
      </c>
      <c r="L271" s="2">
        <f>+Tabla3[[#This Row],[BALANCE INICIAL]]*Tabla3[[#This Row],[PRECIO]]</f>
        <v>8623.6</v>
      </c>
      <c r="M271" s="2">
        <f>+Tabla3[[#This Row],[ENTRADAS]]*Tabla3[[#This Row],[PRECIO]]</f>
        <v>0</v>
      </c>
      <c r="N271" s="2">
        <f>+Tabla3[[#This Row],[SALIDAS]]*Tabla3[[#This Row],[PRECIO]]</f>
        <v>0</v>
      </c>
      <c r="O271" s="2">
        <f>+Tabla3[[#This Row],[BALANCE INICIAL2]]+Tabla3[[#This Row],[ENTRADAS3]]-Tabla3[[#This Row],[SALIDAS4]]</f>
        <v>8623.6</v>
      </c>
    </row>
    <row r="272" spans="1:15" hidden="1" x14ac:dyDescent="0.25">
      <c r="A272" s="14" t="s">
        <v>28</v>
      </c>
      <c r="B272" s="16" t="s">
        <v>884</v>
      </c>
      <c r="C272" s="16" t="s">
        <v>74</v>
      </c>
      <c r="D272" t="s">
        <v>213</v>
      </c>
      <c r="F272" s="9" t="s">
        <v>843</v>
      </c>
      <c r="G272">
        <v>3</v>
      </c>
      <c r="J272">
        <f>+Tabla3[[#This Row],[BALANCE INICIAL]]+Tabla3[[#This Row],[ENTRADAS]]-Tabla3[[#This Row],[SALIDAS]]</f>
        <v>3</v>
      </c>
      <c r="K272" s="2">
        <v>240</v>
      </c>
      <c r="L272" s="2">
        <f>+Tabla3[[#This Row],[BALANCE INICIAL]]*Tabla3[[#This Row],[PRECIO]]</f>
        <v>720</v>
      </c>
      <c r="M272" s="2">
        <f>+Tabla3[[#This Row],[ENTRADAS]]*Tabla3[[#This Row],[PRECIO]]</f>
        <v>0</v>
      </c>
      <c r="N272" s="2">
        <f>+Tabla3[[#This Row],[SALIDAS]]*Tabla3[[#This Row],[PRECIO]]</f>
        <v>0</v>
      </c>
      <c r="O272" s="2">
        <f>+Tabla3[[#This Row],[BALANCE INICIAL2]]+Tabla3[[#This Row],[ENTRADAS3]]-Tabla3[[#This Row],[SALIDAS4]]</f>
        <v>720</v>
      </c>
    </row>
    <row r="273" spans="1:15" hidden="1" x14ac:dyDescent="0.25">
      <c r="A273" s="9" t="s">
        <v>28</v>
      </c>
      <c r="B273" s="16" t="s">
        <v>884</v>
      </c>
      <c r="C273" t="s">
        <v>74</v>
      </c>
      <c r="D273" t="s">
        <v>214</v>
      </c>
      <c r="F273" s="9" t="s">
        <v>843</v>
      </c>
      <c r="G273">
        <v>45</v>
      </c>
      <c r="J273">
        <f>+Tabla3[[#This Row],[BALANCE INICIAL]]+Tabla3[[#This Row],[ENTRADAS]]-Tabla3[[#This Row],[SALIDAS]]</f>
        <v>45</v>
      </c>
      <c r="K273" s="2">
        <v>245</v>
      </c>
      <c r="L273" s="2">
        <f>+Tabla3[[#This Row],[BALANCE INICIAL]]*Tabla3[[#This Row],[PRECIO]]</f>
        <v>11025</v>
      </c>
      <c r="M273" s="2">
        <f>+Tabla3[[#This Row],[ENTRADAS]]*Tabla3[[#This Row],[PRECIO]]</f>
        <v>0</v>
      </c>
      <c r="N273" s="2">
        <f>+Tabla3[[#This Row],[SALIDAS]]*Tabla3[[#This Row],[PRECIO]]</f>
        <v>0</v>
      </c>
      <c r="O273" s="2">
        <f>+Tabla3[[#This Row],[BALANCE INICIAL2]]+Tabla3[[#This Row],[ENTRADAS3]]-Tabla3[[#This Row],[SALIDAS4]]</f>
        <v>11025</v>
      </c>
    </row>
    <row r="274" spans="1:15" hidden="1" x14ac:dyDescent="0.25">
      <c r="A274" s="9" t="s">
        <v>29</v>
      </c>
      <c r="B274" s="16" t="s">
        <v>878</v>
      </c>
      <c r="C274" t="s">
        <v>102</v>
      </c>
      <c r="D274" t="s">
        <v>505</v>
      </c>
      <c r="F274" s="9" t="s">
        <v>910</v>
      </c>
      <c r="G274">
        <v>0</v>
      </c>
      <c r="J274">
        <f>+Tabla3[[#This Row],[BALANCE INICIAL]]+Tabla3[[#This Row],[ENTRADAS]]-Tabla3[[#This Row],[SALIDAS]]</f>
        <v>0</v>
      </c>
      <c r="K274" s="2">
        <v>50</v>
      </c>
      <c r="L274" s="2">
        <f>+Tabla3[[#This Row],[BALANCE INICIAL]]*Tabla3[[#This Row],[PRECIO]]</f>
        <v>0</v>
      </c>
      <c r="M274" s="2">
        <f>+Tabla3[[#This Row],[ENTRADAS]]*Tabla3[[#This Row],[PRECIO]]</f>
        <v>0</v>
      </c>
      <c r="N274" s="2">
        <f>+Tabla3[[#This Row],[SALIDAS]]*Tabla3[[#This Row],[PRECIO]]</f>
        <v>0</v>
      </c>
      <c r="O274" s="2">
        <f>+Tabla3[[#This Row],[BALANCE INICIAL2]]+Tabla3[[#This Row],[ENTRADAS3]]-Tabla3[[#This Row],[SALIDAS4]]</f>
        <v>0</v>
      </c>
    </row>
    <row r="275" spans="1:15" hidden="1" x14ac:dyDescent="0.25">
      <c r="A275" s="9" t="s">
        <v>31</v>
      </c>
      <c r="B275" s="16" t="s">
        <v>897</v>
      </c>
      <c r="C275" t="s">
        <v>75</v>
      </c>
      <c r="D275" t="s">
        <v>215</v>
      </c>
      <c r="F275" s="9" t="s">
        <v>844</v>
      </c>
      <c r="G275">
        <v>8</v>
      </c>
      <c r="J275">
        <f>+Tabla3[[#This Row],[BALANCE INICIAL]]+Tabla3[[#This Row],[ENTRADAS]]-Tabla3[[#This Row],[SALIDAS]]</f>
        <v>8</v>
      </c>
      <c r="K275" s="2">
        <v>345</v>
      </c>
      <c r="L275" s="2">
        <f>+Tabla3[[#This Row],[BALANCE INICIAL]]*Tabla3[[#This Row],[PRECIO]]</f>
        <v>2760</v>
      </c>
      <c r="M275" s="2">
        <f>+Tabla3[[#This Row],[ENTRADAS]]*Tabla3[[#This Row],[PRECIO]]</f>
        <v>0</v>
      </c>
      <c r="N275" s="2">
        <f>+Tabla3[[#This Row],[SALIDAS]]*Tabla3[[#This Row],[PRECIO]]</f>
        <v>0</v>
      </c>
      <c r="O275" s="2">
        <f>+Tabla3[[#This Row],[BALANCE INICIAL2]]+Tabla3[[#This Row],[ENTRADAS3]]-Tabla3[[#This Row],[SALIDAS4]]</f>
        <v>2760</v>
      </c>
    </row>
    <row r="276" spans="1:15" hidden="1" x14ac:dyDescent="0.25">
      <c r="A276" s="9" t="s">
        <v>29</v>
      </c>
      <c r="B276" s="10" t="s">
        <v>878</v>
      </c>
      <c r="C276" t="s">
        <v>102</v>
      </c>
      <c r="D276" t="s">
        <v>557</v>
      </c>
      <c r="F276" s="9" t="s">
        <v>820</v>
      </c>
      <c r="G276">
        <v>1</v>
      </c>
      <c r="J276">
        <f>+Tabla3[[#This Row],[BALANCE INICIAL]]+Tabla3[[#This Row],[ENTRADAS]]-Tabla3[[#This Row],[SALIDAS]]</f>
        <v>1</v>
      </c>
      <c r="K276" s="2">
        <v>5000</v>
      </c>
      <c r="L276" s="2">
        <f>+Tabla3[[#This Row],[BALANCE INICIAL]]*Tabla3[[#This Row],[PRECIO]]</f>
        <v>5000</v>
      </c>
      <c r="M276" s="2">
        <f>+Tabla3[[#This Row],[ENTRADAS]]*Tabla3[[#This Row],[PRECIO]]</f>
        <v>0</v>
      </c>
      <c r="N276" s="2">
        <f>+Tabla3[[#This Row],[SALIDAS]]*Tabla3[[#This Row],[PRECIO]]</f>
        <v>0</v>
      </c>
      <c r="O276" s="2">
        <f>+Tabla3[[#This Row],[BALANCE INICIAL2]]+Tabla3[[#This Row],[ENTRADAS3]]-Tabla3[[#This Row],[SALIDAS4]]</f>
        <v>5000</v>
      </c>
    </row>
    <row r="277" spans="1:15" hidden="1" x14ac:dyDescent="0.25">
      <c r="A277" s="9" t="s">
        <v>28</v>
      </c>
      <c r="B277" t="s">
        <v>884</v>
      </c>
      <c r="C277" t="s">
        <v>74</v>
      </c>
      <c r="D277" t="s">
        <v>216</v>
      </c>
      <c r="F277" s="9" t="s">
        <v>845</v>
      </c>
      <c r="G277">
        <v>3</v>
      </c>
      <c r="J277">
        <f>+Tabla3[[#This Row],[BALANCE INICIAL]]+Tabla3[[#This Row],[ENTRADAS]]-Tabla3[[#This Row],[SALIDAS]]</f>
        <v>3</v>
      </c>
      <c r="K277" s="2">
        <v>95.9</v>
      </c>
      <c r="L277" s="2">
        <f>+Tabla3[[#This Row],[BALANCE INICIAL]]*Tabla3[[#This Row],[PRECIO]]</f>
        <v>287.70000000000005</v>
      </c>
      <c r="M277" s="2">
        <f>+Tabla3[[#This Row],[ENTRADAS]]*Tabla3[[#This Row],[PRECIO]]</f>
        <v>0</v>
      </c>
      <c r="N277" s="2">
        <f>+Tabla3[[#This Row],[SALIDAS]]*Tabla3[[#This Row],[PRECIO]]</f>
        <v>0</v>
      </c>
      <c r="O277" s="2">
        <f>+Tabla3[[#This Row],[BALANCE INICIAL2]]+Tabla3[[#This Row],[ENTRADAS3]]-Tabla3[[#This Row],[SALIDAS4]]</f>
        <v>287.70000000000005</v>
      </c>
    </row>
    <row r="278" spans="1:15" x14ac:dyDescent="0.25">
      <c r="A278" s="9" t="s">
        <v>23</v>
      </c>
      <c r="B278" s="17" t="s">
        <v>881</v>
      </c>
      <c r="C278" t="s">
        <v>882</v>
      </c>
      <c r="D278" t="s">
        <v>401</v>
      </c>
      <c r="F278" s="9" t="s">
        <v>826</v>
      </c>
      <c r="H278">
        <v>4</v>
      </c>
      <c r="I278">
        <v>4</v>
      </c>
      <c r="J278">
        <f>+Tabla3[[#This Row],[BALANCE INICIAL]]+Tabla3[[#This Row],[ENTRADAS]]-Tabla3[[#This Row],[SALIDAS]]</f>
        <v>0</v>
      </c>
      <c r="K278" s="2">
        <v>2964.4</v>
      </c>
      <c r="L278" s="2">
        <f>+Tabla3[[#This Row],[BALANCE INICIAL]]*Tabla3[[#This Row],[PRECIO]]</f>
        <v>0</v>
      </c>
      <c r="M278" s="2">
        <f>+Tabla3[[#This Row],[ENTRADAS]]*Tabla3[[#This Row],[PRECIO]]</f>
        <v>11857.6</v>
      </c>
      <c r="N278" s="2">
        <f>+Tabla3[[#This Row],[SALIDAS]]*Tabla3[[#This Row],[PRECIO]]</f>
        <v>11857.6</v>
      </c>
      <c r="O278" s="2">
        <f>+Tabla3[[#This Row],[BALANCE INICIAL2]]+Tabla3[[#This Row],[ENTRADAS3]]-Tabla3[[#This Row],[SALIDAS4]]</f>
        <v>0</v>
      </c>
    </row>
    <row r="279" spans="1:15" hidden="1" x14ac:dyDescent="0.25">
      <c r="A279" s="9" t="s">
        <v>60</v>
      </c>
      <c r="B279" s="17" t="s">
        <v>885</v>
      </c>
      <c r="C279" t="s">
        <v>108</v>
      </c>
      <c r="D279" t="s">
        <v>703</v>
      </c>
      <c r="F279" s="9" t="s">
        <v>820</v>
      </c>
      <c r="G279">
        <v>1</v>
      </c>
      <c r="J279">
        <f>+Tabla3[[#This Row],[BALANCE INICIAL]]+Tabla3[[#This Row],[ENTRADAS]]-Tabla3[[#This Row],[SALIDAS]]</f>
        <v>1</v>
      </c>
      <c r="K279" s="2">
        <v>3499.99</v>
      </c>
      <c r="L279" s="2">
        <f>+Tabla3[[#This Row],[BALANCE INICIAL]]*Tabla3[[#This Row],[PRECIO]]</f>
        <v>3499.99</v>
      </c>
      <c r="M279" s="2">
        <f>+Tabla3[[#This Row],[ENTRADAS]]*Tabla3[[#This Row],[PRECIO]]</f>
        <v>0</v>
      </c>
      <c r="N279" s="2">
        <f>+Tabla3[[#This Row],[SALIDAS]]*Tabla3[[#This Row],[PRECIO]]</f>
        <v>0</v>
      </c>
      <c r="O279" s="2">
        <f>+Tabla3[[#This Row],[BALANCE INICIAL2]]+Tabla3[[#This Row],[ENTRADAS3]]-Tabla3[[#This Row],[SALIDAS4]]</f>
        <v>3499.99</v>
      </c>
    </row>
    <row r="280" spans="1:15" hidden="1" x14ac:dyDescent="0.25">
      <c r="A280" s="9" t="s">
        <v>26</v>
      </c>
      <c r="B280" s="16" t="s">
        <v>887</v>
      </c>
      <c r="C280" t="s">
        <v>70</v>
      </c>
      <c r="D280" t="s">
        <v>227</v>
      </c>
      <c r="F280" s="9" t="s">
        <v>821</v>
      </c>
      <c r="G280">
        <v>1</v>
      </c>
      <c r="J280">
        <f>+Tabla3[[#This Row],[BALANCE INICIAL]]+Tabla3[[#This Row],[ENTRADAS]]-Tabla3[[#This Row],[SALIDAS]]</f>
        <v>1</v>
      </c>
      <c r="K280" s="2">
        <v>4300</v>
      </c>
      <c r="L280" s="2">
        <f>+Tabla3[[#This Row],[BALANCE INICIAL]]*Tabla3[[#This Row],[PRECIO]]</f>
        <v>4300</v>
      </c>
      <c r="M280" s="2">
        <f>+Tabla3[[#This Row],[ENTRADAS]]*Tabla3[[#This Row],[PRECIO]]</f>
        <v>0</v>
      </c>
      <c r="N280" s="2">
        <f>+Tabla3[[#This Row],[SALIDAS]]*Tabla3[[#This Row],[PRECIO]]</f>
        <v>0</v>
      </c>
      <c r="O280" s="2">
        <f>+Tabla3[[#This Row],[BALANCE INICIAL2]]+Tabla3[[#This Row],[ENTRADAS3]]-Tabla3[[#This Row],[SALIDAS4]]</f>
        <v>4300</v>
      </c>
    </row>
    <row r="281" spans="1:15" hidden="1" x14ac:dyDescent="0.25">
      <c r="A281" s="9" t="s">
        <v>54</v>
      </c>
      <c r="B281" s="16" t="s">
        <v>878</v>
      </c>
      <c r="C281" t="s">
        <v>102</v>
      </c>
      <c r="D281" t="s">
        <v>393</v>
      </c>
      <c r="F281" s="9" t="s">
        <v>820</v>
      </c>
      <c r="G281">
        <v>1500</v>
      </c>
      <c r="I281">
        <v>1500</v>
      </c>
      <c r="J281">
        <f>+Tabla3[[#This Row],[BALANCE INICIAL]]+Tabla3[[#This Row],[ENTRADAS]]-Tabla3[[#This Row],[SALIDAS]]</f>
        <v>0</v>
      </c>
      <c r="K281" s="2">
        <v>130.25</v>
      </c>
      <c r="L281" s="2">
        <f>+Tabla3[[#This Row],[BALANCE INICIAL]]*Tabla3[[#This Row],[PRECIO]]</f>
        <v>195375</v>
      </c>
      <c r="M281" s="2">
        <f>+Tabla3[[#This Row],[ENTRADAS]]*Tabla3[[#This Row],[PRECIO]]</f>
        <v>0</v>
      </c>
      <c r="N281" s="2">
        <f>+Tabla3[[#This Row],[SALIDAS]]*Tabla3[[#This Row],[PRECIO]]</f>
        <v>195375</v>
      </c>
      <c r="O281" s="2">
        <f>+Tabla3[[#This Row],[BALANCE INICIAL2]]+Tabla3[[#This Row],[ENTRADAS3]]-Tabla3[[#This Row],[SALIDAS4]]</f>
        <v>0</v>
      </c>
    </row>
    <row r="282" spans="1:15" hidden="1" x14ac:dyDescent="0.25">
      <c r="A282" s="9" t="s">
        <v>28</v>
      </c>
      <c r="B282" s="16" t="s">
        <v>884</v>
      </c>
      <c r="C282" t="s">
        <v>74</v>
      </c>
      <c r="D282" t="s">
        <v>218</v>
      </c>
      <c r="F282" s="9" t="s">
        <v>838</v>
      </c>
      <c r="G282">
        <v>28</v>
      </c>
      <c r="J282">
        <f>+Tabla3[[#This Row],[BALANCE INICIAL]]+Tabla3[[#This Row],[ENTRADAS]]-Tabla3[[#This Row],[SALIDAS]]</f>
        <v>28</v>
      </c>
      <c r="K282" s="2">
        <v>45</v>
      </c>
      <c r="L282" s="2">
        <f>+Tabla3[[#This Row],[BALANCE INICIAL]]*Tabla3[[#This Row],[PRECIO]]</f>
        <v>1260</v>
      </c>
      <c r="M282" s="2">
        <f>+Tabla3[[#This Row],[ENTRADAS]]*Tabla3[[#This Row],[PRECIO]]</f>
        <v>0</v>
      </c>
      <c r="N282" s="2">
        <f>+Tabla3[[#This Row],[SALIDAS]]*Tabla3[[#This Row],[PRECIO]]</f>
        <v>0</v>
      </c>
      <c r="O282" s="2">
        <f>+Tabla3[[#This Row],[BALANCE INICIAL2]]+Tabla3[[#This Row],[ENTRADAS3]]-Tabla3[[#This Row],[SALIDAS4]]</f>
        <v>1260</v>
      </c>
    </row>
    <row r="283" spans="1:15" hidden="1" x14ac:dyDescent="0.25">
      <c r="A283" s="9" t="s">
        <v>28</v>
      </c>
      <c r="B283" t="s">
        <v>884</v>
      </c>
      <c r="C283" t="s">
        <v>74</v>
      </c>
      <c r="D283" t="s">
        <v>219</v>
      </c>
      <c r="F283" s="9" t="s">
        <v>834</v>
      </c>
      <c r="G283">
        <v>114</v>
      </c>
      <c r="I283">
        <v>1</v>
      </c>
      <c r="J283">
        <f>+Tabla3[[#This Row],[BALANCE INICIAL]]+Tabla3[[#This Row],[ENTRADAS]]-Tabla3[[#This Row],[SALIDAS]]</f>
        <v>113</v>
      </c>
      <c r="K283" s="2">
        <v>38</v>
      </c>
      <c r="L283" s="2">
        <f>+Tabla3[[#This Row],[BALANCE INICIAL]]*Tabla3[[#This Row],[PRECIO]]</f>
        <v>4332</v>
      </c>
      <c r="M283" s="2">
        <f>+Tabla3[[#This Row],[ENTRADAS]]*Tabla3[[#This Row],[PRECIO]]</f>
        <v>0</v>
      </c>
      <c r="N283" s="2">
        <f>+Tabla3[[#This Row],[SALIDAS]]*Tabla3[[#This Row],[PRECIO]]</f>
        <v>38</v>
      </c>
      <c r="O283" s="2">
        <f>+Tabla3[[#This Row],[BALANCE INICIAL2]]+Tabla3[[#This Row],[ENTRADAS3]]-Tabla3[[#This Row],[SALIDAS4]]</f>
        <v>4294</v>
      </c>
    </row>
    <row r="284" spans="1:15" hidden="1" x14ac:dyDescent="0.25">
      <c r="A284" s="9" t="s">
        <v>29</v>
      </c>
      <c r="B284" s="17" t="s">
        <v>878</v>
      </c>
      <c r="C284" t="s">
        <v>102</v>
      </c>
      <c r="D284" t="s">
        <v>558</v>
      </c>
      <c r="F284" s="9" t="s">
        <v>865</v>
      </c>
      <c r="G284">
        <v>7</v>
      </c>
      <c r="J284">
        <f>+Tabla3[[#This Row],[BALANCE INICIAL]]+Tabla3[[#This Row],[ENTRADAS]]-Tabla3[[#This Row],[SALIDAS]]</f>
        <v>7</v>
      </c>
      <c r="K284" s="2">
        <v>35.590000000000003</v>
      </c>
      <c r="L284" s="2">
        <f>+Tabla3[[#This Row],[BALANCE INICIAL]]*Tabla3[[#This Row],[PRECIO]]</f>
        <v>249.13000000000002</v>
      </c>
      <c r="M284" s="2">
        <f>+Tabla3[[#This Row],[ENTRADAS]]*Tabla3[[#This Row],[PRECIO]]</f>
        <v>0</v>
      </c>
      <c r="N284" s="2">
        <f>+Tabla3[[#This Row],[SALIDAS]]*Tabla3[[#This Row],[PRECIO]]</f>
        <v>0</v>
      </c>
      <c r="O284" s="2">
        <f>+Tabla3[[#This Row],[BALANCE INICIAL2]]+Tabla3[[#This Row],[ENTRADAS3]]-Tabla3[[#This Row],[SALIDAS4]]</f>
        <v>249.13000000000002</v>
      </c>
    </row>
    <row r="285" spans="1:15" hidden="1" x14ac:dyDescent="0.25">
      <c r="A285" s="9" t="s">
        <v>26</v>
      </c>
      <c r="B285" t="s">
        <v>887</v>
      </c>
      <c r="C285" t="s">
        <v>70</v>
      </c>
      <c r="D285" t="s">
        <v>220</v>
      </c>
      <c r="F285" s="9" t="s">
        <v>820</v>
      </c>
      <c r="G285">
        <v>16</v>
      </c>
      <c r="J285">
        <f>+Tabla3[[#This Row],[BALANCE INICIAL]]+Tabla3[[#This Row],[ENTRADAS]]-Tabla3[[#This Row],[SALIDAS]]</f>
        <v>16</v>
      </c>
      <c r="K285" s="2">
        <v>380</v>
      </c>
      <c r="L285" s="2">
        <f>+Tabla3[[#This Row],[BALANCE INICIAL]]*Tabla3[[#This Row],[PRECIO]]</f>
        <v>6080</v>
      </c>
      <c r="M285" s="2">
        <f>+Tabla3[[#This Row],[ENTRADAS]]*Tabla3[[#This Row],[PRECIO]]</f>
        <v>0</v>
      </c>
      <c r="N285" s="2">
        <f>+Tabla3[[#This Row],[SALIDAS]]*Tabla3[[#This Row],[PRECIO]]</f>
        <v>0</v>
      </c>
      <c r="O285" s="2">
        <f>+Tabla3[[#This Row],[BALANCE INICIAL2]]+Tabla3[[#This Row],[ENTRADAS3]]-Tabla3[[#This Row],[SALIDAS4]]</f>
        <v>6080</v>
      </c>
    </row>
    <row r="286" spans="1:15" hidden="1" x14ac:dyDescent="0.25">
      <c r="A286" s="9" t="s">
        <v>26</v>
      </c>
      <c r="B286" t="s">
        <v>887</v>
      </c>
      <c r="C286" t="s">
        <v>70</v>
      </c>
      <c r="D286" t="s">
        <v>221</v>
      </c>
      <c r="F286" s="9" t="s">
        <v>820</v>
      </c>
      <c r="G286">
        <v>3</v>
      </c>
      <c r="J286">
        <f>+Tabla3[[#This Row],[BALANCE INICIAL]]+Tabla3[[#This Row],[ENTRADAS]]-Tabla3[[#This Row],[SALIDAS]]</f>
        <v>3</v>
      </c>
      <c r="K286" s="2">
        <v>350</v>
      </c>
      <c r="L286" s="2">
        <f>+Tabla3[[#This Row],[BALANCE INICIAL]]*Tabla3[[#This Row],[PRECIO]]</f>
        <v>1050</v>
      </c>
      <c r="M286" s="2">
        <f>+Tabla3[[#This Row],[ENTRADAS]]*Tabla3[[#This Row],[PRECIO]]</f>
        <v>0</v>
      </c>
      <c r="N286" s="2">
        <f>+Tabla3[[#This Row],[SALIDAS]]*Tabla3[[#This Row],[PRECIO]]</f>
        <v>0</v>
      </c>
      <c r="O286" s="2">
        <f>+Tabla3[[#This Row],[BALANCE INICIAL2]]+Tabla3[[#This Row],[ENTRADAS3]]-Tabla3[[#This Row],[SALIDAS4]]</f>
        <v>1050</v>
      </c>
    </row>
    <row r="287" spans="1:15" hidden="1" x14ac:dyDescent="0.25">
      <c r="A287" s="9" t="s">
        <v>29</v>
      </c>
      <c r="B287" s="17" t="s">
        <v>878</v>
      </c>
      <c r="C287" t="s">
        <v>102</v>
      </c>
      <c r="D287" t="s">
        <v>559</v>
      </c>
      <c r="F287" s="9" t="s">
        <v>865</v>
      </c>
      <c r="G287">
        <v>0</v>
      </c>
      <c r="J287">
        <f>+Tabla3[[#This Row],[BALANCE INICIAL]]+Tabla3[[#This Row],[ENTRADAS]]-Tabla3[[#This Row],[SALIDAS]]</f>
        <v>0</v>
      </c>
      <c r="K287" s="2">
        <v>300</v>
      </c>
      <c r="L287" s="2">
        <f>+Tabla3[[#This Row],[BALANCE INICIAL]]*Tabla3[[#This Row],[PRECIO]]</f>
        <v>0</v>
      </c>
      <c r="M287" s="2">
        <f>+Tabla3[[#This Row],[ENTRADAS]]*Tabla3[[#This Row],[PRECIO]]</f>
        <v>0</v>
      </c>
      <c r="N287" s="2">
        <f>+Tabla3[[#This Row],[SALIDAS]]*Tabla3[[#This Row],[PRECIO]]</f>
        <v>0</v>
      </c>
      <c r="O287" s="2">
        <f>+Tabla3[[#This Row],[BALANCE INICIAL2]]+Tabla3[[#This Row],[ENTRADAS3]]-Tabla3[[#This Row],[SALIDAS4]]</f>
        <v>0</v>
      </c>
    </row>
    <row r="288" spans="1:15" hidden="1" x14ac:dyDescent="0.25">
      <c r="A288" s="9" t="s">
        <v>29</v>
      </c>
      <c r="B288" s="17" t="s">
        <v>878</v>
      </c>
      <c r="C288" t="s">
        <v>102</v>
      </c>
      <c r="D288" t="s">
        <v>560</v>
      </c>
      <c r="F288" s="9" t="s">
        <v>865</v>
      </c>
      <c r="G288">
        <v>8</v>
      </c>
      <c r="J288">
        <f>+Tabla3[[#This Row],[BALANCE INICIAL]]+Tabla3[[#This Row],[ENTRADAS]]-Tabla3[[#This Row],[SALIDAS]]</f>
        <v>8</v>
      </c>
      <c r="K288" s="2">
        <v>928</v>
      </c>
      <c r="L288" s="2">
        <f>+Tabla3[[#This Row],[BALANCE INICIAL]]*Tabla3[[#This Row],[PRECIO]]</f>
        <v>7424</v>
      </c>
      <c r="M288" s="2">
        <f>+Tabla3[[#This Row],[ENTRADAS]]*Tabla3[[#This Row],[PRECIO]]</f>
        <v>0</v>
      </c>
      <c r="N288" s="2">
        <f>+Tabla3[[#This Row],[SALIDAS]]*Tabla3[[#This Row],[PRECIO]]</f>
        <v>0</v>
      </c>
      <c r="O288" s="2">
        <f>+Tabla3[[#This Row],[BALANCE INICIAL2]]+Tabla3[[#This Row],[ENTRADAS3]]-Tabla3[[#This Row],[SALIDAS4]]</f>
        <v>7424</v>
      </c>
    </row>
    <row r="289" spans="1:15" x14ac:dyDescent="0.25">
      <c r="A289" s="9" t="s">
        <v>28</v>
      </c>
      <c r="B289" t="s">
        <v>884</v>
      </c>
      <c r="C289" t="s">
        <v>74</v>
      </c>
      <c r="D289" t="s">
        <v>223</v>
      </c>
      <c r="F289" s="9" t="s">
        <v>847</v>
      </c>
      <c r="G289">
        <v>2</v>
      </c>
      <c r="H289">
        <v>75</v>
      </c>
      <c r="I289">
        <v>7</v>
      </c>
      <c r="J289">
        <f>+Tabla3[[#This Row],[BALANCE INICIAL]]+Tabla3[[#This Row],[ENTRADAS]]-Tabla3[[#This Row],[SALIDAS]]</f>
        <v>70</v>
      </c>
      <c r="K289" s="2">
        <v>488.14</v>
      </c>
      <c r="L289" s="2">
        <f>+Tabla3[[#This Row],[BALANCE INICIAL]]*Tabla3[[#This Row],[PRECIO]]</f>
        <v>976.28</v>
      </c>
      <c r="M289" s="2">
        <f>+Tabla3[[#This Row],[ENTRADAS]]*Tabla3[[#This Row],[PRECIO]]</f>
        <v>36610.5</v>
      </c>
      <c r="N289" s="2">
        <f>+Tabla3[[#This Row],[SALIDAS]]*Tabla3[[#This Row],[PRECIO]]</f>
        <v>3416.98</v>
      </c>
      <c r="O289" s="2">
        <f>+Tabla3[[#This Row],[BALANCE INICIAL2]]+Tabla3[[#This Row],[ENTRADAS3]]-Tabla3[[#This Row],[SALIDAS4]]</f>
        <v>34169.799999999996</v>
      </c>
    </row>
    <row r="290" spans="1:15" x14ac:dyDescent="0.25">
      <c r="A290" s="9" t="s">
        <v>28</v>
      </c>
      <c r="B290" t="s">
        <v>884</v>
      </c>
      <c r="C290" t="s">
        <v>74</v>
      </c>
      <c r="D290" t="s">
        <v>921</v>
      </c>
      <c r="F290" s="9" t="s">
        <v>837</v>
      </c>
      <c r="H290">
        <v>10</v>
      </c>
      <c r="I290">
        <v>4</v>
      </c>
      <c r="J290">
        <f>+Tabla3[[#This Row],[BALANCE INICIAL]]+Tabla3[[#This Row],[ENTRADAS]]-Tabla3[[#This Row],[SALIDAS]]</f>
        <v>6</v>
      </c>
      <c r="K290" s="2">
        <v>400</v>
      </c>
      <c r="L290" s="2">
        <f>+Tabla3[[#This Row],[BALANCE INICIAL]]*Tabla3[[#This Row],[PRECIO]]</f>
        <v>0</v>
      </c>
      <c r="M290" s="2">
        <f>+Tabla3[[#This Row],[ENTRADAS]]*Tabla3[[#This Row],[PRECIO]]</f>
        <v>4000</v>
      </c>
      <c r="N290" s="2">
        <f>+Tabla3[[#This Row],[SALIDAS]]*Tabla3[[#This Row],[PRECIO]]</f>
        <v>1600</v>
      </c>
      <c r="O290" s="2">
        <f>+Tabla3[[#This Row],[BALANCE INICIAL2]]+Tabla3[[#This Row],[ENTRADAS3]]-Tabla3[[#This Row],[SALIDAS4]]</f>
        <v>2400</v>
      </c>
    </row>
    <row r="291" spans="1:15" x14ac:dyDescent="0.25">
      <c r="A291" s="9" t="s">
        <v>28</v>
      </c>
      <c r="B291" t="s">
        <v>884</v>
      </c>
      <c r="C291" t="s">
        <v>74</v>
      </c>
      <c r="D291" t="s">
        <v>931</v>
      </c>
      <c r="F291" s="9" t="s">
        <v>826</v>
      </c>
      <c r="H291">
        <v>100</v>
      </c>
      <c r="J291">
        <f>+Tabla3[[#This Row],[BALANCE INICIAL]]+Tabla3[[#This Row],[ENTRADAS]]-Tabla3[[#This Row],[SALIDAS]]</f>
        <v>100</v>
      </c>
      <c r="K291" s="2">
        <v>34.22</v>
      </c>
      <c r="L291" s="2">
        <f>+Tabla3[[#This Row],[BALANCE INICIAL]]*Tabla3[[#This Row],[PRECIO]]</f>
        <v>0</v>
      </c>
      <c r="M291" s="2">
        <f>+Tabla3[[#This Row],[ENTRADAS]]*Tabla3[[#This Row],[PRECIO]]</f>
        <v>3422</v>
      </c>
      <c r="N291" s="2">
        <f>+Tabla3[[#This Row],[SALIDAS]]*Tabla3[[#This Row],[PRECIO]]</f>
        <v>0</v>
      </c>
      <c r="O291" s="2">
        <f>+Tabla3[[#This Row],[BALANCE INICIAL2]]+Tabla3[[#This Row],[ENTRADAS3]]-Tabla3[[#This Row],[SALIDAS4]]</f>
        <v>3422</v>
      </c>
    </row>
    <row r="292" spans="1:15" x14ac:dyDescent="0.25">
      <c r="A292" s="9" t="s">
        <v>28</v>
      </c>
      <c r="B292" t="s">
        <v>884</v>
      </c>
      <c r="C292" t="s">
        <v>74</v>
      </c>
      <c r="D292" t="s">
        <v>930</v>
      </c>
      <c r="F292" s="9" t="s">
        <v>838</v>
      </c>
      <c r="H292">
        <v>3</v>
      </c>
      <c r="J292">
        <f>+Tabla3[[#This Row],[BALANCE INICIAL]]+Tabla3[[#This Row],[ENTRADAS]]-Tabla3[[#This Row],[SALIDAS]]</f>
        <v>3</v>
      </c>
      <c r="K292" s="2">
        <v>640.15</v>
      </c>
      <c r="L292" s="2">
        <f>+Tabla3[[#This Row],[BALANCE INICIAL]]*Tabla3[[#This Row],[PRECIO]]</f>
        <v>0</v>
      </c>
      <c r="M292" s="2">
        <f>+Tabla3[[#This Row],[ENTRADAS]]*Tabla3[[#This Row],[PRECIO]]</f>
        <v>1920.4499999999998</v>
      </c>
      <c r="N292" s="2">
        <f>+Tabla3[[#This Row],[SALIDAS]]*Tabla3[[#This Row],[PRECIO]]</f>
        <v>0</v>
      </c>
      <c r="O292" s="2">
        <f>+Tabla3[[#This Row],[BALANCE INICIAL2]]+Tabla3[[#This Row],[ENTRADAS3]]-Tabla3[[#This Row],[SALIDAS4]]</f>
        <v>1920.4499999999998</v>
      </c>
    </row>
    <row r="293" spans="1:15" x14ac:dyDescent="0.25">
      <c r="A293" s="9" t="s">
        <v>28</v>
      </c>
      <c r="B293" t="s">
        <v>884</v>
      </c>
      <c r="C293" t="s">
        <v>74</v>
      </c>
      <c r="D293" t="s">
        <v>929</v>
      </c>
      <c r="F293" s="9" t="s">
        <v>826</v>
      </c>
      <c r="H293">
        <v>1300</v>
      </c>
      <c r="I293">
        <v>1300</v>
      </c>
      <c r="J293">
        <f>+Tabla3[[#This Row],[BALANCE INICIAL]]+Tabla3[[#This Row],[ENTRADAS]]-Tabla3[[#This Row],[SALIDAS]]</f>
        <v>0</v>
      </c>
      <c r="K293" s="2" t="s">
        <v>939</v>
      </c>
      <c r="L293" s="2" t="e">
        <f>+Tabla3[[#This Row],[BALANCE INICIAL]]*Tabla3[[#This Row],[PRECIO]]</f>
        <v>#VALUE!</v>
      </c>
      <c r="M293" s="2" t="e">
        <f>+Tabla3[[#This Row],[ENTRADAS]]*Tabla3[[#This Row],[PRECIO]]</f>
        <v>#VALUE!</v>
      </c>
      <c r="N293" s="2" t="e">
        <f>+Tabla3[[#This Row],[SALIDAS]]*Tabla3[[#This Row],[PRECIO]]</f>
        <v>#VALUE!</v>
      </c>
      <c r="O293" s="2" t="e">
        <f>+Tabla3[[#This Row],[BALANCE INICIAL2]]+Tabla3[[#This Row],[ENTRADAS3]]-Tabla3[[#This Row],[SALIDAS4]]</f>
        <v>#VALUE!</v>
      </c>
    </row>
    <row r="294" spans="1:15" hidden="1" x14ac:dyDescent="0.25">
      <c r="A294" s="9" t="s">
        <v>28</v>
      </c>
      <c r="B294" t="s">
        <v>884</v>
      </c>
      <c r="C294" t="s">
        <v>74</v>
      </c>
      <c r="D294" t="s">
        <v>222</v>
      </c>
      <c r="F294" s="9" t="s">
        <v>846</v>
      </c>
      <c r="G294">
        <v>5</v>
      </c>
      <c r="J294">
        <f>+Tabla3[[#This Row],[BALANCE INICIAL]]+Tabla3[[#This Row],[ENTRADAS]]-Tabla3[[#This Row],[SALIDAS]]</f>
        <v>5</v>
      </c>
      <c r="K294" s="2">
        <v>233.8</v>
      </c>
      <c r="L294" s="2">
        <f>+Tabla3[[#This Row],[BALANCE INICIAL]]*Tabla3[[#This Row],[PRECIO]]</f>
        <v>1169</v>
      </c>
      <c r="M294" s="2">
        <f>+Tabla3[[#This Row],[ENTRADAS]]*Tabla3[[#This Row],[PRECIO]]</f>
        <v>0</v>
      </c>
      <c r="N294" s="2">
        <f>+Tabla3[[#This Row],[SALIDAS]]*Tabla3[[#This Row],[PRECIO]]</f>
        <v>0</v>
      </c>
      <c r="O294" s="2">
        <f>+Tabla3[[#This Row],[BALANCE INICIAL2]]+Tabla3[[#This Row],[ENTRADAS3]]-Tabla3[[#This Row],[SALIDAS4]]</f>
        <v>1169</v>
      </c>
    </row>
    <row r="295" spans="1:15" x14ac:dyDescent="0.25">
      <c r="A295" s="9" t="s">
        <v>28</v>
      </c>
      <c r="B295" t="s">
        <v>884</v>
      </c>
      <c r="C295" t="s">
        <v>74</v>
      </c>
      <c r="D295" t="s">
        <v>938</v>
      </c>
      <c r="F295" s="9" t="s">
        <v>907</v>
      </c>
      <c r="H295">
        <v>10</v>
      </c>
      <c r="J295">
        <f>+Tabla3[[#This Row],[BALANCE INICIAL]]+Tabla3[[#This Row],[ENTRADAS]]-Tabla3[[#This Row],[SALIDAS]]</f>
        <v>10</v>
      </c>
      <c r="K295" s="2">
        <v>490</v>
      </c>
      <c r="L295" s="2">
        <f>+Tabla3[[#This Row],[BALANCE INICIAL]]*Tabla3[[#This Row],[PRECIO]]</f>
        <v>0</v>
      </c>
      <c r="M295" s="2">
        <f>+Tabla3[[#This Row],[ENTRADAS]]*Tabla3[[#This Row],[PRECIO]]</f>
        <v>4900</v>
      </c>
      <c r="N295" s="2">
        <f>+Tabla3[[#This Row],[SALIDAS]]*Tabla3[[#This Row],[PRECIO]]</f>
        <v>0</v>
      </c>
      <c r="O295" s="2">
        <f>+Tabla3[[#This Row],[BALANCE INICIAL2]]+Tabla3[[#This Row],[ENTRADAS3]]-Tabla3[[#This Row],[SALIDAS4]]</f>
        <v>4900</v>
      </c>
    </row>
    <row r="296" spans="1:15" x14ac:dyDescent="0.25">
      <c r="A296" s="39" t="s">
        <v>24</v>
      </c>
      <c r="B296" s="40" t="s">
        <v>875</v>
      </c>
      <c r="C296" s="41" t="s">
        <v>64</v>
      </c>
      <c r="D296" t="s">
        <v>991</v>
      </c>
      <c r="E296" t="s">
        <v>993</v>
      </c>
      <c r="F296" s="9" t="s">
        <v>820</v>
      </c>
      <c r="H296">
        <v>12</v>
      </c>
      <c r="I296">
        <v>1</v>
      </c>
      <c r="J296">
        <f>+Tabla3[[#This Row],[BALANCE INICIAL]]+Tabla3[[#This Row],[ENTRADAS]]-Tabla3[[#This Row],[SALIDAS]]</f>
        <v>11</v>
      </c>
      <c r="K296" s="2">
        <v>281.36</v>
      </c>
      <c r="L296" s="2">
        <f>+Tabla3[[#This Row],[BALANCE INICIAL]]*Tabla3[[#This Row],[PRECIO]]</f>
        <v>0</v>
      </c>
      <c r="M296" s="2">
        <f>+Tabla3[[#This Row],[ENTRADAS]]*Tabla3[[#This Row],[PRECIO]]</f>
        <v>3376.32</v>
      </c>
      <c r="N296" s="2">
        <f>+Tabla3[[#This Row],[SALIDAS]]*Tabla3[[#This Row],[PRECIO]]</f>
        <v>281.36</v>
      </c>
      <c r="O296" s="2">
        <f>+Tabla3[[#This Row],[BALANCE INICIAL2]]+Tabla3[[#This Row],[ENTRADAS3]]-Tabla3[[#This Row],[SALIDAS4]]</f>
        <v>3094.96</v>
      </c>
    </row>
    <row r="297" spans="1:15" ht="26.25" x14ac:dyDescent="0.25">
      <c r="A297" s="15" t="s">
        <v>43</v>
      </c>
      <c r="B297" s="17" t="s">
        <v>954</v>
      </c>
      <c r="C297" s="18" t="s">
        <v>89</v>
      </c>
      <c r="D297" t="s">
        <v>955</v>
      </c>
      <c r="F297" s="9" t="s">
        <v>820</v>
      </c>
      <c r="H297">
        <v>200</v>
      </c>
      <c r="J297">
        <f>+Tabla3[[#This Row],[BALANCE INICIAL]]+Tabla3[[#This Row],[ENTRADAS]]-Tabla3[[#This Row],[SALIDAS]]</f>
        <v>200</v>
      </c>
      <c r="K297" s="2">
        <v>60</v>
      </c>
      <c r="L297" s="2">
        <f>+Tabla3[[#This Row],[BALANCE INICIAL]]*Tabla3[[#This Row],[PRECIO]]</f>
        <v>0</v>
      </c>
      <c r="M297" s="2">
        <f>+Tabla3[[#This Row],[ENTRADAS]]*Tabla3[[#This Row],[PRECIO]]</f>
        <v>12000</v>
      </c>
      <c r="N297" s="2">
        <f>+Tabla3[[#This Row],[SALIDAS]]*Tabla3[[#This Row],[PRECIO]]</f>
        <v>0</v>
      </c>
      <c r="O297" s="2">
        <f>+Tabla3[[#This Row],[BALANCE INICIAL2]]+Tabla3[[#This Row],[ENTRADAS3]]-Tabla3[[#This Row],[SALIDAS4]]</f>
        <v>12000</v>
      </c>
    </row>
    <row r="298" spans="1:15" hidden="1" x14ac:dyDescent="0.25">
      <c r="A298" s="9" t="s">
        <v>38</v>
      </c>
      <c r="B298" t="s">
        <v>904</v>
      </c>
      <c r="C298" t="s">
        <v>84</v>
      </c>
      <c r="D298" t="s">
        <v>226</v>
      </c>
      <c r="F298" s="9" t="s">
        <v>839</v>
      </c>
      <c r="G298">
        <v>4</v>
      </c>
      <c r="J298">
        <f>+Tabla3[[#This Row],[BALANCE INICIAL]]+Tabla3[[#This Row],[ENTRADAS]]-Tabla3[[#This Row],[SALIDAS]]</f>
        <v>4</v>
      </c>
      <c r="K298" s="2">
        <v>12500</v>
      </c>
      <c r="L298" s="2">
        <f>+Tabla3[[#This Row],[BALANCE INICIAL]]*Tabla3[[#This Row],[PRECIO]]</f>
        <v>50000</v>
      </c>
      <c r="M298" s="2">
        <f>+Tabla3[[#This Row],[ENTRADAS]]*Tabla3[[#This Row],[PRECIO]]</f>
        <v>0</v>
      </c>
      <c r="N298" s="2">
        <f>+Tabla3[[#This Row],[SALIDAS]]*Tabla3[[#This Row],[PRECIO]]</f>
        <v>0</v>
      </c>
      <c r="O298" s="2">
        <f>+Tabla3[[#This Row],[BALANCE INICIAL2]]+Tabla3[[#This Row],[ENTRADAS3]]-Tabla3[[#This Row],[SALIDAS4]]</f>
        <v>50000</v>
      </c>
    </row>
    <row r="299" spans="1:15" hidden="1" x14ac:dyDescent="0.25">
      <c r="A299" s="9" t="s">
        <v>34</v>
      </c>
      <c r="B299" s="17" t="s">
        <v>877</v>
      </c>
      <c r="C299" t="s">
        <v>80</v>
      </c>
      <c r="D299" t="s">
        <v>386</v>
      </c>
      <c r="F299" s="9" t="s">
        <v>846</v>
      </c>
      <c r="G299">
        <v>130</v>
      </c>
      <c r="I299">
        <v>45</v>
      </c>
      <c r="J299">
        <f>+Tabla3[[#This Row],[BALANCE INICIAL]]+Tabla3[[#This Row],[ENTRADAS]]-Tabla3[[#This Row],[SALIDAS]]</f>
        <v>85</v>
      </c>
      <c r="K299" s="2">
        <v>290</v>
      </c>
      <c r="L299" s="2">
        <f>+Tabla3[[#This Row],[BALANCE INICIAL]]*Tabla3[[#This Row],[PRECIO]]</f>
        <v>37700</v>
      </c>
      <c r="M299" s="2">
        <f>+Tabla3[[#This Row],[ENTRADAS]]*Tabla3[[#This Row],[PRECIO]]</f>
        <v>0</v>
      </c>
      <c r="N299" s="2">
        <f>+Tabla3[[#This Row],[SALIDAS]]*Tabla3[[#This Row],[PRECIO]]</f>
        <v>13050</v>
      </c>
      <c r="O299" s="2">
        <f>+Tabla3[[#This Row],[BALANCE INICIAL2]]+Tabla3[[#This Row],[ENTRADAS3]]-Tabla3[[#This Row],[SALIDAS4]]</f>
        <v>24650</v>
      </c>
    </row>
    <row r="300" spans="1:15" hidden="1" x14ac:dyDescent="0.25">
      <c r="A300" s="9" t="s">
        <v>34</v>
      </c>
      <c r="B300" s="17" t="s">
        <v>877</v>
      </c>
      <c r="C300" t="s">
        <v>80</v>
      </c>
      <c r="D300" t="s">
        <v>386</v>
      </c>
      <c r="F300" s="9" t="s">
        <v>820</v>
      </c>
      <c r="G300">
        <v>135</v>
      </c>
      <c r="I300">
        <v>35</v>
      </c>
      <c r="J300">
        <f>+Tabla3[[#This Row],[BALANCE INICIAL]]+Tabla3[[#This Row],[ENTRADAS]]-Tabla3[[#This Row],[SALIDAS]]</f>
        <v>100</v>
      </c>
      <c r="K300" s="2">
        <v>420</v>
      </c>
      <c r="L300" s="2">
        <f>+Tabla3[[#This Row],[BALANCE INICIAL]]*Tabla3[[#This Row],[PRECIO]]</f>
        <v>56700</v>
      </c>
      <c r="M300" s="2">
        <f>+Tabla3[[#This Row],[ENTRADAS]]*Tabla3[[#This Row],[PRECIO]]</f>
        <v>0</v>
      </c>
      <c r="N300" s="2">
        <f>+Tabla3[[#This Row],[SALIDAS]]*Tabla3[[#This Row],[PRECIO]]</f>
        <v>14700</v>
      </c>
      <c r="O300" s="2">
        <f>+Tabla3[[#This Row],[BALANCE INICIAL2]]+Tabla3[[#This Row],[ENTRADAS3]]-Tabla3[[#This Row],[SALIDAS4]]</f>
        <v>42000</v>
      </c>
    </row>
    <row r="301" spans="1:15" hidden="1" x14ac:dyDescent="0.25">
      <c r="A301" s="9" t="s">
        <v>29</v>
      </c>
      <c r="B301" s="17" t="s">
        <v>878</v>
      </c>
      <c r="C301" t="s">
        <v>102</v>
      </c>
      <c r="D301" t="s">
        <v>561</v>
      </c>
      <c r="F301" s="9" t="s">
        <v>834</v>
      </c>
      <c r="G301">
        <v>2</v>
      </c>
      <c r="J301">
        <f>+Tabla3[[#This Row],[BALANCE INICIAL]]+Tabla3[[#This Row],[ENTRADAS]]-Tabla3[[#This Row],[SALIDAS]]</f>
        <v>2</v>
      </c>
      <c r="K301" s="2">
        <v>153.05000000000001</v>
      </c>
      <c r="L301" s="2">
        <f>+Tabla3[[#This Row],[BALANCE INICIAL]]*Tabla3[[#This Row],[PRECIO]]</f>
        <v>306.10000000000002</v>
      </c>
      <c r="M301" s="2">
        <f>+Tabla3[[#This Row],[ENTRADAS]]*Tabla3[[#This Row],[PRECIO]]</f>
        <v>0</v>
      </c>
      <c r="N301" s="2">
        <f>+Tabla3[[#This Row],[SALIDAS]]*Tabla3[[#This Row],[PRECIO]]</f>
        <v>0</v>
      </c>
      <c r="O301" s="2">
        <f>+Tabla3[[#This Row],[BALANCE INICIAL2]]+Tabla3[[#This Row],[ENTRADAS3]]-Tabla3[[#This Row],[SALIDAS4]]</f>
        <v>306.10000000000002</v>
      </c>
    </row>
    <row r="302" spans="1:15" hidden="1" x14ac:dyDescent="0.25">
      <c r="A302" s="9" t="s">
        <v>31</v>
      </c>
      <c r="B302" t="s">
        <v>897</v>
      </c>
      <c r="C302" t="s">
        <v>75</v>
      </c>
      <c r="D302" t="s">
        <v>228</v>
      </c>
      <c r="F302" s="9" t="s">
        <v>820</v>
      </c>
      <c r="G302">
        <v>46</v>
      </c>
      <c r="J302">
        <f>+Tabla3[[#This Row],[BALANCE INICIAL]]+Tabla3[[#This Row],[ENTRADAS]]-Tabla3[[#This Row],[SALIDAS]]</f>
        <v>46</v>
      </c>
      <c r="K302" s="2">
        <v>170</v>
      </c>
      <c r="L302" s="2">
        <f>+Tabla3[[#This Row],[BALANCE INICIAL]]*Tabla3[[#This Row],[PRECIO]]</f>
        <v>7820</v>
      </c>
      <c r="M302" s="2">
        <f>+Tabla3[[#This Row],[ENTRADAS]]*Tabla3[[#This Row],[PRECIO]]</f>
        <v>0</v>
      </c>
      <c r="N302" s="2">
        <f>+Tabla3[[#This Row],[SALIDAS]]*Tabla3[[#This Row],[PRECIO]]</f>
        <v>0</v>
      </c>
      <c r="O302" s="2">
        <f>+Tabla3[[#This Row],[BALANCE INICIAL2]]+Tabla3[[#This Row],[ENTRADAS3]]-Tabla3[[#This Row],[SALIDAS4]]</f>
        <v>7820</v>
      </c>
    </row>
    <row r="303" spans="1:15" hidden="1" x14ac:dyDescent="0.25">
      <c r="A303" s="9" t="s">
        <v>28</v>
      </c>
      <c r="B303" t="s">
        <v>884</v>
      </c>
      <c r="C303" t="s">
        <v>74</v>
      </c>
      <c r="D303" t="s">
        <v>229</v>
      </c>
      <c r="F303" s="9" t="s">
        <v>838</v>
      </c>
      <c r="G303">
        <v>83</v>
      </c>
      <c r="I303">
        <v>2</v>
      </c>
      <c r="J303">
        <f>+Tabla3[[#This Row],[BALANCE INICIAL]]+Tabla3[[#This Row],[ENTRADAS]]-Tabla3[[#This Row],[SALIDAS]]</f>
        <v>81</v>
      </c>
      <c r="K303" s="2">
        <v>39</v>
      </c>
      <c r="L303" s="2">
        <f>+Tabla3[[#This Row],[BALANCE INICIAL]]*Tabla3[[#This Row],[PRECIO]]</f>
        <v>3237</v>
      </c>
      <c r="M303" s="2">
        <f>+Tabla3[[#This Row],[ENTRADAS]]*Tabla3[[#This Row],[PRECIO]]</f>
        <v>0</v>
      </c>
      <c r="N303" s="2">
        <f>+Tabla3[[#This Row],[SALIDAS]]*Tabla3[[#This Row],[PRECIO]]</f>
        <v>78</v>
      </c>
      <c r="O303" s="2">
        <f>+Tabla3[[#This Row],[BALANCE INICIAL2]]+Tabla3[[#This Row],[ENTRADAS3]]-Tabla3[[#This Row],[SALIDAS4]]</f>
        <v>3159</v>
      </c>
    </row>
    <row r="304" spans="1:15" hidden="1" x14ac:dyDescent="0.25">
      <c r="A304" s="9" t="s">
        <v>29</v>
      </c>
      <c r="B304" s="17" t="s">
        <v>878</v>
      </c>
      <c r="C304" t="s">
        <v>102</v>
      </c>
      <c r="D304" t="s">
        <v>562</v>
      </c>
      <c r="F304" s="9" t="s">
        <v>865</v>
      </c>
      <c r="G304">
        <v>0</v>
      </c>
      <c r="J304">
        <f>+Tabla3[[#This Row],[BALANCE INICIAL]]+Tabla3[[#This Row],[ENTRADAS]]-Tabla3[[#This Row],[SALIDAS]]</f>
        <v>0</v>
      </c>
      <c r="K304" s="2">
        <v>80</v>
      </c>
      <c r="L304" s="2">
        <f>+Tabla3[[#This Row],[BALANCE INICIAL]]*Tabla3[[#This Row],[PRECIO]]</f>
        <v>0</v>
      </c>
      <c r="M304" s="2">
        <f>+Tabla3[[#This Row],[ENTRADAS]]*Tabla3[[#This Row],[PRECIO]]</f>
        <v>0</v>
      </c>
      <c r="N304" s="2">
        <f>+Tabla3[[#This Row],[SALIDAS]]*Tabla3[[#This Row],[PRECIO]]</f>
        <v>0</v>
      </c>
      <c r="O304" s="2">
        <f>+Tabla3[[#This Row],[BALANCE INICIAL2]]+Tabla3[[#This Row],[ENTRADAS3]]-Tabla3[[#This Row],[SALIDAS4]]</f>
        <v>0</v>
      </c>
    </row>
    <row r="305" spans="1:15" hidden="1" x14ac:dyDescent="0.25">
      <c r="A305" s="9" t="s">
        <v>29</v>
      </c>
      <c r="B305" s="17" t="s">
        <v>878</v>
      </c>
      <c r="C305" t="s">
        <v>102</v>
      </c>
      <c r="D305" t="s">
        <v>563</v>
      </c>
      <c r="F305" s="9" t="s">
        <v>834</v>
      </c>
      <c r="G305">
        <v>4</v>
      </c>
      <c r="J305">
        <f>+Tabla3[[#This Row],[BALANCE INICIAL]]+Tabla3[[#This Row],[ENTRADAS]]-Tabla3[[#This Row],[SALIDAS]]</f>
        <v>4</v>
      </c>
      <c r="K305" s="2">
        <v>205</v>
      </c>
      <c r="L305" s="2">
        <f>+Tabla3[[#This Row],[BALANCE INICIAL]]*Tabla3[[#This Row],[PRECIO]]</f>
        <v>820</v>
      </c>
      <c r="M305" s="2">
        <f>+Tabla3[[#This Row],[ENTRADAS]]*Tabla3[[#This Row],[PRECIO]]</f>
        <v>0</v>
      </c>
      <c r="N305" s="2">
        <f>+Tabla3[[#This Row],[SALIDAS]]*Tabla3[[#This Row],[PRECIO]]</f>
        <v>0</v>
      </c>
      <c r="O305" s="2">
        <f>+Tabla3[[#This Row],[BALANCE INICIAL2]]+Tabla3[[#This Row],[ENTRADAS3]]-Tabla3[[#This Row],[SALIDAS4]]</f>
        <v>820</v>
      </c>
    </row>
    <row r="306" spans="1:15" hidden="1" x14ac:dyDescent="0.25">
      <c r="A306" s="9" t="s">
        <v>39</v>
      </c>
      <c r="B306" t="s">
        <v>896</v>
      </c>
      <c r="C306" t="s">
        <v>85</v>
      </c>
      <c r="D306" t="s">
        <v>230</v>
      </c>
      <c r="F306" s="9" t="s">
        <v>820</v>
      </c>
      <c r="G306">
        <v>2</v>
      </c>
      <c r="I306">
        <v>7</v>
      </c>
      <c r="J306">
        <f>+Tabla3[[#This Row],[BALANCE INICIAL]]+Tabla3[[#This Row],[ENTRADAS]]-Tabla3[[#This Row],[SALIDAS]]</f>
        <v>-5</v>
      </c>
      <c r="K306" s="2">
        <v>512</v>
      </c>
      <c r="L306" s="2">
        <f>+Tabla3[[#This Row],[BALANCE INICIAL]]*Tabla3[[#This Row],[PRECIO]]</f>
        <v>1024</v>
      </c>
      <c r="M306" s="2">
        <f>+Tabla3[[#This Row],[ENTRADAS]]*Tabla3[[#This Row],[PRECIO]]</f>
        <v>0</v>
      </c>
      <c r="N306" s="2">
        <f>+Tabla3[[#This Row],[SALIDAS]]*Tabla3[[#This Row],[PRECIO]]</f>
        <v>3584</v>
      </c>
      <c r="O306" s="2">
        <f>+Tabla3[[#This Row],[BALANCE INICIAL2]]+Tabla3[[#This Row],[ENTRADAS3]]-Tabla3[[#This Row],[SALIDAS4]]</f>
        <v>-2560</v>
      </c>
    </row>
    <row r="307" spans="1:15" hidden="1" x14ac:dyDescent="0.25">
      <c r="A307" s="9" t="s">
        <v>29</v>
      </c>
      <c r="B307" s="17" t="s">
        <v>878</v>
      </c>
      <c r="C307" t="s">
        <v>102</v>
      </c>
      <c r="D307" t="s">
        <v>564</v>
      </c>
      <c r="F307" s="9" t="s">
        <v>867</v>
      </c>
      <c r="G307">
        <v>15</v>
      </c>
      <c r="J307">
        <f>+Tabla3[[#This Row],[BALANCE INICIAL]]+Tabla3[[#This Row],[ENTRADAS]]-Tabla3[[#This Row],[SALIDAS]]</f>
        <v>15</v>
      </c>
      <c r="K307" s="2">
        <v>80</v>
      </c>
      <c r="L307" s="2">
        <f>+Tabla3[[#This Row],[BALANCE INICIAL]]*Tabla3[[#This Row],[PRECIO]]</f>
        <v>1200</v>
      </c>
      <c r="M307" s="2">
        <f>+Tabla3[[#This Row],[ENTRADAS]]*Tabla3[[#This Row],[PRECIO]]</f>
        <v>0</v>
      </c>
      <c r="N307" s="2">
        <f>+Tabla3[[#This Row],[SALIDAS]]*Tabla3[[#This Row],[PRECIO]]</f>
        <v>0</v>
      </c>
      <c r="O307" s="2">
        <f>+Tabla3[[#This Row],[BALANCE INICIAL2]]+Tabla3[[#This Row],[ENTRADAS3]]-Tabla3[[#This Row],[SALIDAS4]]</f>
        <v>1200</v>
      </c>
    </row>
    <row r="308" spans="1:15" hidden="1" x14ac:dyDescent="0.25">
      <c r="A308" s="9" t="s">
        <v>29</v>
      </c>
      <c r="B308" s="17" t="s">
        <v>878</v>
      </c>
      <c r="C308" t="s">
        <v>102</v>
      </c>
      <c r="D308" t="s">
        <v>565</v>
      </c>
      <c r="F308" s="9" t="s">
        <v>867</v>
      </c>
      <c r="G308">
        <v>8</v>
      </c>
      <c r="J308">
        <f>+Tabla3[[#This Row],[BALANCE INICIAL]]+Tabla3[[#This Row],[ENTRADAS]]-Tabla3[[#This Row],[SALIDAS]]</f>
        <v>8</v>
      </c>
      <c r="K308" s="2">
        <v>160</v>
      </c>
      <c r="L308" s="2">
        <f>+Tabla3[[#This Row],[BALANCE INICIAL]]*Tabla3[[#This Row],[PRECIO]]</f>
        <v>1280</v>
      </c>
      <c r="M308" s="2">
        <f>+Tabla3[[#This Row],[ENTRADAS]]*Tabla3[[#This Row],[PRECIO]]</f>
        <v>0</v>
      </c>
      <c r="N308" s="2">
        <f>+Tabla3[[#This Row],[SALIDAS]]*Tabla3[[#This Row],[PRECIO]]</f>
        <v>0</v>
      </c>
      <c r="O308" s="2">
        <f>+Tabla3[[#This Row],[BALANCE INICIAL2]]+Tabla3[[#This Row],[ENTRADAS3]]-Tabla3[[#This Row],[SALIDAS4]]</f>
        <v>1280</v>
      </c>
    </row>
    <row r="309" spans="1:15" hidden="1" x14ac:dyDescent="0.25">
      <c r="A309" s="9" t="s">
        <v>29</v>
      </c>
      <c r="B309" s="17" t="s">
        <v>878</v>
      </c>
      <c r="C309" t="s">
        <v>102</v>
      </c>
      <c r="D309" t="s">
        <v>566</v>
      </c>
      <c r="F309" s="9" t="s">
        <v>867</v>
      </c>
      <c r="G309">
        <v>2</v>
      </c>
      <c r="J309">
        <f>+Tabla3[[#This Row],[BALANCE INICIAL]]+Tabla3[[#This Row],[ENTRADAS]]-Tabla3[[#This Row],[SALIDAS]]</f>
        <v>2</v>
      </c>
      <c r="K309" s="2">
        <v>80</v>
      </c>
      <c r="L309" s="2">
        <f>+Tabla3[[#This Row],[BALANCE INICIAL]]*Tabla3[[#This Row],[PRECIO]]</f>
        <v>160</v>
      </c>
      <c r="M309" s="2">
        <f>+Tabla3[[#This Row],[ENTRADAS]]*Tabla3[[#This Row],[PRECIO]]</f>
        <v>0</v>
      </c>
      <c r="N309" s="2">
        <f>+Tabla3[[#This Row],[SALIDAS]]*Tabla3[[#This Row],[PRECIO]]</f>
        <v>0</v>
      </c>
      <c r="O309" s="2">
        <f>+Tabla3[[#This Row],[BALANCE INICIAL2]]+Tabla3[[#This Row],[ENTRADAS3]]-Tabla3[[#This Row],[SALIDAS4]]</f>
        <v>160</v>
      </c>
    </row>
    <row r="310" spans="1:15" hidden="1" x14ac:dyDescent="0.25">
      <c r="A310" s="9" t="s">
        <v>29</v>
      </c>
      <c r="B310" s="17" t="s">
        <v>878</v>
      </c>
      <c r="C310" t="s">
        <v>102</v>
      </c>
      <c r="D310" t="s">
        <v>567</v>
      </c>
      <c r="F310" s="9" t="s">
        <v>867</v>
      </c>
      <c r="G310">
        <v>4</v>
      </c>
      <c r="J310">
        <f>+Tabla3[[#This Row],[BALANCE INICIAL]]+Tabla3[[#This Row],[ENTRADAS]]-Tabla3[[#This Row],[SALIDAS]]</f>
        <v>4</v>
      </c>
      <c r="K310" s="2">
        <v>80</v>
      </c>
      <c r="L310" s="2">
        <f>+Tabla3[[#This Row],[BALANCE INICIAL]]*Tabla3[[#This Row],[PRECIO]]</f>
        <v>320</v>
      </c>
      <c r="M310" s="2">
        <f>+Tabla3[[#This Row],[ENTRADAS]]*Tabla3[[#This Row],[PRECIO]]</f>
        <v>0</v>
      </c>
      <c r="N310" s="2">
        <f>+Tabla3[[#This Row],[SALIDAS]]*Tabla3[[#This Row],[PRECIO]]</f>
        <v>0</v>
      </c>
      <c r="O310" s="2">
        <f>+Tabla3[[#This Row],[BALANCE INICIAL2]]+Tabla3[[#This Row],[ENTRADAS3]]-Tabla3[[#This Row],[SALIDAS4]]</f>
        <v>320</v>
      </c>
    </row>
    <row r="311" spans="1:15" hidden="1" x14ac:dyDescent="0.25">
      <c r="A311" s="9" t="s">
        <v>29</v>
      </c>
      <c r="B311" s="10" t="s">
        <v>878</v>
      </c>
      <c r="C311" t="s">
        <v>102</v>
      </c>
      <c r="D311" t="s">
        <v>568</v>
      </c>
      <c r="F311" s="9" t="s">
        <v>868</v>
      </c>
      <c r="G311">
        <v>2</v>
      </c>
      <c r="J311">
        <f>+Tabla3[[#This Row],[BALANCE INICIAL]]+Tabla3[[#This Row],[ENTRADAS]]-Tabla3[[#This Row],[SALIDAS]]</f>
        <v>2</v>
      </c>
      <c r="K311" s="2">
        <v>1249.99</v>
      </c>
      <c r="L311" s="2">
        <f>+Tabla3[[#This Row],[BALANCE INICIAL]]*Tabla3[[#This Row],[PRECIO]]</f>
        <v>2499.98</v>
      </c>
      <c r="M311" s="2">
        <f>+Tabla3[[#This Row],[ENTRADAS]]*Tabla3[[#This Row],[PRECIO]]</f>
        <v>0</v>
      </c>
      <c r="N311" s="2">
        <f>+Tabla3[[#This Row],[SALIDAS]]*Tabla3[[#This Row],[PRECIO]]</f>
        <v>0</v>
      </c>
      <c r="O311" s="2">
        <f>+Tabla3[[#This Row],[BALANCE INICIAL2]]+Tabla3[[#This Row],[ENTRADAS3]]-Tabla3[[#This Row],[SALIDAS4]]</f>
        <v>2499.98</v>
      </c>
    </row>
    <row r="312" spans="1:15" hidden="1" x14ac:dyDescent="0.25">
      <c r="A312" s="9" t="s">
        <v>29</v>
      </c>
      <c r="B312" s="10" t="s">
        <v>878</v>
      </c>
      <c r="C312" t="s">
        <v>102</v>
      </c>
      <c r="D312" t="s">
        <v>569</v>
      </c>
      <c r="F312" s="9" t="s">
        <v>825</v>
      </c>
      <c r="G312">
        <v>3</v>
      </c>
      <c r="J312">
        <f>+Tabla3[[#This Row],[BALANCE INICIAL]]+Tabla3[[#This Row],[ENTRADAS]]-Tabla3[[#This Row],[SALIDAS]]</f>
        <v>3</v>
      </c>
      <c r="K312" s="2">
        <v>630.5</v>
      </c>
      <c r="L312" s="2">
        <f>+Tabla3[[#This Row],[BALANCE INICIAL]]*Tabla3[[#This Row],[PRECIO]]</f>
        <v>1891.5</v>
      </c>
      <c r="M312" s="2">
        <f>+Tabla3[[#This Row],[ENTRADAS]]*Tabla3[[#This Row],[PRECIO]]</f>
        <v>0</v>
      </c>
      <c r="N312" s="2">
        <f>+Tabla3[[#This Row],[SALIDAS]]*Tabla3[[#This Row],[PRECIO]]</f>
        <v>0</v>
      </c>
      <c r="O312" s="2">
        <f>+Tabla3[[#This Row],[BALANCE INICIAL2]]+Tabla3[[#This Row],[ENTRADAS3]]-Tabla3[[#This Row],[SALIDAS4]]</f>
        <v>1891.5</v>
      </c>
    </row>
    <row r="313" spans="1:15" hidden="1" x14ac:dyDescent="0.25">
      <c r="A313" s="9" t="s">
        <v>29</v>
      </c>
      <c r="B313" s="10" t="s">
        <v>878</v>
      </c>
      <c r="C313" t="s">
        <v>102</v>
      </c>
      <c r="D313" t="s">
        <v>570</v>
      </c>
      <c r="F313" s="9" t="s">
        <v>834</v>
      </c>
      <c r="G313">
        <v>1</v>
      </c>
      <c r="J313">
        <f>+Tabla3[[#This Row],[BALANCE INICIAL]]+Tabla3[[#This Row],[ENTRADAS]]-Tabla3[[#This Row],[SALIDAS]]</f>
        <v>1</v>
      </c>
      <c r="K313" s="2">
        <v>170.5</v>
      </c>
      <c r="L313" s="2">
        <f>+Tabla3[[#This Row],[BALANCE INICIAL]]*Tabla3[[#This Row],[PRECIO]]</f>
        <v>170.5</v>
      </c>
      <c r="M313" s="2">
        <f>+Tabla3[[#This Row],[ENTRADAS]]*Tabla3[[#This Row],[PRECIO]]</f>
        <v>0</v>
      </c>
      <c r="N313" s="2">
        <f>+Tabla3[[#This Row],[SALIDAS]]*Tabla3[[#This Row],[PRECIO]]</f>
        <v>0</v>
      </c>
      <c r="O313" s="2">
        <f>+Tabla3[[#This Row],[BALANCE INICIAL2]]+Tabla3[[#This Row],[ENTRADAS3]]-Tabla3[[#This Row],[SALIDAS4]]</f>
        <v>170.5</v>
      </c>
    </row>
    <row r="314" spans="1:15" hidden="1" x14ac:dyDescent="0.25">
      <c r="A314" s="9" t="s">
        <v>28</v>
      </c>
      <c r="B314" s="16" t="s">
        <v>884</v>
      </c>
      <c r="C314" t="s">
        <v>74</v>
      </c>
      <c r="D314" t="s">
        <v>231</v>
      </c>
      <c r="F314" s="9" t="s">
        <v>820</v>
      </c>
      <c r="G314">
        <v>158</v>
      </c>
      <c r="J314">
        <f>+Tabla3[[#This Row],[BALANCE INICIAL]]+Tabla3[[#This Row],[ENTRADAS]]-Tabla3[[#This Row],[SALIDAS]]</f>
        <v>158</v>
      </c>
      <c r="K314" s="2">
        <v>11.5</v>
      </c>
      <c r="L314" s="2">
        <f>+Tabla3[[#This Row],[BALANCE INICIAL]]*Tabla3[[#This Row],[PRECIO]]</f>
        <v>1817</v>
      </c>
      <c r="M314" s="2">
        <f>+Tabla3[[#This Row],[ENTRADAS]]*Tabla3[[#This Row],[PRECIO]]</f>
        <v>0</v>
      </c>
      <c r="N314" s="2">
        <f>+Tabla3[[#This Row],[SALIDAS]]*Tabla3[[#This Row],[PRECIO]]</f>
        <v>0</v>
      </c>
      <c r="O314" s="2">
        <f>+Tabla3[[#This Row],[BALANCE INICIAL2]]+Tabla3[[#This Row],[ENTRADAS3]]-Tabla3[[#This Row],[SALIDAS4]]</f>
        <v>1817</v>
      </c>
    </row>
    <row r="315" spans="1:15" hidden="1" x14ac:dyDescent="0.25">
      <c r="A315" s="9" t="s">
        <v>28</v>
      </c>
      <c r="B315" s="16" t="s">
        <v>884</v>
      </c>
      <c r="C315" t="s">
        <v>74</v>
      </c>
      <c r="D315" t="s">
        <v>232</v>
      </c>
      <c r="F315" s="9" t="s">
        <v>820</v>
      </c>
      <c r="G315">
        <v>286</v>
      </c>
      <c r="J315">
        <f>+Tabla3[[#This Row],[BALANCE INICIAL]]+Tabla3[[#This Row],[ENTRADAS]]-Tabla3[[#This Row],[SALIDAS]]</f>
        <v>286</v>
      </c>
      <c r="K315" s="2">
        <v>125.5</v>
      </c>
      <c r="L315" s="2">
        <f>+Tabla3[[#This Row],[BALANCE INICIAL]]*Tabla3[[#This Row],[PRECIO]]</f>
        <v>35893</v>
      </c>
      <c r="M315" s="2">
        <f>+Tabla3[[#This Row],[ENTRADAS]]*Tabla3[[#This Row],[PRECIO]]</f>
        <v>0</v>
      </c>
      <c r="N315" s="2">
        <f>+Tabla3[[#This Row],[SALIDAS]]*Tabla3[[#This Row],[PRECIO]]</f>
        <v>0</v>
      </c>
      <c r="O315" s="2">
        <f>+Tabla3[[#This Row],[BALANCE INICIAL2]]+Tabla3[[#This Row],[ENTRADAS3]]-Tabla3[[#This Row],[SALIDAS4]]</f>
        <v>35893</v>
      </c>
    </row>
    <row r="316" spans="1:15" hidden="1" x14ac:dyDescent="0.25">
      <c r="A316" s="9" t="s">
        <v>59</v>
      </c>
      <c r="B316" s="16" t="s">
        <v>880</v>
      </c>
      <c r="C316" t="s">
        <v>107</v>
      </c>
      <c r="D316" t="s">
        <v>704</v>
      </c>
      <c r="F316" s="9" t="s">
        <v>834</v>
      </c>
      <c r="G316">
        <v>0</v>
      </c>
      <c r="J316">
        <f>+Tabla3[[#This Row],[BALANCE INICIAL]]+Tabla3[[#This Row],[ENTRADAS]]-Tabla3[[#This Row],[SALIDAS]]</f>
        <v>0</v>
      </c>
      <c r="K316" s="2">
        <v>350</v>
      </c>
      <c r="L316" s="2">
        <f>+Tabla3[[#This Row],[BALANCE INICIAL]]*Tabla3[[#This Row],[PRECIO]]</f>
        <v>0</v>
      </c>
      <c r="M316" s="2">
        <f>+Tabla3[[#This Row],[ENTRADAS]]*Tabla3[[#This Row],[PRECIO]]</f>
        <v>0</v>
      </c>
      <c r="N316" s="2">
        <f>+Tabla3[[#This Row],[SALIDAS]]*Tabla3[[#This Row],[PRECIO]]</f>
        <v>0</v>
      </c>
      <c r="O316" s="2">
        <f>+Tabla3[[#This Row],[BALANCE INICIAL2]]+Tabla3[[#This Row],[ENTRADAS3]]-Tabla3[[#This Row],[SALIDAS4]]</f>
        <v>0</v>
      </c>
    </row>
    <row r="317" spans="1:15" x14ac:dyDescent="0.25">
      <c r="A317" s="9" t="s">
        <v>28</v>
      </c>
      <c r="B317" s="16" t="s">
        <v>884</v>
      </c>
      <c r="C317" t="s">
        <v>74</v>
      </c>
      <c r="D317" t="s">
        <v>937</v>
      </c>
      <c r="F317" s="9" t="s">
        <v>826</v>
      </c>
      <c r="H317">
        <v>5</v>
      </c>
      <c r="I317">
        <v>3</v>
      </c>
      <c r="J317">
        <f>+Tabla3[[#This Row],[BALANCE INICIAL]]+Tabla3[[#This Row],[ENTRADAS]]-Tabla3[[#This Row],[SALIDAS]]</f>
        <v>2</v>
      </c>
      <c r="K317" s="2">
        <v>90</v>
      </c>
      <c r="L317" s="2">
        <f>+Tabla3[[#This Row],[BALANCE INICIAL]]*Tabla3[[#This Row],[PRECIO]]</f>
        <v>0</v>
      </c>
      <c r="M317" s="2">
        <f>+Tabla3[[#This Row],[ENTRADAS]]*Tabla3[[#This Row],[PRECIO]]</f>
        <v>450</v>
      </c>
      <c r="N317" s="2">
        <f>+Tabla3[[#This Row],[SALIDAS]]*Tabla3[[#This Row],[PRECIO]]</f>
        <v>270</v>
      </c>
      <c r="O317" s="2">
        <f>+Tabla3[[#This Row],[BALANCE INICIAL2]]+Tabla3[[#This Row],[ENTRADAS3]]-Tabla3[[#This Row],[SALIDAS4]]</f>
        <v>180</v>
      </c>
    </row>
    <row r="318" spans="1:15" hidden="1" x14ac:dyDescent="0.25">
      <c r="A318" s="9" t="s">
        <v>28</v>
      </c>
      <c r="B318" s="16" t="s">
        <v>884</v>
      </c>
      <c r="C318" t="s">
        <v>74</v>
      </c>
      <c r="D318" t="s">
        <v>233</v>
      </c>
      <c r="F318" s="9" t="s">
        <v>839</v>
      </c>
      <c r="G318">
        <v>690</v>
      </c>
      <c r="I318">
        <v>10</v>
      </c>
      <c r="J318">
        <f>+Tabla3[[#This Row],[BALANCE INICIAL]]+Tabla3[[#This Row],[ENTRADAS]]-Tabla3[[#This Row],[SALIDAS]]</f>
        <v>680</v>
      </c>
      <c r="K318" s="2">
        <v>21</v>
      </c>
      <c r="L318" s="2">
        <f>+Tabla3[[#This Row],[BALANCE INICIAL]]*Tabla3[[#This Row],[PRECIO]]</f>
        <v>14490</v>
      </c>
      <c r="M318" s="2">
        <f>+Tabla3[[#This Row],[ENTRADAS]]*Tabla3[[#This Row],[PRECIO]]</f>
        <v>0</v>
      </c>
      <c r="N318" s="2">
        <f>+Tabla3[[#This Row],[SALIDAS]]*Tabla3[[#This Row],[PRECIO]]</f>
        <v>210</v>
      </c>
      <c r="O318" s="2">
        <f>+Tabla3[[#This Row],[BALANCE INICIAL2]]+Tabla3[[#This Row],[ENTRADAS3]]-Tabla3[[#This Row],[SALIDAS4]]</f>
        <v>14280</v>
      </c>
    </row>
    <row r="319" spans="1:15" x14ac:dyDescent="0.25">
      <c r="A319" s="9" t="s">
        <v>30</v>
      </c>
      <c r="B319" s="10" t="s">
        <v>876</v>
      </c>
      <c r="C319" t="s">
        <v>73</v>
      </c>
      <c r="D319" t="s">
        <v>138</v>
      </c>
      <c r="F319" s="9" t="s">
        <v>820</v>
      </c>
      <c r="H319">
        <v>3</v>
      </c>
      <c r="I319">
        <v>3</v>
      </c>
      <c r="J319">
        <f>+Tabla3[[#This Row],[BALANCE INICIAL]]+Tabla3[[#This Row],[ENTRADAS]]-Tabla3[[#This Row],[SALIDAS]]</f>
        <v>0</v>
      </c>
      <c r="K319" s="2">
        <v>350</v>
      </c>
      <c r="L319" s="2">
        <f>+Tabla3[[#This Row],[BALANCE INICIAL]]*Tabla3[[#This Row],[PRECIO]]</f>
        <v>0</v>
      </c>
      <c r="M319" s="2">
        <f>+Tabla3[[#This Row],[ENTRADAS]]*Tabla3[[#This Row],[PRECIO]]</f>
        <v>1050</v>
      </c>
      <c r="N319" s="2">
        <f>+Tabla3[[#This Row],[SALIDAS]]*Tabla3[[#This Row],[PRECIO]]</f>
        <v>1050</v>
      </c>
      <c r="O319" s="2">
        <f>+Tabla3[[#This Row],[BALANCE INICIAL2]]+Tabla3[[#This Row],[ENTRADAS3]]-Tabla3[[#This Row],[SALIDAS4]]</f>
        <v>0</v>
      </c>
    </row>
    <row r="320" spans="1:15" x14ac:dyDescent="0.25">
      <c r="A320" s="9" t="s">
        <v>30</v>
      </c>
      <c r="B320" s="10" t="s">
        <v>876</v>
      </c>
      <c r="C320" t="s">
        <v>73</v>
      </c>
      <c r="D320" t="s">
        <v>139</v>
      </c>
      <c r="F320" s="9" t="s">
        <v>820</v>
      </c>
      <c r="H320">
        <v>1</v>
      </c>
      <c r="I320">
        <v>1</v>
      </c>
      <c r="J320">
        <f>+Tabla3[[#This Row],[BALANCE INICIAL]]+Tabla3[[#This Row],[ENTRADAS]]-Tabla3[[#This Row],[SALIDAS]]</f>
        <v>0</v>
      </c>
      <c r="K320" s="2">
        <v>350</v>
      </c>
      <c r="L320" s="2">
        <f>+Tabla3[[#This Row],[BALANCE INICIAL]]*Tabla3[[#This Row],[PRECIO]]</f>
        <v>0</v>
      </c>
      <c r="M320" s="2">
        <f>+Tabla3[[#This Row],[ENTRADAS]]*Tabla3[[#This Row],[PRECIO]]</f>
        <v>350</v>
      </c>
      <c r="N320" s="2">
        <f>+Tabla3[[#This Row],[SALIDAS]]*Tabla3[[#This Row],[PRECIO]]</f>
        <v>350</v>
      </c>
      <c r="O320" s="2">
        <f>+Tabla3[[#This Row],[BALANCE INICIAL2]]+Tabla3[[#This Row],[ENTRADAS3]]-Tabla3[[#This Row],[SALIDAS4]]</f>
        <v>0</v>
      </c>
    </row>
    <row r="321" spans="1:15" hidden="1" x14ac:dyDescent="0.25">
      <c r="A321" s="9" t="s">
        <v>31</v>
      </c>
      <c r="B321" s="16" t="s">
        <v>897</v>
      </c>
      <c r="C321" t="s">
        <v>75</v>
      </c>
      <c r="D321" t="s">
        <v>234</v>
      </c>
      <c r="F321" s="9" t="s">
        <v>848</v>
      </c>
      <c r="G321">
        <v>48</v>
      </c>
      <c r="I321">
        <v>24</v>
      </c>
      <c r="J321">
        <f>+Tabla3[[#This Row],[BALANCE INICIAL]]+Tabla3[[#This Row],[ENTRADAS]]-Tabla3[[#This Row],[SALIDAS]]</f>
        <v>24</v>
      </c>
      <c r="K321" s="2">
        <v>546</v>
      </c>
      <c r="L321" s="2">
        <f>+Tabla3[[#This Row],[BALANCE INICIAL]]*Tabla3[[#This Row],[PRECIO]]</f>
        <v>26208</v>
      </c>
      <c r="M321" s="2">
        <f>+Tabla3[[#This Row],[ENTRADAS]]*Tabla3[[#This Row],[PRECIO]]</f>
        <v>0</v>
      </c>
      <c r="N321" s="2">
        <f>+Tabla3[[#This Row],[SALIDAS]]*Tabla3[[#This Row],[PRECIO]]</f>
        <v>13104</v>
      </c>
      <c r="O321" s="2">
        <f>+Tabla3[[#This Row],[BALANCE INICIAL2]]+Tabla3[[#This Row],[ENTRADAS3]]-Tabla3[[#This Row],[SALIDAS4]]</f>
        <v>13104</v>
      </c>
    </row>
    <row r="322" spans="1:15" hidden="1" x14ac:dyDescent="0.25">
      <c r="A322" s="9" t="s">
        <v>30</v>
      </c>
      <c r="B322" s="10" t="s">
        <v>876</v>
      </c>
      <c r="C322" t="s">
        <v>73</v>
      </c>
      <c r="D322" t="s">
        <v>235</v>
      </c>
      <c r="F322" s="9" t="s">
        <v>849</v>
      </c>
      <c r="G322">
        <v>110</v>
      </c>
      <c r="I322">
        <v>2</v>
      </c>
      <c r="J322">
        <f>+Tabla3[[#This Row],[BALANCE INICIAL]]+Tabla3[[#This Row],[ENTRADAS]]-Tabla3[[#This Row],[SALIDAS]]</f>
        <v>108</v>
      </c>
      <c r="K322" s="2">
        <v>1095</v>
      </c>
      <c r="L322" s="2">
        <f>+Tabla3[[#This Row],[BALANCE INICIAL]]*Tabla3[[#This Row],[PRECIO]]</f>
        <v>120450</v>
      </c>
      <c r="M322" s="2">
        <f>+Tabla3[[#This Row],[ENTRADAS]]*Tabla3[[#This Row],[PRECIO]]</f>
        <v>0</v>
      </c>
      <c r="N322" s="2">
        <f>+Tabla3[[#This Row],[SALIDAS]]*Tabla3[[#This Row],[PRECIO]]</f>
        <v>2190</v>
      </c>
      <c r="O322" s="2">
        <f>+Tabla3[[#This Row],[BALANCE INICIAL2]]+Tabla3[[#This Row],[ENTRADAS3]]-Tabla3[[#This Row],[SALIDAS4]]</f>
        <v>118260</v>
      </c>
    </row>
    <row r="323" spans="1:15" hidden="1" x14ac:dyDescent="0.25">
      <c r="A323" s="9" t="s">
        <v>31</v>
      </c>
      <c r="B323" s="16" t="s">
        <v>897</v>
      </c>
      <c r="C323" t="s">
        <v>75</v>
      </c>
      <c r="D323" t="s">
        <v>236</v>
      </c>
      <c r="F323" s="9" t="s">
        <v>848</v>
      </c>
      <c r="G323">
        <v>36</v>
      </c>
      <c r="I323">
        <v>12</v>
      </c>
      <c r="J323">
        <f>+Tabla3[[#This Row],[BALANCE INICIAL]]+Tabla3[[#This Row],[ENTRADAS]]-Tabla3[[#This Row],[SALIDAS]]</f>
        <v>24</v>
      </c>
      <c r="K323" s="2">
        <v>175</v>
      </c>
      <c r="L323" s="2">
        <f>+Tabla3[[#This Row],[BALANCE INICIAL]]*Tabla3[[#This Row],[PRECIO]]</f>
        <v>6300</v>
      </c>
      <c r="M323" s="2">
        <f>+Tabla3[[#This Row],[ENTRADAS]]*Tabla3[[#This Row],[PRECIO]]</f>
        <v>0</v>
      </c>
      <c r="N323" s="2">
        <f>+Tabla3[[#This Row],[SALIDAS]]*Tabla3[[#This Row],[PRECIO]]</f>
        <v>2100</v>
      </c>
      <c r="O323" s="2">
        <f>+Tabla3[[#This Row],[BALANCE INICIAL2]]+Tabla3[[#This Row],[ENTRADAS3]]-Tabla3[[#This Row],[SALIDAS4]]</f>
        <v>4200</v>
      </c>
    </row>
    <row r="324" spans="1:15" hidden="1" x14ac:dyDescent="0.25">
      <c r="A324" s="9" t="s">
        <v>35</v>
      </c>
      <c r="B324" s="10" t="s">
        <v>883</v>
      </c>
      <c r="C324" t="s">
        <v>81</v>
      </c>
      <c r="D324" t="s">
        <v>438</v>
      </c>
      <c r="F324" s="9" t="s">
        <v>826</v>
      </c>
      <c r="G324">
        <v>6</v>
      </c>
      <c r="J324">
        <f>+Tabla3[[#This Row],[BALANCE INICIAL]]+Tabla3[[#This Row],[ENTRADAS]]-Tabla3[[#This Row],[SALIDAS]]</f>
        <v>6</v>
      </c>
      <c r="K324" s="2">
        <v>151.86000000000001</v>
      </c>
      <c r="L324" s="2">
        <f>+Tabla3[[#This Row],[BALANCE INICIAL]]*Tabla3[[#This Row],[PRECIO]]</f>
        <v>911.16000000000008</v>
      </c>
      <c r="M324" s="2">
        <f>+Tabla3[[#This Row],[ENTRADAS]]*Tabla3[[#This Row],[PRECIO]]</f>
        <v>0</v>
      </c>
      <c r="N324" s="2">
        <f>+Tabla3[[#This Row],[SALIDAS]]*Tabla3[[#This Row],[PRECIO]]</f>
        <v>0</v>
      </c>
      <c r="O324" s="2">
        <f>+Tabla3[[#This Row],[BALANCE INICIAL2]]+Tabla3[[#This Row],[ENTRADAS3]]-Tabla3[[#This Row],[SALIDAS4]]</f>
        <v>911.16000000000008</v>
      </c>
    </row>
    <row r="325" spans="1:15" hidden="1" x14ac:dyDescent="0.25">
      <c r="A325" s="9" t="s">
        <v>31</v>
      </c>
      <c r="B325" s="16" t="s">
        <v>897</v>
      </c>
      <c r="C325" t="s">
        <v>75</v>
      </c>
      <c r="D325" t="s">
        <v>237</v>
      </c>
      <c r="F325" s="9" t="s">
        <v>837</v>
      </c>
      <c r="G325">
        <v>1</v>
      </c>
      <c r="J325">
        <f>+Tabla3[[#This Row],[BALANCE INICIAL]]+Tabla3[[#This Row],[ENTRADAS]]-Tabla3[[#This Row],[SALIDAS]]</f>
        <v>1</v>
      </c>
      <c r="K325" s="2">
        <v>400</v>
      </c>
      <c r="L325" s="2">
        <f>+Tabla3[[#This Row],[BALANCE INICIAL]]*Tabla3[[#This Row],[PRECIO]]</f>
        <v>400</v>
      </c>
      <c r="M325" s="2">
        <f>+Tabla3[[#This Row],[ENTRADAS]]*Tabla3[[#This Row],[PRECIO]]</f>
        <v>0</v>
      </c>
      <c r="N325" s="2">
        <f>+Tabla3[[#This Row],[SALIDAS]]*Tabla3[[#This Row],[PRECIO]]</f>
        <v>0</v>
      </c>
      <c r="O325" s="2">
        <f>+Tabla3[[#This Row],[BALANCE INICIAL2]]+Tabla3[[#This Row],[ENTRADAS3]]-Tabla3[[#This Row],[SALIDAS4]]</f>
        <v>400</v>
      </c>
    </row>
    <row r="326" spans="1:15" hidden="1" x14ac:dyDescent="0.25">
      <c r="A326" s="9" t="s">
        <v>28</v>
      </c>
      <c r="B326" s="16" t="s">
        <v>884</v>
      </c>
      <c r="C326" t="s">
        <v>74</v>
      </c>
      <c r="D326" t="s">
        <v>238</v>
      </c>
      <c r="F326" s="9" t="s">
        <v>820</v>
      </c>
      <c r="G326">
        <v>1</v>
      </c>
      <c r="J326">
        <f>+Tabla3[[#This Row],[BALANCE INICIAL]]+Tabla3[[#This Row],[ENTRADAS]]-Tabla3[[#This Row],[SALIDAS]]</f>
        <v>1</v>
      </c>
      <c r="K326" s="2">
        <v>1200</v>
      </c>
      <c r="L326" s="2">
        <f>+Tabla3[[#This Row],[BALANCE INICIAL]]*Tabla3[[#This Row],[PRECIO]]</f>
        <v>1200</v>
      </c>
      <c r="M326" s="2">
        <f>+Tabla3[[#This Row],[ENTRADAS]]*Tabla3[[#This Row],[PRECIO]]</f>
        <v>0</v>
      </c>
      <c r="N326" s="2">
        <f>+Tabla3[[#This Row],[SALIDAS]]*Tabla3[[#This Row],[PRECIO]]</f>
        <v>0</v>
      </c>
      <c r="O326" s="2">
        <f>+Tabla3[[#This Row],[BALANCE INICIAL2]]+Tabla3[[#This Row],[ENTRADAS3]]-Tabla3[[#This Row],[SALIDAS4]]</f>
        <v>1200</v>
      </c>
    </row>
    <row r="327" spans="1:15" hidden="1" x14ac:dyDescent="0.25">
      <c r="A327" s="9" t="s">
        <v>29</v>
      </c>
      <c r="B327" s="16" t="s">
        <v>878</v>
      </c>
      <c r="C327" t="s">
        <v>102</v>
      </c>
      <c r="D327" t="s">
        <v>507</v>
      </c>
      <c r="F327" s="9" t="s">
        <v>826</v>
      </c>
      <c r="G327">
        <v>0</v>
      </c>
      <c r="J327">
        <f>+Tabla3[[#This Row],[BALANCE INICIAL]]+Tabla3[[#This Row],[ENTRADAS]]-Tabla3[[#This Row],[SALIDAS]]</f>
        <v>0</v>
      </c>
      <c r="K327" s="2">
        <v>9</v>
      </c>
      <c r="L327" s="2">
        <f>+Tabla3[[#This Row],[BALANCE INICIAL]]*Tabla3[[#This Row],[PRECIO]]</f>
        <v>0</v>
      </c>
      <c r="M327" s="2">
        <f>+Tabla3[[#This Row],[ENTRADAS]]*Tabla3[[#This Row],[PRECIO]]</f>
        <v>0</v>
      </c>
      <c r="N327" s="2">
        <f>+Tabla3[[#This Row],[SALIDAS]]*Tabla3[[#This Row],[PRECIO]]</f>
        <v>0</v>
      </c>
      <c r="O327" s="2">
        <f>+Tabla3[[#This Row],[BALANCE INICIAL2]]+Tabla3[[#This Row],[ENTRADAS3]]-Tabla3[[#This Row],[SALIDAS4]]</f>
        <v>0</v>
      </c>
    </row>
    <row r="328" spans="1:15" hidden="1" x14ac:dyDescent="0.25">
      <c r="A328" s="9" t="s">
        <v>29</v>
      </c>
      <c r="B328" s="10" t="s">
        <v>878</v>
      </c>
      <c r="C328" t="s">
        <v>102</v>
      </c>
      <c r="D328" t="s">
        <v>571</v>
      </c>
      <c r="F328" s="9" t="s">
        <v>869</v>
      </c>
      <c r="G328">
        <v>1</v>
      </c>
      <c r="J328">
        <f>+Tabla3[[#This Row],[BALANCE INICIAL]]+Tabla3[[#This Row],[ENTRADAS]]-Tabla3[[#This Row],[SALIDAS]]</f>
        <v>1</v>
      </c>
      <c r="K328" s="2">
        <v>169</v>
      </c>
      <c r="L328" s="2">
        <f>+Tabla3[[#This Row],[BALANCE INICIAL]]*Tabla3[[#This Row],[PRECIO]]</f>
        <v>169</v>
      </c>
      <c r="M328" s="2">
        <f>+Tabla3[[#This Row],[ENTRADAS]]*Tabla3[[#This Row],[PRECIO]]</f>
        <v>0</v>
      </c>
      <c r="N328" s="2">
        <f>+Tabla3[[#This Row],[SALIDAS]]*Tabla3[[#This Row],[PRECIO]]</f>
        <v>0</v>
      </c>
      <c r="O328" s="2">
        <f>+Tabla3[[#This Row],[BALANCE INICIAL2]]+Tabla3[[#This Row],[ENTRADAS3]]-Tabla3[[#This Row],[SALIDAS4]]</f>
        <v>169</v>
      </c>
    </row>
    <row r="329" spans="1:15" hidden="1" x14ac:dyDescent="0.25">
      <c r="A329" s="9" t="s">
        <v>29</v>
      </c>
      <c r="B329" s="10" t="s">
        <v>878</v>
      </c>
      <c r="C329" t="s">
        <v>102</v>
      </c>
      <c r="D329" t="s">
        <v>572</v>
      </c>
      <c r="F329" s="9" t="s">
        <v>834</v>
      </c>
      <c r="G329">
        <v>1</v>
      </c>
      <c r="J329">
        <f>+Tabla3[[#This Row],[BALANCE INICIAL]]+Tabla3[[#This Row],[ENTRADAS]]-Tabla3[[#This Row],[SALIDAS]]</f>
        <v>1</v>
      </c>
      <c r="K329" s="2">
        <v>159</v>
      </c>
      <c r="L329" s="2">
        <f>+Tabla3[[#This Row],[BALANCE INICIAL]]*Tabla3[[#This Row],[PRECIO]]</f>
        <v>159</v>
      </c>
      <c r="M329" s="2">
        <f>+Tabla3[[#This Row],[ENTRADAS]]*Tabla3[[#This Row],[PRECIO]]</f>
        <v>0</v>
      </c>
      <c r="N329" s="2">
        <f>+Tabla3[[#This Row],[SALIDAS]]*Tabla3[[#This Row],[PRECIO]]</f>
        <v>0</v>
      </c>
      <c r="O329" s="2">
        <f>+Tabla3[[#This Row],[BALANCE INICIAL2]]+Tabla3[[#This Row],[ENTRADAS3]]-Tabla3[[#This Row],[SALIDAS4]]</f>
        <v>159</v>
      </c>
    </row>
    <row r="330" spans="1:15" hidden="1" x14ac:dyDescent="0.25">
      <c r="A330" s="9" t="s">
        <v>29</v>
      </c>
      <c r="B330" s="10" t="s">
        <v>878</v>
      </c>
      <c r="C330" t="s">
        <v>102</v>
      </c>
      <c r="D330" t="s">
        <v>604</v>
      </c>
      <c r="F330" s="9" t="s">
        <v>834</v>
      </c>
      <c r="G330">
        <v>10</v>
      </c>
      <c r="J330">
        <f>+Tabla3[[#This Row],[BALANCE INICIAL]]+Tabla3[[#This Row],[ENTRADAS]]-Tabla3[[#This Row],[SALIDAS]]</f>
        <v>10</v>
      </c>
      <c r="K330" s="2">
        <v>138.6</v>
      </c>
      <c r="L330" s="2">
        <f>+Tabla3[[#This Row],[BALANCE INICIAL]]*Tabla3[[#This Row],[PRECIO]]</f>
        <v>1386</v>
      </c>
      <c r="M330" s="2">
        <f>+Tabla3[[#This Row],[ENTRADAS]]*Tabla3[[#This Row],[PRECIO]]</f>
        <v>0</v>
      </c>
      <c r="N330" s="2">
        <f>+Tabla3[[#This Row],[SALIDAS]]*Tabla3[[#This Row],[PRECIO]]</f>
        <v>0</v>
      </c>
      <c r="O330" s="2">
        <f>+Tabla3[[#This Row],[BALANCE INICIAL2]]+Tabla3[[#This Row],[ENTRADAS3]]-Tabla3[[#This Row],[SALIDAS4]]</f>
        <v>1386</v>
      </c>
    </row>
    <row r="331" spans="1:15" hidden="1" x14ac:dyDescent="0.25">
      <c r="A331" s="9" t="s">
        <v>29</v>
      </c>
      <c r="B331" s="10" t="s">
        <v>878</v>
      </c>
      <c r="C331" t="s">
        <v>102</v>
      </c>
      <c r="D331" t="s">
        <v>574</v>
      </c>
      <c r="F331" s="9" t="s">
        <v>866</v>
      </c>
      <c r="G331">
        <v>15</v>
      </c>
      <c r="J331">
        <f>+Tabla3[[#This Row],[BALANCE INICIAL]]+Tabla3[[#This Row],[ENTRADAS]]-Tabla3[[#This Row],[SALIDAS]]</f>
        <v>15</v>
      </c>
      <c r="K331" s="2">
        <v>85</v>
      </c>
      <c r="L331" s="2">
        <f>+Tabla3[[#This Row],[BALANCE INICIAL]]*Tabla3[[#This Row],[PRECIO]]</f>
        <v>1275</v>
      </c>
      <c r="M331" s="2">
        <f>+Tabla3[[#This Row],[ENTRADAS]]*Tabla3[[#This Row],[PRECIO]]</f>
        <v>0</v>
      </c>
      <c r="N331" s="2">
        <f>+Tabla3[[#This Row],[SALIDAS]]*Tabla3[[#This Row],[PRECIO]]</f>
        <v>0</v>
      </c>
      <c r="O331" s="2">
        <f>+Tabla3[[#This Row],[BALANCE INICIAL2]]+Tabla3[[#This Row],[ENTRADAS3]]-Tabla3[[#This Row],[SALIDAS4]]</f>
        <v>1275</v>
      </c>
    </row>
    <row r="332" spans="1:15" hidden="1" x14ac:dyDescent="0.25">
      <c r="A332" s="9" t="s">
        <v>29</v>
      </c>
      <c r="B332" s="10" t="s">
        <v>878</v>
      </c>
      <c r="C332" t="s">
        <v>102</v>
      </c>
      <c r="D332" t="s">
        <v>573</v>
      </c>
      <c r="F332" s="9" t="s">
        <v>834</v>
      </c>
      <c r="G332">
        <v>5</v>
      </c>
      <c r="J332">
        <f>+Tabla3[[#This Row],[BALANCE INICIAL]]+Tabla3[[#This Row],[ENTRADAS]]-Tabla3[[#This Row],[SALIDAS]]</f>
        <v>5</v>
      </c>
      <c r="K332" s="2">
        <v>150</v>
      </c>
      <c r="L332" s="2">
        <f>+Tabla3[[#This Row],[BALANCE INICIAL]]*Tabla3[[#This Row],[PRECIO]]</f>
        <v>750</v>
      </c>
      <c r="M332" s="2">
        <f>+Tabla3[[#This Row],[ENTRADAS]]*Tabla3[[#This Row],[PRECIO]]</f>
        <v>0</v>
      </c>
      <c r="N332" s="2">
        <f>+Tabla3[[#This Row],[SALIDAS]]*Tabla3[[#This Row],[PRECIO]]</f>
        <v>0</v>
      </c>
      <c r="O332" s="2">
        <f>+Tabla3[[#This Row],[BALANCE INICIAL2]]+Tabla3[[#This Row],[ENTRADAS3]]-Tabla3[[#This Row],[SALIDAS4]]</f>
        <v>750</v>
      </c>
    </row>
    <row r="333" spans="1:15" hidden="1" x14ac:dyDescent="0.25">
      <c r="A333" s="9" t="s">
        <v>29</v>
      </c>
      <c r="B333" s="10" t="s">
        <v>878</v>
      </c>
      <c r="C333" t="s">
        <v>102</v>
      </c>
      <c r="D333" t="s">
        <v>576</v>
      </c>
      <c r="F333" s="9" t="s">
        <v>834</v>
      </c>
      <c r="G333">
        <v>16</v>
      </c>
      <c r="J333">
        <f>+Tabla3[[#This Row],[BALANCE INICIAL]]+Tabla3[[#This Row],[ENTRADAS]]-Tabla3[[#This Row],[SALIDAS]]</f>
        <v>16</v>
      </c>
      <c r="K333" s="2">
        <v>140</v>
      </c>
      <c r="L333" s="2">
        <f>+Tabla3[[#This Row],[BALANCE INICIAL]]*Tabla3[[#This Row],[PRECIO]]</f>
        <v>2240</v>
      </c>
      <c r="M333" s="2">
        <f>+Tabla3[[#This Row],[ENTRADAS]]*Tabla3[[#This Row],[PRECIO]]</f>
        <v>0</v>
      </c>
      <c r="N333" s="2">
        <f>+Tabla3[[#This Row],[SALIDAS]]*Tabla3[[#This Row],[PRECIO]]</f>
        <v>0</v>
      </c>
      <c r="O333" s="2">
        <f>+Tabla3[[#This Row],[BALANCE INICIAL2]]+Tabla3[[#This Row],[ENTRADAS3]]-Tabla3[[#This Row],[SALIDAS4]]</f>
        <v>2240</v>
      </c>
    </row>
    <row r="334" spans="1:15" hidden="1" x14ac:dyDescent="0.25">
      <c r="A334" s="9" t="s">
        <v>29</v>
      </c>
      <c r="B334" s="10" t="s">
        <v>878</v>
      </c>
      <c r="C334" t="s">
        <v>102</v>
      </c>
      <c r="D334" t="s">
        <v>575</v>
      </c>
      <c r="F334" s="9" t="s">
        <v>869</v>
      </c>
      <c r="G334">
        <v>3</v>
      </c>
      <c r="J334">
        <f>+Tabla3[[#This Row],[BALANCE INICIAL]]+Tabla3[[#This Row],[ENTRADAS]]-Tabla3[[#This Row],[SALIDAS]]</f>
        <v>3</v>
      </c>
      <c r="K334" s="2">
        <v>85</v>
      </c>
      <c r="L334" s="2">
        <f>+Tabla3[[#This Row],[BALANCE INICIAL]]*Tabla3[[#This Row],[PRECIO]]</f>
        <v>255</v>
      </c>
      <c r="M334" s="2">
        <f>+Tabla3[[#This Row],[ENTRADAS]]*Tabla3[[#This Row],[PRECIO]]</f>
        <v>0</v>
      </c>
      <c r="N334" s="2">
        <f>+Tabla3[[#This Row],[SALIDAS]]*Tabla3[[#This Row],[PRECIO]]</f>
        <v>0</v>
      </c>
      <c r="O334" s="2">
        <f>+Tabla3[[#This Row],[BALANCE INICIAL2]]+Tabla3[[#This Row],[ENTRADAS3]]-Tabla3[[#This Row],[SALIDAS4]]</f>
        <v>255</v>
      </c>
    </row>
    <row r="335" spans="1:15" hidden="1" x14ac:dyDescent="0.25">
      <c r="A335" s="9" t="s">
        <v>29</v>
      </c>
      <c r="B335" s="10" t="s">
        <v>878</v>
      </c>
      <c r="C335" t="s">
        <v>102</v>
      </c>
      <c r="D335" t="s">
        <v>577</v>
      </c>
      <c r="F335" s="9" t="s">
        <v>834</v>
      </c>
      <c r="G335">
        <v>6</v>
      </c>
      <c r="J335">
        <f>+Tabla3[[#This Row],[BALANCE INICIAL]]+Tabla3[[#This Row],[ENTRADAS]]-Tabla3[[#This Row],[SALIDAS]]</f>
        <v>6</v>
      </c>
      <c r="K335" s="2">
        <v>150</v>
      </c>
      <c r="L335" s="2">
        <f>+Tabla3[[#This Row],[BALANCE INICIAL]]*Tabla3[[#This Row],[PRECIO]]</f>
        <v>900</v>
      </c>
      <c r="M335" s="2">
        <f>+Tabla3[[#This Row],[ENTRADAS]]*Tabla3[[#This Row],[PRECIO]]</f>
        <v>0</v>
      </c>
      <c r="N335" s="2">
        <f>+Tabla3[[#This Row],[SALIDAS]]*Tabla3[[#This Row],[PRECIO]]</f>
        <v>0</v>
      </c>
      <c r="O335" s="2">
        <f>+Tabla3[[#This Row],[BALANCE INICIAL2]]+Tabla3[[#This Row],[ENTRADAS3]]-Tabla3[[#This Row],[SALIDAS4]]</f>
        <v>900</v>
      </c>
    </row>
    <row r="336" spans="1:15" hidden="1" x14ac:dyDescent="0.25">
      <c r="A336" s="9" t="s">
        <v>33</v>
      </c>
      <c r="B336" s="10" t="s">
        <v>879</v>
      </c>
      <c r="C336" t="s">
        <v>106</v>
      </c>
      <c r="D336" t="s">
        <v>705</v>
      </c>
      <c r="F336" s="9" t="s">
        <v>825</v>
      </c>
      <c r="G336">
        <v>2</v>
      </c>
      <c r="J336">
        <f>+Tabla3[[#This Row],[BALANCE INICIAL]]+Tabla3[[#This Row],[ENTRADAS]]-Tabla3[[#This Row],[SALIDAS]]</f>
        <v>2</v>
      </c>
      <c r="K336" s="2">
        <v>290</v>
      </c>
      <c r="L336" s="2">
        <f>+Tabla3[[#This Row],[BALANCE INICIAL]]*Tabla3[[#This Row],[PRECIO]]</f>
        <v>580</v>
      </c>
      <c r="M336" s="2">
        <f>+Tabla3[[#This Row],[ENTRADAS]]*Tabla3[[#This Row],[PRECIO]]</f>
        <v>0</v>
      </c>
      <c r="N336" s="2">
        <f>+Tabla3[[#This Row],[SALIDAS]]*Tabla3[[#This Row],[PRECIO]]</f>
        <v>0</v>
      </c>
      <c r="O336" s="2">
        <f>+Tabla3[[#This Row],[BALANCE INICIAL2]]+Tabla3[[#This Row],[ENTRADAS3]]-Tabla3[[#This Row],[SALIDAS4]]</f>
        <v>580</v>
      </c>
    </row>
    <row r="337" spans="1:15" hidden="1" x14ac:dyDescent="0.25">
      <c r="A337" s="9" t="s">
        <v>29</v>
      </c>
      <c r="B337" s="10" t="s">
        <v>878</v>
      </c>
      <c r="C337" t="s">
        <v>102</v>
      </c>
      <c r="D337" t="s">
        <v>578</v>
      </c>
      <c r="F337" s="9" t="s">
        <v>834</v>
      </c>
      <c r="G337">
        <v>1</v>
      </c>
      <c r="J337">
        <f>+Tabla3[[#This Row],[BALANCE INICIAL]]+Tabla3[[#This Row],[ENTRADAS]]-Tabla3[[#This Row],[SALIDAS]]</f>
        <v>1</v>
      </c>
      <c r="K337" s="2">
        <v>23.73</v>
      </c>
      <c r="L337" s="2">
        <f>+Tabla3[[#This Row],[BALANCE INICIAL]]*Tabla3[[#This Row],[PRECIO]]</f>
        <v>23.73</v>
      </c>
      <c r="M337" s="2">
        <f>+Tabla3[[#This Row],[ENTRADAS]]*Tabla3[[#This Row],[PRECIO]]</f>
        <v>0</v>
      </c>
      <c r="N337" s="2">
        <f>+Tabla3[[#This Row],[SALIDAS]]*Tabla3[[#This Row],[PRECIO]]</f>
        <v>0</v>
      </c>
      <c r="O337" s="2">
        <f>+Tabla3[[#This Row],[BALANCE INICIAL2]]+Tabla3[[#This Row],[ENTRADAS3]]-Tabla3[[#This Row],[SALIDAS4]]</f>
        <v>23.73</v>
      </c>
    </row>
    <row r="338" spans="1:15" hidden="1" x14ac:dyDescent="0.25">
      <c r="A338" s="9" t="s">
        <v>29</v>
      </c>
      <c r="B338" s="10" t="s">
        <v>878</v>
      </c>
      <c r="C338" t="s">
        <v>102</v>
      </c>
      <c r="D338" t="s">
        <v>579</v>
      </c>
      <c r="F338" s="9" t="s">
        <v>834</v>
      </c>
      <c r="G338">
        <v>1</v>
      </c>
      <c r="J338">
        <f>+Tabla3[[#This Row],[BALANCE INICIAL]]+Tabla3[[#This Row],[ENTRADAS]]-Tabla3[[#This Row],[SALIDAS]]</f>
        <v>1</v>
      </c>
      <c r="K338" s="2">
        <v>169</v>
      </c>
      <c r="L338" s="2">
        <f>+Tabla3[[#This Row],[BALANCE INICIAL]]*Tabla3[[#This Row],[PRECIO]]</f>
        <v>169</v>
      </c>
      <c r="M338" s="2">
        <f>+Tabla3[[#This Row],[ENTRADAS]]*Tabla3[[#This Row],[PRECIO]]</f>
        <v>0</v>
      </c>
      <c r="N338" s="2">
        <f>+Tabla3[[#This Row],[SALIDAS]]*Tabla3[[#This Row],[PRECIO]]</f>
        <v>0</v>
      </c>
      <c r="O338" s="2">
        <f>+Tabla3[[#This Row],[BALANCE INICIAL2]]+Tabla3[[#This Row],[ENTRADAS3]]-Tabla3[[#This Row],[SALIDAS4]]</f>
        <v>169</v>
      </c>
    </row>
    <row r="339" spans="1:15" hidden="1" x14ac:dyDescent="0.25">
      <c r="A339" s="9" t="s">
        <v>29</v>
      </c>
      <c r="B339" s="10" t="s">
        <v>878</v>
      </c>
      <c r="C339" t="s">
        <v>102</v>
      </c>
      <c r="D339" t="s">
        <v>580</v>
      </c>
      <c r="F339" s="9" t="s">
        <v>834</v>
      </c>
      <c r="G339">
        <v>1</v>
      </c>
      <c r="J339">
        <f>+Tabla3[[#This Row],[BALANCE INICIAL]]+Tabla3[[#This Row],[ENTRADAS]]-Tabla3[[#This Row],[SALIDAS]]</f>
        <v>1</v>
      </c>
      <c r="K339" s="2">
        <v>239</v>
      </c>
      <c r="L339" s="2">
        <f>+Tabla3[[#This Row],[BALANCE INICIAL]]*Tabla3[[#This Row],[PRECIO]]</f>
        <v>239</v>
      </c>
      <c r="M339" s="2">
        <f>+Tabla3[[#This Row],[ENTRADAS]]*Tabla3[[#This Row],[PRECIO]]</f>
        <v>0</v>
      </c>
      <c r="N339" s="2">
        <f>+Tabla3[[#This Row],[SALIDAS]]*Tabla3[[#This Row],[PRECIO]]</f>
        <v>0</v>
      </c>
      <c r="O339" s="2">
        <f>+Tabla3[[#This Row],[BALANCE INICIAL2]]+Tabla3[[#This Row],[ENTRADAS3]]-Tabla3[[#This Row],[SALIDAS4]]</f>
        <v>239</v>
      </c>
    </row>
    <row r="340" spans="1:15" hidden="1" x14ac:dyDescent="0.25">
      <c r="A340" s="9" t="s">
        <v>29</v>
      </c>
      <c r="B340" s="10" t="s">
        <v>878</v>
      </c>
      <c r="C340" t="s">
        <v>102</v>
      </c>
      <c r="D340" t="s">
        <v>581</v>
      </c>
      <c r="F340" s="9" t="s">
        <v>834</v>
      </c>
      <c r="G340">
        <v>5</v>
      </c>
      <c r="J340">
        <f>+Tabla3[[#This Row],[BALANCE INICIAL]]+Tabla3[[#This Row],[ENTRADAS]]-Tabla3[[#This Row],[SALIDAS]]</f>
        <v>5</v>
      </c>
      <c r="K340" s="2">
        <v>28</v>
      </c>
      <c r="L340" s="2">
        <f>+Tabla3[[#This Row],[BALANCE INICIAL]]*Tabla3[[#This Row],[PRECIO]]</f>
        <v>140</v>
      </c>
      <c r="M340" s="2">
        <f>+Tabla3[[#This Row],[ENTRADAS]]*Tabla3[[#This Row],[PRECIO]]</f>
        <v>0</v>
      </c>
      <c r="N340" s="2">
        <f>+Tabla3[[#This Row],[SALIDAS]]*Tabla3[[#This Row],[PRECIO]]</f>
        <v>0</v>
      </c>
      <c r="O340" s="2">
        <f>+Tabla3[[#This Row],[BALANCE INICIAL2]]+Tabla3[[#This Row],[ENTRADAS3]]-Tabla3[[#This Row],[SALIDAS4]]</f>
        <v>140</v>
      </c>
    </row>
    <row r="341" spans="1:15" hidden="1" x14ac:dyDescent="0.25">
      <c r="A341" s="9" t="s">
        <v>29</v>
      </c>
      <c r="B341" s="10" t="s">
        <v>878</v>
      </c>
      <c r="C341" t="s">
        <v>102</v>
      </c>
      <c r="D341" t="s">
        <v>582</v>
      </c>
      <c r="F341" s="9" t="s">
        <v>834</v>
      </c>
      <c r="G341">
        <v>3</v>
      </c>
      <c r="J341">
        <f>+Tabla3[[#This Row],[BALANCE INICIAL]]+Tabla3[[#This Row],[ENTRADAS]]-Tabla3[[#This Row],[SALIDAS]]</f>
        <v>3</v>
      </c>
      <c r="K341" s="2">
        <v>88.98</v>
      </c>
      <c r="L341" s="2">
        <f>+Tabla3[[#This Row],[BALANCE INICIAL]]*Tabla3[[#This Row],[PRECIO]]</f>
        <v>266.94</v>
      </c>
      <c r="M341" s="2">
        <f>+Tabla3[[#This Row],[ENTRADAS]]*Tabla3[[#This Row],[PRECIO]]</f>
        <v>0</v>
      </c>
      <c r="N341" s="2">
        <f>+Tabla3[[#This Row],[SALIDAS]]*Tabla3[[#This Row],[PRECIO]]</f>
        <v>0</v>
      </c>
      <c r="O341" s="2">
        <f>+Tabla3[[#This Row],[BALANCE INICIAL2]]+Tabla3[[#This Row],[ENTRADAS3]]-Tabla3[[#This Row],[SALIDAS4]]</f>
        <v>266.94</v>
      </c>
    </row>
    <row r="342" spans="1:15" hidden="1" x14ac:dyDescent="0.25">
      <c r="A342" s="9" t="s">
        <v>29</v>
      </c>
      <c r="B342" s="10" t="s">
        <v>878</v>
      </c>
      <c r="C342" t="s">
        <v>102</v>
      </c>
      <c r="D342" t="s">
        <v>583</v>
      </c>
      <c r="F342" s="9" t="s">
        <v>834</v>
      </c>
      <c r="G342">
        <v>4</v>
      </c>
      <c r="J342">
        <f>+Tabla3[[#This Row],[BALANCE INICIAL]]+Tabla3[[#This Row],[ENTRADAS]]-Tabla3[[#This Row],[SALIDAS]]</f>
        <v>4</v>
      </c>
      <c r="K342" s="2">
        <v>97</v>
      </c>
      <c r="L342" s="2">
        <f>+Tabla3[[#This Row],[BALANCE INICIAL]]*Tabla3[[#This Row],[PRECIO]]</f>
        <v>388</v>
      </c>
      <c r="M342" s="2">
        <f>+Tabla3[[#This Row],[ENTRADAS]]*Tabla3[[#This Row],[PRECIO]]</f>
        <v>0</v>
      </c>
      <c r="N342" s="2">
        <f>+Tabla3[[#This Row],[SALIDAS]]*Tabla3[[#This Row],[PRECIO]]</f>
        <v>0</v>
      </c>
      <c r="O342" s="2">
        <f>+Tabla3[[#This Row],[BALANCE INICIAL2]]+Tabla3[[#This Row],[ENTRADAS3]]-Tabla3[[#This Row],[SALIDAS4]]</f>
        <v>388</v>
      </c>
    </row>
    <row r="343" spans="1:15" hidden="1" x14ac:dyDescent="0.25">
      <c r="A343" s="9" t="s">
        <v>29</v>
      </c>
      <c r="B343" s="16" t="s">
        <v>878</v>
      </c>
      <c r="C343" t="s">
        <v>102</v>
      </c>
      <c r="D343" t="s">
        <v>508</v>
      </c>
      <c r="F343" s="9" t="s">
        <v>908</v>
      </c>
      <c r="G343">
        <v>0</v>
      </c>
      <c r="J343">
        <f>+Tabla3[[#This Row],[BALANCE INICIAL]]+Tabla3[[#This Row],[ENTRADAS]]-Tabla3[[#This Row],[SALIDAS]]</f>
        <v>0</v>
      </c>
      <c r="K343" s="2">
        <v>54</v>
      </c>
      <c r="L343" s="2">
        <f>+Tabla3[[#This Row],[BALANCE INICIAL]]*Tabla3[[#This Row],[PRECIO]]</f>
        <v>0</v>
      </c>
      <c r="M343" s="2">
        <f>+Tabla3[[#This Row],[ENTRADAS]]*Tabla3[[#This Row],[PRECIO]]</f>
        <v>0</v>
      </c>
      <c r="N343" s="2">
        <f>+Tabla3[[#This Row],[SALIDAS]]*Tabla3[[#This Row],[PRECIO]]</f>
        <v>0</v>
      </c>
      <c r="O343" s="2">
        <f>+Tabla3[[#This Row],[BALANCE INICIAL2]]+Tabla3[[#This Row],[ENTRADAS3]]-Tabla3[[#This Row],[SALIDAS4]]</f>
        <v>0</v>
      </c>
    </row>
    <row r="344" spans="1:15" hidden="1" x14ac:dyDescent="0.25">
      <c r="A344" s="9" t="s">
        <v>29</v>
      </c>
      <c r="B344" s="10" t="s">
        <v>878</v>
      </c>
      <c r="C344" t="s">
        <v>102</v>
      </c>
      <c r="D344" t="s">
        <v>584</v>
      </c>
      <c r="F344" s="9" t="s">
        <v>865</v>
      </c>
      <c r="G344">
        <v>1</v>
      </c>
      <c r="J344">
        <f>+Tabla3[[#This Row],[BALANCE INICIAL]]+Tabla3[[#This Row],[ENTRADAS]]-Tabla3[[#This Row],[SALIDAS]]</f>
        <v>1</v>
      </c>
      <c r="K344" s="2">
        <v>650</v>
      </c>
      <c r="L344" s="2">
        <f>+Tabla3[[#This Row],[BALANCE INICIAL]]*Tabla3[[#This Row],[PRECIO]]</f>
        <v>650</v>
      </c>
      <c r="M344" s="2">
        <f>+Tabla3[[#This Row],[ENTRADAS]]*Tabla3[[#This Row],[PRECIO]]</f>
        <v>0</v>
      </c>
      <c r="N344" s="2">
        <f>+Tabla3[[#This Row],[SALIDAS]]*Tabla3[[#This Row],[PRECIO]]</f>
        <v>0</v>
      </c>
      <c r="O344" s="2">
        <f>+Tabla3[[#This Row],[BALANCE INICIAL2]]+Tabla3[[#This Row],[ENTRADAS3]]-Tabla3[[#This Row],[SALIDAS4]]</f>
        <v>650</v>
      </c>
    </row>
    <row r="345" spans="1:15" hidden="1" x14ac:dyDescent="0.25">
      <c r="A345" s="9" t="s">
        <v>34</v>
      </c>
      <c r="B345" s="10" t="s">
        <v>877</v>
      </c>
      <c r="C345" t="s">
        <v>80</v>
      </c>
      <c r="D345" t="s">
        <v>449</v>
      </c>
      <c r="F345" s="9" t="s">
        <v>861</v>
      </c>
      <c r="G345">
        <v>373</v>
      </c>
      <c r="J345">
        <f>+Tabla3[[#This Row],[BALANCE INICIAL]]+Tabla3[[#This Row],[ENTRADAS]]-Tabla3[[#This Row],[SALIDAS]]</f>
        <v>373</v>
      </c>
      <c r="K345" s="2">
        <v>949</v>
      </c>
      <c r="L345" s="2">
        <f>+Tabla3[[#This Row],[BALANCE INICIAL]]*Tabla3[[#This Row],[PRECIO]]</f>
        <v>353977</v>
      </c>
      <c r="M345" s="2">
        <f>+Tabla3[[#This Row],[ENTRADAS]]*Tabla3[[#This Row],[PRECIO]]</f>
        <v>0</v>
      </c>
      <c r="N345" s="2">
        <f>+Tabla3[[#This Row],[SALIDAS]]*Tabla3[[#This Row],[PRECIO]]</f>
        <v>0</v>
      </c>
      <c r="O345" s="2">
        <f>+Tabla3[[#This Row],[BALANCE INICIAL2]]+Tabla3[[#This Row],[ENTRADAS3]]-Tabla3[[#This Row],[SALIDAS4]]</f>
        <v>353977</v>
      </c>
    </row>
    <row r="346" spans="1:15" hidden="1" x14ac:dyDescent="0.25">
      <c r="A346" s="9" t="s">
        <v>29</v>
      </c>
      <c r="B346" s="10" t="s">
        <v>878</v>
      </c>
      <c r="C346" t="s">
        <v>102</v>
      </c>
      <c r="D346" t="s">
        <v>585</v>
      </c>
      <c r="F346" s="9" t="s">
        <v>865</v>
      </c>
      <c r="G346">
        <v>1</v>
      </c>
      <c r="J346">
        <f>+Tabla3[[#This Row],[BALANCE INICIAL]]+Tabla3[[#This Row],[ENTRADAS]]-Tabla3[[#This Row],[SALIDAS]]</f>
        <v>1</v>
      </c>
      <c r="K346" s="2">
        <v>170.5</v>
      </c>
      <c r="L346" s="2">
        <f>+Tabla3[[#This Row],[BALANCE INICIAL]]*Tabla3[[#This Row],[PRECIO]]</f>
        <v>170.5</v>
      </c>
      <c r="M346" s="2">
        <f>+Tabla3[[#This Row],[ENTRADAS]]*Tabla3[[#This Row],[PRECIO]]</f>
        <v>0</v>
      </c>
      <c r="N346" s="2">
        <f>+Tabla3[[#This Row],[SALIDAS]]*Tabla3[[#This Row],[PRECIO]]</f>
        <v>0</v>
      </c>
      <c r="O346" s="2">
        <f>+Tabla3[[#This Row],[BALANCE INICIAL2]]+Tabla3[[#This Row],[ENTRADAS3]]-Tabla3[[#This Row],[SALIDAS4]]</f>
        <v>170.5</v>
      </c>
    </row>
    <row r="347" spans="1:15" hidden="1" x14ac:dyDescent="0.25">
      <c r="A347" s="9" t="s">
        <v>28</v>
      </c>
      <c r="B347" s="16" t="s">
        <v>884</v>
      </c>
      <c r="C347" t="s">
        <v>74</v>
      </c>
      <c r="D347" t="s">
        <v>239</v>
      </c>
      <c r="F347" s="9" t="s">
        <v>826</v>
      </c>
      <c r="G347">
        <v>100</v>
      </c>
      <c r="J347">
        <f>+Tabla3[[#This Row],[BALANCE INICIAL]]+Tabla3[[#This Row],[ENTRADAS]]-Tabla3[[#This Row],[SALIDAS]]</f>
        <v>100</v>
      </c>
      <c r="K347" s="2">
        <v>10.25</v>
      </c>
      <c r="L347" s="2">
        <f>+Tabla3[[#This Row],[BALANCE INICIAL]]*Tabla3[[#This Row],[PRECIO]]</f>
        <v>1025</v>
      </c>
      <c r="M347" s="2">
        <f>+Tabla3[[#This Row],[ENTRADAS]]*Tabla3[[#This Row],[PRECIO]]</f>
        <v>0</v>
      </c>
      <c r="N347" s="2">
        <f>+Tabla3[[#This Row],[SALIDAS]]*Tabla3[[#This Row],[PRECIO]]</f>
        <v>0</v>
      </c>
      <c r="O347" s="2">
        <f>+Tabla3[[#This Row],[BALANCE INICIAL2]]+Tabla3[[#This Row],[ENTRADAS3]]-Tabla3[[#This Row],[SALIDAS4]]</f>
        <v>1025</v>
      </c>
    </row>
    <row r="348" spans="1:15" hidden="1" x14ac:dyDescent="0.25">
      <c r="A348" s="9" t="s">
        <v>28</v>
      </c>
      <c r="B348" s="16" t="s">
        <v>884</v>
      </c>
      <c r="C348" t="s">
        <v>74</v>
      </c>
      <c r="D348" t="s">
        <v>240</v>
      </c>
      <c r="F348" s="9" t="s">
        <v>850</v>
      </c>
      <c r="G348">
        <v>9</v>
      </c>
      <c r="J348">
        <f>+Tabla3[[#This Row],[BALANCE INICIAL]]+Tabla3[[#This Row],[ENTRADAS]]-Tabla3[[#This Row],[SALIDAS]]</f>
        <v>9</v>
      </c>
      <c r="K348" s="2">
        <v>170.9</v>
      </c>
      <c r="L348" s="2">
        <f>+Tabla3[[#This Row],[BALANCE INICIAL]]*Tabla3[[#This Row],[PRECIO]]</f>
        <v>1538.1000000000001</v>
      </c>
      <c r="M348" s="2">
        <f>+Tabla3[[#This Row],[ENTRADAS]]*Tabla3[[#This Row],[PRECIO]]</f>
        <v>0</v>
      </c>
      <c r="N348" s="2">
        <f>+Tabla3[[#This Row],[SALIDAS]]*Tabla3[[#This Row],[PRECIO]]</f>
        <v>0</v>
      </c>
      <c r="O348" s="2">
        <f>+Tabla3[[#This Row],[BALANCE INICIAL2]]+Tabla3[[#This Row],[ENTRADAS3]]-Tabla3[[#This Row],[SALIDAS4]]</f>
        <v>1538.1000000000001</v>
      </c>
    </row>
    <row r="349" spans="1:15" hidden="1" x14ac:dyDescent="0.25">
      <c r="A349" s="9" t="s">
        <v>29</v>
      </c>
      <c r="B349" s="10" t="s">
        <v>878</v>
      </c>
      <c r="C349" t="s">
        <v>102</v>
      </c>
      <c r="D349" t="s">
        <v>586</v>
      </c>
      <c r="F349" s="9" t="s">
        <v>865</v>
      </c>
      <c r="G349">
        <v>2</v>
      </c>
      <c r="J349">
        <f>+Tabla3[[#This Row],[BALANCE INICIAL]]+Tabla3[[#This Row],[ENTRADAS]]-Tabla3[[#This Row],[SALIDAS]]</f>
        <v>2</v>
      </c>
      <c r="K349" s="2">
        <v>45</v>
      </c>
      <c r="L349" s="2">
        <f>+Tabla3[[#This Row],[BALANCE INICIAL]]*Tabla3[[#This Row],[PRECIO]]</f>
        <v>90</v>
      </c>
      <c r="M349" s="2">
        <f>+Tabla3[[#This Row],[ENTRADAS]]*Tabla3[[#This Row],[PRECIO]]</f>
        <v>0</v>
      </c>
      <c r="N349" s="2">
        <f>+Tabla3[[#This Row],[SALIDAS]]*Tabla3[[#This Row],[PRECIO]]</f>
        <v>0</v>
      </c>
      <c r="O349" s="2">
        <f>+Tabla3[[#This Row],[BALANCE INICIAL2]]+Tabla3[[#This Row],[ENTRADAS3]]-Tabla3[[#This Row],[SALIDAS4]]</f>
        <v>90</v>
      </c>
    </row>
    <row r="350" spans="1:15" hidden="1" x14ac:dyDescent="0.25">
      <c r="A350" s="9" t="s">
        <v>60</v>
      </c>
      <c r="B350" s="10" t="s">
        <v>885</v>
      </c>
      <c r="C350" t="s">
        <v>108</v>
      </c>
      <c r="D350" t="s">
        <v>706</v>
      </c>
      <c r="F350" s="9" t="s">
        <v>820</v>
      </c>
      <c r="G350">
        <v>1</v>
      </c>
      <c r="J350">
        <f>+Tabla3[[#This Row],[BALANCE INICIAL]]+Tabla3[[#This Row],[ENTRADAS]]-Tabla3[[#This Row],[SALIDAS]]</f>
        <v>1</v>
      </c>
      <c r="K350" s="2">
        <v>8544</v>
      </c>
      <c r="L350" s="2">
        <f>+Tabla3[[#This Row],[BALANCE INICIAL]]*Tabla3[[#This Row],[PRECIO]]</f>
        <v>8544</v>
      </c>
      <c r="M350" s="2">
        <f>+Tabla3[[#This Row],[ENTRADAS]]*Tabla3[[#This Row],[PRECIO]]</f>
        <v>0</v>
      </c>
      <c r="N350" s="2">
        <f>+Tabla3[[#This Row],[SALIDAS]]*Tabla3[[#This Row],[PRECIO]]</f>
        <v>0</v>
      </c>
      <c r="O350" s="2">
        <f>+Tabla3[[#This Row],[BALANCE INICIAL2]]+Tabla3[[#This Row],[ENTRADAS3]]-Tabla3[[#This Row],[SALIDAS4]]</f>
        <v>8544</v>
      </c>
    </row>
    <row r="351" spans="1:15" x14ac:dyDescent="0.25">
      <c r="A351" s="9" t="s">
        <v>23</v>
      </c>
      <c r="B351" s="10" t="s">
        <v>881</v>
      </c>
      <c r="C351" t="s">
        <v>882</v>
      </c>
      <c r="D351" t="s">
        <v>421</v>
      </c>
      <c r="F351" s="9" t="s">
        <v>820</v>
      </c>
      <c r="H351">
        <v>8</v>
      </c>
      <c r="J351">
        <f>+Tabla3[[#This Row],[BALANCE INICIAL]]+Tabla3[[#This Row],[ENTRADAS]]-Tabla3[[#This Row],[SALIDAS]]</f>
        <v>8</v>
      </c>
      <c r="K351" s="2">
        <v>116</v>
      </c>
      <c r="L351" s="2">
        <f>+Tabla3[[#This Row],[BALANCE INICIAL]]*Tabla3[[#This Row],[PRECIO]]</f>
        <v>0</v>
      </c>
      <c r="M351" s="2">
        <f>+Tabla3[[#This Row],[ENTRADAS]]*Tabla3[[#This Row],[PRECIO]]</f>
        <v>928</v>
      </c>
      <c r="N351" s="2">
        <f>+Tabla3[[#This Row],[SALIDAS]]*Tabla3[[#This Row],[PRECIO]]</f>
        <v>0</v>
      </c>
      <c r="O351" s="2">
        <f>+Tabla3[[#This Row],[BALANCE INICIAL2]]+Tabla3[[#This Row],[ENTRADAS3]]-Tabla3[[#This Row],[SALIDAS4]]</f>
        <v>928</v>
      </c>
    </row>
    <row r="352" spans="1:15" x14ac:dyDescent="0.25">
      <c r="A352" s="9" t="s">
        <v>23</v>
      </c>
      <c r="B352" s="10" t="s">
        <v>881</v>
      </c>
      <c r="C352" t="s">
        <v>882</v>
      </c>
      <c r="D352" t="s">
        <v>426</v>
      </c>
      <c r="F352" s="9" t="s">
        <v>820</v>
      </c>
      <c r="H352">
        <v>10</v>
      </c>
      <c r="J352">
        <f>+Tabla3[[#This Row],[BALANCE INICIAL]]+Tabla3[[#This Row],[ENTRADAS]]-Tabla3[[#This Row],[SALIDAS]]</f>
        <v>10</v>
      </c>
      <c r="K352" s="2">
        <v>84</v>
      </c>
      <c r="L352" s="2">
        <f>+Tabla3[[#This Row],[BALANCE INICIAL]]*Tabla3[[#This Row],[PRECIO]]</f>
        <v>0</v>
      </c>
      <c r="M352" s="2">
        <f>+Tabla3[[#This Row],[ENTRADAS]]*Tabla3[[#This Row],[PRECIO]]</f>
        <v>840</v>
      </c>
      <c r="N352" s="2">
        <f>+Tabla3[[#This Row],[SALIDAS]]*Tabla3[[#This Row],[PRECIO]]</f>
        <v>0</v>
      </c>
      <c r="O352" s="2">
        <f>+Tabla3[[#This Row],[BALANCE INICIAL2]]+Tabla3[[#This Row],[ENTRADAS3]]-Tabla3[[#This Row],[SALIDAS4]]</f>
        <v>840</v>
      </c>
    </row>
    <row r="353" spans="1:15" x14ac:dyDescent="0.25">
      <c r="A353" s="9" t="s">
        <v>23</v>
      </c>
      <c r="B353" s="10" t="s">
        <v>881</v>
      </c>
      <c r="C353" t="s">
        <v>882</v>
      </c>
      <c r="D353" t="s">
        <v>420</v>
      </c>
      <c r="F353" s="9" t="s">
        <v>820</v>
      </c>
      <c r="H353">
        <v>5</v>
      </c>
      <c r="J353">
        <f>+Tabla3[[#This Row],[BALANCE INICIAL]]+Tabla3[[#This Row],[ENTRADAS]]-Tabla3[[#This Row],[SALIDAS]]</f>
        <v>5</v>
      </c>
      <c r="K353" s="2">
        <v>154</v>
      </c>
      <c r="L353" s="2">
        <f>+Tabla3[[#This Row],[BALANCE INICIAL]]*Tabla3[[#This Row],[PRECIO]]</f>
        <v>0</v>
      </c>
      <c r="M353" s="2">
        <f>+Tabla3[[#This Row],[ENTRADAS]]*Tabla3[[#This Row],[PRECIO]]</f>
        <v>770</v>
      </c>
      <c r="N353" s="2">
        <f>+Tabla3[[#This Row],[SALIDAS]]*Tabla3[[#This Row],[PRECIO]]</f>
        <v>0</v>
      </c>
      <c r="O353" s="2">
        <f>+Tabla3[[#This Row],[BALANCE INICIAL2]]+Tabla3[[#This Row],[ENTRADAS3]]-Tabla3[[#This Row],[SALIDAS4]]</f>
        <v>770</v>
      </c>
    </row>
    <row r="354" spans="1:15" hidden="1" x14ac:dyDescent="0.25">
      <c r="A354" s="9" t="s">
        <v>59</v>
      </c>
      <c r="B354" s="16" t="s">
        <v>880</v>
      </c>
      <c r="C354" t="s">
        <v>107</v>
      </c>
      <c r="D354" t="s">
        <v>707</v>
      </c>
      <c r="F354" s="9" t="s">
        <v>820</v>
      </c>
      <c r="G354">
        <v>1</v>
      </c>
      <c r="J354">
        <f>+Tabla3[[#This Row],[BALANCE INICIAL]]+Tabla3[[#This Row],[ENTRADAS]]-Tabla3[[#This Row],[SALIDAS]]</f>
        <v>1</v>
      </c>
      <c r="K354" s="2">
        <v>1000</v>
      </c>
      <c r="L354" s="2">
        <f>+Tabla3[[#This Row],[BALANCE INICIAL]]*Tabla3[[#This Row],[PRECIO]]</f>
        <v>1000</v>
      </c>
      <c r="M354" s="2">
        <f>+Tabla3[[#This Row],[ENTRADAS]]*Tabla3[[#This Row],[PRECIO]]</f>
        <v>0</v>
      </c>
      <c r="N354" s="2">
        <f>+Tabla3[[#This Row],[SALIDAS]]*Tabla3[[#This Row],[PRECIO]]</f>
        <v>0</v>
      </c>
      <c r="O354" s="2">
        <f>+Tabla3[[#This Row],[BALANCE INICIAL2]]+Tabla3[[#This Row],[ENTRADAS3]]-Tabla3[[#This Row],[SALIDAS4]]</f>
        <v>1000</v>
      </c>
    </row>
    <row r="355" spans="1:15" hidden="1" x14ac:dyDescent="0.25">
      <c r="A355" s="9" t="s">
        <v>29</v>
      </c>
      <c r="B355" s="10" t="s">
        <v>878</v>
      </c>
      <c r="C355" t="s">
        <v>102</v>
      </c>
      <c r="D355" t="s">
        <v>587</v>
      </c>
      <c r="F355" s="9" t="s">
        <v>865</v>
      </c>
      <c r="G355">
        <v>1</v>
      </c>
      <c r="J355">
        <f>+Tabla3[[#This Row],[BALANCE INICIAL]]+Tabla3[[#This Row],[ENTRADAS]]-Tabla3[[#This Row],[SALIDAS]]</f>
        <v>1</v>
      </c>
      <c r="K355" s="2">
        <v>400</v>
      </c>
      <c r="L355" s="2">
        <f>+Tabla3[[#This Row],[BALANCE INICIAL]]*Tabla3[[#This Row],[PRECIO]]</f>
        <v>400</v>
      </c>
      <c r="M355" s="2">
        <f>+Tabla3[[#This Row],[ENTRADAS]]*Tabla3[[#This Row],[PRECIO]]</f>
        <v>0</v>
      </c>
      <c r="N355" s="2">
        <f>+Tabla3[[#This Row],[SALIDAS]]*Tabla3[[#This Row],[PRECIO]]</f>
        <v>0</v>
      </c>
      <c r="O355" s="2">
        <f>+Tabla3[[#This Row],[BALANCE INICIAL2]]+Tabla3[[#This Row],[ENTRADAS3]]-Tabla3[[#This Row],[SALIDAS4]]</f>
        <v>400</v>
      </c>
    </row>
    <row r="356" spans="1:15" ht="26.25" x14ac:dyDescent="0.25">
      <c r="A356" s="15" t="s">
        <v>43</v>
      </c>
      <c r="B356" s="10" t="s">
        <v>954</v>
      </c>
      <c r="C356" s="18" t="s">
        <v>89</v>
      </c>
      <c r="D356" t="s">
        <v>972</v>
      </c>
      <c r="F356" s="9" t="s">
        <v>820</v>
      </c>
      <c r="H356">
        <v>200</v>
      </c>
      <c r="J356">
        <f>+Tabla3[[#This Row],[BALANCE INICIAL]]+Tabla3[[#This Row],[ENTRADAS]]-Tabla3[[#This Row],[SALIDAS]]</f>
        <v>200</v>
      </c>
      <c r="K356" s="2">
        <v>119</v>
      </c>
      <c r="L356" s="2">
        <f>+Tabla3[[#This Row],[BALANCE INICIAL]]*Tabla3[[#This Row],[PRECIO]]</f>
        <v>0</v>
      </c>
      <c r="M356" s="2">
        <f>+Tabla3[[#This Row],[ENTRADAS]]*Tabla3[[#This Row],[PRECIO]]</f>
        <v>23800</v>
      </c>
      <c r="N356" s="2">
        <f>+Tabla3[[#This Row],[SALIDAS]]*Tabla3[[#This Row],[PRECIO]]</f>
        <v>0</v>
      </c>
      <c r="O356" s="2">
        <f>+Tabla3[[#This Row],[BALANCE INICIAL2]]+Tabla3[[#This Row],[ENTRADAS3]]-Tabla3[[#This Row],[SALIDAS4]]</f>
        <v>23800</v>
      </c>
    </row>
    <row r="357" spans="1:15" x14ac:dyDescent="0.25">
      <c r="A357" s="9" t="s">
        <v>31</v>
      </c>
      <c r="B357" s="16" t="s">
        <v>897</v>
      </c>
      <c r="C357" t="s">
        <v>75</v>
      </c>
      <c r="D357" t="s">
        <v>241</v>
      </c>
      <c r="F357" s="9" t="s">
        <v>840</v>
      </c>
      <c r="G357">
        <v>156</v>
      </c>
      <c r="H357">
        <v>140</v>
      </c>
      <c r="I357">
        <v>57</v>
      </c>
      <c r="J357">
        <f>+Tabla3[[#This Row],[BALANCE INICIAL]]+Tabla3[[#This Row],[ENTRADAS]]-Tabla3[[#This Row],[SALIDAS]]</f>
        <v>239</v>
      </c>
      <c r="K357" s="2">
        <v>93</v>
      </c>
      <c r="L357" s="2">
        <f>+Tabla3[[#This Row],[BALANCE INICIAL]]*Tabla3[[#This Row],[PRECIO]]</f>
        <v>14508</v>
      </c>
      <c r="M357" s="2">
        <f>+Tabla3[[#This Row],[ENTRADAS]]*Tabla3[[#This Row],[PRECIO]]</f>
        <v>13020</v>
      </c>
      <c r="N357" s="2">
        <f>+Tabla3[[#This Row],[SALIDAS]]*Tabla3[[#This Row],[PRECIO]]</f>
        <v>5301</v>
      </c>
      <c r="O357" s="2">
        <f>+Tabla3[[#This Row],[BALANCE INICIAL2]]+Tabla3[[#This Row],[ENTRADAS3]]-Tabla3[[#This Row],[SALIDAS4]]</f>
        <v>22227</v>
      </c>
    </row>
    <row r="358" spans="1:15" hidden="1" x14ac:dyDescent="0.25">
      <c r="A358" s="9" t="s">
        <v>33</v>
      </c>
      <c r="B358" s="10" t="s">
        <v>879</v>
      </c>
      <c r="C358" t="s">
        <v>106</v>
      </c>
      <c r="D358" t="s">
        <v>708</v>
      </c>
      <c r="F358" s="9" t="s">
        <v>825</v>
      </c>
      <c r="G358">
        <v>9</v>
      </c>
      <c r="J358">
        <f>+Tabla3[[#This Row],[BALANCE INICIAL]]+Tabla3[[#This Row],[ENTRADAS]]-Tabla3[[#This Row],[SALIDAS]]</f>
        <v>9</v>
      </c>
      <c r="K358" s="2">
        <v>633.62</v>
      </c>
      <c r="L358" s="2">
        <f>+Tabla3[[#This Row],[BALANCE INICIAL]]*Tabla3[[#This Row],[PRECIO]]</f>
        <v>5702.58</v>
      </c>
      <c r="M358" s="2">
        <f>+Tabla3[[#This Row],[ENTRADAS]]*Tabla3[[#This Row],[PRECIO]]</f>
        <v>0</v>
      </c>
      <c r="N358" s="2">
        <f>+Tabla3[[#This Row],[SALIDAS]]*Tabla3[[#This Row],[PRECIO]]</f>
        <v>0</v>
      </c>
      <c r="O358" s="2">
        <f>+Tabla3[[#This Row],[BALANCE INICIAL2]]+Tabla3[[#This Row],[ENTRADAS3]]-Tabla3[[#This Row],[SALIDAS4]]</f>
        <v>5702.58</v>
      </c>
    </row>
    <row r="359" spans="1:15" hidden="1" x14ac:dyDescent="0.25">
      <c r="A359" s="9" t="s">
        <v>31</v>
      </c>
      <c r="B359" s="16" t="s">
        <v>897</v>
      </c>
      <c r="C359" t="s">
        <v>75</v>
      </c>
      <c r="D359" t="s">
        <v>242</v>
      </c>
      <c r="F359" s="9" t="s">
        <v>825</v>
      </c>
      <c r="G359">
        <v>350</v>
      </c>
      <c r="I359">
        <v>163</v>
      </c>
      <c r="J359">
        <f>+Tabla3[[#This Row],[BALANCE INICIAL]]+Tabla3[[#This Row],[ENTRADAS]]-Tabla3[[#This Row],[SALIDAS]]</f>
        <v>187</v>
      </c>
      <c r="K359" s="2">
        <v>93</v>
      </c>
      <c r="L359" s="2">
        <f>+Tabla3[[#This Row],[BALANCE INICIAL]]*Tabla3[[#This Row],[PRECIO]]</f>
        <v>32550</v>
      </c>
      <c r="M359" s="2">
        <f>+Tabla3[[#This Row],[ENTRADAS]]*Tabla3[[#This Row],[PRECIO]]</f>
        <v>0</v>
      </c>
      <c r="N359" s="2">
        <f>+Tabla3[[#This Row],[SALIDAS]]*Tabla3[[#This Row],[PRECIO]]</f>
        <v>15159</v>
      </c>
      <c r="O359" s="2">
        <f>+Tabla3[[#This Row],[BALANCE INICIAL2]]+Tabla3[[#This Row],[ENTRADAS3]]-Tabla3[[#This Row],[SALIDAS4]]</f>
        <v>17391</v>
      </c>
    </row>
    <row r="360" spans="1:15" hidden="1" x14ac:dyDescent="0.25">
      <c r="A360" s="9" t="s">
        <v>33</v>
      </c>
      <c r="B360" s="10" t="s">
        <v>879</v>
      </c>
      <c r="C360" t="s">
        <v>106</v>
      </c>
      <c r="D360" t="s">
        <v>709</v>
      </c>
      <c r="F360" s="9" t="s">
        <v>825</v>
      </c>
      <c r="G360">
        <v>13</v>
      </c>
      <c r="J360">
        <f>+Tabla3[[#This Row],[BALANCE INICIAL]]+Tabla3[[#This Row],[ENTRADAS]]-Tabla3[[#This Row],[SALIDAS]]</f>
        <v>13</v>
      </c>
      <c r="K360" s="2">
        <v>615</v>
      </c>
      <c r="L360" s="2">
        <f>+Tabla3[[#This Row],[BALANCE INICIAL]]*Tabla3[[#This Row],[PRECIO]]</f>
        <v>7995</v>
      </c>
      <c r="M360" s="2">
        <f>+Tabla3[[#This Row],[ENTRADAS]]*Tabla3[[#This Row],[PRECIO]]</f>
        <v>0</v>
      </c>
      <c r="N360" s="2">
        <f>+Tabla3[[#This Row],[SALIDAS]]*Tabla3[[#This Row],[PRECIO]]</f>
        <v>0</v>
      </c>
      <c r="O360" s="2">
        <f>+Tabla3[[#This Row],[BALANCE INICIAL2]]+Tabla3[[#This Row],[ENTRADAS3]]-Tabla3[[#This Row],[SALIDAS4]]</f>
        <v>7995</v>
      </c>
    </row>
    <row r="361" spans="1:15" x14ac:dyDescent="0.25">
      <c r="A361" s="9" t="s">
        <v>23</v>
      </c>
      <c r="B361" s="10" t="s">
        <v>881</v>
      </c>
      <c r="C361" t="s">
        <v>882</v>
      </c>
      <c r="D361" t="s">
        <v>945</v>
      </c>
      <c r="F361" s="9" t="s">
        <v>826</v>
      </c>
      <c r="H361">
        <v>70</v>
      </c>
      <c r="J361">
        <f>+Tabla3[[#This Row],[BALANCE INICIAL]]+Tabla3[[#This Row],[ENTRADAS]]-Tabla3[[#This Row],[SALIDAS]]</f>
        <v>70</v>
      </c>
      <c r="K361" s="2">
        <v>298</v>
      </c>
      <c r="L361" s="2">
        <f>+Tabla3[[#This Row],[BALANCE INICIAL]]*Tabla3[[#This Row],[PRECIO]]</f>
        <v>0</v>
      </c>
      <c r="M361" s="2">
        <f>+Tabla3[[#This Row],[ENTRADAS]]*Tabla3[[#This Row],[PRECIO]]</f>
        <v>20860</v>
      </c>
      <c r="N361" s="2">
        <f>+Tabla3[[#This Row],[SALIDAS]]*Tabla3[[#This Row],[PRECIO]]</f>
        <v>0</v>
      </c>
      <c r="O361" s="2">
        <f>+Tabla3[[#This Row],[BALANCE INICIAL2]]+Tabla3[[#This Row],[ENTRADAS3]]-Tabla3[[#This Row],[SALIDAS4]]</f>
        <v>20860</v>
      </c>
    </row>
    <row r="362" spans="1:15" hidden="1" x14ac:dyDescent="0.25">
      <c r="A362" s="9" t="s">
        <v>29</v>
      </c>
      <c r="B362" s="16" t="s">
        <v>878</v>
      </c>
      <c r="C362" t="s">
        <v>102</v>
      </c>
      <c r="D362" t="s">
        <v>512</v>
      </c>
      <c r="F362" s="9" t="s">
        <v>908</v>
      </c>
      <c r="G362">
        <v>0</v>
      </c>
      <c r="J362">
        <f>+Tabla3[[#This Row],[BALANCE INICIAL]]+Tabla3[[#This Row],[ENTRADAS]]-Tabla3[[#This Row],[SALIDAS]]</f>
        <v>0</v>
      </c>
      <c r="K362" s="2">
        <v>180</v>
      </c>
      <c r="L362" s="2">
        <f>+Tabla3[[#This Row],[BALANCE INICIAL]]*Tabla3[[#This Row],[PRECIO]]</f>
        <v>0</v>
      </c>
      <c r="M362" s="2">
        <f>+Tabla3[[#This Row],[ENTRADAS]]*Tabla3[[#This Row],[PRECIO]]</f>
        <v>0</v>
      </c>
      <c r="N362" s="2">
        <f>+Tabla3[[#This Row],[SALIDAS]]*Tabla3[[#This Row],[PRECIO]]</f>
        <v>0</v>
      </c>
      <c r="O362" s="2">
        <f>+Tabla3[[#This Row],[BALANCE INICIAL2]]+Tabla3[[#This Row],[ENTRADAS3]]-Tabla3[[#This Row],[SALIDAS4]]</f>
        <v>0</v>
      </c>
    </row>
    <row r="363" spans="1:15" hidden="1" x14ac:dyDescent="0.25">
      <c r="A363" s="9" t="s">
        <v>59</v>
      </c>
      <c r="B363" s="16" t="s">
        <v>880</v>
      </c>
      <c r="C363" t="s">
        <v>107</v>
      </c>
      <c r="D363" t="s">
        <v>710</v>
      </c>
      <c r="F363" s="9" t="s">
        <v>820</v>
      </c>
      <c r="G363">
        <v>7</v>
      </c>
      <c r="J363">
        <f>+Tabla3[[#This Row],[BALANCE INICIAL]]+Tabla3[[#This Row],[ENTRADAS]]-Tabla3[[#This Row],[SALIDAS]]</f>
        <v>7</v>
      </c>
      <c r="K363" s="2">
        <v>545</v>
      </c>
      <c r="L363" s="2">
        <f>+Tabla3[[#This Row],[BALANCE INICIAL]]*Tabla3[[#This Row],[PRECIO]]</f>
        <v>3815</v>
      </c>
      <c r="M363" s="2">
        <f>+Tabla3[[#This Row],[ENTRADAS]]*Tabla3[[#This Row],[PRECIO]]</f>
        <v>0</v>
      </c>
      <c r="N363" s="2">
        <f>+Tabla3[[#This Row],[SALIDAS]]*Tabla3[[#This Row],[PRECIO]]</f>
        <v>0</v>
      </c>
      <c r="O363" s="2">
        <f>+Tabla3[[#This Row],[BALANCE INICIAL2]]+Tabla3[[#This Row],[ENTRADAS3]]-Tabla3[[#This Row],[SALIDAS4]]</f>
        <v>3815</v>
      </c>
    </row>
    <row r="364" spans="1:15" hidden="1" x14ac:dyDescent="0.25">
      <c r="A364" s="9" t="s">
        <v>59</v>
      </c>
      <c r="B364" s="16" t="s">
        <v>880</v>
      </c>
      <c r="C364" t="s">
        <v>107</v>
      </c>
      <c r="D364" t="s">
        <v>711</v>
      </c>
      <c r="F364" s="9" t="s">
        <v>820</v>
      </c>
      <c r="G364">
        <v>1</v>
      </c>
      <c r="J364">
        <f>+Tabla3[[#This Row],[BALANCE INICIAL]]+Tabla3[[#This Row],[ENTRADAS]]-Tabla3[[#This Row],[SALIDAS]]</f>
        <v>1</v>
      </c>
      <c r="K364" s="2">
        <v>775</v>
      </c>
      <c r="L364" s="2">
        <f>+Tabla3[[#This Row],[BALANCE INICIAL]]*Tabla3[[#This Row],[PRECIO]]</f>
        <v>775</v>
      </c>
      <c r="M364" s="2">
        <f>+Tabla3[[#This Row],[ENTRADAS]]*Tabla3[[#This Row],[PRECIO]]</f>
        <v>0</v>
      </c>
      <c r="N364" s="2">
        <f>+Tabla3[[#This Row],[SALIDAS]]*Tabla3[[#This Row],[PRECIO]]</f>
        <v>0</v>
      </c>
      <c r="O364" s="2">
        <f>+Tabla3[[#This Row],[BALANCE INICIAL2]]+Tabla3[[#This Row],[ENTRADAS3]]-Tabla3[[#This Row],[SALIDAS4]]</f>
        <v>775</v>
      </c>
    </row>
    <row r="365" spans="1:15" hidden="1" x14ac:dyDescent="0.25">
      <c r="A365" s="9" t="s">
        <v>26</v>
      </c>
      <c r="B365" s="16" t="s">
        <v>887</v>
      </c>
      <c r="C365" t="s">
        <v>70</v>
      </c>
      <c r="D365" t="s">
        <v>245</v>
      </c>
      <c r="F365" s="9" t="s">
        <v>821</v>
      </c>
      <c r="G365">
        <v>1</v>
      </c>
      <c r="J365">
        <f>+Tabla3[[#This Row],[BALANCE INICIAL]]+Tabla3[[#This Row],[ENTRADAS]]-Tabla3[[#This Row],[SALIDAS]]</f>
        <v>1</v>
      </c>
      <c r="K365" s="2">
        <v>5800</v>
      </c>
      <c r="L365" s="2">
        <f>+Tabla3[[#This Row],[BALANCE INICIAL]]*Tabla3[[#This Row],[PRECIO]]</f>
        <v>5800</v>
      </c>
      <c r="M365" s="2">
        <f>+Tabla3[[#This Row],[ENTRADAS]]*Tabla3[[#This Row],[PRECIO]]</f>
        <v>0</v>
      </c>
      <c r="N365" s="2">
        <f>+Tabla3[[#This Row],[SALIDAS]]*Tabla3[[#This Row],[PRECIO]]</f>
        <v>0</v>
      </c>
      <c r="O365" s="2">
        <f>+Tabla3[[#This Row],[BALANCE INICIAL2]]+Tabla3[[#This Row],[ENTRADAS3]]-Tabla3[[#This Row],[SALIDAS4]]</f>
        <v>5800</v>
      </c>
    </row>
    <row r="366" spans="1:15" ht="26.25" hidden="1" x14ac:dyDescent="0.25">
      <c r="A366" s="14" t="s">
        <v>26</v>
      </c>
      <c r="B366" s="16" t="s">
        <v>887</v>
      </c>
      <c r="C366" s="16" t="s">
        <v>70</v>
      </c>
      <c r="D366" t="s">
        <v>249</v>
      </c>
      <c r="F366" s="9" t="s">
        <v>821</v>
      </c>
      <c r="G366">
        <v>4</v>
      </c>
      <c r="J366">
        <f>+Tabla3[[#This Row],[BALANCE INICIAL]]+Tabla3[[#This Row],[ENTRADAS]]-Tabla3[[#This Row],[SALIDAS]]</f>
        <v>4</v>
      </c>
      <c r="K366" s="2">
        <v>1885</v>
      </c>
      <c r="L366" s="2">
        <f>+Tabla3[[#This Row],[BALANCE INICIAL]]*Tabla3[[#This Row],[PRECIO]]</f>
        <v>7540</v>
      </c>
      <c r="M366" s="2">
        <f>+Tabla3[[#This Row],[ENTRADAS]]*Tabla3[[#This Row],[PRECIO]]</f>
        <v>0</v>
      </c>
      <c r="N366" s="2">
        <f>+Tabla3[[#This Row],[SALIDAS]]*Tabla3[[#This Row],[PRECIO]]</f>
        <v>0</v>
      </c>
      <c r="O366" s="2">
        <f>+Tabla3[[#This Row],[BALANCE INICIAL2]]+Tabla3[[#This Row],[ENTRADAS3]]-Tabla3[[#This Row],[SALIDAS4]]</f>
        <v>7540</v>
      </c>
    </row>
    <row r="367" spans="1:15" ht="26.25" hidden="1" x14ac:dyDescent="0.25">
      <c r="A367" s="14" t="s">
        <v>26</v>
      </c>
      <c r="B367" s="16" t="s">
        <v>887</v>
      </c>
      <c r="C367" s="16" t="s">
        <v>70</v>
      </c>
      <c r="D367" t="s">
        <v>250</v>
      </c>
      <c r="F367" s="9" t="s">
        <v>821</v>
      </c>
      <c r="G367">
        <v>4</v>
      </c>
      <c r="J367">
        <f>+Tabla3[[#This Row],[BALANCE INICIAL]]+Tabla3[[#This Row],[ENTRADAS]]-Tabla3[[#This Row],[SALIDAS]]</f>
        <v>4</v>
      </c>
      <c r="K367" s="2">
        <v>1350</v>
      </c>
      <c r="L367" s="2">
        <f>+Tabla3[[#This Row],[BALANCE INICIAL]]*Tabla3[[#This Row],[PRECIO]]</f>
        <v>5400</v>
      </c>
      <c r="M367" s="2">
        <f>+Tabla3[[#This Row],[ENTRADAS]]*Tabla3[[#This Row],[PRECIO]]</f>
        <v>0</v>
      </c>
      <c r="N367" s="2">
        <f>+Tabla3[[#This Row],[SALIDAS]]*Tabla3[[#This Row],[PRECIO]]</f>
        <v>0</v>
      </c>
      <c r="O367" s="2">
        <f>+Tabla3[[#This Row],[BALANCE INICIAL2]]+Tabla3[[#This Row],[ENTRADAS3]]-Tabla3[[#This Row],[SALIDAS4]]</f>
        <v>5400</v>
      </c>
    </row>
    <row r="368" spans="1:15" ht="26.25" hidden="1" x14ac:dyDescent="0.25">
      <c r="A368" s="14" t="s">
        <v>26</v>
      </c>
      <c r="B368" s="16" t="s">
        <v>887</v>
      </c>
      <c r="C368" s="16" t="s">
        <v>70</v>
      </c>
      <c r="D368" t="s">
        <v>247</v>
      </c>
      <c r="F368" s="9" t="s">
        <v>821</v>
      </c>
      <c r="G368">
        <v>1</v>
      </c>
      <c r="J368">
        <f>+Tabla3[[#This Row],[BALANCE INICIAL]]+Tabla3[[#This Row],[ENTRADAS]]-Tabla3[[#This Row],[SALIDAS]]</f>
        <v>1</v>
      </c>
      <c r="K368" s="2">
        <v>2150</v>
      </c>
      <c r="L368" s="2">
        <f>+Tabla3[[#This Row],[BALANCE INICIAL]]*Tabla3[[#This Row],[PRECIO]]</f>
        <v>2150</v>
      </c>
      <c r="M368" s="2">
        <f>+Tabla3[[#This Row],[ENTRADAS]]*Tabla3[[#This Row],[PRECIO]]</f>
        <v>0</v>
      </c>
      <c r="N368" s="2">
        <f>+Tabla3[[#This Row],[SALIDAS]]*Tabla3[[#This Row],[PRECIO]]</f>
        <v>0</v>
      </c>
      <c r="O368" s="2">
        <f>+Tabla3[[#This Row],[BALANCE INICIAL2]]+Tabla3[[#This Row],[ENTRADAS3]]-Tabla3[[#This Row],[SALIDAS4]]</f>
        <v>2150</v>
      </c>
    </row>
    <row r="369" spans="1:15" ht="26.25" hidden="1" x14ac:dyDescent="0.25">
      <c r="A369" s="14" t="s">
        <v>26</v>
      </c>
      <c r="B369" s="16" t="s">
        <v>887</v>
      </c>
      <c r="C369" s="16" t="s">
        <v>70</v>
      </c>
      <c r="D369" t="s">
        <v>248</v>
      </c>
      <c r="F369" s="9" t="s">
        <v>821</v>
      </c>
      <c r="G369">
        <v>1</v>
      </c>
      <c r="J369">
        <f>+Tabla3[[#This Row],[BALANCE INICIAL]]+Tabla3[[#This Row],[ENTRADAS]]-Tabla3[[#This Row],[SALIDAS]]</f>
        <v>1</v>
      </c>
      <c r="K369" s="2">
        <v>2750</v>
      </c>
      <c r="L369" s="2">
        <f>+Tabla3[[#This Row],[BALANCE INICIAL]]*Tabla3[[#This Row],[PRECIO]]</f>
        <v>2750</v>
      </c>
      <c r="M369" s="2">
        <f>+Tabla3[[#This Row],[ENTRADAS]]*Tabla3[[#This Row],[PRECIO]]</f>
        <v>0</v>
      </c>
      <c r="N369" s="2">
        <f>+Tabla3[[#This Row],[SALIDAS]]*Tabla3[[#This Row],[PRECIO]]</f>
        <v>0</v>
      </c>
      <c r="O369" s="2">
        <f>+Tabla3[[#This Row],[BALANCE INICIAL2]]+Tabla3[[#This Row],[ENTRADAS3]]-Tabla3[[#This Row],[SALIDAS4]]</f>
        <v>2750</v>
      </c>
    </row>
    <row r="370" spans="1:15" ht="26.25" hidden="1" x14ac:dyDescent="0.25">
      <c r="A370" s="14" t="s">
        <v>59</v>
      </c>
      <c r="B370" s="16" t="s">
        <v>880</v>
      </c>
      <c r="C370" s="16" t="s">
        <v>107</v>
      </c>
      <c r="D370" t="s">
        <v>713</v>
      </c>
      <c r="F370" s="9" t="s">
        <v>873</v>
      </c>
      <c r="G370">
        <v>4</v>
      </c>
      <c r="J370">
        <f>+Tabla3[[#This Row],[BALANCE INICIAL]]+Tabla3[[#This Row],[ENTRADAS]]-Tabla3[[#This Row],[SALIDAS]]</f>
        <v>4</v>
      </c>
      <c r="K370" s="2">
        <v>539</v>
      </c>
      <c r="L370" s="2">
        <f>+Tabla3[[#This Row],[BALANCE INICIAL]]*Tabla3[[#This Row],[PRECIO]]</f>
        <v>2156</v>
      </c>
      <c r="M370" s="2">
        <f>+Tabla3[[#This Row],[ENTRADAS]]*Tabla3[[#This Row],[PRECIO]]</f>
        <v>0</v>
      </c>
      <c r="N370" s="2">
        <f>+Tabla3[[#This Row],[SALIDAS]]*Tabla3[[#This Row],[PRECIO]]</f>
        <v>0</v>
      </c>
      <c r="O370" s="2">
        <f>+Tabla3[[#This Row],[BALANCE INICIAL2]]+Tabla3[[#This Row],[ENTRADAS3]]-Tabla3[[#This Row],[SALIDAS4]]</f>
        <v>2156</v>
      </c>
    </row>
    <row r="371" spans="1:15" ht="26.25" hidden="1" x14ac:dyDescent="0.25">
      <c r="A371" s="14" t="s">
        <v>35</v>
      </c>
      <c r="B371" s="10" t="s">
        <v>883</v>
      </c>
      <c r="C371" s="16" t="s">
        <v>81</v>
      </c>
      <c r="D371" t="s">
        <v>435</v>
      </c>
      <c r="F371" s="9" t="s">
        <v>826</v>
      </c>
      <c r="G371">
        <v>1</v>
      </c>
      <c r="J371">
        <f>+Tabla3[[#This Row],[BALANCE INICIAL]]+Tabla3[[#This Row],[ENTRADAS]]-Tabla3[[#This Row],[SALIDAS]]</f>
        <v>1</v>
      </c>
      <c r="K371" s="2">
        <v>466.44</v>
      </c>
      <c r="L371" s="2">
        <f>+Tabla3[[#This Row],[BALANCE INICIAL]]*Tabla3[[#This Row],[PRECIO]]</f>
        <v>466.44</v>
      </c>
      <c r="M371" s="2">
        <f>+Tabla3[[#This Row],[ENTRADAS]]*Tabla3[[#This Row],[PRECIO]]</f>
        <v>0</v>
      </c>
      <c r="N371" s="2">
        <f>+Tabla3[[#This Row],[SALIDAS]]*Tabla3[[#This Row],[PRECIO]]</f>
        <v>0</v>
      </c>
      <c r="O371" s="2">
        <f>+Tabla3[[#This Row],[BALANCE INICIAL2]]+Tabla3[[#This Row],[ENTRADAS3]]-Tabla3[[#This Row],[SALIDAS4]]</f>
        <v>466.44</v>
      </c>
    </row>
    <row r="372" spans="1:15" ht="26.25" hidden="1" x14ac:dyDescent="0.25">
      <c r="A372" s="14" t="s">
        <v>26</v>
      </c>
      <c r="B372" s="16" t="s">
        <v>887</v>
      </c>
      <c r="C372" s="16" t="s">
        <v>70</v>
      </c>
      <c r="D372" t="s">
        <v>246</v>
      </c>
      <c r="F372" s="9" t="s">
        <v>821</v>
      </c>
      <c r="G372">
        <v>1</v>
      </c>
      <c r="J372">
        <f>+Tabla3[[#This Row],[BALANCE INICIAL]]+Tabla3[[#This Row],[ENTRADAS]]-Tabla3[[#This Row],[SALIDAS]]</f>
        <v>1</v>
      </c>
      <c r="K372" s="2">
        <v>20300</v>
      </c>
      <c r="L372" s="2">
        <f>+Tabla3[[#This Row],[BALANCE INICIAL]]*Tabla3[[#This Row],[PRECIO]]</f>
        <v>20300</v>
      </c>
      <c r="M372" s="2">
        <f>+Tabla3[[#This Row],[ENTRADAS]]*Tabla3[[#This Row],[PRECIO]]</f>
        <v>0</v>
      </c>
      <c r="N372" s="2">
        <f>+Tabla3[[#This Row],[SALIDAS]]*Tabla3[[#This Row],[PRECIO]]</f>
        <v>0</v>
      </c>
      <c r="O372" s="2">
        <f>+Tabla3[[#This Row],[BALANCE INICIAL2]]+Tabla3[[#This Row],[ENTRADAS3]]-Tabla3[[#This Row],[SALIDAS4]]</f>
        <v>20300</v>
      </c>
    </row>
    <row r="373" spans="1:15" ht="26.25" hidden="1" x14ac:dyDescent="0.25">
      <c r="A373" s="14" t="s">
        <v>52</v>
      </c>
      <c r="B373" s="16" t="s">
        <v>891</v>
      </c>
      <c r="C373" s="16" t="s">
        <v>100</v>
      </c>
      <c r="D373" t="s">
        <v>391</v>
      </c>
      <c r="F373" s="9" t="s">
        <v>820</v>
      </c>
      <c r="G373">
        <v>1</v>
      </c>
      <c r="J373">
        <f>+Tabla3[[#This Row],[BALANCE INICIAL]]+Tabla3[[#This Row],[ENTRADAS]]-Tabla3[[#This Row],[SALIDAS]]</f>
        <v>1</v>
      </c>
      <c r="K373" s="2">
        <v>3000</v>
      </c>
      <c r="L373" s="2">
        <f>+Tabla3[[#This Row],[BALANCE INICIAL]]*Tabla3[[#This Row],[PRECIO]]</f>
        <v>3000</v>
      </c>
      <c r="M373" s="2">
        <f>+Tabla3[[#This Row],[ENTRADAS]]*Tabla3[[#This Row],[PRECIO]]</f>
        <v>0</v>
      </c>
      <c r="N373" s="2">
        <f>+Tabla3[[#This Row],[SALIDAS]]*Tabla3[[#This Row],[PRECIO]]</f>
        <v>0</v>
      </c>
      <c r="O373" s="2">
        <f>+Tabla3[[#This Row],[BALANCE INICIAL2]]+Tabla3[[#This Row],[ENTRADAS3]]-Tabla3[[#This Row],[SALIDAS4]]</f>
        <v>3000</v>
      </c>
    </row>
    <row r="374" spans="1:15" ht="26.25" hidden="1" x14ac:dyDescent="0.25">
      <c r="A374" s="14" t="s">
        <v>28</v>
      </c>
      <c r="B374" s="16" t="s">
        <v>884</v>
      </c>
      <c r="C374" s="16" t="s">
        <v>74</v>
      </c>
      <c r="D374" t="s">
        <v>244</v>
      </c>
      <c r="F374" s="9" t="s">
        <v>834</v>
      </c>
      <c r="G374">
        <v>24</v>
      </c>
      <c r="J374">
        <f>+Tabla3[[#This Row],[BALANCE INICIAL]]+Tabla3[[#This Row],[ENTRADAS]]-Tabla3[[#This Row],[SALIDAS]]</f>
        <v>24</v>
      </c>
      <c r="K374" s="2">
        <v>38</v>
      </c>
      <c r="L374" s="2">
        <f>+Tabla3[[#This Row],[BALANCE INICIAL]]*Tabla3[[#This Row],[PRECIO]]</f>
        <v>912</v>
      </c>
      <c r="M374" s="2">
        <f>+Tabla3[[#This Row],[ENTRADAS]]*Tabla3[[#This Row],[PRECIO]]</f>
        <v>0</v>
      </c>
      <c r="N374" s="2">
        <f>+Tabla3[[#This Row],[SALIDAS]]*Tabla3[[#This Row],[PRECIO]]</f>
        <v>0</v>
      </c>
      <c r="O374" s="2">
        <f>+Tabla3[[#This Row],[BALANCE INICIAL2]]+Tabla3[[#This Row],[ENTRADAS3]]-Tabla3[[#This Row],[SALIDAS4]]</f>
        <v>912</v>
      </c>
    </row>
    <row r="375" spans="1:15" ht="26.25" hidden="1" x14ac:dyDescent="0.25">
      <c r="A375" s="14" t="s">
        <v>35</v>
      </c>
      <c r="B375" s="10" t="s">
        <v>883</v>
      </c>
      <c r="C375" s="16" t="s">
        <v>81</v>
      </c>
      <c r="D375" t="s">
        <v>434</v>
      </c>
      <c r="F375" s="9" t="s">
        <v>820</v>
      </c>
      <c r="G375">
        <v>30</v>
      </c>
      <c r="J375">
        <f>+Tabla3[[#This Row],[BALANCE INICIAL]]+Tabla3[[#This Row],[ENTRADAS]]-Tabla3[[#This Row],[SALIDAS]]</f>
        <v>30</v>
      </c>
      <c r="K375" s="2">
        <v>80.930000000000007</v>
      </c>
      <c r="L375" s="2">
        <f>+Tabla3[[#This Row],[BALANCE INICIAL]]*Tabla3[[#This Row],[PRECIO]]</f>
        <v>2427.9</v>
      </c>
      <c r="M375" s="2">
        <f>+Tabla3[[#This Row],[ENTRADAS]]*Tabla3[[#This Row],[PRECIO]]</f>
        <v>0</v>
      </c>
      <c r="N375" s="2">
        <f>+Tabla3[[#This Row],[SALIDAS]]*Tabla3[[#This Row],[PRECIO]]</f>
        <v>0</v>
      </c>
      <c r="O375" s="2">
        <f>+Tabla3[[#This Row],[BALANCE INICIAL2]]+Tabla3[[#This Row],[ENTRADAS3]]-Tabla3[[#This Row],[SALIDAS4]]</f>
        <v>2427.9</v>
      </c>
    </row>
    <row r="376" spans="1:15" ht="26.25" hidden="1" x14ac:dyDescent="0.25">
      <c r="A376" s="14" t="s">
        <v>51</v>
      </c>
      <c r="B376" s="16" t="s">
        <v>901</v>
      </c>
      <c r="C376" s="16" t="s">
        <v>67</v>
      </c>
      <c r="D376" t="s">
        <v>390</v>
      </c>
      <c r="F376" s="9" t="s">
        <v>826</v>
      </c>
      <c r="G376">
        <v>1</v>
      </c>
      <c r="J376">
        <f>+Tabla3[[#This Row],[BALANCE INICIAL]]+Tabla3[[#This Row],[ENTRADAS]]-Tabla3[[#This Row],[SALIDAS]]</f>
        <v>1</v>
      </c>
      <c r="K376" s="2">
        <v>1400</v>
      </c>
      <c r="L376" s="2">
        <f>+Tabla3[[#This Row],[BALANCE INICIAL]]*Tabla3[[#This Row],[PRECIO]]</f>
        <v>1400</v>
      </c>
      <c r="M376" s="2">
        <f>+Tabla3[[#This Row],[ENTRADAS]]*Tabla3[[#This Row],[PRECIO]]</f>
        <v>0</v>
      </c>
      <c r="N376" s="2">
        <f>+Tabla3[[#This Row],[SALIDAS]]*Tabla3[[#This Row],[PRECIO]]</f>
        <v>0</v>
      </c>
      <c r="O376" s="2">
        <f>+Tabla3[[#This Row],[BALANCE INICIAL2]]+Tabla3[[#This Row],[ENTRADAS3]]-Tabla3[[#This Row],[SALIDAS4]]</f>
        <v>1400</v>
      </c>
    </row>
    <row r="377" spans="1:15" ht="26.25" hidden="1" x14ac:dyDescent="0.25">
      <c r="A377" s="14" t="s">
        <v>34</v>
      </c>
      <c r="B377" s="10" t="s">
        <v>877</v>
      </c>
      <c r="C377" s="16" t="s">
        <v>80</v>
      </c>
      <c r="D377" t="s">
        <v>470</v>
      </c>
      <c r="F377" s="9" t="s">
        <v>826</v>
      </c>
      <c r="G377">
        <v>23</v>
      </c>
      <c r="J377">
        <f>+Tabla3[[#This Row],[BALANCE INICIAL]]+Tabla3[[#This Row],[ENTRADAS]]-Tabla3[[#This Row],[SALIDAS]]</f>
        <v>23</v>
      </c>
      <c r="K377" s="2">
        <v>142.38</v>
      </c>
      <c r="L377" s="2">
        <f>+Tabla3[[#This Row],[BALANCE INICIAL]]*Tabla3[[#This Row],[PRECIO]]</f>
        <v>3274.74</v>
      </c>
      <c r="M377" s="2">
        <f>+Tabla3[[#This Row],[ENTRADAS]]*Tabla3[[#This Row],[PRECIO]]</f>
        <v>0</v>
      </c>
      <c r="N377" s="2">
        <f>+Tabla3[[#This Row],[SALIDAS]]*Tabla3[[#This Row],[PRECIO]]</f>
        <v>0</v>
      </c>
      <c r="O377" s="2">
        <f>+Tabla3[[#This Row],[BALANCE INICIAL2]]+Tabla3[[#This Row],[ENTRADAS3]]-Tabla3[[#This Row],[SALIDAS4]]</f>
        <v>3274.74</v>
      </c>
    </row>
    <row r="378" spans="1:15" ht="26.25" hidden="1" x14ac:dyDescent="0.25">
      <c r="A378" s="14" t="s">
        <v>33</v>
      </c>
      <c r="B378" s="10" t="s">
        <v>879</v>
      </c>
      <c r="C378" s="16" t="s">
        <v>106</v>
      </c>
      <c r="D378" t="s">
        <v>716</v>
      </c>
      <c r="F378" s="9" t="s">
        <v>825</v>
      </c>
      <c r="G378">
        <v>7</v>
      </c>
      <c r="J378">
        <f>+Tabla3[[#This Row],[BALANCE INICIAL]]+Tabla3[[#This Row],[ENTRADAS]]-Tabla3[[#This Row],[SALIDAS]]</f>
        <v>7</v>
      </c>
      <c r="K378" s="2">
        <v>1650</v>
      </c>
      <c r="L378" s="2">
        <f>+Tabla3[[#This Row],[BALANCE INICIAL]]*Tabla3[[#This Row],[PRECIO]]</f>
        <v>11550</v>
      </c>
      <c r="M378" s="2">
        <f>+Tabla3[[#This Row],[ENTRADAS]]*Tabla3[[#This Row],[PRECIO]]</f>
        <v>0</v>
      </c>
      <c r="N378" s="2">
        <f>+Tabla3[[#This Row],[SALIDAS]]*Tabla3[[#This Row],[PRECIO]]</f>
        <v>0</v>
      </c>
      <c r="O378" s="2">
        <f>+Tabla3[[#This Row],[BALANCE INICIAL2]]+Tabla3[[#This Row],[ENTRADAS3]]-Tabla3[[#This Row],[SALIDAS4]]</f>
        <v>11550</v>
      </c>
    </row>
    <row r="379" spans="1:15" ht="26.25" hidden="1" x14ac:dyDescent="0.25">
      <c r="A379" s="14" t="s">
        <v>33</v>
      </c>
      <c r="B379" s="10" t="s">
        <v>879</v>
      </c>
      <c r="C379" s="16" t="s">
        <v>106</v>
      </c>
      <c r="D379" t="s">
        <v>717</v>
      </c>
      <c r="F379" s="9" t="s">
        <v>825</v>
      </c>
      <c r="G379">
        <v>12</v>
      </c>
      <c r="J379">
        <f>+Tabla3[[#This Row],[BALANCE INICIAL]]+Tabla3[[#This Row],[ENTRADAS]]-Tabla3[[#This Row],[SALIDAS]]</f>
        <v>12</v>
      </c>
      <c r="K379" s="2">
        <v>600</v>
      </c>
      <c r="L379" s="2">
        <f>+Tabla3[[#This Row],[BALANCE INICIAL]]*Tabla3[[#This Row],[PRECIO]]</f>
        <v>7200</v>
      </c>
      <c r="M379" s="2">
        <f>+Tabla3[[#This Row],[ENTRADAS]]*Tabla3[[#This Row],[PRECIO]]</f>
        <v>0</v>
      </c>
      <c r="N379" s="2">
        <f>+Tabla3[[#This Row],[SALIDAS]]*Tabla3[[#This Row],[PRECIO]]</f>
        <v>0</v>
      </c>
      <c r="O379" s="2">
        <f>+Tabla3[[#This Row],[BALANCE INICIAL2]]+Tabla3[[#This Row],[ENTRADAS3]]-Tabla3[[#This Row],[SALIDAS4]]</f>
        <v>7200</v>
      </c>
    </row>
    <row r="380" spans="1:15" ht="26.25" hidden="1" x14ac:dyDescent="0.25">
      <c r="A380" s="14" t="s">
        <v>24</v>
      </c>
      <c r="B380" s="10" t="s">
        <v>875</v>
      </c>
      <c r="C380" s="16" t="s">
        <v>64</v>
      </c>
      <c r="D380" t="s">
        <v>114</v>
      </c>
      <c r="F380" s="9" t="s">
        <v>821</v>
      </c>
      <c r="G380">
        <v>19</v>
      </c>
      <c r="J380">
        <f>+Tabla3[[#This Row],[BALANCE INICIAL]]+Tabla3[[#This Row],[ENTRADAS]]-Tabla3[[#This Row],[SALIDAS]]</f>
        <v>19</v>
      </c>
      <c r="K380" s="2">
        <v>1400</v>
      </c>
      <c r="L380" s="2">
        <f>+Tabla3[[#This Row],[BALANCE INICIAL]]*Tabla3[[#This Row],[PRECIO]]</f>
        <v>26600</v>
      </c>
      <c r="M380" s="2">
        <f>+Tabla3[[#This Row],[ENTRADAS]]*Tabla3[[#This Row],[PRECIO]]</f>
        <v>0</v>
      </c>
      <c r="N380" s="2">
        <f>+Tabla3[[#This Row],[SALIDAS]]*Tabla3[[#This Row],[PRECIO]]</f>
        <v>0</v>
      </c>
      <c r="O380" s="2">
        <f>+Tabla3[[#This Row],[BALANCE INICIAL2]]+Tabla3[[#This Row],[ENTRADAS3]]-Tabla3[[#This Row],[SALIDAS4]]</f>
        <v>26600</v>
      </c>
    </row>
    <row r="381" spans="1:15" ht="26.25" hidden="1" x14ac:dyDescent="0.25">
      <c r="A381" s="14" t="s">
        <v>24</v>
      </c>
      <c r="B381" s="10" t="s">
        <v>875</v>
      </c>
      <c r="C381" s="16" t="s">
        <v>64</v>
      </c>
      <c r="D381" t="s">
        <v>115</v>
      </c>
      <c r="F381" s="9" t="s">
        <v>821</v>
      </c>
      <c r="G381">
        <v>4</v>
      </c>
      <c r="J381">
        <f>+Tabla3[[#This Row],[BALANCE INICIAL]]+Tabla3[[#This Row],[ENTRADAS]]-Tabla3[[#This Row],[SALIDAS]]</f>
        <v>4</v>
      </c>
      <c r="K381" s="2">
        <v>4139</v>
      </c>
      <c r="L381" s="2">
        <f>+Tabla3[[#This Row],[BALANCE INICIAL]]*Tabla3[[#This Row],[PRECIO]]</f>
        <v>16556</v>
      </c>
      <c r="M381" s="2">
        <f>+Tabla3[[#This Row],[ENTRADAS]]*Tabla3[[#This Row],[PRECIO]]</f>
        <v>0</v>
      </c>
      <c r="N381" s="2">
        <f>+Tabla3[[#This Row],[SALIDAS]]*Tabla3[[#This Row],[PRECIO]]</f>
        <v>0</v>
      </c>
      <c r="O381" s="2">
        <f>+Tabla3[[#This Row],[BALANCE INICIAL2]]+Tabla3[[#This Row],[ENTRADAS3]]-Tabla3[[#This Row],[SALIDAS4]]</f>
        <v>16556</v>
      </c>
    </row>
    <row r="382" spans="1:15" x14ac:dyDescent="0.25">
      <c r="A382" s="14" t="s">
        <v>28</v>
      </c>
      <c r="B382" s="16" t="s">
        <v>884</v>
      </c>
      <c r="C382" s="16" t="s">
        <v>74</v>
      </c>
      <c r="D382" t="s">
        <v>922</v>
      </c>
      <c r="F382" s="9" t="s">
        <v>837</v>
      </c>
      <c r="H382">
        <v>150</v>
      </c>
      <c r="I382">
        <v>91</v>
      </c>
      <c r="J382">
        <f>+Tabla3[[#This Row],[BALANCE INICIAL]]+Tabla3[[#This Row],[ENTRADAS]]-Tabla3[[#This Row],[SALIDAS]]</f>
        <v>59</v>
      </c>
      <c r="K382" s="2"/>
      <c r="L382" s="2">
        <f>+Tabla3[[#This Row],[BALANCE INICIAL]]*Tabla3[[#This Row],[PRECIO]]</f>
        <v>0</v>
      </c>
      <c r="M382" s="2">
        <f>+Tabla3[[#This Row],[ENTRADAS]]*Tabla3[[#This Row],[PRECIO]]</f>
        <v>0</v>
      </c>
      <c r="N382" s="2">
        <f>+Tabla3[[#This Row],[SALIDAS]]*Tabla3[[#This Row],[PRECIO]]</f>
        <v>0</v>
      </c>
      <c r="O382" s="2">
        <f>+Tabla3[[#This Row],[BALANCE INICIAL2]]+Tabla3[[#This Row],[ENTRADAS3]]-Tabla3[[#This Row],[SALIDAS4]]</f>
        <v>0</v>
      </c>
    </row>
    <row r="383" spans="1:15" hidden="1" x14ac:dyDescent="0.25">
      <c r="A383" s="14" t="s">
        <v>28</v>
      </c>
      <c r="B383" s="16" t="s">
        <v>884</v>
      </c>
      <c r="C383" s="16" t="s">
        <v>74</v>
      </c>
      <c r="D383" t="s">
        <v>480</v>
      </c>
      <c r="F383" s="9" t="s">
        <v>826</v>
      </c>
      <c r="G383">
        <v>20</v>
      </c>
      <c r="J383">
        <f>+Tabla3[[#This Row],[BALANCE INICIAL]]+Tabla3[[#This Row],[ENTRADAS]]-Tabla3[[#This Row],[SALIDAS]]</f>
        <v>20</v>
      </c>
      <c r="K383" s="2">
        <v>23729.33</v>
      </c>
      <c r="L383" s="2">
        <f>+Tabla3[[#This Row],[BALANCE INICIAL]]*Tabla3[[#This Row],[PRECIO]]</f>
        <v>474586.60000000003</v>
      </c>
      <c r="M383" s="2">
        <f>+Tabla3[[#This Row],[ENTRADAS]]*Tabla3[[#This Row],[PRECIO]]</f>
        <v>0</v>
      </c>
      <c r="N383" s="2">
        <f>+Tabla3[[#This Row],[SALIDAS]]*Tabla3[[#This Row],[PRECIO]]</f>
        <v>0</v>
      </c>
      <c r="O383" s="2">
        <f>+Tabla3[[#This Row],[BALANCE INICIAL2]]+Tabla3[[#This Row],[ENTRADAS3]]-Tabla3[[#This Row],[SALIDAS4]]</f>
        <v>474586.60000000003</v>
      </c>
    </row>
    <row r="384" spans="1:15" hidden="1" x14ac:dyDescent="0.25">
      <c r="A384" s="9" t="s">
        <v>28</v>
      </c>
      <c r="B384" s="16" t="s">
        <v>884</v>
      </c>
      <c r="C384" t="s">
        <v>74</v>
      </c>
      <c r="D384" t="s">
        <v>481</v>
      </c>
      <c r="F384" s="9" t="s">
        <v>864</v>
      </c>
      <c r="G384">
        <v>0</v>
      </c>
      <c r="J384">
        <f>+Tabla3[[#This Row],[BALANCE INICIAL]]+Tabla3[[#This Row],[ENTRADAS]]-Tabla3[[#This Row],[SALIDAS]]</f>
        <v>0</v>
      </c>
      <c r="K384" s="2">
        <v>18271.189999999999</v>
      </c>
      <c r="L384" s="2">
        <f>+Tabla3[[#This Row],[BALANCE INICIAL]]*Tabla3[[#This Row],[PRECIO]]</f>
        <v>0</v>
      </c>
      <c r="M384" s="2">
        <f>+Tabla3[[#This Row],[ENTRADAS]]*Tabla3[[#This Row],[PRECIO]]</f>
        <v>0</v>
      </c>
      <c r="N384" s="2">
        <f>+Tabla3[[#This Row],[SALIDAS]]*Tabla3[[#This Row],[PRECIO]]</f>
        <v>0</v>
      </c>
      <c r="O384" s="2">
        <f>+Tabla3[[#This Row],[BALANCE INICIAL2]]+Tabla3[[#This Row],[ENTRADAS3]]-Tabla3[[#This Row],[SALIDAS4]]</f>
        <v>0</v>
      </c>
    </row>
    <row r="385" spans="1:15" hidden="1" x14ac:dyDescent="0.25">
      <c r="A385" s="9" t="s">
        <v>29</v>
      </c>
      <c r="B385" s="16" t="s">
        <v>878</v>
      </c>
      <c r="C385" t="s">
        <v>102</v>
      </c>
      <c r="D385" t="s">
        <v>506</v>
      </c>
      <c r="F385" s="9" t="s">
        <v>821</v>
      </c>
      <c r="G385">
        <v>0</v>
      </c>
      <c r="J385">
        <f>+Tabla3[[#This Row],[BALANCE INICIAL]]+Tabla3[[#This Row],[ENTRADAS]]-Tabla3[[#This Row],[SALIDAS]]</f>
        <v>0</v>
      </c>
      <c r="K385" s="2">
        <v>175</v>
      </c>
      <c r="L385" s="2">
        <f>+Tabla3[[#This Row],[BALANCE INICIAL]]*Tabla3[[#This Row],[PRECIO]]</f>
        <v>0</v>
      </c>
      <c r="M385" s="2">
        <f>+Tabla3[[#This Row],[ENTRADAS]]*Tabla3[[#This Row],[PRECIO]]</f>
        <v>0</v>
      </c>
      <c r="N385" s="2">
        <f>+Tabla3[[#This Row],[SALIDAS]]*Tabla3[[#This Row],[PRECIO]]</f>
        <v>0</v>
      </c>
      <c r="O385" s="2">
        <f>+Tabla3[[#This Row],[BALANCE INICIAL2]]+Tabla3[[#This Row],[ENTRADAS3]]-Tabla3[[#This Row],[SALIDAS4]]</f>
        <v>0</v>
      </c>
    </row>
    <row r="386" spans="1:15" hidden="1" x14ac:dyDescent="0.25">
      <c r="A386" s="9" t="s">
        <v>29</v>
      </c>
      <c r="B386" s="16" t="s">
        <v>878</v>
      </c>
      <c r="C386" t="s">
        <v>102</v>
      </c>
      <c r="D386" t="s">
        <v>509</v>
      </c>
      <c r="F386" s="9" t="s">
        <v>821</v>
      </c>
      <c r="G386">
        <v>0</v>
      </c>
      <c r="J386">
        <f>+Tabla3[[#This Row],[BALANCE INICIAL]]+Tabla3[[#This Row],[ENTRADAS]]-Tabla3[[#This Row],[SALIDAS]]</f>
        <v>0</v>
      </c>
      <c r="K386" s="2">
        <v>85</v>
      </c>
      <c r="L386" s="2">
        <f>+Tabla3[[#This Row],[BALANCE INICIAL]]*Tabla3[[#This Row],[PRECIO]]</f>
        <v>0</v>
      </c>
      <c r="M386" s="2">
        <f>+Tabla3[[#This Row],[ENTRADAS]]*Tabla3[[#This Row],[PRECIO]]</f>
        <v>0</v>
      </c>
      <c r="N386" s="2">
        <f>+Tabla3[[#This Row],[SALIDAS]]*Tabla3[[#This Row],[PRECIO]]</f>
        <v>0</v>
      </c>
      <c r="O386" s="2">
        <f>+Tabla3[[#This Row],[BALANCE INICIAL2]]+Tabla3[[#This Row],[ENTRADAS3]]-Tabla3[[#This Row],[SALIDAS4]]</f>
        <v>0</v>
      </c>
    </row>
    <row r="387" spans="1:15" hidden="1" x14ac:dyDescent="0.25">
      <c r="A387" s="9" t="s">
        <v>29</v>
      </c>
      <c r="B387" s="16" t="s">
        <v>878</v>
      </c>
      <c r="C387" t="s">
        <v>102</v>
      </c>
      <c r="D387" t="s">
        <v>510</v>
      </c>
      <c r="F387" s="9" t="s">
        <v>821</v>
      </c>
      <c r="G387">
        <v>0</v>
      </c>
      <c r="J387">
        <f>+Tabla3[[#This Row],[BALANCE INICIAL]]+Tabla3[[#This Row],[ENTRADAS]]-Tabla3[[#This Row],[SALIDAS]]</f>
        <v>0</v>
      </c>
      <c r="K387" s="2">
        <v>91</v>
      </c>
      <c r="L387" s="2">
        <f>+Tabla3[[#This Row],[BALANCE INICIAL]]*Tabla3[[#This Row],[PRECIO]]</f>
        <v>0</v>
      </c>
      <c r="M387" s="2">
        <f>+Tabla3[[#This Row],[ENTRADAS]]*Tabla3[[#This Row],[PRECIO]]</f>
        <v>0</v>
      </c>
      <c r="N387" s="2">
        <f>+Tabla3[[#This Row],[SALIDAS]]*Tabla3[[#This Row],[PRECIO]]</f>
        <v>0</v>
      </c>
      <c r="O387" s="2">
        <f>+Tabla3[[#This Row],[BALANCE INICIAL2]]+Tabla3[[#This Row],[ENTRADAS3]]-Tabla3[[#This Row],[SALIDAS4]]</f>
        <v>0</v>
      </c>
    </row>
    <row r="388" spans="1:15" hidden="1" x14ac:dyDescent="0.25">
      <c r="A388" s="9" t="s">
        <v>24</v>
      </c>
      <c r="B388" s="10" t="s">
        <v>875</v>
      </c>
      <c r="C388" t="s">
        <v>64</v>
      </c>
      <c r="D388" t="s">
        <v>117</v>
      </c>
      <c r="F388" s="9" t="s">
        <v>821</v>
      </c>
      <c r="G388">
        <v>2</v>
      </c>
      <c r="J388">
        <f>+Tabla3[[#This Row],[BALANCE INICIAL]]+Tabla3[[#This Row],[ENTRADAS]]-Tabla3[[#This Row],[SALIDAS]]</f>
        <v>2</v>
      </c>
      <c r="K388" s="2">
        <v>3676.5</v>
      </c>
      <c r="L388" s="2">
        <f>+Tabla3[[#This Row],[BALANCE INICIAL]]*Tabla3[[#This Row],[PRECIO]]</f>
        <v>7353</v>
      </c>
      <c r="M388" s="2">
        <f>+Tabla3[[#This Row],[ENTRADAS]]*Tabla3[[#This Row],[PRECIO]]</f>
        <v>0</v>
      </c>
      <c r="N388" s="2">
        <f>+Tabla3[[#This Row],[SALIDAS]]*Tabla3[[#This Row],[PRECIO]]</f>
        <v>0</v>
      </c>
      <c r="O388" s="2">
        <f>+Tabla3[[#This Row],[BALANCE INICIAL2]]+Tabla3[[#This Row],[ENTRADAS3]]-Tabla3[[#This Row],[SALIDAS4]]</f>
        <v>7353</v>
      </c>
    </row>
    <row r="389" spans="1:15" hidden="1" x14ac:dyDescent="0.25">
      <c r="A389" s="9" t="s">
        <v>29</v>
      </c>
      <c r="B389" s="10" t="s">
        <v>878</v>
      </c>
      <c r="C389" t="s">
        <v>102</v>
      </c>
      <c r="D389" t="s">
        <v>588</v>
      </c>
      <c r="F389" s="9" t="s">
        <v>834</v>
      </c>
      <c r="G389">
        <v>27</v>
      </c>
      <c r="J389">
        <f>+Tabla3[[#This Row],[BALANCE INICIAL]]+Tabla3[[#This Row],[ENTRADAS]]-Tabla3[[#This Row],[SALIDAS]]</f>
        <v>27</v>
      </c>
      <c r="K389" s="2">
        <v>290.5</v>
      </c>
      <c r="L389" s="2">
        <f>+Tabla3[[#This Row],[BALANCE INICIAL]]*Tabla3[[#This Row],[PRECIO]]</f>
        <v>7843.5</v>
      </c>
      <c r="M389" s="2">
        <f>+Tabla3[[#This Row],[ENTRADAS]]*Tabla3[[#This Row],[PRECIO]]</f>
        <v>0</v>
      </c>
      <c r="N389" s="2">
        <f>+Tabla3[[#This Row],[SALIDAS]]*Tabla3[[#This Row],[PRECIO]]</f>
        <v>0</v>
      </c>
      <c r="O389" s="2">
        <f>+Tabla3[[#This Row],[BALANCE INICIAL2]]+Tabla3[[#This Row],[ENTRADAS3]]-Tabla3[[#This Row],[SALIDAS4]]</f>
        <v>7843.5</v>
      </c>
    </row>
    <row r="390" spans="1:15" hidden="1" x14ac:dyDescent="0.25">
      <c r="A390" s="9" t="s">
        <v>28</v>
      </c>
      <c r="B390" s="16" t="s">
        <v>884</v>
      </c>
      <c r="C390" t="s">
        <v>74</v>
      </c>
      <c r="D390" t="s">
        <v>252</v>
      </c>
      <c r="F390" s="9" t="s">
        <v>820</v>
      </c>
      <c r="G390">
        <v>27</v>
      </c>
      <c r="J390">
        <f>+Tabla3[[#This Row],[BALANCE INICIAL]]+Tabla3[[#This Row],[ENTRADAS]]-Tabla3[[#This Row],[SALIDAS]]</f>
        <v>27</v>
      </c>
      <c r="K390" s="2">
        <v>220</v>
      </c>
      <c r="L390" s="2">
        <f>+Tabla3[[#This Row],[BALANCE INICIAL]]*Tabla3[[#This Row],[PRECIO]]</f>
        <v>5940</v>
      </c>
      <c r="M390" s="2">
        <f>+Tabla3[[#This Row],[ENTRADAS]]*Tabla3[[#This Row],[PRECIO]]</f>
        <v>0</v>
      </c>
      <c r="N390" s="2">
        <f>+Tabla3[[#This Row],[SALIDAS]]*Tabla3[[#This Row],[PRECIO]]</f>
        <v>0</v>
      </c>
      <c r="O390" s="2">
        <f>+Tabla3[[#This Row],[BALANCE INICIAL2]]+Tabla3[[#This Row],[ENTRADAS3]]-Tabla3[[#This Row],[SALIDAS4]]</f>
        <v>5940</v>
      </c>
    </row>
    <row r="391" spans="1:15" hidden="1" x14ac:dyDescent="0.25">
      <c r="A391" s="9" t="s">
        <v>28</v>
      </c>
      <c r="B391" s="16" t="s">
        <v>884</v>
      </c>
      <c r="C391" t="s">
        <v>74</v>
      </c>
      <c r="D391" t="s">
        <v>253</v>
      </c>
      <c r="F391" s="9" t="s">
        <v>826</v>
      </c>
      <c r="G391">
        <v>177</v>
      </c>
      <c r="I391">
        <v>45</v>
      </c>
      <c r="J391">
        <f>+Tabla3[[#This Row],[BALANCE INICIAL]]+Tabla3[[#This Row],[ENTRADAS]]-Tabla3[[#This Row],[SALIDAS]]</f>
        <v>132</v>
      </c>
      <c r="K391" s="2">
        <v>32.119999999999997</v>
      </c>
      <c r="L391" s="2">
        <f>+Tabla3[[#This Row],[BALANCE INICIAL]]*Tabla3[[#This Row],[PRECIO]]</f>
        <v>5685.24</v>
      </c>
      <c r="M391" s="2">
        <f>+Tabla3[[#This Row],[ENTRADAS]]*Tabla3[[#This Row],[PRECIO]]</f>
        <v>0</v>
      </c>
      <c r="N391" s="2">
        <f>+Tabla3[[#This Row],[SALIDAS]]*Tabla3[[#This Row],[PRECIO]]</f>
        <v>1445.3999999999999</v>
      </c>
      <c r="O391" s="2">
        <f>+Tabla3[[#This Row],[BALANCE INICIAL2]]+Tabla3[[#This Row],[ENTRADAS3]]-Tabla3[[#This Row],[SALIDAS4]]</f>
        <v>4239.84</v>
      </c>
    </row>
    <row r="392" spans="1:15" x14ac:dyDescent="0.25">
      <c r="A392" s="9" t="s">
        <v>28</v>
      </c>
      <c r="B392" s="16" t="s">
        <v>884</v>
      </c>
      <c r="C392" t="s">
        <v>74</v>
      </c>
      <c r="D392" t="s">
        <v>254</v>
      </c>
      <c r="F392" s="9" t="s">
        <v>826</v>
      </c>
      <c r="G392">
        <v>95</v>
      </c>
      <c r="H392">
        <v>25</v>
      </c>
      <c r="I392">
        <v>19</v>
      </c>
      <c r="J392">
        <f>+Tabla3[[#This Row],[BALANCE INICIAL]]+Tabla3[[#This Row],[ENTRADAS]]-Tabla3[[#This Row],[SALIDAS]]</f>
        <v>101</v>
      </c>
      <c r="K392" s="2">
        <v>19</v>
      </c>
      <c r="L392" s="2">
        <f>+Tabla3[[#This Row],[BALANCE INICIAL]]*Tabla3[[#This Row],[PRECIO]]</f>
        <v>1805</v>
      </c>
      <c r="M392" s="2">
        <f>+Tabla3[[#This Row],[ENTRADAS]]*Tabla3[[#This Row],[PRECIO]]</f>
        <v>475</v>
      </c>
      <c r="N392" s="2">
        <f>+Tabla3[[#This Row],[SALIDAS]]*Tabla3[[#This Row],[PRECIO]]</f>
        <v>361</v>
      </c>
      <c r="O392" s="2">
        <f>+Tabla3[[#This Row],[BALANCE INICIAL2]]+Tabla3[[#This Row],[ENTRADAS3]]-Tabla3[[#This Row],[SALIDAS4]]</f>
        <v>1919</v>
      </c>
    </row>
    <row r="393" spans="1:15" hidden="1" x14ac:dyDescent="0.25">
      <c r="A393" s="9" t="s">
        <v>34</v>
      </c>
      <c r="B393" s="16" t="s">
        <v>877</v>
      </c>
      <c r="C393" t="s">
        <v>80</v>
      </c>
      <c r="D393" t="s">
        <v>255</v>
      </c>
      <c r="F393" s="9" t="s">
        <v>820</v>
      </c>
      <c r="G393">
        <v>83</v>
      </c>
      <c r="J393">
        <f>+Tabla3[[#This Row],[BALANCE INICIAL]]+Tabla3[[#This Row],[ENTRADAS]]-Tabla3[[#This Row],[SALIDAS]]</f>
        <v>83</v>
      </c>
      <c r="K393" s="2">
        <v>245</v>
      </c>
      <c r="L393" s="2">
        <f>+Tabla3[[#This Row],[BALANCE INICIAL]]*Tabla3[[#This Row],[PRECIO]]</f>
        <v>20335</v>
      </c>
      <c r="M393" s="2">
        <f>+Tabla3[[#This Row],[ENTRADAS]]*Tabla3[[#This Row],[PRECIO]]</f>
        <v>0</v>
      </c>
      <c r="N393" s="2">
        <f>+Tabla3[[#This Row],[SALIDAS]]*Tabla3[[#This Row],[PRECIO]]</f>
        <v>0</v>
      </c>
      <c r="O393" s="2">
        <f>+Tabla3[[#This Row],[BALANCE INICIAL2]]+Tabla3[[#This Row],[ENTRADAS3]]-Tabla3[[#This Row],[SALIDAS4]]</f>
        <v>20335</v>
      </c>
    </row>
    <row r="394" spans="1:15" hidden="1" x14ac:dyDescent="0.25">
      <c r="A394" s="9" t="s">
        <v>29</v>
      </c>
      <c r="B394" s="10" t="s">
        <v>878</v>
      </c>
      <c r="C394" t="s">
        <v>102</v>
      </c>
      <c r="D394" t="s">
        <v>589</v>
      </c>
      <c r="F394" s="9" t="s">
        <v>870</v>
      </c>
      <c r="G394">
        <v>1</v>
      </c>
      <c r="J394">
        <f>+Tabla3[[#This Row],[BALANCE INICIAL]]+Tabla3[[#This Row],[ENTRADAS]]-Tabla3[[#This Row],[SALIDAS]]</f>
        <v>1</v>
      </c>
      <c r="K394" s="2">
        <v>455</v>
      </c>
      <c r="L394" s="2">
        <f>+Tabla3[[#This Row],[BALANCE INICIAL]]*Tabla3[[#This Row],[PRECIO]]</f>
        <v>455</v>
      </c>
      <c r="M394" s="2">
        <f>+Tabla3[[#This Row],[ENTRADAS]]*Tabla3[[#This Row],[PRECIO]]</f>
        <v>0</v>
      </c>
      <c r="N394" s="2">
        <f>+Tabla3[[#This Row],[SALIDAS]]*Tabla3[[#This Row],[PRECIO]]</f>
        <v>0</v>
      </c>
      <c r="O394" s="2">
        <f>+Tabla3[[#This Row],[BALANCE INICIAL2]]+Tabla3[[#This Row],[ENTRADAS3]]-Tabla3[[#This Row],[SALIDAS4]]</f>
        <v>455</v>
      </c>
    </row>
    <row r="395" spans="1:15" hidden="1" x14ac:dyDescent="0.25">
      <c r="A395" s="9" t="s">
        <v>29</v>
      </c>
      <c r="B395" s="10" t="s">
        <v>878</v>
      </c>
      <c r="C395" t="s">
        <v>102</v>
      </c>
      <c r="D395" t="s">
        <v>590</v>
      </c>
      <c r="F395" s="9" t="s">
        <v>870</v>
      </c>
      <c r="G395">
        <v>1</v>
      </c>
      <c r="J395">
        <f>+Tabla3[[#This Row],[BALANCE INICIAL]]+Tabla3[[#This Row],[ENTRADAS]]-Tabla3[[#This Row],[SALIDAS]]</f>
        <v>1</v>
      </c>
      <c r="K395" s="2">
        <v>1299</v>
      </c>
      <c r="L395" s="2">
        <f>+Tabla3[[#This Row],[BALANCE INICIAL]]*Tabla3[[#This Row],[PRECIO]]</f>
        <v>1299</v>
      </c>
      <c r="M395" s="2">
        <f>+Tabla3[[#This Row],[ENTRADAS]]*Tabla3[[#This Row],[PRECIO]]</f>
        <v>0</v>
      </c>
      <c r="N395" s="2">
        <f>+Tabla3[[#This Row],[SALIDAS]]*Tabla3[[#This Row],[PRECIO]]</f>
        <v>0</v>
      </c>
      <c r="O395" s="2">
        <f>+Tabla3[[#This Row],[BALANCE INICIAL2]]+Tabla3[[#This Row],[ENTRADAS3]]-Tabla3[[#This Row],[SALIDAS4]]</f>
        <v>1299</v>
      </c>
    </row>
    <row r="396" spans="1:15" hidden="1" x14ac:dyDescent="0.25">
      <c r="A396" s="9" t="s">
        <v>29</v>
      </c>
      <c r="B396" s="16" t="s">
        <v>878</v>
      </c>
      <c r="C396" t="s">
        <v>102</v>
      </c>
      <c r="D396" t="s">
        <v>511</v>
      </c>
      <c r="F396" s="9" t="s">
        <v>908</v>
      </c>
      <c r="G396">
        <v>0</v>
      </c>
      <c r="J396">
        <f>+Tabla3[[#This Row],[BALANCE INICIAL]]+Tabla3[[#This Row],[ENTRADAS]]-Tabla3[[#This Row],[SALIDAS]]</f>
        <v>0</v>
      </c>
      <c r="K396" s="2">
        <v>108</v>
      </c>
      <c r="L396" s="2">
        <f>+Tabla3[[#This Row],[BALANCE INICIAL]]*Tabla3[[#This Row],[PRECIO]]</f>
        <v>0</v>
      </c>
      <c r="M396" s="2">
        <f>+Tabla3[[#This Row],[ENTRADAS]]*Tabla3[[#This Row],[PRECIO]]</f>
        <v>0</v>
      </c>
      <c r="N396" s="2">
        <f>+Tabla3[[#This Row],[SALIDAS]]*Tabla3[[#This Row],[PRECIO]]</f>
        <v>0</v>
      </c>
      <c r="O396" s="2">
        <f>+Tabla3[[#This Row],[BALANCE INICIAL2]]+Tabla3[[#This Row],[ENTRADAS3]]-Tabla3[[#This Row],[SALIDAS4]]</f>
        <v>0</v>
      </c>
    </row>
    <row r="397" spans="1:15" hidden="1" x14ac:dyDescent="0.25">
      <c r="A397" s="9" t="s">
        <v>31</v>
      </c>
      <c r="B397" s="16" t="s">
        <v>897</v>
      </c>
      <c r="C397" t="s">
        <v>75</v>
      </c>
      <c r="D397" t="s">
        <v>256</v>
      </c>
      <c r="F397" s="9" t="s">
        <v>825</v>
      </c>
      <c r="G397">
        <v>153</v>
      </c>
      <c r="J397">
        <f>+Tabla3[[#This Row],[BALANCE INICIAL]]+Tabla3[[#This Row],[ENTRADAS]]-Tabla3[[#This Row],[SALIDAS]]</f>
        <v>153</v>
      </c>
      <c r="K397" s="2">
        <v>188.24</v>
      </c>
      <c r="L397" s="2">
        <f>+Tabla3[[#This Row],[BALANCE INICIAL]]*Tabla3[[#This Row],[PRECIO]]</f>
        <v>28800.720000000001</v>
      </c>
      <c r="M397" s="2">
        <f>+Tabla3[[#This Row],[ENTRADAS]]*Tabla3[[#This Row],[PRECIO]]</f>
        <v>0</v>
      </c>
      <c r="N397" s="2">
        <f>+Tabla3[[#This Row],[SALIDAS]]*Tabla3[[#This Row],[PRECIO]]</f>
        <v>0</v>
      </c>
      <c r="O397" s="2">
        <f>+Tabla3[[#This Row],[BALANCE INICIAL2]]+Tabla3[[#This Row],[ENTRADAS3]]-Tabla3[[#This Row],[SALIDAS4]]</f>
        <v>28800.720000000001</v>
      </c>
    </row>
    <row r="398" spans="1:15" hidden="1" x14ac:dyDescent="0.25">
      <c r="A398" s="9" t="s">
        <v>31</v>
      </c>
      <c r="B398" s="16" t="s">
        <v>897</v>
      </c>
      <c r="C398" t="s">
        <v>75</v>
      </c>
      <c r="D398" t="s">
        <v>257</v>
      </c>
      <c r="F398" s="9" t="s">
        <v>851</v>
      </c>
      <c r="G398">
        <v>60</v>
      </c>
      <c r="J398">
        <f>+Tabla3[[#This Row],[BALANCE INICIAL]]+Tabla3[[#This Row],[ENTRADAS]]-Tabla3[[#This Row],[SALIDAS]]</f>
        <v>60</v>
      </c>
      <c r="K398" s="2">
        <v>95.8</v>
      </c>
      <c r="L398" s="2">
        <f>+Tabla3[[#This Row],[BALANCE INICIAL]]*Tabla3[[#This Row],[PRECIO]]</f>
        <v>5748</v>
      </c>
      <c r="M398" s="2">
        <f>+Tabla3[[#This Row],[ENTRADAS]]*Tabla3[[#This Row],[PRECIO]]</f>
        <v>0</v>
      </c>
      <c r="N398" s="2">
        <f>+Tabla3[[#This Row],[SALIDAS]]*Tabla3[[#This Row],[PRECIO]]</f>
        <v>0</v>
      </c>
      <c r="O398" s="2">
        <f>+Tabla3[[#This Row],[BALANCE INICIAL2]]+Tabla3[[#This Row],[ENTRADAS3]]-Tabla3[[#This Row],[SALIDAS4]]</f>
        <v>5748</v>
      </c>
    </row>
    <row r="399" spans="1:15" hidden="1" x14ac:dyDescent="0.25">
      <c r="A399" s="9" t="s">
        <v>23</v>
      </c>
      <c r="B399" s="10" t="s">
        <v>881</v>
      </c>
      <c r="C399" t="s">
        <v>882</v>
      </c>
      <c r="D399" t="s">
        <v>397</v>
      </c>
      <c r="F399" s="9" t="s">
        <v>826</v>
      </c>
      <c r="G399">
        <v>20</v>
      </c>
      <c r="J399">
        <f>+Tabla3[[#This Row],[BALANCE INICIAL]]+Tabla3[[#This Row],[ENTRADAS]]-Tabla3[[#This Row],[SALIDAS]]</f>
        <v>20</v>
      </c>
      <c r="K399" s="2">
        <v>487.05</v>
      </c>
      <c r="L399" s="2">
        <f>+Tabla3[[#This Row],[BALANCE INICIAL]]*Tabla3[[#This Row],[PRECIO]]</f>
        <v>9741</v>
      </c>
      <c r="M399" s="2">
        <f>+Tabla3[[#This Row],[ENTRADAS]]*Tabla3[[#This Row],[PRECIO]]</f>
        <v>0</v>
      </c>
      <c r="N399" s="2">
        <f>+Tabla3[[#This Row],[SALIDAS]]*Tabla3[[#This Row],[PRECIO]]</f>
        <v>0</v>
      </c>
      <c r="O399" s="2">
        <f>+Tabla3[[#This Row],[BALANCE INICIAL2]]+Tabla3[[#This Row],[ENTRADAS3]]-Tabla3[[#This Row],[SALIDAS4]]</f>
        <v>9741</v>
      </c>
    </row>
    <row r="400" spans="1:15" hidden="1" x14ac:dyDescent="0.25">
      <c r="A400" s="9" t="s">
        <v>26</v>
      </c>
      <c r="B400" s="16" t="s">
        <v>887</v>
      </c>
      <c r="C400" t="s">
        <v>70</v>
      </c>
      <c r="D400" t="s">
        <v>258</v>
      </c>
      <c r="F400" s="9" t="s">
        <v>820</v>
      </c>
      <c r="G400">
        <v>3</v>
      </c>
      <c r="I400">
        <v>1</v>
      </c>
      <c r="J400">
        <f>+Tabla3[[#This Row],[BALANCE INICIAL]]+Tabla3[[#This Row],[ENTRADAS]]-Tabla3[[#This Row],[SALIDAS]]</f>
        <v>2</v>
      </c>
      <c r="K400" s="2">
        <v>953.39</v>
      </c>
      <c r="L400" s="2">
        <f>+Tabla3[[#This Row],[BALANCE INICIAL]]*Tabla3[[#This Row],[PRECIO]]</f>
        <v>2860.17</v>
      </c>
      <c r="M400" s="2">
        <f>+Tabla3[[#This Row],[ENTRADAS]]*Tabla3[[#This Row],[PRECIO]]</f>
        <v>0</v>
      </c>
      <c r="N400" s="2">
        <f>+Tabla3[[#This Row],[SALIDAS]]*Tabla3[[#This Row],[PRECIO]]</f>
        <v>953.39</v>
      </c>
      <c r="O400" s="2">
        <f>+Tabla3[[#This Row],[BALANCE INICIAL2]]+Tabla3[[#This Row],[ENTRADAS3]]-Tabla3[[#This Row],[SALIDAS4]]</f>
        <v>1906.7800000000002</v>
      </c>
    </row>
    <row r="401" spans="1:15" hidden="1" x14ac:dyDescent="0.25">
      <c r="A401" s="9" t="s">
        <v>26</v>
      </c>
      <c r="B401" s="16" t="s">
        <v>887</v>
      </c>
      <c r="C401" t="s">
        <v>70</v>
      </c>
      <c r="D401" t="s">
        <v>259</v>
      </c>
      <c r="F401" s="9" t="s">
        <v>820</v>
      </c>
      <c r="G401">
        <v>7</v>
      </c>
      <c r="J401">
        <f>+Tabla3[[#This Row],[BALANCE INICIAL]]+Tabla3[[#This Row],[ENTRADAS]]-Tabla3[[#This Row],[SALIDAS]]</f>
        <v>7</v>
      </c>
      <c r="K401" s="2">
        <v>569.91999999999996</v>
      </c>
      <c r="L401" s="2">
        <f>+Tabla3[[#This Row],[BALANCE INICIAL]]*Tabla3[[#This Row],[PRECIO]]</f>
        <v>3989.4399999999996</v>
      </c>
      <c r="M401" s="2">
        <f>+Tabla3[[#This Row],[ENTRADAS]]*Tabla3[[#This Row],[PRECIO]]</f>
        <v>0</v>
      </c>
      <c r="N401" s="2">
        <f>+Tabla3[[#This Row],[SALIDAS]]*Tabla3[[#This Row],[PRECIO]]</f>
        <v>0</v>
      </c>
      <c r="O401" s="2">
        <f>+Tabla3[[#This Row],[BALANCE INICIAL2]]+Tabla3[[#This Row],[ENTRADAS3]]-Tabla3[[#This Row],[SALIDAS4]]</f>
        <v>3989.4399999999996</v>
      </c>
    </row>
    <row r="402" spans="1:15" hidden="1" x14ac:dyDescent="0.25">
      <c r="A402" s="9" t="s">
        <v>23</v>
      </c>
      <c r="B402" s="10" t="s">
        <v>881</v>
      </c>
      <c r="C402" t="s">
        <v>882</v>
      </c>
      <c r="D402" t="s">
        <v>415</v>
      </c>
      <c r="F402" s="9" t="s">
        <v>826</v>
      </c>
      <c r="G402">
        <v>11</v>
      </c>
      <c r="J402">
        <f>+Tabla3[[#This Row],[BALANCE INICIAL]]+Tabla3[[#This Row],[ENTRADAS]]-Tabla3[[#This Row],[SALIDAS]]</f>
        <v>11</v>
      </c>
      <c r="K402" s="2">
        <v>324.33999999999997</v>
      </c>
      <c r="L402" s="2">
        <f>+Tabla3[[#This Row],[BALANCE INICIAL]]*Tabla3[[#This Row],[PRECIO]]</f>
        <v>3567.74</v>
      </c>
      <c r="M402" s="2">
        <f>+Tabla3[[#This Row],[ENTRADAS]]*Tabla3[[#This Row],[PRECIO]]</f>
        <v>0</v>
      </c>
      <c r="N402" s="2">
        <f>+Tabla3[[#This Row],[SALIDAS]]*Tabla3[[#This Row],[PRECIO]]</f>
        <v>0</v>
      </c>
      <c r="O402" s="2">
        <f>+Tabla3[[#This Row],[BALANCE INICIAL2]]+Tabla3[[#This Row],[ENTRADAS3]]-Tabla3[[#This Row],[SALIDAS4]]</f>
        <v>3567.74</v>
      </c>
    </row>
    <row r="403" spans="1:15" hidden="1" x14ac:dyDescent="0.25">
      <c r="A403" s="9" t="s">
        <v>23</v>
      </c>
      <c r="B403" s="10" t="s">
        <v>881</v>
      </c>
      <c r="C403" t="s">
        <v>882</v>
      </c>
      <c r="D403" t="s">
        <v>396</v>
      </c>
      <c r="F403" s="9" t="s">
        <v>820</v>
      </c>
      <c r="G403">
        <v>1</v>
      </c>
      <c r="J403">
        <f>+Tabla3[[#This Row],[BALANCE INICIAL]]+Tabla3[[#This Row],[ENTRADAS]]-Tabla3[[#This Row],[SALIDAS]]</f>
        <v>1</v>
      </c>
      <c r="K403" s="2">
        <v>466.44</v>
      </c>
      <c r="L403" s="2">
        <f>+Tabla3[[#This Row],[BALANCE INICIAL]]*Tabla3[[#This Row],[PRECIO]]</f>
        <v>466.44</v>
      </c>
      <c r="M403" s="2">
        <f>+Tabla3[[#This Row],[ENTRADAS]]*Tabla3[[#This Row],[PRECIO]]</f>
        <v>0</v>
      </c>
      <c r="N403" s="2">
        <f>+Tabla3[[#This Row],[SALIDAS]]*Tabla3[[#This Row],[PRECIO]]</f>
        <v>0</v>
      </c>
      <c r="O403" s="2">
        <f>+Tabla3[[#This Row],[BALANCE INICIAL2]]+Tabla3[[#This Row],[ENTRADAS3]]-Tabla3[[#This Row],[SALIDAS4]]</f>
        <v>466.44</v>
      </c>
    </row>
    <row r="404" spans="1:15" hidden="1" x14ac:dyDescent="0.25">
      <c r="A404" s="9" t="s">
        <v>23</v>
      </c>
      <c r="B404" s="10" t="s">
        <v>881</v>
      </c>
      <c r="C404" t="s">
        <v>882</v>
      </c>
      <c r="D404" t="s">
        <v>414</v>
      </c>
      <c r="F404" s="9" t="s">
        <v>820</v>
      </c>
      <c r="G404">
        <v>14</v>
      </c>
      <c r="I404">
        <v>1</v>
      </c>
      <c r="J404">
        <f>+Tabla3[[#This Row],[BALANCE INICIAL]]+Tabla3[[#This Row],[ENTRADAS]]-Tabla3[[#This Row],[SALIDAS]]</f>
        <v>13</v>
      </c>
      <c r="K404" s="2">
        <v>791.86</v>
      </c>
      <c r="L404" s="2">
        <f>+Tabla3[[#This Row],[BALANCE INICIAL]]*Tabla3[[#This Row],[PRECIO]]</f>
        <v>11086.04</v>
      </c>
      <c r="M404" s="2">
        <f>+Tabla3[[#This Row],[ENTRADAS]]*Tabla3[[#This Row],[PRECIO]]</f>
        <v>0</v>
      </c>
      <c r="N404" s="2">
        <f>+Tabla3[[#This Row],[SALIDAS]]*Tabla3[[#This Row],[PRECIO]]</f>
        <v>791.86</v>
      </c>
      <c r="O404" s="2">
        <f>+Tabla3[[#This Row],[BALANCE INICIAL2]]+Tabla3[[#This Row],[ENTRADAS3]]-Tabla3[[#This Row],[SALIDAS4]]</f>
        <v>10294.18</v>
      </c>
    </row>
    <row r="405" spans="1:15" hidden="1" x14ac:dyDescent="0.25">
      <c r="A405" s="9" t="s">
        <v>23</v>
      </c>
      <c r="B405" s="10" t="s">
        <v>881</v>
      </c>
      <c r="C405" t="s">
        <v>882</v>
      </c>
      <c r="D405" t="s">
        <v>412</v>
      </c>
      <c r="F405" s="9" t="s">
        <v>826</v>
      </c>
      <c r="G405">
        <v>34</v>
      </c>
      <c r="J405">
        <f>+Tabla3[[#This Row],[BALANCE INICIAL]]+Tabla3[[#This Row],[ENTRADAS]]-Tabla3[[#This Row],[SALIDAS]]</f>
        <v>34</v>
      </c>
      <c r="K405" s="2">
        <v>2576.27</v>
      </c>
      <c r="L405" s="2">
        <f>+Tabla3[[#This Row],[BALANCE INICIAL]]*Tabla3[[#This Row],[PRECIO]]</f>
        <v>87593.18</v>
      </c>
      <c r="M405" s="2">
        <f>+Tabla3[[#This Row],[ENTRADAS]]*Tabla3[[#This Row],[PRECIO]]</f>
        <v>0</v>
      </c>
      <c r="N405" s="2">
        <f>+Tabla3[[#This Row],[SALIDAS]]*Tabla3[[#This Row],[PRECIO]]</f>
        <v>0</v>
      </c>
      <c r="O405" s="2">
        <f>+Tabla3[[#This Row],[BALANCE INICIAL2]]+Tabla3[[#This Row],[ENTRADAS3]]-Tabla3[[#This Row],[SALIDAS4]]</f>
        <v>87593.18</v>
      </c>
    </row>
    <row r="406" spans="1:15" hidden="1" x14ac:dyDescent="0.25">
      <c r="A406" s="9" t="s">
        <v>29</v>
      </c>
      <c r="B406" s="16" t="s">
        <v>878</v>
      </c>
      <c r="C406" t="s">
        <v>102</v>
      </c>
      <c r="D406" t="s">
        <v>514</v>
      </c>
      <c r="F406" s="9" t="s">
        <v>908</v>
      </c>
      <c r="G406">
        <v>0</v>
      </c>
      <c r="J406">
        <f>+Tabla3[[#This Row],[BALANCE INICIAL]]+Tabla3[[#This Row],[ENTRADAS]]-Tabla3[[#This Row],[SALIDAS]]</f>
        <v>0</v>
      </c>
      <c r="K406" s="2">
        <v>180</v>
      </c>
      <c r="L406" s="2">
        <f>+Tabla3[[#This Row],[BALANCE INICIAL]]*Tabla3[[#This Row],[PRECIO]]</f>
        <v>0</v>
      </c>
      <c r="M406" s="2">
        <f>+Tabla3[[#This Row],[ENTRADAS]]*Tabla3[[#This Row],[PRECIO]]</f>
        <v>0</v>
      </c>
      <c r="N406" s="2">
        <f>+Tabla3[[#This Row],[SALIDAS]]*Tabla3[[#This Row],[PRECIO]]</f>
        <v>0</v>
      </c>
      <c r="O406" s="2">
        <f>+Tabla3[[#This Row],[BALANCE INICIAL2]]+Tabla3[[#This Row],[ENTRADAS3]]-Tabla3[[#This Row],[SALIDAS4]]</f>
        <v>0</v>
      </c>
    </row>
    <row r="407" spans="1:15" hidden="1" x14ac:dyDescent="0.25">
      <c r="A407" s="9" t="s">
        <v>29</v>
      </c>
      <c r="B407" s="10" t="s">
        <v>878</v>
      </c>
      <c r="C407" t="s">
        <v>102</v>
      </c>
      <c r="D407" t="s">
        <v>591</v>
      </c>
      <c r="F407" s="9" t="s">
        <v>869</v>
      </c>
      <c r="G407">
        <v>1</v>
      </c>
      <c r="J407">
        <f>+Tabla3[[#This Row],[BALANCE INICIAL]]+Tabla3[[#This Row],[ENTRADAS]]-Tabla3[[#This Row],[SALIDAS]]</f>
        <v>1</v>
      </c>
      <c r="K407" s="2">
        <v>950</v>
      </c>
      <c r="L407" s="2">
        <f>+Tabla3[[#This Row],[BALANCE INICIAL]]*Tabla3[[#This Row],[PRECIO]]</f>
        <v>950</v>
      </c>
      <c r="M407" s="2">
        <f>+Tabla3[[#This Row],[ENTRADAS]]*Tabla3[[#This Row],[PRECIO]]</f>
        <v>0</v>
      </c>
      <c r="N407" s="2">
        <f>+Tabla3[[#This Row],[SALIDAS]]*Tabla3[[#This Row],[PRECIO]]</f>
        <v>0</v>
      </c>
      <c r="O407" s="2">
        <f>+Tabla3[[#This Row],[BALANCE INICIAL2]]+Tabla3[[#This Row],[ENTRADAS3]]-Tabla3[[#This Row],[SALIDAS4]]</f>
        <v>950</v>
      </c>
    </row>
    <row r="408" spans="1:15" hidden="1" x14ac:dyDescent="0.25">
      <c r="A408" s="9" t="s">
        <v>29</v>
      </c>
      <c r="B408" s="16" t="s">
        <v>878</v>
      </c>
      <c r="C408" t="s">
        <v>102</v>
      </c>
      <c r="D408" t="s">
        <v>516</v>
      </c>
      <c r="F408" s="9" t="s">
        <v>908</v>
      </c>
      <c r="G408">
        <v>0</v>
      </c>
      <c r="J408">
        <f>+Tabla3[[#This Row],[BALANCE INICIAL]]+Tabla3[[#This Row],[ENTRADAS]]-Tabla3[[#This Row],[SALIDAS]]</f>
        <v>0</v>
      </c>
      <c r="K408" s="2">
        <v>115</v>
      </c>
      <c r="L408" s="2">
        <f>+Tabla3[[#This Row],[BALANCE INICIAL]]*Tabla3[[#This Row],[PRECIO]]</f>
        <v>0</v>
      </c>
      <c r="M408" s="2">
        <f>+Tabla3[[#This Row],[ENTRADAS]]*Tabla3[[#This Row],[PRECIO]]</f>
        <v>0</v>
      </c>
      <c r="N408" s="2">
        <f>+Tabla3[[#This Row],[SALIDAS]]*Tabla3[[#This Row],[PRECIO]]</f>
        <v>0</v>
      </c>
      <c r="O408" s="2">
        <f>+Tabla3[[#This Row],[BALANCE INICIAL2]]+Tabla3[[#This Row],[ENTRADAS3]]-Tabla3[[#This Row],[SALIDAS4]]</f>
        <v>0</v>
      </c>
    </row>
    <row r="409" spans="1:15" hidden="1" x14ac:dyDescent="0.25">
      <c r="A409" s="9" t="s">
        <v>29</v>
      </c>
      <c r="B409" s="10" t="s">
        <v>878</v>
      </c>
      <c r="C409" t="s">
        <v>102</v>
      </c>
      <c r="D409" t="s">
        <v>592</v>
      </c>
      <c r="F409" s="9" t="s">
        <v>834</v>
      </c>
      <c r="G409">
        <v>2</v>
      </c>
      <c r="J409">
        <f>+Tabla3[[#This Row],[BALANCE INICIAL]]+Tabla3[[#This Row],[ENTRADAS]]-Tabla3[[#This Row],[SALIDAS]]</f>
        <v>2</v>
      </c>
      <c r="K409" s="2">
        <v>198</v>
      </c>
      <c r="L409" s="2">
        <f>+Tabla3[[#This Row],[BALANCE INICIAL]]*Tabla3[[#This Row],[PRECIO]]</f>
        <v>396</v>
      </c>
      <c r="M409" s="2">
        <f>+Tabla3[[#This Row],[ENTRADAS]]*Tabla3[[#This Row],[PRECIO]]</f>
        <v>0</v>
      </c>
      <c r="N409" s="2">
        <f>+Tabla3[[#This Row],[SALIDAS]]*Tabla3[[#This Row],[PRECIO]]</f>
        <v>0</v>
      </c>
      <c r="O409" s="2">
        <f>+Tabla3[[#This Row],[BALANCE INICIAL2]]+Tabla3[[#This Row],[ENTRADAS3]]-Tabla3[[#This Row],[SALIDAS4]]</f>
        <v>396</v>
      </c>
    </row>
    <row r="410" spans="1:15" hidden="1" x14ac:dyDescent="0.25">
      <c r="A410" s="9" t="s">
        <v>29</v>
      </c>
      <c r="B410" s="10" t="s">
        <v>878</v>
      </c>
      <c r="C410" t="s">
        <v>102</v>
      </c>
      <c r="D410" t="s">
        <v>593</v>
      </c>
      <c r="F410" s="9" t="s">
        <v>834</v>
      </c>
      <c r="G410">
        <v>3</v>
      </c>
      <c r="J410">
        <f>+Tabla3[[#This Row],[BALANCE INICIAL]]+Tabla3[[#This Row],[ENTRADAS]]-Tabla3[[#This Row],[SALIDAS]]</f>
        <v>3</v>
      </c>
      <c r="K410" s="2">
        <v>258</v>
      </c>
      <c r="L410" s="2">
        <f>+Tabla3[[#This Row],[BALANCE INICIAL]]*Tabla3[[#This Row],[PRECIO]]</f>
        <v>774</v>
      </c>
      <c r="M410" s="2">
        <f>+Tabla3[[#This Row],[ENTRADAS]]*Tabla3[[#This Row],[PRECIO]]</f>
        <v>0</v>
      </c>
      <c r="N410" s="2">
        <f>+Tabla3[[#This Row],[SALIDAS]]*Tabla3[[#This Row],[PRECIO]]</f>
        <v>0</v>
      </c>
      <c r="O410" s="2">
        <f>+Tabla3[[#This Row],[BALANCE INICIAL2]]+Tabla3[[#This Row],[ENTRADAS3]]-Tabla3[[#This Row],[SALIDAS4]]</f>
        <v>774</v>
      </c>
    </row>
    <row r="411" spans="1:15" hidden="1" x14ac:dyDescent="0.25">
      <c r="A411" s="9" t="s">
        <v>31</v>
      </c>
      <c r="B411" s="16" t="s">
        <v>897</v>
      </c>
      <c r="C411" t="s">
        <v>111</v>
      </c>
      <c r="D411" t="s">
        <v>718</v>
      </c>
      <c r="F411" s="9" t="s">
        <v>820</v>
      </c>
      <c r="G411">
        <v>4</v>
      </c>
      <c r="J411">
        <f>+Tabla3[[#This Row],[BALANCE INICIAL]]+Tabla3[[#This Row],[ENTRADAS]]-Tabla3[[#This Row],[SALIDAS]]</f>
        <v>4</v>
      </c>
      <c r="K411" s="2">
        <v>85</v>
      </c>
      <c r="L411" s="2">
        <f>+Tabla3[[#This Row],[BALANCE INICIAL]]*Tabla3[[#This Row],[PRECIO]]</f>
        <v>340</v>
      </c>
      <c r="M411" s="2">
        <f>+Tabla3[[#This Row],[ENTRADAS]]*Tabla3[[#This Row],[PRECIO]]</f>
        <v>0</v>
      </c>
      <c r="N411" s="2">
        <f>+Tabla3[[#This Row],[SALIDAS]]*Tabla3[[#This Row],[PRECIO]]</f>
        <v>0</v>
      </c>
      <c r="O411" s="2">
        <f>+Tabla3[[#This Row],[BALANCE INICIAL2]]+Tabla3[[#This Row],[ENTRADAS3]]-Tabla3[[#This Row],[SALIDAS4]]</f>
        <v>340</v>
      </c>
    </row>
    <row r="412" spans="1:15" hidden="1" x14ac:dyDescent="0.25">
      <c r="A412" s="9" t="s">
        <v>43</v>
      </c>
      <c r="B412" s="10" t="s">
        <v>879</v>
      </c>
      <c r="C412" t="s">
        <v>96</v>
      </c>
      <c r="D412" t="s">
        <v>379</v>
      </c>
      <c r="F412" s="9" t="s">
        <v>825</v>
      </c>
      <c r="G412">
        <v>168</v>
      </c>
      <c r="J412">
        <f>+Tabla3[[#This Row],[BALANCE INICIAL]]+Tabla3[[#This Row],[ENTRADAS]]-Tabla3[[#This Row],[SALIDAS]]</f>
        <v>168</v>
      </c>
      <c r="K412" s="2">
        <v>370</v>
      </c>
      <c r="L412" s="2">
        <f>+Tabla3[[#This Row],[BALANCE INICIAL]]*Tabla3[[#This Row],[PRECIO]]</f>
        <v>62160</v>
      </c>
      <c r="M412" s="2">
        <f>+Tabla3[[#This Row],[ENTRADAS]]*Tabla3[[#This Row],[PRECIO]]</f>
        <v>0</v>
      </c>
      <c r="N412" s="2">
        <f>+Tabla3[[#This Row],[SALIDAS]]*Tabla3[[#This Row],[PRECIO]]</f>
        <v>0</v>
      </c>
      <c r="O412" s="2">
        <f>+Tabla3[[#This Row],[BALANCE INICIAL2]]+Tabla3[[#This Row],[ENTRADAS3]]-Tabla3[[#This Row],[SALIDAS4]]</f>
        <v>62160</v>
      </c>
    </row>
    <row r="413" spans="1:15" hidden="1" x14ac:dyDescent="0.25">
      <c r="A413" s="9" t="s">
        <v>29</v>
      </c>
      <c r="B413" s="10" t="s">
        <v>878</v>
      </c>
      <c r="C413" t="s">
        <v>102</v>
      </c>
      <c r="D413" t="s">
        <v>594</v>
      </c>
      <c r="F413" s="9" t="s">
        <v>869</v>
      </c>
      <c r="G413">
        <v>0</v>
      </c>
      <c r="J413">
        <f>+Tabla3[[#This Row],[BALANCE INICIAL]]+Tabla3[[#This Row],[ENTRADAS]]-Tabla3[[#This Row],[SALIDAS]]</f>
        <v>0</v>
      </c>
      <c r="K413" s="2">
        <v>261.01</v>
      </c>
      <c r="L413" s="2">
        <f>+Tabla3[[#This Row],[BALANCE INICIAL]]*Tabla3[[#This Row],[PRECIO]]</f>
        <v>0</v>
      </c>
      <c r="M413" s="2">
        <f>+Tabla3[[#This Row],[ENTRADAS]]*Tabla3[[#This Row],[PRECIO]]</f>
        <v>0</v>
      </c>
      <c r="N413" s="2">
        <f>+Tabla3[[#This Row],[SALIDAS]]*Tabla3[[#This Row],[PRECIO]]</f>
        <v>0</v>
      </c>
      <c r="O413" s="2">
        <f>+Tabla3[[#This Row],[BALANCE INICIAL2]]+Tabla3[[#This Row],[ENTRADAS3]]-Tabla3[[#This Row],[SALIDAS4]]</f>
        <v>0</v>
      </c>
    </row>
    <row r="414" spans="1:15" hidden="1" x14ac:dyDescent="0.25">
      <c r="A414" s="9" t="s">
        <v>48</v>
      </c>
      <c r="B414" t="s">
        <v>886</v>
      </c>
      <c r="C414" t="s">
        <v>95</v>
      </c>
      <c r="D414" t="s">
        <v>719</v>
      </c>
      <c r="F414" s="9" t="s">
        <v>820</v>
      </c>
      <c r="G414">
        <v>2</v>
      </c>
      <c r="J414">
        <f>+Tabla3[[#This Row],[BALANCE INICIAL]]+Tabla3[[#This Row],[ENTRADAS]]-Tabla3[[#This Row],[SALIDAS]]</f>
        <v>2</v>
      </c>
      <c r="K414" s="2">
        <v>3399</v>
      </c>
      <c r="L414" s="2">
        <f>+Tabla3[[#This Row],[BALANCE INICIAL]]*Tabla3[[#This Row],[PRECIO]]</f>
        <v>6798</v>
      </c>
      <c r="M414" s="2">
        <f>+Tabla3[[#This Row],[ENTRADAS]]*Tabla3[[#This Row],[PRECIO]]</f>
        <v>0</v>
      </c>
      <c r="N414" s="2">
        <f>+Tabla3[[#This Row],[SALIDAS]]*Tabla3[[#This Row],[PRECIO]]</f>
        <v>0</v>
      </c>
      <c r="O414" s="2">
        <f>+Tabla3[[#This Row],[BALANCE INICIAL2]]+Tabla3[[#This Row],[ENTRADAS3]]-Tabla3[[#This Row],[SALIDAS4]]</f>
        <v>6798</v>
      </c>
    </row>
    <row r="415" spans="1:15" hidden="1" x14ac:dyDescent="0.25">
      <c r="A415" s="9" t="s">
        <v>28</v>
      </c>
      <c r="B415" t="s">
        <v>884</v>
      </c>
      <c r="C415" t="s">
        <v>74</v>
      </c>
      <c r="D415" t="s">
        <v>261</v>
      </c>
      <c r="F415" s="9" t="s">
        <v>826</v>
      </c>
      <c r="G415">
        <v>6</v>
      </c>
      <c r="I415">
        <v>3</v>
      </c>
      <c r="J415">
        <f>+Tabla3[[#This Row],[BALANCE INICIAL]]+Tabla3[[#This Row],[ENTRADAS]]-Tabla3[[#This Row],[SALIDAS]]</f>
        <v>3</v>
      </c>
      <c r="K415" s="2">
        <v>20.92</v>
      </c>
      <c r="L415" s="2">
        <f>+Tabla3[[#This Row],[BALANCE INICIAL]]*Tabla3[[#This Row],[PRECIO]]</f>
        <v>125.52000000000001</v>
      </c>
      <c r="M415" s="2">
        <f>+Tabla3[[#This Row],[ENTRADAS]]*Tabla3[[#This Row],[PRECIO]]</f>
        <v>0</v>
      </c>
      <c r="N415" s="2">
        <f>+Tabla3[[#This Row],[SALIDAS]]*Tabla3[[#This Row],[PRECIO]]</f>
        <v>62.760000000000005</v>
      </c>
      <c r="O415" s="2">
        <f>+Tabla3[[#This Row],[BALANCE INICIAL2]]+Tabla3[[#This Row],[ENTRADAS3]]-Tabla3[[#This Row],[SALIDAS4]]</f>
        <v>62.760000000000005</v>
      </c>
    </row>
    <row r="416" spans="1:15" hidden="1" x14ac:dyDescent="0.25">
      <c r="A416" s="9" t="s">
        <v>28</v>
      </c>
      <c r="B416" t="s">
        <v>884</v>
      </c>
      <c r="C416" t="s">
        <v>74</v>
      </c>
      <c r="D416" t="s">
        <v>262</v>
      </c>
      <c r="F416" s="9" t="s">
        <v>826</v>
      </c>
      <c r="G416">
        <v>11</v>
      </c>
      <c r="J416">
        <f>+Tabla3[[#This Row],[BALANCE INICIAL]]+Tabla3[[#This Row],[ENTRADAS]]-Tabla3[[#This Row],[SALIDAS]]</f>
        <v>11</v>
      </c>
      <c r="K416" s="2">
        <v>20.92</v>
      </c>
      <c r="L416" s="2">
        <f>+Tabla3[[#This Row],[BALANCE INICIAL]]*Tabla3[[#This Row],[PRECIO]]</f>
        <v>230.12</v>
      </c>
      <c r="M416" s="2">
        <f>+Tabla3[[#This Row],[ENTRADAS]]*Tabla3[[#This Row],[PRECIO]]</f>
        <v>0</v>
      </c>
      <c r="N416" s="2">
        <f>+Tabla3[[#This Row],[SALIDAS]]*Tabla3[[#This Row],[PRECIO]]</f>
        <v>0</v>
      </c>
      <c r="O416" s="2">
        <f>+Tabla3[[#This Row],[BALANCE INICIAL2]]+Tabla3[[#This Row],[ENTRADAS3]]-Tabla3[[#This Row],[SALIDAS4]]</f>
        <v>230.12</v>
      </c>
    </row>
    <row r="417" spans="1:15" hidden="1" x14ac:dyDescent="0.25">
      <c r="A417" s="9" t="s">
        <v>28</v>
      </c>
      <c r="B417" t="s">
        <v>884</v>
      </c>
      <c r="C417" t="s">
        <v>74</v>
      </c>
      <c r="D417" t="s">
        <v>263</v>
      </c>
      <c r="F417" s="9" t="s">
        <v>842</v>
      </c>
      <c r="G417">
        <v>44</v>
      </c>
      <c r="J417">
        <f>+Tabla3[[#This Row],[BALANCE INICIAL]]+Tabla3[[#This Row],[ENTRADAS]]-Tabla3[[#This Row],[SALIDAS]]</f>
        <v>44</v>
      </c>
      <c r="K417" s="2">
        <v>134.4</v>
      </c>
      <c r="L417" s="2">
        <f>+Tabla3[[#This Row],[BALANCE INICIAL]]*Tabla3[[#This Row],[PRECIO]]</f>
        <v>5913.6</v>
      </c>
      <c r="M417" s="2">
        <f>+Tabla3[[#This Row],[ENTRADAS]]*Tabla3[[#This Row],[PRECIO]]</f>
        <v>0</v>
      </c>
      <c r="N417" s="2">
        <f>+Tabla3[[#This Row],[SALIDAS]]*Tabla3[[#This Row],[PRECIO]]</f>
        <v>0</v>
      </c>
      <c r="O417" s="2">
        <f>+Tabla3[[#This Row],[BALANCE INICIAL2]]+Tabla3[[#This Row],[ENTRADAS3]]-Tabla3[[#This Row],[SALIDAS4]]</f>
        <v>5913.6</v>
      </c>
    </row>
    <row r="418" spans="1:15" hidden="1" x14ac:dyDescent="0.25">
      <c r="A418" s="9" t="s">
        <v>28</v>
      </c>
      <c r="B418" t="s">
        <v>884</v>
      </c>
      <c r="C418" t="s">
        <v>74</v>
      </c>
      <c r="D418" t="s">
        <v>264</v>
      </c>
      <c r="F418" s="9" t="s">
        <v>842</v>
      </c>
      <c r="G418">
        <v>203</v>
      </c>
      <c r="J418">
        <f>+Tabla3[[#This Row],[BALANCE INICIAL]]+Tabla3[[#This Row],[ENTRADAS]]-Tabla3[[#This Row],[SALIDAS]]</f>
        <v>203</v>
      </c>
      <c r="K418" s="2">
        <v>134.4</v>
      </c>
      <c r="L418" s="2">
        <f>+Tabla3[[#This Row],[BALANCE INICIAL]]*Tabla3[[#This Row],[PRECIO]]</f>
        <v>27283.200000000001</v>
      </c>
      <c r="M418" s="2">
        <f>+Tabla3[[#This Row],[ENTRADAS]]*Tabla3[[#This Row],[PRECIO]]</f>
        <v>0</v>
      </c>
      <c r="N418" s="2">
        <f>+Tabla3[[#This Row],[SALIDAS]]*Tabla3[[#This Row],[PRECIO]]</f>
        <v>0</v>
      </c>
      <c r="O418" s="2">
        <f>+Tabla3[[#This Row],[BALANCE INICIAL2]]+Tabla3[[#This Row],[ENTRADAS3]]-Tabla3[[#This Row],[SALIDAS4]]</f>
        <v>27283.200000000001</v>
      </c>
    </row>
    <row r="419" spans="1:15" hidden="1" x14ac:dyDescent="0.25">
      <c r="A419" s="9" t="s">
        <v>28</v>
      </c>
      <c r="B419" t="s">
        <v>884</v>
      </c>
      <c r="C419" t="s">
        <v>74</v>
      </c>
      <c r="D419" t="s">
        <v>265</v>
      </c>
      <c r="F419" s="9" t="s">
        <v>842</v>
      </c>
      <c r="G419">
        <v>118</v>
      </c>
      <c r="J419">
        <f>+Tabla3[[#This Row],[BALANCE INICIAL]]+Tabla3[[#This Row],[ENTRADAS]]-Tabla3[[#This Row],[SALIDAS]]</f>
        <v>118</v>
      </c>
      <c r="K419" s="2">
        <v>134.4</v>
      </c>
      <c r="L419" s="2">
        <f>+Tabla3[[#This Row],[BALANCE INICIAL]]*Tabla3[[#This Row],[PRECIO]]</f>
        <v>15859.2</v>
      </c>
      <c r="M419" s="2">
        <f>+Tabla3[[#This Row],[ENTRADAS]]*Tabla3[[#This Row],[PRECIO]]</f>
        <v>0</v>
      </c>
      <c r="N419" s="2">
        <f>+Tabla3[[#This Row],[SALIDAS]]*Tabla3[[#This Row],[PRECIO]]</f>
        <v>0</v>
      </c>
      <c r="O419" s="2">
        <f>+Tabla3[[#This Row],[BALANCE INICIAL2]]+Tabla3[[#This Row],[ENTRADAS3]]-Tabla3[[#This Row],[SALIDAS4]]</f>
        <v>15859.2</v>
      </c>
    </row>
    <row r="420" spans="1:15" hidden="1" x14ac:dyDescent="0.25">
      <c r="A420" s="9" t="s">
        <v>29</v>
      </c>
      <c r="B420" s="17" t="s">
        <v>878</v>
      </c>
      <c r="C420" t="s">
        <v>102</v>
      </c>
      <c r="D420" t="s">
        <v>595</v>
      </c>
      <c r="F420" s="9" t="s">
        <v>869</v>
      </c>
      <c r="G420">
        <v>1</v>
      </c>
      <c r="J420">
        <f>+Tabla3[[#This Row],[BALANCE INICIAL]]+Tabla3[[#This Row],[ENTRADAS]]-Tabla3[[#This Row],[SALIDAS]]</f>
        <v>1</v>
      </c>
      <c r="K420" s="2">
        <v>250</v>
      </c>
      <c r="L420" s="2">
        <f>+Tabla3[[#This Row],[BALANCE INICIAL]]*Tabla3[[#This Row],[PRECIO]]</f>
        <v>250</v>
      </c>
      <c r="M420" s="2">
        <f>+Tabla3[[#This Row],[ENTRADAS]]*Tabla3[[#This Row],[PRECIO]]</f>
        <v>0</v>
      </c>
      <c r="N420" s="2">
        <f>+Tabla3[[#This Row],[SALIDAS]]*Tabla3[[#This Row],[PRECIO]]</f>
        <v>0</v>
      </c>
      <c r="O420" s="2">
        <f>+Tabla3[[#This Row],[BALANCE INICIAL2]]+Tabla3[[#This Row],[ENTRADAS3]]-Tabla3[[#This Row],[SALIDAS4]]</f>
        <v>250</v>
      </c>
    </row>
    <row r="421" spans="1:15" hidden="1" x14ac:dyDescent="0.25">
      <c r="A421" s="9" t="s">
        <v>59</v>
      </c>
      <c r="B421" t="s">
        <v>880</v>
      </c>
      <c r="C421" t="s">
        <v>107</v>
      </c>
      <c r="D421" t="s">
        <v>721</v>
      </c>
      <c r="F421" s="9" t="s">
        <v>820</v>
      </c>
      <c r="G421">
        <v>2</v>
      </c>
      <c r="J421">
        <f>+Tabla3[[#This Row],[BALANCE INICIAL]]+Tabla3[[#This Row],[ENTRADAS]]-Tabla3[[#This Row],[SALIDAS]]</f>
        <v>2</v>
      </c>
      <c r="K421" s="2">
        <v>1398</v>
      </c>
      <c r="L421" s="2">
        <f>+Tabla3[[#This Row],[BALANCE INICIAL]]*Tabla3[[#This Row],[PRECIO]]</f>
        <v>2796</v>
      </c>
      <c r="M421" s="2">
        <f>+Tabla3[[#This Row],[ENTRADAS]]*Tabla3[[#This Row],[PRECIO]]</f>
        <v>0</v>
      </c>
      <c r="N421" s="2">
        <f>+Tabla3[[#This Row],[SALIDAS]]*Tabla3[[#This Row],[PRECIO]]</f>
        <v>0</v>
      </c>
      <c r="O421" s="2">
        <f>+Tabla3[[#This Row],[BALANCE INICIAL2]]+Tabla3[[#This Row],[ENTRADAS3]]-Tabla3[[#This Row],[SALIDAS4]]</f>
        <v>2796</v>
      </c>
    </row>
    <row r="422" spans="1:15" hidden="1" x14ac:dyDescent="0.25">
      <c r="A422" s="9" t="s">
        <v>29</v>
      </c>
      <c r="B422" s="17" t="s">
        <v>878</v>
      </c>
      <c r="C422" t="s">
        <v>102</v>
      </c>
      <c r="D422" t="s">
        <v>596</v>
      </c>
      <c r="F422" s="9" t="s">
        <v>834</v>
      </c>
      <c r="G422">
        <v>10</v>
      </c>
      <c r="J422">
        <f>+Tabla3[[#This Row],[BALANCE INICIAL]]+Tabla3[[#This Row],[ENTRADAS]]-Tabla3[[#This Row],[SALIDAS]]</f>
        <v>10</v>
      </c>
      <c r="K422" s="2">
        <v>94.92</v>
      </c>
      <c r="L422" s="2">
        <f>+Tabla3[[#This Row],[BALANCE INICIAL]]*Tabla3[[#This Row],[PRECIO]]</f>
        <v>949.2</v>
      </c>
      <c r="M422" s="2">
        <f>+Tabla3[[#This Row],[ENTRADAS]]*Tabla3[[#This Row],[PRECIO]]</f>
        <v>0</v>
      </c>
      <c r="N422" s="2">
        <f>+Tabla3[[#This Row],[SALIDAS]]*Tabla3[[#This Row],[PRECIO]]</f>
        <v>0</v>
      </c>
      <c r="O422" s="2">
        <f>+Tabla3[[#This Row],[BALANCE INICIAL2]]+Tabla3[[#This Row],[ENTRADAS3]]-Tabla3[[#This Row],[SALIDAS4]]</f>
        <v>949.2</v>
      </c>
    </row>
    <row r="423" spans="1:15" hidden="1" x14ac:dyDescent="0.25">
      <c r="A423" s="42" t="s">
        <v>30</v>
      </c>
      <c r="B423" t="s">
        <v>876</v>
      </c>
      <c r="C423" t="s">
        <v>112</v>
      </c>
      <c r="D423" t="s">
        <v>722</v>
      </c>
      <c r="F423" s="9" t="s">
        <v>820</v>
      </c>
      <c r="G423">
        <v>4</v>
      </c>
      <c r="J423">
        <f>+Tabla3[[#This Row],[BALANCE INICIAL]]+Tabla3[[#This Row],[ENTRADAS]]-Tabla3[[#This Row],[SALIDAS]]</f>
        <v>4</v>
      </c>
      <c r="K423" s="2">
        <v>699</v>
      </c>
      <c r="L423" s="2">
        <f>+Tabla3[[#This Row],[BALANCE INICIAL]]*Tabla3[[#This Row],[PRECIO]]</f>
        <v>2796</v>
      </c>
      <c r="M423" s="2">
        <f>+Tabla3[[#This Row],[ENTRADAS]]*Tabla3[[#This Row],[PRECIO]]</f>
        <v>0</v>
      </c>
      <c r="N423" s="2">
        <f>+Tabla3[[#This Row],[SALIDAS]]*Tabla3[[#This Row],[PRECIO]]</f>
        <v>0</v>
      </c>
      <c r="O423" s="2">
        <f>+Tabla3[[#This Row],[BALANCE INICIAL2]]+Tabla3[[#This Row],[ENTRADAS3]]-Tabla3[[#This Row],[SALIDAS4]]</f>
        <v>2796</v>
      </c>
    </row>
    <row r="424" spans="1:15" hidden="1" x14ac:dyDescent="0.25">
      <c r="A424" s="43" t="s">
        <v>30</v>
      </c>
      <c r="B424" t="s">
        <v>876</v>
      </c>
      <c r="C424" t="s">
        <v>112</v>
      </c>
      <c r="D424" t="s">
        <v>723</v>
      </c>
      <c r="F424" s="9" t="s">
        <v>820</v>
      </c>
      <c r="G424">
        <v>1</v>
      </c>
      <c r="J424">
        <f>+Tabla3[[#This Row],[BALANCE INICIAL]]+Tabla3[[#This Row],[ENTRADAS]]-Tabla3[[#This Row],[SALIDAS]]</f>
        <v>1</v>
      </c>
      <c r="K424" s="2">
        <v>450</v>
      </c>
      <c r="L424" s="2">
        <f>+Tabla3[[#This Row],[BALANCE INICIAL]]*Tabla3[[#This Row],[PRECIO]]</f>
        <v>450</v>
      </c>
      <c r="M424" s="2">
        <f>+Tabla3[[#This Row],[ENTRADAS]]*Tabla3[[#This Row],[PRECIO]]</f>
        <v>0</v>
      </c>
      <c r="N424" s="2">
        <f>+Tabla3[[#This Row],[SALIDAS]]*Tabla3[[#This Row],[PRECIO]]</f>
        <v>0</v>
      </c>
      <c r="O424" s="2">
        <f>+Tabla3[[#This Row],[BALANCE INICIAL2]]+Tabla3[[#This Row],[ENTRADAS3]]-Tabla3[[#This Row],[SALIDAS4]]</f>
        <v>450</v>
      </c>
    </row>
    <row r="425" spans="1:15" hidden="1" x14ac:dyDescent="0.25">
      <c r="A425" s="9" t="s">
        <v>33</v>
      </c>
      <c r="B425" s="17" t="s">
        <v>879</v>
      </c>
      <c r="C425" t="s">
        <v>78</v>
      </c>
      <c r="D425" t="s">
        <v>471</v>
      </c>
      <c r="F425" s="9" t="s">
        <v>820</v>
      </c>
      <c r="G425">
        <v>2</v>
      </c>
      <c r="J425">
        <f>+Tabla3[[#This Row],[BALANCE INICIAL]]+Tabla3[[#This Row],[ENTRADAS]]-Tabla3[[#This Row],[SALIDAS]]</f>
        <v>2</v>
      </c>
      <c r="K425" s="2">
        <v>1383.05</v>
      </c>
      <c r="L425" s="2">
        <f>+Tabla3[[#This Row],[BALANCE INICIAL]]*Tabla3[[#This Row],[PRECIO]]</f>
        <v>2766.1</v>
      </c>
      <c r="M425" s="2">
        <f>+Tabla3[[#This Row],[ENTRADAS]]*Tabla3[[#This Row],[PRECIO]]</f>
        <v>0</v>
      </c>
      <c r="N425" s="2">
        <f>+Tabla3[[#This Row],[SALIDAS]]*Tabla3[[#This Row],[PRECIO]]</f>
        <v>0</v>
      </c>
      <c r="O425" s="2">
        <f>+Tabla3[[#This Row],[BALANCE INICIAL2]]+Tabla3[[#This Row],[ENTRADAS3]]-Tabla3[[#This Row],[SALIDAS4]]</f>
        <v>2766.1</v>
      </c>
    </row>
    <row r="426" spans="1:15" hidden="1" x14ac:dyDescent="0.25">
      <c r="A426" s="9" t="s">
        <v>29</v>
      </c>
      <c r="B426" s="17" t="s">
        <v>878</v>
      </c>
      <c r="C426" t="s">
        <v>102</v>
      </c>
      <c r="D426" t="s">
        <v>597</v>
      </c>
      <c r="F426" s="9" t="s">
        <v>825</v>
      </c>
      <c r="G426">
        <v>9</v>
      </c>
      <c r="J426">
        <f>+Tabla3[[#This Row],[BALANCE INICIAL]]+Tabla3[[#This Row],[ENTRADAS]]-Tabla3[[#This Row],[SALIDAS]]</f>
        <v>9</v>
      </c>
      <c r="K426" s="2">
        <v>364</v>
      </c>
      <c r="L426" s="2">
        <f>+Tabla3[[#This Row],[BALANCE INICIAL]]*Tabla3[[#This Row],[PRECIO]]</f>
        <v>3276</v>
      </c>
      <c r="M426" s="2">
        <f>+Tabla3[[#This Row],[ENTRADAS]]*Tabla3[[#This Row],[PRECIO]]</f>
        <v>0</v>
      </c>
      <c r="N426" s="2">
        <f>+Tabla3[[#This Row],[SALIDAS]]*Tabla3[[#This Row],[PRECIO]]</f>
        <v>0</v>
      </c>
      <c r="O426" s="2">
        <f>+Tabla3[[#This Row],[BALANCE INICIAL2]]+Tabla3[[#This Row],[ENTRADAS3]]-Tabla3[[#This Row],[SALIDAS4]]</f>
        <v>3276</v>
      </c>
    </row>
    <row r="427" spans="1:15" hidden="1" x14ac:dyDescent="0.25">
      <c r="A427" s="9" t="s">
        <v>29</v>
      </c>
      <c r="B427" t="s">
        <v>878</v>
      </c>
      <c r="C427" t="s">
        <v>102</v>
      </c>
      <c r="D427" t="s">
        <v>515</v>
      </c>
      <c r="F427" s="9" t="s">
        <v>908</v>
      </c>
      <c r="G427">
        <v>0</v>
      </c>
      <c r="J427">
        <f>+Tabla3[[#This Row],[BALANCE INICIAL]]+Tabla3[[#This Row],[ENTRADAS]]-Tabla3[[#This Row],[SALIDAS]]</f>
        <v>0</v>
      </c>
      <c r="K427" s="2">
        <v>103</v>
      </c>
      <c r="L427" s="2">
        <f>+Tabla3[[#This Row],[BALANCE INICIAL]]*Tabla3[[#This Row],[PRECIO]]</f>
        <v>0</v>
      </c>
      <c r="M427" s="2">
        <f>+Tabla3[[#This Row],[ENTRADAS]]*Tabla3[[#This Row],[PRECIO]]</f>
        <v>0</v>
      </c>
      <c r="N427" s="2">
        <f>+Tabla3[[#This Row],[SALIDAS]]*Tabla3[[#This Row],[PRECIO]]</f>
        <v>0</v>
      </c>
      <c r="O427" s="2">
        <f>+Tabla3[[#This Row],[BALANCE INICIAL2]]+Tabla3[[#This Row],[ENTRADAS3]]-Tabla3[[#This Row],[SALIDAS4]]</f>
        <v>0</v>
      </c>
    </row>
    <row r="428" spans="1:15" hidden="1" x14ac:dyDescent="0.25">
      <c r="A428" s="9" t="s">
        <v>29</v>
      </c>
      <c r="B428" s="17" t="s">
        <v>878</v>
      </c>
      <c r="C428" t="s">
        <v>102</v>
      </c>
      <c r="D428" t="s">
        <v>599</v>
      </c>
      <c r="F428" s="9" t="s">
        <v>869</v>
      </c>
      <c r="G428">
        <v>0</v>
      </c>
      <c r="J428">
        <f>+Tabla3[[#This Row],[BALANCE INICIAL]]+Tabla3[[#This Row],[ENTRADAS]]-Tabla3[[#This Row],[SALIDAS]]</f>
        <v>0</v>
      </c>
      <c r="K428" s="2">
        <v>311</v>
      </c>
      <c r="L428" s="2">
        <f>+Tabla3[[#This Row],[BALANCE INICIAL]]*Tabla3[[#This Row],[PRECIO]]</f>
        <v>0</v>
      </c>
      <c r="M428" s="2">
        <f>+Tabla3[[#This Row],[ENTRADAS]]*Tabla3[[#This Row],[PRECIO]]</f>
        <v>0</v>
      </c>
      <c r="N428" s="2">
        <f>+Tabla3[[#This Row],[SALIDAS]]*Tabla3[[#This Row],[PRECIO]]</f>
        <v>0</v>
      </c>
      <c r="O428" s="2">
        <f>+Tabla3[[#This Row],[BALANCE INICIAL2]]+Tabla3[[#This Row],[ENTRADAS3]]-Tabla3[[#This Row],[SALIDAS4]]</f>
        <v>0</v>
      </c>
    </row>
    <row r="429" spans="1:15" hidden="1" x14ac:dyDescent="0.25">
      <c r="A429" s="9" t="s">
        <v>29</v>
      </c>
      <c r="B429" s="17" t="s">
        <v>878</v>
      </c>
      <c r="C429" t="s">
        <v>102</v>
      </c>
      <c r="D429" t="s">
        <v>598</v>
      </c>
      <c r="F429" s="9" t="s">
        <v>869</v>
      </c>
      <c r="G429">
        <v>2</v>
      </c>
      <c r="J429">
        <f>+Tabla3[[#This Row],[BALANCE INICIAL]]+Tabla3[[#This Row],[ENTRADAS]]-Tabla3[[#This Row],[SALIDAS]]</f>
        <v>2</v>
      </c>
      <c r="K429" s="2">
        <v>310</v>
      </c>
      <c r="L429" s="2">
        <f>+Tabla3[[#This Row],[BALANCE INICIAL]]*Tabla3[[#This Row],[PRECIO]]</f>
        <v>620</v>
      </c>
      <c r="M429" s="2">
        <f>+Tabla3[[#This Row],[ENTRADAS]]*Tabla3[[#This Row],[PRECIO]]</f>
        <v>0</v>
      </c>
      <c r="N429" s="2">
        <f>+Tabla3[[#This Row],[SALIDAS]]*Tabla3[[#This Row],[PRECIO]]</f>
        <v>0</v>
      </c>
      <c r="O429" s="2">
        <f>+Tabla3[[#This Row],[BALANCE INICIAL2]]+Tabla3[[#This Row],[ENTRADAS3]]-Tabla3[[#This Row],[SALIDAS4]]</f>
        <v>620</v>
      </c>
    </row>
    <row r="430" spans="1:15" hidden="1" x14ac:dyDescent="0.25">
      <c r="A430" s="9" t="s">
        <v>59</v>
      </c>
      <c r="B430" t="s">
        <v>880</v>
      </c>
      <c r="C430" t="s">
        <v>107</v>
      </c>
      <c r="D430" t="s">
        <v>724</v>
      </c>
      <c r="F430" s="9" t="s">
        <v>820</v>
      </c>
      <c r="G430">
        <v>7</v>
      </c>
      <c r="J430">
        <f>+Tabla3[[#This Row],[BALANCE INICIAL]]+Tabla3[[#This Row],[ENTRADAS]]-Tabla3[[#This Row],[SALIDAS]]</f>
        <v>7</v>
      </c>
      <c r="K430" s="2">
        <v>1906.78</v>
      </c>
      <c r="L430" s="2">
        <f>+Tabla3[[#This Row],[BALANCE INICIAL]]*Tabla3[[#This Row],[PRECIO]]</f>
        <v>13347.46</v>
      </c>
      <c r="M430" s="2">
        <f>+Tabla3[[#This Row],[ENTRADAS]]*Tabla3[[#This Row],[PRECIO]]</f>
        <v>0</v>
      </c>
      <c r="N430" s="2">
        <f>+Tabla3[[#This Row],[SALIDAS]]*Tabla3[[#This Row],[PRECIO]]</f>
        <v>0</v>
      </c>
      <c r="O430" s="2">
        <f>+Tabla3[[#This Row],[BALANCE INICIAL2]]+Tabla3[[#This Row],[ENTRADAS3]]-Tabla3[[#This Row],[SALIDAS4]]</f>
        <v>13347.46</v>
      </c>
    </row>
    <row r="431" spans="1:15" hidden="1" x14ac:dyDescent="0.25">
      <c r="A431" s="9" t="s">
        <v>59</v>
      </c>
      <c r="B431" t="s">
        <v>880</v>
      </c>
      <c r="C431" t="s">
        <v>107</v>
      </c>
      <c r="D431" t="s">
        <v>725</v>
      </c>
      <c r="F431" s="9" t="s">
        <v>820</v>
      </c>
      <c r="G431">
        <v>1</v>
      </c>
      <c r="J431">
        <f>+Tabla3[[#This Row],[BALANCE INICIAL]]+Tabla3[[#This Row],[ENTRADAS]]-Tabla3[[#This Row],[SALIDAS]]</f>
        <v>1</v>
      </c>
      <c r="K431" s="2">
        <v>949</v>
      </c>
      <c r="L431" s="2">
        <f>+Tabla3[[#This Row],[BALANCE INICIAL]]*Tabla3[[#This Row],[PRECIO]]</f>
        <v>949</v>
      </c>
      <c r="M431" s="2">
        <f>+Tabla3[[#This Row],[ENTRADAS]]*Tabla3[[#This Row],[PRECIO]]</f>
        <v>0</v>
      </c>
      <c r="N431" s="2">
        <f>+Tabla3[[#This Row],[SALIDAS]]*Tabla3[[#This Row],[PRECIO]]</f>
        <v>0</v>
      </c>
      <c r="O431" s="2">
        <f>+Tabla3[[#This Row],[BALANCE INICIAL2]]+Tabla3[[#This Row],[ENTRADAS3]]-Tabla3[[#This Row],[SALIDAS4]]</f>
        <v>949</v>
      </c>
    </row>
    <row r="432" spans="1:15" hidden="1" x14ac:dyDescent="0.25">
      <c r="A432" s="9" t="s">
        <v>28</v>
      </c>
      <c r="B432" t="s">
        <v>884</v>
      </c>
      <c r="C432" t="s">
        <v>74</v>
      </c>
      <c r="D432" t="s">
        <v>266</v>
      </c>
      <c r="F432" s="9" t="s">
        <v>826</v>
      </c>
      <c r="G432">
        <v>360</v>
      </c>
      <c r="J432">
        <f>+Tabla3[[#This Row],[BALANCE INICIAL]]+Tabla3[[#This Row],[ENTRADAS]]-Tabla3[[#This Row],[SALIDAS]]</f>
        <v>360</v>
      </c>
      <c r="K432" s="2">
        <v>26</v>
      </c>
      <c r="L432" s="2">
        <f>+Tabla3[[#This Row],[BALANCE INICIAL]]*Tabla3[[#This Row],[PRECIO]]</f>
        <v>9360</v>
      </c>
      <c r="M432" s="2">
        <f>+Tabla3[[#This Row],[ENTRADAS]]*Tabla3[[#This Row],[PRECIO]]</f>
        <v>0</v>
      </c>
      <c r="N432" s="2">
        <f>+Tabla3[[#This Row],[SALIDAS]]*Tabla3[[#This Row],[PRECIO]]</f>
        <v>0</v>
      </c>
      <c r="O432" s="2">
        <f>+Tabla3[[#This Row],[BALANCE INICIAL2]]+Tabla3[[#This Row],[ENTRADAS3]]-Tabla3[[#This Row],[SALIDAS4]]</f>
        <v>9360</v>
      </c>
    </row>
    <row r="433" spans="1:15" hidden="1" x14ac:dyDescent="0.25">
      <c r="A433" s="9" t="s">
        <v>23</v>
      </c>
      <c r="B433" s="17" t="s">
        <v>881</v>
      </c>
      <c r="C433" t="s">
        <v>882</v>
      </c>
      <c r="D433" t="s">
        <v>428</v>
      </c>
      <c r="F433" s="9" t="s">
        <v>820</v>
      </c>
      <c r="G433">
        <v>20</v>
      </c>
      <c r="J433">
        <f>+Tabla3[[#This Row],[BALANCE INICIAL]]+Tabla3[[#This Row],[ENTRADAS]]-Tabla3[[#This Row],[SALIDAS]]</f>
        <v>20</v>
      </c>
      <c r="K433" s="2">
        <v>86.78</v>
      </c>
      <c r="L433" s="2">
        <f>+Tabla3[[#This Row],[BALANCE INICIAL]]*Tabla3[[#This Row],[PRECIO]]</f>
        <v>1735.6</v>
      </c>
      <c r="M433" s="2">
        <f>+Tabla3[[#This Row],[ENTRADAS]]*Tabla3[[#This Row],[PRECIO]]</f>
        <v>0</v>
      </c>
      <c r="N433" s="2">
        <f>+Tabla3[[#This Row],[SALIDAS]]*Tabla3[[#This Row],[PRECIO]]</f>
        <v>0</v>
      </c>
      <c r="O433" s="2">
        <f>+Tabla3[[#This Row],[BALANCE INICIAL2]]+Tabla3[[#This Row],[ENTRADAS3]]-Tabla3[[#This Row],[SALIDAS4]]</f>
        <v>1735.6</v>
      </c>
    </row>
    <row r="434" spans="1:15" hidden="1" x14ac:dyDescent="0.25">
      <c r="A434" s="9" t="s">
        <v>59</v>
      </c>
      <c r="B434" t="s">
        <v>880</v>
      </c>
      <c r="C434" t="s">
        <v>107</v>
      </c>
      <c r="D434" t="s">
        <v>726</v>
      </c>
      <c r="F434" s="9" t="s">
        <v>820</v>
      </c>
      <c r="G434">
        <v>3</v>
      </c>
      <c r="J434">
        <f>+Tabla3[[#This Row],[BALANCE INICIAL]]+Tabla3[[#This Row],[ENTRADAS]]-Tabla3[[#This Row],[SALIDAS]]</f>
        <v>3</v>
      </c>
      <c r="K434" s="2">
        <v>2000</v>
      </c>
      <c r="L434" s="2">
        <f>+Tabla3[[#This Row],[BALANCE INICIAL]]*Tabla3[[#This Row],[PRECIO]]</f>
        <v>6000</v>
      </c>
      <c r="M434" s="2">
        <f>+Tabla3[[#This Row],[ENTRADAS]]*Tabla3[[#This Row],[PRECIO]]</f>
        <v>0</v>
      </c>
      <c r="N434" s="2">
        <f>+Tabla3[[#This Row],[SALIDAS]]*Tabla3[[#This Row],[PRECIO]]</f>
        <v>0</v>
      </c>
      <c r="O434" s="2">
        <f>+Tabla3[[#This Row],[BALANCE INICIAL2]]+Tabla3[[#This Row],[ENTRADAS3]]-Tabla3[[#This Row],[SALIDAS4]]</f>
        <v>6000</v>
      </c>
    </row>
    <row r="435" spans="1:15" hidden="1" x14ac:dyDescent="0.25">
      <c r="A435" s="9" t="s">
        <v>59</v>
      </c>
      <c r="B435" t="s">
        <v>880</v>
      </c>
      <c r="C435" t="s">
        <v>107</v>
      </c>
      <c r="D435" t="s">
        <v>727</v>
      </c>
      <c r="F435" s="9" t="s">
        <v>820</v>
      </c>
      <c r="G435">
        <v>4</v>
      </c>
      <c r="J435">
        <f>+Tabla3[[#This Row],[BALANCE INICIAL]]+Tabla3[[#This Row],[ENTRADAS]]-Tabla3[[#This Row],[SALIDAS]]</f>
        <v>4</v>
      </c>
      <c r="K435" s="2">
        <v>275</v>
      </c>
      <c r="L435" s="2">
        <f>+Tabla3[[#This Row],[BALANCE INICIAL]]*Tabla3[[#This Row],[PRECIO]]</f>
        <v>1100</v>
      </c>
      <c r="M435" s="2">
        <f>+Tabla3[[#This Row],[ENTRADAS]]*Tabla3[[#This Row],[PRECIO]]</f>
        <v>0</v>
      </c>
      <c r="N435" s="2">
        <f>+Tabla3[[#This Row],[SALIDAS]]*Tabla3[[#This Row],[PRECIO]]</f>
        <v>0</v>
      </c>
      <c r="O435" s="2">
        <f>+Tabla3[[#This Row],[BALANCE INICIAL2]]+Tabla3[[#This Row],[ENTRADAS3]]-Tabla3[[#This Row],[SALIDAS4]]</f>
        <v>1100</v>
      </c>
    </row>
    <row r="436" spans="1:15" hidden="1" x14ac:dyDescent="0.25">
      <c r="A436" s="9" t="s">
        <v>59</v>
      </c>
      <c r="B436" t="s">
        <v>880</v>
      </c>
      <c r="C436" t="s">
        <v>107</v>
      </c>
      <c r="D436" t="s">
        <v>728</v>
      </c>
      <c r="F436" s="9" t="s">
        <v>820</v>
      </c>
      <c r="G436">
        <v>3</v>
      </c>
      <c r="J436">
        <f>+Tabla3[[#This Row],[BALANCE INICIAL]]+Tabla3[[#This Row],[ENTRADAS]]-Tabla3[[#This Row],[SALIDAS]]</f>
        <v>3</v>
      </c>
      <c r="K436" s="2">
        <v>850</v>
      </c>
      <c r="L436" s="2">
        <f>+Tabla3[[#This Row],[BALANCE INICIAL]]*Tabla3[[#This Row],[PRECIO]]</f>
        <v>2550</v>
      </c>
      <c r="M436" s="2">
        <f>+Tabla3[[#This Row],[ENTRADAS]]*Tabla3[[#This Row],[PRECIO]]</f>
        <v>0</v>
      </c>
      <c r="N436" s="2">
        <f>+Tabla3[[#This Row],[SALIDAS]]*Tabla3[[#This Row],[PRECIO]]</f>
        <v>0</v>
      </c>
      <c r="O436" s="2">
        <f>+Tabla3[[#This Row],[BALANCE INICIAL2]]+Tabla3[[#This Row],[ENTRADAS3]]-Tabla3[[#This Row],[SALIDAS4]]</f>
        <v>2550</v>
      </c>
    </row>
    <row r="437" spans="1:15" hidden="1" x14ac:dyDescent="0.25">
      <c r="A437" s="9" t="s">
        <v>59</v>
      </c>
      <c r="B437" s="16" t="s">
        <v>880</v>
      </c>
      <c r="C437" t="s">
        <v>107</v>
      </c>
      <c r="D437" t="s">
        <v>729</v>
      </c>
      <c r="F437" s="9" t="s">
        <v>820</v>
      </c>
      <c r="G437">
        <v>1</v>
      </c>
      <c r="J437">
        <f>+Tabla3[[#This Row],[BALANCE INICIAL]]+Tabla3[[#This Row],[ENTRADAS]]-Tabla3[[#This Row],[SALIDAS]]</f>
        <v>1</v>
      </c>
      <c r="K437" s="2">
        <v>700</v>
      </c>
      <c r="L437" s="2">
        <f>+Tabla3[[#This Row],[BALANCE INICIAL]]*Tabla3[[#This Row],[PRECIO]]</f>
        <v>700</v>
      </c>
      <c r="M437" s="2">
        <f>+Tabla3[[#This Row],[ENTRADAS]]*Tabla3[[#This Row],[PRECIO]]</f>
        <v>0</v>
      </c>
      <c r="N437" s="2">
        <f>+Tabla3[[#This Row],[SALIDAS]]*Tabla3[[#This Row],[PRECIO]]</f>
        <v>0</v>
      </c>
      <c r="O437" s="2">
        <f>+Tabla3[[#This Row],[BALANCE INICIAL2]]+Tabla3[[#This Row],[ENTRADAS3]]-Tabla3[[#This Row],[SALIDAS4]]</f>
        <v>700</v>
      </c>
    </row>
    <row r="438" spans="1:15" hidden="1" x14ac:dyDescent="0.25">
      <c r="A438" s="9" t="s">
        <v>59</v>
      </c>
      <c r="B438" t="s">
        <v>880</v>
      </c>
      <c r="C438" t="s">
        <v>107</v>
      </c>
      <c r="D438" t="s">
        <v>730</v>
      </c>
      <c r="F438" s="9" t="s">
        <v>820</v>
      </c>
      <c r="G438">
        <v>6</v>
      </c>
      <c r="J438">
        <f>+Tabla3[[#This Row],[BALANCE INICIAL]]+Tabla3[[#This Row],[ENTRADAS]]-Tabla3[[#This Row],[SALIDAS]]</f>
        <v>6</v>
      </c>
      <c r="K438" s="2">
        <v>450</v>
      </c>
      <c r="L438" s="2">
        <f>+Tabla3[[#This Row],[BALANCE INICIAL]]*Tabla3[[#This Row],[PRECIO]]</f>
        <v>2700</v>
      </c>
      <c r="M438" s="2">
        <f>+Tabla3[[#This Row],[ENTRADAS]]*Tabla3[[#This Row],[PRECIO]]</f>
        <v>0</v>
      </c>
      <c r="N438" s="2">
        <f>+Tabla3[[#This Row],[SALIDAS]]*Tabla3[[#This Row],[PRECIO]]</f>
        <v>0</v>
      </c>
      <c r="O438" s="2">
        <f>+Tabla3[[#This Row],[BALANCE INICIAL2]]+Tabla3[[#This Row],[ENTRADAS3]]-Tabla3[[#This Row],[SALIDAS4]]</f>
        <v>2700</v>
      </c>
    </row>
    <row r="439" spans="1:15" hidden="1" x14ac:dyDescent="0.25">
      <c r="A439" s="9" t="s">
        <v>59</v>
      </c>
      <c r="B439" t="s">
        <v>880</v>
      </c>
      <c r="C439" t="s">
        <v>107</v>
      </c>
      <c r="D439" t="s">
        <v>731</v>
      </c>
      <c r="F439" s="9" t="s">
        <v>820</v>
      </c>
      <c r="G439">
        <v>9</v>
      </c>
      <c r="J439">
        <f>+Tabla3[[#This Row],[BALANCE INICIAL]]+Tabla3[[#This Row],[ENTRADAS]]-Tabla3[[#This Row],[SALIDAS]]</f>
        <v>9</v>
      </c>
      <c r="K439" s="2">
        <v>800</v>
      </c>
      <c r="L439" s="2">
        <f>+Tabla3[[#This Row],[BALANCE INICIAL]]*Tabla3[[#This Row],[PRECIO]]</f>
        <v>7200</v>
      </c>
      <c r="M439" s="2">
        <f>+Tabla3[[#This Row],[ENTRADAS]]*Tabla3[[#This Row],[PRECIO]]</f>
        <v>0</v>
      </c>
      <c r="N439" s="2">
        <f>+Tabla3[[#This Row],[SALIDAS]]*Tabla3[[#This Row],[PRECIO]]</f>
        <v>0</v>
      </c>
      <c r="O439" s="2">
        <f>+Tabla3[[#This Row],[BALANCE INICIAL2]]+Tabla3[[#This Row],[ENTRADAS3]]-Tabla3[[#This Row],[SALIDAS4]]</f>
        <v>7200</v>
      </c>
    </row>
    <row r="440" spans="1:15" hidden="1" x14ac:dyDescent="0.25">
      <c r="A440" s="9" t="s">
        <v>59</v>
      </c>
      <c r="B440" t="s">
        <v>880</v>
      </c>
      <c r="C440" t="s">
        <v>107</v>
      </c>
      <c r="D440" t="s">
        <v>732</v>
      </c>
      <c r="F440" s="9" t="s">
        <v>834</v>
      </c>
      <c r="G440">
        <v>2</v>
      </c>
      <c r="J440">
        <f>+Tabla3[[#This Row],[BALANCE INICIAL]]+Tabla3[[#This Row],[ENTRADAS]]-Tabla3[[#This Row],[SALIDAS]]</f>
        <v>2</v>
      </c>
      <c r="K440" s="2">
        <v>750</v>
      </c>
      <c r="L440" s="2">
        <f>+Tabla3[[#This Row],[BALANCE INICIAL]]*Tabla3[[#This Row],[PRECIO]]</f>
        <v>1500</v>
      </c>
      <c r="M440" s="2">
        <f>+Tabla3[[#This Row],[ENTRADAS]]*Tabla3[[#This Row],[PRECIO]]</f>
        <v>0</v>
      </c>
      <c r="N440" s="2">
        <f>+Tabla3[[#This Row],[SALIDAS]]*Tabla3[[#This Row],[PRECIO]]</f>
        <v>0</v>
      </c>
      <c r="O440" s="2">
        <f>+Tabla3[[#This Row],[BALANCE INICIAL2]]+Tabla3[[#This Row],[ENTRADAS3]]-Tabla3[[#This Row],[SALIDAS4]]</f>
        <v>1500</v>
      </c>
    </row>
    <row r="441" spans="1:15" hidden="1" x14ac:dyDescent="0.25">
      <c r="A441" s="9" t="s">
        <v>59</v>
      </c>
      <c r="B441" t="s">
        <v>880</v>
      </c>
      <c r="C441" t="s">
        <v>107</v>
      </c>
      <c r="D441" t="s">
        <v>733</v>
      </c>
      <c r="F441" s="9" t="s">
        <v>820</v>
      </c>
      <c r="G441">
        <v>11</v>
      </c>
      <c r="J441">
        <f>+Tabla3[[#This Row],[BALANCE INICIAL]]+Tabla3[[#This Row],[ENTRADAS]]-Tabla3[[#This Row],[SALIDAS]]</f>
        <v>11</v>
      </c>
      <c r="K441" s="2">
        <v>850</v>
      </c>
      <c r="L441" s="2">
        <f>+Tabla3[[#This Row],[BALANCE INICIAL]]*Tabla3[[#This Row],[PRECIO]]</f>
        <v>9350</v>
      </c>
      <c r="M441" s="2">
        <f>+Tabla3[[#This Row],[ENTRADAS]]*Tabla3[[#This Row],[PRECIO]]</f>
        <v>0</v>
      </c>
      <c r="N441" s="2">
        <f>+Tabla3[[#This Row],[SALIDAS]]*Tabla3[[#This Row],[PRECIO]]</f>
        <v>0</v>
      </c>
      <c r="O441" s="2">
        <f>+Tabla3[[#This Row],[BALANCE INICIAL2]]+Tabla3[[#This Row],[ENTRADAS3]]-Tabla3[[#This Row],[SALIDAS4]]</f>
        <v>9350</v>
      </c>
    </row>
    <row r="442" spans="1:15" hidden="1" x14ac:dyDescent="0.25">
      <c r="A442" s="9" t="s">
        <v>59</v>
      </c>
      <c r="B442" t="s">
        <v>880</v>
      </c>
      <c r="C442" t="s">
        <v>107</v>
      </c>
      <c r="D442" t="s">
        <v>734</v>
      </c>
      <c r="F442" s="9" t="s">
        <v>820</v>
      </c>
      <c r="G442">
        <v>2</v>
      </c>
      <c r="J442">
        <f>+Tabla3[[#This Row],[BALANCE INICIAL]]+Tabla3[[#This Row],[ENTRADAS]]-Tabla3[[#This Row],[SALIDAS]]</f>
        <v>2</v>
      </c>
      <c r="K442" s="2">
        <v>1050</v>
      </c>
      <c r="L442" s="2">
        <f>+Tabla3[[#This Row],[BALANCE INICIAL]]*Tabla3[[#This Row],[PRECIO]]</f>
        <v>2100</v>
      </c>
      <c r="M442" s="2">
        <f>+Tabla3[[#This Row],[ENTRADAS]]*Tabla3[[#This Row],[PRECIO]]</f>
        <v>0</v>
      </c>
      <c r="N442" s="2">
        <f>+Tabla3[[#This Row],[SALIDAS]]*Tabla3[[#This Row],[PRECIO]]</f>
        <v>0</v>
      </c>
      <c r="O442" s="2">
        <f>+Tabla3[[#This Row],[BALANCE INICIAL2]]+Tabla3[[#This Row],[ENTRADAS3]]-Tabla3[[#This Row],[SALIDAS4]]</f>
        <v>2100</v>
      </c>
    </row>
    <row r="443" spans="1:15" hidden="1" x14ac:dyDescent="0.25">
      <c r="A443" s="9" t="s">
        <v>59</v>
      </c>
      <c r="B443" t="s">
        <v>880</v>
      </c>
      <c r="C443" t="s">
        <v>107</v>
      </c>
      <c r="D443" t="s">
        <v>735</v>
      </c>
      <c r="F443" s="9" t="s">
        <v>820</v>
      </c>
      <c r="G443">
        <v>1</v>
      </c>
      <c r="J443">
        <f>+Tabla3[[#This Row],[BALANCE INICIAL]]+Tabla3[[#This Row],[ENTRADAS]]-Tabla3[[#This Row],[SALIDAS]]</f>
        <v>1</v>
      </c>
      <c r="K443" s="2">
        <v>1250</v>
      </c>
      <c r="L443" s="2">
        <f>+Tabla3[[#This Row],[BALANCE INICIAL]]*Tabla3[[#This Row],[PRECIO]]</f>
        <v>1250</v>
      </c>
      <c r="M443" s="2">
        <f>+Tabla3[[#This Row],[ENTRADAS]]*Tabla3[[#This Row],[PRECIO]]</f>
        <v>0</v>
      </c>
      <c r="N443" s="2">
        <f>+Tabla3[[#This Row],[SALIDAS]]*Tabla3[[#This Row],[PRECIO]]</f>
        <v>0</v>
      </c>
      <c r="O443" s="2">
        <f>+Tabla3[[#This Row],[BALANCE INICIAL2]]+Tabla3[[#This Row],[ENTRADAS3]]-Tabla3[[#This Row],[SALIDAS4]]</f>
        <v>1250</v>
      </c>
    </row>
    <row r="444" spans="1:15" hidden="1" x14ac:dyDescent="0.25">
      <c r="A444" s="9" t="s">
        <v>59</v>
      </c>
      <c r="B444" t="s">
        <v>880</v>
      </c>
      <c r="C444" t="s">
        <v>107</v>
      </c>
      <c r="D444" t="s">
        <v>736</v>
      </c>
      <c r="F444" s="9" t="s">
        <v>820</v>
      </c>
      <c r="G444">
        <v>23</v>
      </c>
      <c r="J444">
        <f>+Tabla3[[#This Row],[BALANCE INICIAL]]+Tabla3[[#This Row],[ENTRADAS]]-Tabla3[[#This Row],[SALIDAS]]</f>
        <v>23</v>
      </c>
      <c r="K444" s="2">
        <v>950.3</v>
      </c>
      <c r="L444" s="2">
        <f>+Tabla3[[#This Row],[BALANCE INICIAL]]*Tabla3[[#This Row],[PRECIO]]</f>
        <v>21856.899999999998</v>
      </c>
      <c r="M444" s="2">
        <f>+Tabla3[[#This Row],[ENTRADAS]]*Tabla3[[#This Row],[PRECIO]]</f>
        <v>0</v>
      </c>
      <c r="N444" s="2">
        <f>+Tabla3[[#This Row],[SALIDAS]]*Tabla3[[#This Row],[PRECIO]]</f>
        <v>0</v>
      </c>
      <c r="O444" s="2">
        <f>+Tabla3[[#This Row],[BALANCE INICIAL2]]+Tabla3[[#This Row],[ENTRADAS3]]-Tabla3[[#This Row],[SALIDAS4]]</f>
        <v>21856.899999999998</v>
      </c>
    </row>
    <row r="445" spans="1:15" hidden="1" x14ac:dyDescent="0.25">
      <c r="A445" s="9" t="s">
        <v>59</v>
      </c>
      <c r="B445" t="s">
        <v>880</v>
      </c>
      <c r="C445" t="s">
        <v>107</v>
      </c>
      <c r="D445" t="s">
        <v>737</v>
      </c>
      <c r="F445" s="9" t="s">
        <v>820</v>
      </c>
      <c r="G445">
        <v>5</v>
      </c>
      <c r="J445">
        <f>+Tabla3[[#This Row],[BALANCE INICIAL]]+Tabla3[[#This Row],[ENTRADAS]]-Tabla3[[#This Row],[SALIDAS]]</f>
        <v>5</v>
      </c>
      <c r="K445" s="2">
        <v>650.5</v>
      </c>
      <c r="L445" s="2">
        <f>+Tabla3[[#This Row],[BALANCE INICIAL]]*Tabla3[[#This Row],[PRECIO]]</f>
        <v>3252.5</v>
      </c>
      <c r="M445" s="2">
        <f>+Tabla3[[#This Row],[ENTRADAS]]*Tabla3[[#This Row],[PRECIO]]</f>
        <v>0</v>
      </c>
      <c r="N445" s="2">
        <f>+Tabla3[[#This Row],[SALIDAS]]*Tabla3[[#This Row],[PRECIO]]</f>
        <v>0</v>
      </c>
      <c r="O445" s="2">
        <f>+Tabla3[[#This Row],[BALANCE INICIAL2]]+Tabla3[[#This Row],[ENTRADAS3]]-Tabla3[[#This Row],[SALIDAS4]]</f>
        <v>3252.5</v>
      </c>
    </row>
    <row r="446" spans="1:15" hidden="1" x14ac:dyDescent="0.25">
      <c r="A446" s="9" t="s">
        <v>59</v>
      </c>
      <c r="B446" t="s">
        <v>880</v>
      </c>
      <c r="C446" t="s">
        <v>107</v>
      </c>
      <c r="D446" t="s">
        <v>738</v>
      </c>
      <c r="F446" s="9" t="s">
        <v>820</v>
      </c>
      <c r="G446">
        <v>8</v>
      </c>
      <c r="J446">
        <f>+Tabla3[[#This Row],[BALANCE INICIAL]]+Tabla3[[#This Row],[ENTRADAS]]-Tabla3[[#This Row],[SALIDAS]]</f>
        <v>8</v>
      </c>
      <c r="K446" s="2">
        <v>1350</v>
      </c>
      <c r="L446" s="2">
        <f>+Tabla3[[#This Row],[BALANCE INICIAL]]*Tabla3[[#This Row],[PRECIO]]</f>
        <v>10800</v>
      </c>
      <c r="M446" s="2">
        <f>+Tabla3[[#This Row],[ENTRADAS]]*Tabla3[[#This Row],[PRECIO]]</f>
        <v>0</v>
      </c>
      <c r="N446" s="2">
        <f>+Tabla3[[#This Row],[SALIDAS]]*Tabla3[[#This Row],[PRECIO]]</f>
        <v>0</v>
      </c>
      <c r="O446" s="2">
        <f>+Tabla3[[#This Row],[BALANCE INICIAL2]]+Tabla3[[#This Row],[ENTRADAS3]]-Tabla3[[#This Row],[SALIDAS4]]</f>
        <v>10800</v>
      </c>
    </row>
    <row r="447" spans="1:15" hidden="1" x14ac:dyDescent="0.25">
      <c r="A447" s="9" t="s">
        <v>59</v>
      </c>
      <c r="B447" t="s">
        <v>880</v>
      </c>
      <c r="C447" t="s">
        <v>107</v>
      </c>
      <c r="D447" t="s">
        <v>739</v>
      </c>
      <c r="F447" s="9" t="s">
        <v>820</v>
      </c>
      <c r="G447">
        <v>1</v>
      </c>
      <c r="J447">
        <f>+Tabla3[[#This Row],[BALANCE INICIAL]]+Tabla3[[#This Row],[ENTRADAS]]-Tabla3[[#This Row],[SALIDAS]]</f>
        <v>1</v>
      </c>
      <c r="K447" s="2">
        <v>540</v>
      </c>
      <c r="L447" s="2">
        <f>+Tabla3[[#This Row],[BALANCE INICIAL]]*Tabla3[[#This Row],[PRECIO]]</f>
        <v>540</v>
      </c>
      <c r="M447" s="2">
        <f>+Tabla3[[#This Row],[ENTRADAS]]*Tabla3[[#This Row],[PRECIO]]</f>
        <v>0</v>
      </c>
      <c r="N447" s="2">
        <f>+Tabla3[[#This Row],[SALIDAS]]*Tabla3[[#This Row],[PRECIO]]</f>
        <v>0</v>
      </c>
      <c r="O447" s="2">
        <f>+Tabla3[[#This Row],[BALANCE INICIAL2]]+Tabla3[[#This Row],[ENTRADAS3]]-Tabla3[[#This Row],[SALIDAS4]]</f>
        <v>540</v>
      </c>
    </row>
    <row r="448" spans="1:15" hidden="1" x14ac:dyDescent="0.25">
      <c r="A448" s="9" t="s">
        <v>59</v>
      </c>
      <c r="B448" t="s">
        <v>880</v>
      </c>
      <c r="C448" t="s">
        <v>107</v>
      </c>
      <c r="D448" t="s">
        <v>740</v>
      </c>
      <c r="F448" s="9" t="s">
        <v>820</v>
      </c>
      <c r="G448">
        <v>4</v>
      </c>
      <c r="J448">
        <f>+Tabla3[[#This Row],[BALANCE INICIAL]]+Tabla3[[#This Row],[ENTRADAS]]-Tabla3[[#This Row],[SALIDAS]]</f>
        <v>4</v>
      </c>
      <c r="K448" s="2">
        <v>650</v>
      </c>
      <c r="L448" s="2">
        <f>+Tabla3[[#This Row],[BALANCE INICIAL]]*Tabla3[[#This Row],[PRECIO]]</f>
        <v>2600</v>
      </c>
      <c r="M448" s="2">
        <f>+Tabla3[[#This Row],[ENTRADAS]]*Tabla3[[#This Row],[PRECIO]]</f>
        <v>0</v>
      </c>
      <c r="N448" s="2">
        <f>+Tabla3[[#This Row],[SALIDAS]]*Tabla3[[#This Row],[PRECIO]]</f>
        <v>0</v>
      </c>
      <c r="O448" s="2">
        <f>+Tabla3[[#This Row],[BALANCE INICIAL2]]+Tabla3[[#This Row],[ENTRADAS3]]-Tabla3[[#This Row],[SALIDAS4]]</f>
        <v>2600</v>
      </c>
    </row>
    <row r="449" spans="1:15" hidden="1" x14ac:dyDescent="0.25">
      <c r="A449" s="9" t="s">
        <v>59</v>
      </c>
      <c r="B449" t="s">
        <v>880</v>
      </c>
      <c r="C449" t="s">
        <v>107</v>
      </c>
      <c r="D449" t="s">
        <v>741</v>
      </c>
      <c r="F449" s="9" t="s">
        <v>820</v>
      </c>
      <c r="G449">
        <v>1</v>
      </c>
      <c r="J449">
        <f>+Tabla3[[#This Row],[BALANCE INICIAL]]+Tabla3[[#This Row],[ENTRADAS]]-Tabla3[[#This Row],[SALIDAS]]</f>
        <v>1</v>
      </c>
      <c r="K449" s="2">
        <v>750</v>
      </c>
      <c r="L449" s="2">
        <f>+Tabla3[[#This Row],[BALANCE INICIAL]]*Tabla3[[#This Row],[PRECIO]]</f>
        <v>750</v>
      </c>
      <c r="M449" s="2">
        <f>+Tabla3[[#This Row],[ENTRADAS]]*Tabla3[[#This Row],[PRECIO]]</f>
        <v>0</v>
      </c>
      <c r="N449" s="2">
        <f>+Tabla3[[#This Row],[SALIDAS]]*Tabla3[[#This Row],[PRECIO]]</f>
        <v>0</v>
      </c>
      <c r="O449" s="2">
        <f>+Tabla3[[#This Row],[BALANCE INICIAL2]]+Tabla3[[#This Row],[ENTRADAS3]]-Tabla3[[#This Row],[SALIDAS4]]</f>
        <v>750</v>
      </c>
    </row>
    <row r="450" spans="1:15" hidden="1" x14ac:dyDescent="0.25">
      <c r="A450" s="9" t="s">
        <v>59</v>
      </c>
      <c r="B450" t="s">
        <v>880</v>
      </c>
      <c r="C450" t="s">
        <v>107</v>
      </c>
      <c r="D450" t="s">
        <v>742</v>
      </c>
      <c r="F450" s="9" t="s">
        <v>820</v>
      </c>
      <c r="G450">
        <v>7</v>
      </c>
      <c r="J450">
        <f>+Tabla3[[#This Row],[BALANCE INICIAL]]+Tabla3[[#This Row],[ENTRADAS]]-Tabla3[[#This Row],[SALIDAS]]</f>
        <v>7</v>
      </c>
      <c r="K450" s="2">
        <v>600</v>
      </c>
      <c r="L450" s="2">
        <f>+Tabla3[[#This Row],[BALANCE INICIAL]]*Tabla3[[#This Row],[PRECIO]]</f>
        <v>4200</v>
      </c>
      <c r="M450" s="2">
        <f>+Tabla3[[#This Row],[ENTRADAS]]*Tabla3[[#This Row],[PRECIO]]</f>
        <v>0</v>
      </c>
      <c r="N450" s="2">
        <f>+Tabla3[[#This Row],[SALIDAS]]*Tabla3[[#This Row],[PRECIO]]</f>
        <v>0</v>
      </c>
      <c r="O450" s="2">
        <f>+Tabla3[[#This Row],[BALANCE INICIAL2]]+Tabla3[[#This Row],[ENTRADAS3]]-Tabla3[[#This Row],[SALIDAS4]]</f>
        <v>4200</v>
      </c>
    </row>
    <row r="451" spans="1:15" hidden="1" x14ac:dyDescent="0.25">
      <c r="A451" s="9" t="s">
        <v>59</v>
      </c>
      <c r="B451" t="s">
        <v>880</v>
      </c>
      <c r="C451" t="s">
        <v>107</v>
      </c>
      <c r="D451" t="s">
        <v>743</v>
      </c>
      <c r="F451" s="9" t="s">
        <v>820</v>
      </c>
      <c r="G451">
        <v>1</v>
      </c>
      <c r="J451">
        <f>+Tabla3[[#This Row],[BALANCE INICIAL]]+Tabla3[[#This Row],[ENTRADAS]]-Tabla3[[#This Row],[SALIDAS]]</f>
        <v>1</v>
      </c>
      <c r="K451" s="2">
        <v>450</v>
      </c>
      <c r="L451" s="2">
        <f>+Tabla3[[#This Row],[BALANCE INICIAL]]*Tabla3[[#This Row],[PRECIO]]</f>
        <v>450</v>
      </c>
      <c r="M451" s="2">
        <f>+Tabla3[[#This Row],[ENTRADAS]]*Tabla3[[#This Row],[PRECIO]]</f>
        <v>0</v>
      </c>
      <c r="N451" s="2">
        <f>+Tabla3[[#This Row],[SALIDAS]]*Tabla3[[#This Row],[PRECIO]]</f>
        <v>0</v>
      </c>
      <c r="O451" s="2">
        <f>+Tabla3[[#This Row],[BALANCE INICIAL2]]+Tabla3[[#This Row],[ENTRADAS3]]-Tabla3[[#This Row],[SALIDAS4]]</f>
        <v>450</v>
      </c>
    </row>
    <row r="452" spans="1:15" hidden="1" x14ac:dyDescent="0.25">
      <c r="A452" s="9" t="s">
        <v>59</v>
      </c>
      <c r="B452" t="s">
        <v>880</v>
      </c>
      <c r="C452" t="s">
        <v>107</v>
      </c>
      <c r="D452" t="s">
        <v>744</v>
      </c>
      <c r="F452" s="9" t="s">
        <v>820</v>
      </c>
      <c r="G452">
        <v>5</v>
      </c>
      <c r="J452">
        <f>+Tabla3[[#This Row],[BALANCE INICIAL]]+Tabla3[[#This Row],[ENTRADAS]]-Tabla3[[#This Row],[SALIDAS]]</f>
        <v>5</v>
      </c>
      <c r="K452" s="2">
        <v>400</v>
      </c>
      <c r="L452" s="2">
        <f>+Tabla3[[#This Row],[BALANCE INICIAL]]*Tabla3[[#This Row],[PRECIO]]</f>
        <v>2000</v>
      </c>
      <c r="M452" s="2">
        <f>+Tabla3[[#This Row],[ENTRADAS]]*Tabla3[[#This Row],[PRECIO]]</f>
        <v>0</v>
      </c>
      <c r="N452" s="2">
        <f>+Tabla3[[#This Row],[SALIDAS]]*Tabla3[[#This Row],[PRECIO]]</f>
        <v>0</v>
      </c>
      <c r="O452" s="2">
        <f>+Tabla3[[#This Row],[BALANCE INICIAL2]]+Tabla3[[#This Row],[ENTRADAS3]]-Tabla3[[#This Row],[SALIDAS4]]</f>
        <v>2000</v>
      </c>
    </row>
    <row r="453" spans="1:15" hidden="1" x14ac:dyDescent="0.25">
      <c r="A453" s="9" t="s">
        <v>59</v>
      </c>
      <c r="B453" t="s">
        <v>880</v>
      </c>
      <c r="C453" t="s">
        <v>107</v>
      </c>
      <c r="D453" t="s">
        <v>745</v>
      </c>
      <c r="F453" s="9" t="s">
        <v>820</v>
      </c>
      <c r="G453">
        <v>6</v>
      </c>
      <c r="J453">
        <f>+Tabla3[[#This Row],[BALANCE INICIAL]]+Tabla3[[#This Row],[ENTRADAS]]-Tabla3[[#This Row],[SALIDAS]]</f>
        <v>6</v>
      </c>
      <c r="K453" s="2">
        <v>575</v>
      </c>
      <c r="L453" s="2">
        <f>+Tabla3[[#This Row],[BALANCE INICIAL]]*Tabla3[[#This Row],[PRECIO]]</f>
        <v>3450</v>
      </c>
      <c r="M453" s="2">
        <f>+Tabla3[[#This Row],[ENTRADAS]]*Tabla3[[#This Row],[PRECIO]]</f>
        <v>0</v>
      </c>
      <c r="N453" s="2">
        <f>+Tabla3[[#This Row],[SALIDAS]]*Tabla3[[#This Row],[PRECIO]]</f>
        <v>0</v>
      </c>
      <c r="O453" s="2">
        <f>+Tabla3[[#This Row],[BALANCE INICIAL2]]+Tabla3[[#This Row],[ENTRADAS3]]-Tabla3[[#This Row],[SALIDAS4]]</f>
        <v>3450</v>
      </c>
    </row>
    <row r="454" spans="1:15" hidden="1" x14ac:dyDescent="0.25">
      <c r="A454" s="9" t="s">
        <v>59</v>
      </c>
      <c r="B454" t="s">
        <v>880</v>
      </c>
      <c r="C454" t="s">
        <v>107</v>
      </c>
      <c r="D454" t="s">
        <v>746</v>
      </c>
      <c r="F454" s="9" t="s">
        <v>820</v>
      </c>
      <c r="G454">
        <v>5</v>
      </c>
      <c r="J454">
        <f>+Tabla3[[#This Row],[BALANCE INICIAL]]+Tabla3[[#This Row],[ENTRADAS]]-Tabla3[[#This Row],[SALIDAS]]</f>
        <v>5</v>
      </c>
      <c r="K454" s="2">
        <v>495</v>
      </c>
      <c r="L454" s="2">
        <f>+Tabla3[[#This Row],[BALANCE INICIAL]]*Tabla3[[#This Row],[PRECIO]]</f>
        <v>2475</v>
      </c>
      <c r="M454" s="2">
        <f>+Tabla3[[#This Row],[ENTRADAS]]*Tabla3[[#This Row],[PRECIO]]</f>
        <v>0</v>
      </c>
      <c r="N454" s="2">
        <f>+Tabla3[[#This Row],[SALIDAS]]*Tabla3[[#This Row],[PRECIO]]</f>
        <v>0</v>
      </c>
      <c r="O454" s="2">
        <f>+Tabla3[[#This Row],[BALANCE INICIAL2]]+Tabla3[[#This Row],[ENTRADAS3]]-Tabla3[[#This Row],[SALIDAS4]]</f>
        <v>2475</v>
      </c>
    </row>
    <row r="455" spans="1:15" hidden="1" x14ac:dyDescent="0.25">
      <c r="A455" s="9" t="s">
        <v>59</v>
      </c>
      <c r="B455" t="s">
        <v>880</v>
      </c>
      <c r="C455" t="s">
        <v>107</v>
      </c>
      <c r="D455" t="s">
        <v>747</v>
      </c>
      <c r="F455" s="9" t="s">
        <v>820</v>
      </c>
      <c r="G455">
        <v>6</v>
      </c>
      <c r="J455">
        <f>+Tabla3[[#This Row],[BALANCE INICIAL]]+Tabla3[[#This Row],[ENTRADAS]]-Tabla3[[#This Row],[SALIDAS]]</f>
        <v>6</v>
      </c>
      <c r="K455" s="2">
        <v>450</v>
      </c>
      <c r="L455" s="2">
        <f>+Tabla3[[#This Row],[BALANCE INICIAL]]*Tabla3[[#This Row],[PRECIO]]</f>
        <v>2700</v>
      </c>
      <c r="M455" s="2">
        <f>+Tabla3[[#This Row],[ENTRADAS]]*Tabla3[[#This Row],[PRECIO]]</f>
        <v>0</v>
      </c>
      <c r="N455" s="2">
        <f>+Tabla3[[#This Row],[SALIDAS]]*Tabla3[[#This Row],[PRECIO]]</f>
        <v>0</v>
      </c>
      <c r="O455" s="2">
        <f>+Tabla3[[#This Row],[BALANCE INICIAL2]]+Tabla3[[#This Row],[ENTRADAS3]]-Tabla3[[#This Row],[SALIDAS4]]</f>
        <v>2700</v>
      </c>
    </row>
    <row r="456" spans="1:15" hidden="1" x14ac:dyDescent="0.25">
      <c r="A456" s="9" t="s">
        <v>59</v>
      </c>
      <c r="B456" t="s">
        <v>880</v>
      </c>
      <c r="C456" t="s">
        <v>107</v>
      </c>
      <c r="D456" t="s">
        <v>748</v>
      </c>
      <c r="F456" s="9" t="s">
        <v>820</v>
      </c>
      <c r="G456">
        <v>2</v>
      </c>
      <c r="J456">
        <f>+Tabla3[[#This Row],[BALANCE INICIAL]]+Tabla3[[#This Row],[ENTRADAS]]-Tabla3[[#This Row],[SALIDAS]]</f>
        <v>2</v>
      </c>
      <c r="K456" s="2">
        <v>2144</v>
      </c>
      <c r="L456" s="2">
        <f>+Tabla3[[#This Row],[BALANCE INICIAL]]*Tabla3[[#This Row],[PRECIO]]</f>
        <v>4288</v>
      </c>
      <c r="M456" s="2">
        <f>+Tabla3[[#This Row],[ENTRADAS]]*Tabla3[[#This Row],[PRECIO]]</f>
        <v>0</v>
      </c>
      <c r="N456" s="2">
        <f>+Tabla3[[#This Row],[SALIDAS]]*Tabla3[[#This Row],[PRECIO]]</f>
        <v>0</v>
      </c>
      <c r="O456" s="2">
        <f>+Tabla3[[#This Row],[BALANCE INICIAL2]]+Tabla3[[#This Row],[ENTRADAS3]]-Tabla3[[#This Row],[SALIDAS4]]</f>
        <v>4288</v>
      </c>
    </row>
    <row r="457" spans="1:15" hidden="1" x14ac:dyDescent="0.25">
      <c r="A457" s="9" t="s">
        <v>59</v>
      </c>
      <c r="B457" t="s">
        <v>880</v>
      </c>
      <c r="C457" t="s">
        <v>107</v>
      </c>
      <c r="D457" t="s">
        <v>749</v>
      </c>
      <c r="F457" s="9" t="s">
        <v>820</v>
      </c>
      <c r="G457">
        <v>21</v>
      </c>
      <c r="J457">
        <f>+Tabla3[[#This Row],[BALANCE INICIAL]]+Tabla3[[#This Row],[ENTRADAS]]-Tabla3[[#This Row],[SALIDAS]]</f>
        <v>21</v>
      </c>
      <c r="K457" s="2">
        <v>190</v>
      </c>
      <c r="L457" s="2">
        <f>+Tabla3[[#This Row],[BALANCE INICIAL]]*Tabla3[[#This Row],[PRECIO]]</f>
        <v>3990</v>
      </c>
      <c r="M457" s="2">
        <f>+Tabla3[[#This Row],[ENTRADAS]]*Tabla3[[#This Row],[PRECIO]]</f>
        <v>0</v>
      </c>
      <c r="N457" s="2">
        <f>+Tabla3[[#This Row],[SALIDAS]]*Tabla3[[#This Row],[PRECIO]]</f>
        <v>0</v>
      </c>
      <c r="O457" s="2">
        <f>+Tabla3[[#This Row],[BALANCE INICIAL2]]+Tabla3[[#This Row],[ENTRADAS3]]-Tabla3[[#This Row],[SALIDAS4]]</f>
        <v>3990</v>
      </c>
    </row>
    <row r="458" spans="1:15" hidden="1" x14ac:dyDescent="0.25">
      <c r="A458" s="9" t="s">
        <v>59</v>
      </c>
      <c r="B458" t="s">
        <v>880</v>
      </c>
      <c r="C458" t="s">
        <v>107</v>
      </c>
      <c r="D458" t="s">
        <v>750</v>
      </c>
      <c r="F458" s="9" t="s">
        <v>820</v>
      </c>
      <c r="G458">
        <v>3</v>
      </c>
      <c r="J458">
        <f>+Tabla3[[#This Row],[BALANCE INICIAL]]+Tabla3[[#This Row],[ENTRADAS]]-Tabla3[[#This Row],[SALIDAS]]</f>
        <v>3</v>
      </c>
      <c r="K458" s="2">
        <v>350</v>
      </c>
      <c r="L458" s="2">
        <f>+Tabla3[[#This Row],[BALANCE INICIAL]]*Tabla3[[#This Row],[PRECIO]]</f>
        <v>1050</v>
      </c>
      <c r="M458" s="2">
        <f>+Tabla3[[#This Row],[ENTRADAS]]*Tabla3[[#This Row],[PRECIO]]</f>
        <v>0</v>
      </c>
      <c r="N458" s="2">
        <f>+Tabla3[[#This Row],[SALIDAS]]*Tabla3[[#This Row],[PRECIO]]</f>
        <v>0</v>
      </c>
      <c r="O458" s="2">
        <f>+Tabla3[[#This Row],[BALANCE INICIAL2]]+Tabla3[[#This Row],[ENTRADAS3]]-Tabla3[[#This Row],[SALIDAS4]]</f>
        <v>1050</v>
      </c>
    </row>
    <row r="459" spans="1:15" hidden="1" x14ac:dyDescent="0.25">
      <c r="A459" s="9" t="s">
        <v>26</v>
      </c>
      <c r="B459" t="s">
        <v>887</v>
      </c>
      <c r="C459" t="s">
        <v>70</v>
      </c>
      <c r="D459" t="s">
        <v>251</v>
      </c>
      <c r="F459" s="9" t="s">
        <v>821</v>
      </c>
      <c r="G459">
        <v>4</v>
      </c>
      <c r="J459">
        <f>+Tabla3[[#This Row],[BALANCE INICIAL]]+Tabla3[[#This Row],[ENTRADAS]]-Tabla3[[#This Row],[SALIDAS]]</f>
        <v>4</v>
      </c>
      <c r="K459" s="2">
        <v>1450</v>
      </c>
      <c r="L459" s="2">
        <f>+Tabla3[[#This Row],[BALANCE INICIAL]]*Tabla3[[#This Row],[PRECIO]]</f>
        <v>5800</v>
      </c>
      <c r="M459" s="2">
        <f>+Tabla3[[#This Row],[ENTRADAS]]*Tabla3[[#This Row],[PRECIO]]</f>
        <v>0</v>
      </c>
      <c r="N459" s="2">
        <f>+Tabla3[[#This Row],[SALIDAS]]*Tabla3[[#This Row],[PRECIO]]</f>
        <v>0</v>
      </c>
      <c r="O459" s="2">
        <f>+Tabla3[[#This Row],[BALANCE INICIAL2]]+Tabla3[[#This Row],[ENTRADAS3]]-Tabla3[[#This Row],[SALIDAS4]]</f>
        <v>5800</v>
      </c>
    </row>
    <row r="460" spans="1:15" hidden="1" x14ac:dyDescent="0.25">
      <c r="A460" s="9" t="s">
        <v>59</v>
      </c>
      <c r="B460" t="s">
        <v>880</v>
      </c>
      <c r="C460" t="s">
        <v>107</v>
      </c>
      <c r="D460" t="s">
        <v>751</v>
      </c>
      <c r="F460" s="9" t="s">
        <v>820</v>
      </c>
      <c r="G460">
        <v>23</v>
      </c>
      <c r="J460">
        <f>+Tabla3[[#This Row],[BALANCE INICIAL]]+Tabla3[[#This Row],[ENTRADAS]]-Tabla3[[#This Row],[SALIDAS]]</f>
        <v>23</v>
      </c>
      <c r="K460" s="2">
        <v>75</v>
      </c>
      <c r="L460" s="2">
        <f>+Tabla3[[#This Row],[BALANCE INICIAL]]*Tabla3[[#This Row],[PRECIO]]</f>
        <v>1725</v>
      </c>
      <c r="M460" s="2">
        <f>+Tabla3[[#This Row],[ENTRADAS]]*Tabla3[[#This Row],[PRECIO]]</f>
        <v>0</v>
      </c>
      <c r="N460" s="2">
        <f>+Tabla3[[#This Row],[SALIDAS]]*Tabla3[[#This Row],[PRECIO]]</f>
        <v>0</v>
      </c>
      <c r="O460" s="2">
        <f>+Tabla3[[#This Row],[BALANCE INICIAL2]]+Tabla3[[#This Row],[ENTRADAS3]]-Tabla3[[#This Row],[SALIDAS4]]</f>
        <v>1725</v>
      </c>
    </row>
    <row r="461" spans="1:15" hidden="1" x14ac:dyDescent="0.25">
      <c r="A461" s="9" t="s">
        <v>29</v>
      </c>
      <c r="B461" s="17" t="s">
        <v>878</v>
      </c>
      <c r="C461" t="s">
        <v>102</v>
      </c>
      <c r="D461" t="s">
        <v>600</v>
      </c>
      <c r="F461" s="9" t="s">
        <v>834</v>
      </c>
      <c r="G461">
        <v>2</v>
      </c>
      <c r="J461">
        <f>+Tabla3[[#This Row],[BALANCE INICIAL]]+Tabla3[[#This Row],[ENTRADAS]]-Tabla3[[#This Row],[SALIDAS]]</f>
        <v>2</v>
      </c>
      <c r="K461" s="2">
        <v>40.5</v>
      </c>
      <c r="L461" s="2">
        <f>+Tabla3[[#This Row],[BALANCE INICIAL]]*Tabla3[[#This Row],[PRECIO]]</f>
        <v>81</v>
      </c>
      <c r="M461" s="2">
        <f>+Tabla3[[#This Row],[ENTRADAS]]*Tabla3[[#This Row],[PRECIO]]</f>
        <v>0</v>
      </c>
      <c r="N461" s="2">
        <f>+Tabla3[[#This Row],[SALIDAS]]*Tabla3[[#This Row],[PRECIO]]</f>
        <v>0</v>
      </c>
      <c r="O461" s="2">
        <f>+Tabla3[[#This Row],[BALANCE INICIAL2]]+Tabla3[[#This Row],[ENTRADAS3]]-Tabla3[[#This Row],[SALIDAS4]]</f>
        <v>81</v>
      </c>
    </row>
    <row r="462" spans="1:15" hidden="1" x14ac:dyDescent="0.25">
      <c r="A462" s="9" t="s">
        <v>23</v>
      </c>
      <c r="B462" s="17" t="s">
        <v>881</v>
      </c>
      <c r="C462" t="s">
        <v>882</v>
      </c>
      <c r="D462" t="s">
        <v>429</v>
      </c>
      <c r="F462" s="9" t="s">
        <v>826</v>
      </c>
      <c r="G462">
        <v>33</v>
      </c>
      <c r="I462">
        <v>2</v>
      </c>
      <c r="J462">
        <f>+Tabla3[[#This Row],[BALANCE INICIAL]]+Tabla3[[#This Row],[ENTRADAS]]-Tabla3[[#This Row],[SALIDAS]]</f>
        <v>31</v>
      </c>
      <c r="K462" s="2">
        <v>336.04</v>
      </c>
      <c r="L462" s="2">
        <f>+Tabla3[[#This Row],[BALANCE INICIAL]]*Tabla3[[#This Row],[PRECIO]]</f>
        <v>11089.320000000002</v>
      </c>
      <c r="M462" s="2">
        <f>+Tabla3[[#This Row],[ENTRADAS]]*Tabla3[[#This Row],[PRECIO]]</f>
        <v>0</v>
      </c>
      <c r="N462" s="2">
        <f>+Tabla3[[#This Row],[SALIDAS]]*Tabla3[[#This Row],[PRECIO]]</f>
        <v>672.08</v>
      </c>
      <c r="O462" s="2">
        <f>+Tabla3[[#This Row],[BALANCE INICIAL2]]+Tabla3[[#This Row],[ENTRADAS3]]-Tabla3[[#This Row],[SALIDAS4]]</f>
        <v>10417.240000000002</v>
      </c>
    </row>
    <row r="463" spans="1:15" hidden="1" x14ac:dyDescent="0.25">
      <c r="A463" s="9" t="s">
        <v>28</v>
      </c>
      <c r="B463" t="s">
        <v>884</v>
      </c>
      <c r="C463" t="s">
        <v>74</v>
      </c>
      <c r="D463" t="s">
        <v>483</v>
      </c>
      <c r="F463" s="9" t="s">
        <v>864</v>
      </c>
      <c r="G463">
        <v>2</v>
      </c>
      <c r="J463">
        <f>+Tabla3[[#This Row],[BALANCE INICIAL]]+Tabla3[[#This Row],[ENTRADAS]]-Tabla3[[#This Row],[SALIDAS]]</f>
        <v>2</v>
      </c>
      <c r="K463" s="2">
        <v>25000</v>
      </c>
      <c r="L463" s="2">
        <f>+Tabla3[[#This Row],[BALANCE INICIAL]]*Tabla3[[#This Row],[PRECIO]]</f>
        <v>50000</v>
      </c>
      <c r="M463" s="2">
        <f>+Tabla3[[#This Row],[ENTRADAS]]*Tabla3[[#This Row],[PRECIO]]</f>
        <v>0</v>
      </c>
      <c r="N463" s="2">
        <f>+Tabla3[[#This Row],[SALIDAS]]*Tabla3[[#This Row],[PRECIO]]</f>
        <v>0</v>
      </c>
      <c r="O463" s="2">
        <f>+Tabla3[[#This Row],[BALANCE INICIAL2]]+Tabla3[[#This Row],[ENTRADAS3]]-Tabla3[[#This Row],[SALIDAS4]]</f>
        <v>50000</v>
      </c>
    </row>
    <row r="464" spans="1:15" hidden="1" x14ac:dyDescent="0.25">
      <c r="A464" s="9" t="s">
        <v>29</v>
      </c>
      <c r="B464" t="s">
        <v>878</v>
      </c>
      <c r="C464" t="s">
        <v>102</v>
      </c>
      <c r="D464" t="s">
        <v>513</v>
      </c>
      <c r="F464" s="9" t="s">
        <v>908</v>
      </c>
      <c r="G464">
        <v>0</v>
      </c>
      <c r="J464">
        <f>+Tabla3[[#This Row],[BALANCE INICIAL]]+Tabla3[[#This Row],[ENTRADAS]]-Tabla3[[#This Row],[SALIDAS]]</f>
        <v>0</v>
      </c>
      <c r="K464" s="2">
        <v>12</v>
      </c>
      <c r="L464" s="2">
        <f>+Tabla3[[#This Row],[BALANCE INICIAL]]*Tabla3[[#This Row],[PRECIO]]</f>
        <v>0</v>
      </c>
      <c r="M464" s="2">
        <f>+Tabla3[[#This Row],[ENTRADAS]]*Tabla3[[#This Row],[PRECIO]]</f>
        <v>0</v>
      </c>
      <c r="N464" s="2">
        <f>+Tabla3[[#This Row],[SALIDAS]]*Tabla3[[#This Row],[PRECIO]]</f>
        <v>0</v>
      </c>
      <c r="O464" s="2">
        <f>+Tabla3[[#This Row],[BALANCE INICIAL2]]+Tabla3[[#This Row],[ENTRADAS3]]-Tabla3[[#This Row],[SALIDAS4]]</f>
        <v>0</v>
      </c>
    </row>
    <row r="465" spans="1:15" hidden="1" x14ac:dyDescent="0.25">
      <c r="A465" s="9" t="s">
        <v>49</v>
      </c>
      <c r="B465" t="s">
        <v>899</v>
      </c>
      <c r="C465" t="s">
        <v>98</v>
      </c>
      <c r="D465" t="s">
        <v>388</v>
      </c>
      <c r="F465" s="9" t="s">
        <v>820</v>
      </c>
      <c r="G465">
        <v>4</v>
      </c>
      <c r="J465">
        <f>+Tabla3[[#This Row],[BALANCE INICIAL]]+Tabla3[[#This Row],[ENTRADAS]]-Tabla3[[#This Row],[SALIDAS]]</f>
        <v>4</v>
      </c>
      <c r="K465" s="2">
        <v>6750</v>
      </c>
      <c r="L465" s="2">
        <f>+Tabla3[[#This Row],[BALANCE INICIAL]]*Tabla3[[#This Row],[PRECIO]]</f>
        <v>27000</v>
      </c>
      <c r="M465" s="2">
        <f>+Tabla3[[#This Row],[ENTRADAS]]*Tabla3[[#This Row],[PRECIO]]</f>
        <v>0</v>
      </c>
      <c r="N465" s="2">
        <f>+Tabla3[[#This Row],[SALIDAS]]*Tabla3[[#This Row],[PRECIO]]</f>
        <v>0</v>
      </c>
      <c r="O465" s="2">
        <f>+Tabla3[[#This Row],[BALANCE INICIAL2]]+Tabla3[[#This Row],[ENTRADAS3]]-Tabla3[[#This Row],[SALIDAS4]]</f>
        <v>27000</v>
      </c>
    </row>
    <row r="466" spans="1:15" hidden="1" x14ac:dyDescent="0.25">
      <c r="A466" s="9" t="s">
        <v>49</v>
      </c>
      <c r="B466" t="s">
        <v>899</v>
      </c>
      <c r="C466" t="s">
        <v>98</v>
      </c>
      <c r="D466" t="s">
        <v>389</v>
      </c>
      <c r="F466" s="9" t="s">
        <v>820</v>
      </c>
      <c r="G466">
        <v>6</v>
      </c>
      <c r="J466">
        <f>+Tabla3[[#This Row],[BALANCE INICIAL]]+Tabla3[[#This Row],[ENTRADAS]]-Tabla3[[#This Row],[SALIDAS]]</f>
        <v>6</v>
      </c>
      <c r="K466" s="2">
        <v>8430</v>
      </c>
      <c r="L466" s="2">
        <f>+Tabla3[[#This Row],[BALANCE INICIAL]]*Tabla3[[#This Row],[PRECIO]]</f>
        <v>50580</v>
      </c>
      <c r="M466" s="2">
        <f>+Tabla3[[#This Row],[ENTRADAS]]*Tabla3[[#This Row],[PRECIO]]</f>
        <v>0</v>
      </c>
      <c r="N466" s="2">
        <f>+Tabla3[[#This Row],[SALIDAS]]*Tabla3[[#This Row],[PRECIO]]</f>
        <v>0</v>
      </c>
      <c r="O466" s="2">
        <f>+Tabla3[[#This Row],[BALANCE INICIAL2]]+Tabla3[[#This Row],[ENTRADAS3]]-Tabla3[[#This Row],[SALIDAS4]]</f>
        <v>50580</v>
      </c>
    </row>
    <row r="467" spans="1:15" hidden="1" x14ac:dyDescent="0.25">
      <c r="A467" s="9" t="s">
        <v>49</v>
      </c>
      <c r="B467" t="s">
        <v>899</v>
      </c>
      <c r="C467" t="s">
        <v>98</v>
      </c>
      <c r="D467" t="s">
        <v>387</v>
      </c>
      <c r="F467" s="9" t="s">
        <v>820</v>
      </c>
      <c r="G467">
        <v>2</v>
      </c>
      <c r="J467">
        <f>+Tabla3[[#This Row],[BALANCE INICIAL]]+Tabla3[[#This Row],[ENTRADAS]]-Tabla3[[#This Row],[SALIDAS]]</f>
        <v>2</v>
      </c>
      <c r="K467" s="2">
        <v>9157</v>
      </c>
      <c r="L467" s="2">
        <f>+Tabla3[[#This Row],[BALANCE INICIAL]]*Tabla3[[#This Row],[PRECIO]]</f>
        <v>18314</v>
      </c>
      <c r="M467" s="2">
        <f>+Tabla3[[#This Row],[ENTRADAS]]*Tabla3[[#This Row],[PRECIO]]</f>
        <v>0</v>
      </c>
      <c r="N467" s="2">
        <f>+Tabla3[[#This Row],[SALIDAS]]*Tabla3[[#This Row],[PRECIO]]</f>
        <v>0</v>
      </c>
      <c r="O467" s="2">
        <f>+Tabla3[[#This Row],[BALANCE INICIAL2]]+Tabla3[[#This Row],[ENTRADAS3]]-Tabla3[[#This Row],[SALIDAS4]]</f>
        <v>18314</v>
      </c>
    </row>
    <row r="468" spans="1:15" hidden="1" x14ac:dyDescent="0.25">
      <c r="A468" s="9" t="s">
        <v>41</v>
      </c>
      <c r="B468" t="s">
        <v>890</v>
      </c>
      <c r="C468" t="s">
        <v>87</v>
      </c>
      <c r="D468" t="s">
        <v>267</v>
      </c>
      <c r="F468" s="9" t="s">
        <v>820</v>
      </c>
      <c r="G468">
        <v>88</v>
      </c>
      <c r="J468">
        <f>+Tabla3[[#This Row],[BALANCE INICIAL]]+Tabla3[[#This Row],[ENTRADAS]]-Tabla3[[#This Row],[SALIDAS]]</f>
        <v>88</v>
      </c>
      <c r="K468" s="2">
        <v>218</v>
      </c>
      <c r="L468" s="2">
        <f>+Tabla3[[#This Row],[BALANCE INICIAL]]*Tabla3[[#This Row],[PRECIO]]</f>
        <v>19184</v>
      </c>
      <c r="M468" s="2">
        <f>+Tabla3[[#This Row],[ENTRADAS]]*Tabla3[[#This Row],[PRECIO]]</f>
        <v>0</v>
      </c>
      <c r="N468" s="2">
        <f>+Tabla3[[#This Row],[SALIDAS]]*Tabla3[[#This Row],[PRECIO]]</f>
        <v>0</v>
      </c>
      <c r="O468" s="2">
        <f>+Tabla3[[#This Row],[BALANCE INICIAL2]]+Tabla3[[#This Row],[ENTRADAS3]]-Tabla3[[#This Row],[SALIDAS4]]</f>
        <v>19184</v>
      </c>
    </row>
    <row r="469" spans="1:15" hidden="1" x14ac:dyDescent="0.25">
      <c r="A469" s="9" t="s">
        <v>29</v>
      </c>
      <c r="B469" s="17" t="s">
        <v>878</v>
      </c>
      <c r="C469" t="s">
        <v>102</v>
      </c>
      <c r="D469" t="s">
        <v>601</v>
      </c>
      <c r="F469" s="9" t="s">
        <v>870</v>
      </c>
      <c r="G469">
        <v>2</v>
      </c>
      <c r="J469">
        <f>+Tabla3[[#This Row],[BALANCE INICIAL]]+Tabla3[[#This Row],[ENTRADAS]]-Tabla3[[#This Row],[SALIDAS]]</f>
        <v>2</v>
      </c>
      <c r="K469" s="2">
        <v>780</v>
      </c>
      <c r="L469" s="2">
        <f>+Tabla3[[#This Row],[BALANCE INICIAL]]*Tabla3[[#This Row],[PRECIO]]</f>
        <v>1560</v>
      </c>
      <c r="M469" s="2">
        <f>+Tabla3[[#This Row],[ENTRADAS]]*Tabla3[[#This Row],[PRECIO]]</f>
        <v>0</v>
      </c>
      <c r="N469" s="2">
        <f>+Tabla3[[#This Row],[SALIDAS]]*Tabla3[[#This Row],[PRECIO]]</f>
        <v>0</v>
      </c>
      <c r="O469" s="2">
        <f>+Tabla3[[#This Row],[BALANCE INICIAL2]]+Tabla3[[#This Row],[ENTRADAS3]]-Tabla3[[#This Row],[SALIDAS4]]</f>
        <v>1560</v>
      </c>
    </row>
    <row r="470" spans="1:15" hidden="1" x14ac:dyDescent="0.25">
      <c r="A470" s="9" t="s">
        <v>29</v>
      </c>
      <c r="B470" s="17" t="s">
        <v>878</v>
      </c>
      <c r="C470" t="s">
        <v>102</v>
      </c>
      <c r="D470" t="s">
        <v>533</v>
      </c>
      <c r="F470" s="9" t="s">
        <v>908</v>
      </c>
      <c r="G470">
        <v>0</v>
      </c>
      <c r="J470">
        <f>+Tabla3[[#This Row],[BALANCE INICIAL]]+Tabla3[[#This Row],[ENTRADAS]]-Tabla3[[#This Row],[SALIDAS]]</f>
        <v>0</v>
      </c>
      <c r="K470" s="2">
        <v>100</v>
      </c>
      <c r="L470" s="2">
        <f>+Tabla3[[#This Row],[BALANCE INICIAL]]*Tabla3[[#This Row],[PRECIO]]</f>
        <v>0</v>
      </c>
      <c r="M470" s="2">
        <f>+Tabla3[[#This Row],[ENTRADAS]]*Tabla3[[#This Row],[PRECIO]]</f>
        <v>0</v>
      </c>
      <c r="N470" s="2">
        <f>+Tabla3[[#This Row],[SALIDAS]]*Tabla3[[#This Row],[PRECIO]]</f>
        <v>0</v>
      </c>
      <c r="O470" s="2">
        <f>+Tabla3[[#This Row],[BALANCE INICIAL2]]+Tabla3[[#This Row],[ENTRADAS3]]-Tabla3[[#This Row],[SALIDAS4]]</f>
        <v>0</v>
      </c>
    </row>
    <row r="471" spans="1:15" hidden="1" x14ac:dyDescent="0.25">
      <c r="A471" s="9" t="s">
        <v>59</v>
      </c>
      <c r="B471" t="s">
        <v>880</v>
      </c>
      <c r="C471" t="s">
        <v>107</v>
      </c>
      <c r="D471" t="s">
        <v>752</v>
      </c>
      <c r="F471" s="9" t="s">
        <v>820</v>
      </c>
      <c r="G471">
        <v>7</v>
      </c>
      <c r="J471">
        <f>+Tabla3[[#This Row],[BALANCE INICIAL]]+Tabla3[[#This Row],[ENTRADAS]]-Tabla3[[#This Row],[SALIDAS]]</f>
        <v>7</v>
      </c>
      <c r="K471" s="2">
        <v>1350</v>
      </c>
      <c r="L471" s="2">
        <f>+Tabla3[[#This Row],[BALANCE INICIAL]]*Tabla3[[#This Row],[PRECIO]]</f>
        <v>9450</v>
      </c>
      <c r="M471" s="2">
        <f>+Tabla3[[#This Row],[ENTRADAS]]*Tabla3[[#This Row],[PRECIO]]</f>
        <v>0</v>
      </c>
      <c r="N471" s="2">
        <f>+Tabla3[[#This Row],[SALIDAS]]*Tabla3[[#This Row],[PRECIO]]</f>
        <v>0</v>
      </c>
      <c r="O471" s="2">
        <f>+Tabla3[[#This Row],[BALANCE INICIAL2]]+Tabla3[[#This Row],[ENTRADAS3]]-Tabla3[[#This Row],[SALIDAS4]]</f>
        <v>9450</v>
      </c>
    </row>
    <row r="472" spans="1:15" hidden="1" x14ac:dyDescent="0.25">
      <c r="A472" s="9" t="s">
        <v>59</v>
      </c>
      <c r="B472" t="s">
        <v>880</v>
      </c>
      <c r="C472" t="s">
        <v>107</v>
      </c>
      <c r="D472" t="s">
        <v>753</v>
      </c>
      <c r="F472" s="9" t="s">
        <v>820</v>
      </c>
      <c r="G472">
        <v>10</v>
      </c>
      <c r="J472">
        <f>+Tabla3[[#This Row],[BALANCE INICIAL]]+Tabla3[[#This Row],[ENTRADAS]]-Tabla3[[#This Row],[SALIDAS]]</f>
        <v>10</v>
      </c>
      <c r="K472" s="2">
        <v>1450</v>
      </c>
      <c r="L472" s="2">
        <f>+Tabla3[[#This Row],[BALANCE INICIAL]]*Tabla3[[#This Row],[PRECIO]]</f>
        <v>14500</v>
      </c>
      <c r="M472" s="2">
        <f>+Tabla3[[#This Row],[ENTRADAS]]*Tabla3[[#This Row],[PRECIO]]</f>
        <v>0</v>
      </c>
      <c r="N472" s="2">
        <f>+Tabla3[[#This Row],[SALIDAS]]*Tabla3[[#This Row],[PRECIO]]</f>
        <v>0</v>
      </c>
      <c r="O472" s="2">
        <f>+Tabla3[[#This Row],[BALANCE INICIAL2]]+Tabla3[[#This Row],[ENTRADAS3]]-Tabla3[[#This Row],[SALIDAS4]]</f>
        <v>14500</v>
      </c>
    </row>
    <row r="473" spans="1:15" x14ac:dyDescent="0.25">
      <c r="A473" s="9" t="s">
        <v>28</v>
      </c>
      <c r="B473" t="s">
        <v>884</v>
      </c>
      <c r="C473" t="s">
        <v>74</v>
      </c>
      <c r="D473" t="s">
        <v>162</v>
      </c>
      <c r="F473" s="9" t="s">
        <v>820</v>
      </c>
      <c r="G473">
        <v>1</v>
      </c>
      <c r="H473">
        <v>10</v>
      </c>
      <c r="J473">
        <f>+Tabla3[[#This Row],[BALANCE INICIAL]]+Tabla3[[#This Row],[ENTRADAS]]-Tabla3[[#This Row],[SALIDAS]]</f>
        <v>11</v>
      </c>
      <c r="K473" s="2">
        <v>466.1</v>
      </c>
      <c r="L473" s="2">
        <f>+Tabla3[[#This Row],[BALANCE INICIAL]]*Tabla3[[#This Row],[PRECIO]]</f>
        <v>466.1</v>
      </c>
      <c r="M473" s="2">
        <f>+Tabla3[[#This Row],[ENTRADAS]]*Tabla3[[#This Row],[PRECIO]]</f>
        <v>4661</v>
      </c>
      <c r="N473" s="2">
        <f>+Tabla3[[#This Row],[SALIDAS]]*Tabla3[[#This Row],[PRECIO]]</f>
        <v>0</v>
      </c>
      <c r="O473" s="2">
        <f>+Tabla3[[#This Row],[BALANCE INICIAL2]]+Tabla3[[#This Row],[ENTRADAS3]]-Tabla3[[#This Row],[SALIDAS4]]</f>
        <v>5127.1000000000004</v>
      </c>
    </row>
    <row r="474" spans="1:15" x14ac:dyDescent="0.25">
      <c r="A474" s="9" t="s">
        <v>23</v>
      </c>
      <c r="B474" s="17" t="s">
        <v>881</v>
      </c>
      <c r="C474" t="s">
        <v>882</v>
      </c>
      <c r="D474" t="s">
        <v>943</v>
      </c>
      <c r="F474" s="9" t="s">
        <v>826</v>
      </c>
      <c r="H474">
        <v>3</v>
      </c>
      <c r="J474">
        <f>+Tabla3[[#This Row],[BALANCE INICIAL]]+Tabla3[[#This Row],[ENTRADAS]]-Tabla3[[#This Row],[SALIDAS]]</f>
        <v>3</v>
      </c>
      <c r="K474" s="2">
        <v>236</v>
      </c>
      <c r="L474" s="2">
        <f>+Tabla3[[#This Row],[BALANCE INICIAL]]*Tabla3[[#This Row],[PRECIO]]</f>
        <v>0</v>
      </c>
      <c r="M474" s="2">
        <f>+Tabla3[[#This Row],[ENTRADAS]]*Tabla3[[#This Row],[PRECIO]]</f>
        <v>708</v>
      </c>
      <c r="N474" s="2">
        <f>+Tabla3[[#This Row],[SALIDAS]]*Tabla3[[#This Row],[PRECIO]]</f>
        <v>0</v>
      </c>
      <c r="O474" s="2">
        <f>+Tabla3[[#This Row],[BALANCE INICIAL2]]+Tabla3[[#This Row],[ENTRADAS3]]-Tabla3[[#This Row],[SALIDAS4]]</f>
        <v>708</v>
      </c>
    </row>
    <row r="475" spans="1:15" hidden="1" x14ac:dyDescent="0.25">
      <c r="A475" s="9" t="s">
        <v>29</v>
      </c>
      <c r="B475" t="s">
        <v>878</v>
      </c>
      <c r="C475" t="s">
        <v>102</v>
      </c>
      <c r="D475" t="s">
        <v>517</v>
      </c>
      <c r="F475" s="9" t="s">
        <v>908</v>
      </c>
      <c r="G475">
        <v>0</v>
      </c>
      <c r="J475">
        <f>+Tabla3[[#This Row],[BALANCE INICIAL]]+Tabla3[[#This Row],[ENTRADAS]]-Tabla3[[#This Row],[SALIDAS]]</f>
        <v>0</v>
      </c>
      <c r="K475" s="2">
        <v>227</v>
      </c>
      <c r="L475" s="2">
        <f>+Tabla3[[#This Row],[BALANCE INICIAL]]*Tabla3[[#This Row],[PRECIO]]</f>
        <v>0</v>
      </c>
      <c r="M475" s="2">
        <f>+Tabla3[[#This Row],[ENTRADAS]]*Tabla3[[#This Row],[PRECIO]]</f>
        <v>0</v>
      </c>
      <c r="N475" s="2">
        <f>+Tabla3[[#This Row],[SALIDAS]]*Tabla3[[#This Row],[PRECIO]]</f>
        <v>0</v>
      </c>
      <c r="O475" s="2">
        <f>+Tabla3[[#This Row],[BALANCE INICIAL2]]+Tabla3[[#This Row],[ENTRADAS3]]-Tabla3[[#This Row],[SALIDAS4]]</f>
        <v>0</v>
      </c>
    </row>
    <row r="476" spans="1:15" hidden="1" x14ac:dyDescent="0.25">
      <c r="A476" s="9" t="s">
        <v>42</v>
      </c>
      <c r="B476" s="44">
        <v>1206010001</v>
      </c>
      <c r="C476" t="s">
        <v>88</v>
      </c>
      <c r="D476" t="s">
        <v>270</v>
      </c>
      <c r="F476" s="9" t="s">
        <v>820</v>
      </c>
      <c r="G476">
        <v>4</v>
      </c>
      <c r="J476">
        <f>+Tabla3[[#This Row],[BALANCE INICIAL]]+Tabla3[[#This Row],[ENTRADAS]]-Tabla3[[#This Row],[SALIDAS]]</f>
        <v>4</v>
      </c>
      <c r="K476" s="2">
        <v>45</v>
      </c>
      <c r="L476" s="2">
        <f>+Tabla3[[#This Row],[BALANCE INICIAL]]*Tabla3[[#This Row],[PRECIO]]</f>
        <v>180</v>
      </c>
      <c r="M476" s="2">
        <f>+Tabla3[[#This Row],[ENTRADAS]]*Tabla3[[#This Row],[PRECIO]]</f>
        <v>0</v>
      </c>
      <c r="N476" s="2">
        <f>+Tabla3[[#This Row],[SALIDAS]]*Tabla3[[#This Row],[PRECIO]]</f>
        <v>0</v>
      </c>
      <c r="O476" s="2">
        <f>+Tabla3[[#This Row],[BALANCE INICIAL2]]+Tabla3[[#This Row],[ENTRADAS3]]-Tabla3[[#This Row],[SALIDAS4]]</f>
        <v>180</v>
      </c>
    </row>
    <row r="477" spans="1:15" hidden="1" x14ac:dyDescent="0.25">
      <c r="A477" s="9" t="s">
        <v>42</v>
      </c>
      <c r="B477" s="44">
        <v>1206010001</v>
      </c>
      <c r="C477" t="s">
        <v>88</v>
      </c>
      <c r="D477" t="s">
        <v>269</v>
      </c>
      <c r="F477" s="9" t="s">
        <v>820</v>
      </c>
      <c r="G477">
        <v>3</v>
      </c>
      <c r="J477">
        <f>+Tabla3[[#This Row],[BALANCE INICIAL]]+Tabla3[[#This Row],[ENTRADAS]]-Tabla3[[#This Row],[SALIDAS]]</f>
        <v>3</v>
      </c>
      <c r="K477" s="2">
        <v>45</v>
      </c>
      <c r="L477" s="2">
        <f>+Tabla3[[#This Row],[BALANCE INICIAL]]*Tabla3[[#This Row],[PRECIO]]</f>
        <v>135</v>
      </c>
      <c r="M477" s="2">
        <f>+Tabla3[[#This Row],[ENTRADAS]]*Tabla3[[#This Row],[PRECIO]]</f>
        <v>0</v>
      </c>
      <c r="N477" s="2">
        <f>+Tabla3[[#This Row],[SALIDAS]]*Tabla3[[#This Row],[PRECIO]]</f>
        <v>0</v>
      </c>
      <c r="O477" s="2">
        <f>+Tabla3[[#This Row],[BALANCE INICIAL2]]+Tabla3[[#This Row],[ENTRADAS3]]-Tabla3[[#This Row],[SALIDAS4]]</f>
        <v>135</v>
      </c>
    </row>
    <row r="478" spans="1:15" hidden="1" x14ac:dyDescent="0.25">
      <c r="A478" s="9" t="s">
        <v>33</v>
      </c>
      <c r="B478" s="17" t="s">
        <v>879</v>
      </c>
      <c r="C478" t="s">
        <v>106</v>
      </c>
      <c r="D478" t="s">
        <v>754</v>
      </c>
      <c r="F478" s="9" t="s">
        <v>865</v>
      </c>
      <c r="G478">
        <v>5</v>
      </c>
      <c r="J478">
        <f>+Tabla3[[#This Row],[BALANCE INICIAL]]+Tabla3[[#This Row],[ENTRADAS]]-Tabla3[[#This Row],[SALIDAS]]</f>
        <v>5</v>
      </c>
      <c r="K478" s="2">
        <v>950</v>
      </c>
      <c r="L478" s="2">
        <f>+Tabla3[[#This Row],[BALANCE INICIAL]]*Tabla3[[#This Row],[PRECIO]]</f>
        <v>4750</v>
      </c>
      <c r="M478" s="2">
        <f>+Tabla3[[#This Row],[ENTRADAS]]*Tabla3[[#This Row],[PRECIO]]</f>
        <v>0</v>
      </c>
      <c r="N478" s="2">
        <f>+Tabla3[[#This Row],[SALIDAS]]*Tabla3[[#This Row],[PRECIO]]</f>
        <v>0</v>
      </c>
      <c r="O478" s="2">
        <f>+Tabla3[[#This Row],[BALANCE INICIAL2]]+Tabla3[[#This Row],[ENTRADAS3]]-Tabla3[[#This Row],[SALIDAS4]]</f>
        <v>4750</v>
      </c>
    </row>
    <row r="479" spans="1:15" hidden="1" x14ac:dyDescent="0.25">
      <c r="A479" s="9" t="s">
        <v>40</v>
      </c>
      <c r="B479" t="s">
        <v>900</v>
      </c>
      <c r="C479" t="s">
        <v>86</v>
      </c>
      <c r="D479" t="s">
        <v>990</v>
      </c>
      <c r="F479" s="9" t="s">
        <v>820</v>
      </c>
      <c r="G479">
        <v>70</v>
      </c>
      <c r="J479">
        <f>+Tabla3[[#This Row],[BALANCE INICIAL]]+Tabla3[[#This Row],[ENTRADAS]]-Tabla3[[#This Row],[SALIDAS]]</f>
        <v>70</v>
      </c>
      <c r="K479" s="2">
        <v>81.63</v>
      </c>
      <c r="L479" s="2">
        <f>+Tabla3[[#This Row],[BALANCE INICIAL]]*Tabla3[[#This Row],[PRECIO]]</f>
        <v>5714.0999999999995</v>
      </c>
      <c r="M479" s="2">
        <f>+Tabla3[[#This Row],[ENTRADAS]]*Tabla3[[#This Row],[PRECIO]]</f>
        <v>0</v>
      </c>
      <c r="N479" s="2">
        <f>+Tabla3[[#This Row],[SALIDAS]]*Tabla3[[#This Row],[PRECIO]]</f>
        <v>0</v>
      </c>
      <c r="O479" s="2">
        <f>+Tabla3[[#This Row],[BALANCE INICIAL2]]+Tabla3[[#This Row],[ENTRADAS3]]-Tabla3[[#This Row],[SALIDAS4]]</f>
        <v>5714.0999999999995</v>
      </c>
    </row>
    <row r="480" spans="1:15" hidden="1" x14ac:dyDescent="0.25">
      <c r="A480" s="9" t="s">
        <v>59</v>
      </c>
      <c r="B480" t="s">
        <v>880</v>
      </c>
      <c r="C480" t="s">
        <v>107</v>
      </c>
      <c r="D480" t="s">
        <v>756</v>
      </c>
      <c r="F480" s="9" t="s">
        <v>820</v>
      </c>
      <c r="G480">
        <v>4</v>
      </c>
      <c r="J480">
        <f>+Tabla3[[#This Row],[BALANCE INICIAL]]+Tabla3[[#This Row],[ENTRADAS]]-Tabla3[[#This Row],[SALIDAS]]</f>
        <v>4</v>
      </c>
      <c r="K480" s="2">
        <v>260</v>
      </c>
      <c r="L480" s="2">
        <f>+Tabla3[[#This Row],[BALANCE INICIAL]]*Tabla3[[#This Row],[PRECIO]]</f>
        <v>1040</v>
      </c>
      <c r="M480" s="2">
        <f>+Tabla3[[#This Row],[ENTRADAS]]*Tabla3[[#This Row],[PRECIO]]</f>
        <v>0</v>
      </c>
      <c r="N480" s="2">
        <f>+Tabla3[[#This Row],[SALIDAS]]*Tabla3[[#This Row],[PRECIO]]</f>
        <v>0</v>
      </c>
      <c r="O480" s="2">
        <f>+Tabla3[[#This Row],[BALANCE INICIAL2]]+Tabla3[[#This Row],[ENTRADAS3]]-Tabla3[[#This Row],[SALIDAS4]]</f>
        <v>1040</v>
      </c>
    </row>
    <row r="481" spans="1:15" hidden="1" x14ac:dyDescent="0.25">
      <c r="A481" s="9" t="s">
        <v>40</v>
      </c>
      <c r="B481" t="s">
        <v>900</v>
      </c>
      <c r="C481" t="s">
        <v>86</v>
      </c>
      <c r="D481" t="s">
        <v>271</v>
      </c>
      <c r="F481" s="9" t="s">
        <v>820</v>
      </c>
      <c r="G481">
        <v>8</v>
      </c>
      <c r="J481">
        <f>+Tabla3[[#This Row],[BALANCE INICIAL]]+Tabla3[[#This Row],[ENTRADAS]]-Tabla3[[#This Row],[SALIDAS]]</f>
        <v>8</v>
      </c>
      <c r="K481" s="2">
        <v>34.5</v>
      </c>
      <c r="L481" s="2">
        <f>+Tabla3[[#This Row],[BALANCE INICIAL]]*Tabla3[[#This Row],[PRECIO]]</f>
        <v>276</v>
      </c>
      <c r="M481" s="2">
        <f>+Tabla3[[#This Row],[ENTRADAS]]*Tabla3[[#This Row],[PRECIO]]</f>
        <v>0</v>
      </c>
      <c r="N481" s="2">
        <f>+Tabla3[[#This Row],[SALIDAS]]*Tabla3[[#This Row],[PRECIO]]</f>
        <v>0</v>
      </c>
      <c r="O481" s="2">
        <f>+Tabla3[[#This Row],[BALANCE INICIAL2]]+Tabla3[[#This Row],[ENTRADAS3]]-Tabla3[[#This Row],[SALIDAS4]]</f>
        <v>276</v>
      </c>
    </row>
    <row r="482" spans="1:15" hidden="1" x14ac:dyDescent="0.25">
      <c r="A482" s="9" t="s">
        <v>29</v>
      </c>
      <c r="B482" s="17" t="s">
        <v>878</v>
      </c>
      <c r="C482" t="s">
        <v>102</v>
      </c>
      <c r="D482" t="s">
        <v>602</v>
      </c>
      <c r="F482" s="9" t="s">
        <v>834</v>
      </c>
      <c r="G482">
        <v>2</v>
      </c>
      <c r="J482">
        <f>+Tabla3[[#This Row],[BALANCE INICIAL]]+Tabla3[[#This Row],[ENTRADAS]]-Tabla3[[#This Row],[SALIDAS]]</f>
        <v>2</v>
      </c>
      <c r="K482" s="2">
        <v>270</v>
      </c>
      <c r="L482" s="2">
        <f>+Tabla3[[#This Row],[BALANCE INICIAL]]*Tabla3[[#This Row],[PRECIO]]</f>
        <v>540</v>
      </c>
      <c r="M482" s="2">
        <f>+Tabla3[[#This Row],[ENTRADAS]]*Tabla3[[#This Row],[PRECIO]]</f>
        <v>0</v>
      </c>
      <c r="N482" s="2">
        <f>+Tabla3[[#This Row],[SALIDAS]]*Tabla3[[#This Row],[PRECIO]]</f>
        <v>0</v>
      </c>
      <c r="O482" s="2">
        <f>+Tabla3[[#This Row],[BALANCE INICIAL2]]+Tabla3[[#This Row],[ENTRADAS3]]-Tabla3[[#This Row],[SALIDAS4]]</f>
        <v>540</v>
      </c>
    </row>
    <row r="483" spans="1:15" x14ac:dyDescent="0.25">
      <c r="A483" s="9" t="s">
        <v>30</v>
      </c>
      <c r="B483" s="17" t="s">
        <v>876</v>
      </c>
      <c r="C483" t="s">
        <v>73</v>
      </c>
      <c r="D483" t="s">
        <v>145</v>
      </c>
      <c r="F483" s="9" t="s">
        <v>820</v>
      </c>
      <c r="H483">
        <v>12</v>
      </c>
      <c r="I483">
        <v>12</v>
      </c>
      <c r="J483">
        <f>+Tabla3[[#This Row],[BALANCE INICIAL]]+Tabla3[[#This Row],[ENTRADAS]]-Tabla3[[#This Row],[SALIDAS]]</f>
        <v>0</v>
      </c>
      <c r="K483" s="2">
        <v>900</v>
      </c>
      <c r="L483" s="2">
        <f>+Tabla3[[#This Row],[BALANCE INICIAL]]*Tabla3[[#This Row],[PRECIO]]</f>
        <v>0</v>
      </c>
      <c r="M483" s="2">
        <f>+Tabla3[[#This Row],[ENTRADAS]]*Tabla3[[#This Row],[PRECIO]]</f>
        <v>10800</v>
      </c>
      <c r="N483" s="2">
        <f>+Tabla3[[#This Row],[SALIDAS]]*Tabla3[[#This Row],[PRECIO]]</f>
        <v>10800</v>
      </c>
      <c r="O483" s="2">
        <f>+Tabla3[[#This Row],[BALANCE INICIAL2]]+Tabla3[[#This Row],[ENTRADAS3]]-Tabla3[[#This Row],[SALIDAS4]]</f>
        <v>0</v>
      </c>
    </row>
    <row r="484" spans="1:15" x14ac:dyDescent="0.25">
      <c r="A484" s="9" t="s">
        <v>30</v>
      </c>
      <c r="B484" s="17" t="s">
        <v>876</v>
      </c>
      <c r="C484" t="s">
        <v>73</v>
      </c>
      <c r="D484" t="s">
        <v>151</v>
      </c>
      <c r="F484" s="9" t="s">
        <v>820</v>
      </c>
      <c r="H484">
        <v>12</v>
      </c>
      <c r="I484">
        <v>12</v>
      </c>
      <c r="J484">
        <f>+Tabla3[[#This Row],[BALANCE INICIAL]]+Tabla3[[#This Row],[ENTRADAS]]-Tabla3[[#This Row],[SALIDAS]]</f>
        <v>0</v>
      </c>
      <c r="K484" s="2">
        <v>1500</v>
      </c>
      <c r="L484" s="2">
        <f>+Tabla3[[#This Row],[BALANCE INICIAL]]*Tabla3[[#This Row],[PRECIO]]</f>
        <v>0</v>
      </c>
      <c r="M484" s="2">
        <f>+Tabla3[[#This Row],[ENTRADAS]]*Tabla3[[#This Row],[PRECIO]]</f>
        <v>18000</v>
      </c>
      <c r="N484" s="2">
        <f>+Tabla3[[#This Row],[SALIDAS]]*Tabla3[[#This Row],[PRECIO]]</f>
        <v>18000</v>
      </c>
      <c r="O484" s="2">
        <f>+Tabla3[[#This Row],[BALANCE INICIAL2]]+Tabla3[[#This Row],[ENTRADAS3]]-Tabla3[[#This Row],[SALIDAS4]]</f>
        <v>0</v>
      </c>
    </row>
    <row r="485" spans="1:15" x14ac:dyDescent="0.25">
      <c r="A485" s="9" t="s">
        <v>30</v>
      </c>
      <c r="B485" s="17" t="s">
        <v>876</v>
      </c>
      <c r="C485" t="s">
        <v>73</v>
      </c>
      <c r="D485" t="s">
        <v>148</v>
      </c>
      <c r="F485" s="9" t="s">
        <v>820</v>
      </c>
      <c r="H485">
        <v>12</v>
      </c>
      <c r="I485">
        <v>12</v>
      </c>
      <c r="J485">
        <f>+Tabla3[[#This Row],[BALANCE INICIAL]]+Tabla3[[#This Row],[ENTRADAS]]-Tabla3[[#This Row],[SALIDAS]]</f>
        <v>0</v>
      </c>
      <c r="K485" s="2">
        <v>1500</v>
      </c>
      <c r="L485" s="2">
        <f>+Tabla3[[#This Row],[BALANCE INICIAL]]*Tabla3[[#This Row],[PRECIO]]</f>
        <v>0</v>
      </c>
      <c r="M485" s="2">
        <f>+Tabla3[[#This Row],[ENTRADAS]]*Tabla3[[#This Row],[PRECIO]]</f>
        <v>18000</v>
      </c>
      <c r="N485" s="2">
        <f>+Tabla3[[#This Row],[SALIDAS]]*Tabla3[[#This Row],[PRECIO]]</f>
        <v>18000</v>
      </c>
      <c r="O485" s="2">
        <f>+Tabla3[[#This Row],[BALANCE INICIAL2]]+Tabla3[[#This Row],[ENTRADAS3]]-Tabla3[[#This Row],[SALIDAS4]]</f>
        <v>0</v>
      </c>
    </row>
    <row r="486" spans="1:15" hidden="1" x14ac:dyDescent="0.25">
      <c r="A486" s="9" t="s">
        <v>59</v>
      </c>
      <c r="B486" t="s">
        <v>880</v>
      </c>
      <c r="C486" t="s">
        <v>107</v>
      </c>
      <c r="D486" t="s">
        <v>757</v>
      </c>
      <c r="F486" s="9" t="s">
        <v>820</v>
      </c>
      <c r="G486">
        <v>2</v>
      </c>
      <c r="I486">
        <v>1</v>
      </c>
      <c r="J486">
        <f>+Tabla3[[#This Row],[BALANCE INICIAL]]+Tabla3[[#This Row],[ENTRADAS]]-Tabla3[[#This Row],[SALIDAS]]</f>
        <v>1</v>
      </c>
      <c r="K486" s="2">
        <v>1980</v>
      </c>
      <c r="L486" s="2">
        <f>+Tabla3[[#This Row],[BALANCE INICIAL]]*Tabla3[[#This Row],[PRECIO]]</f>
        <v>3960</v>
      </c>
      <c r="M486" s="2">
        <f>+Tabla3[[#This Row],[ENTRADAS]]*Tabla3[[#This Row],[PRECIO]]</f>
        <v>0</v>
      </c>
      <c r="N486" s="2">
        <f>+Tabla3[[#This Row],[SALIDAS]]*Tabla3[[#This Row],[PRECIO]]</f>
        <v>1980</v>
      </c>
      <c r="O486" s="2">
        <f>+Tabla3[[#This Row],[BALANCE INICIAL2]]+Tabla3[[#This Row],[ENTRADAS3]]-Tabla3[[#This Row],[SALIDAS4]]</f>
        <v>1980</v>
      </c>
    </row>
    <row r="487" spans="1:15" x14ac:dyDescent="0.25">
      <c r="A487" s="9" t="s">
        <v>982</v>
      </c>
      <c r="B487" s="10" t="s">
        <v>983</v>
      </c>
      <c r="C487" t="s">
        <v>981</v>
      </c>
      <c r="D487" t="s">
        <v>980</v>
      </c>
      <c r="E487" t="s">
        <v>984</v>
      </c>
      <c r="F487" s="9" t="s">
        <v>988</v>
      </c>
      <c r="G487">
        <v>0</v>
      </c>
      <c r="H487">
        <v>200</v>
      </c>
      <c r="I487">
        <v>0</v>
      </c>
      <c r="J487">
        <f>+Tabla3[[#This Row],[BALANCE INICIAL]]+Tabla3[[#This Row],[ENTRADAS]]-Tabla3[[#This Row],[SALIDAS]]</f>
        <v>200</v>
      </c>
      <c r="K487" s="2">
        <v>1600</v>
      </c>
      <c r="L487" s="2">
        <f>+Tabla3[[#This Row],[BALANCE INICIAL]]*Tabla3[[#This Row],[PRECIO]]</f>
        <v>0</v>
      </c>
      <c r="M487" s="2">
        <f>+Tabla3[[#This Row],[ENTRADAS]]*Tabla3[[#This Row],[PRECIO]]</f>
        <v>320000</v>
      </c>
      <c r="N487" s="2">
        <f>+Tabla3[[#This Row],[SALIDAS]]*Tabla3[[#This Row],[PRECIO]]</f>
        <v>0</v>
      </c>
      <c r="O487" s="2">
        <f>+Tabla3[[#This Row],[BALANCE INICIAL2]]+Tabla3[[#This Row],[ENTRADAS3]]-Tabla3[[#This Row],[SALIDAS4]]</f>
        <v>320000</v>
      </c>
    </row>
    <row r="488" spans="1:15" x14ac:dyDescent="0.25">
      <c r="A488" s="9" t="s">
        <v>41</v>
      </c>
      <c r="B488" s="16" t="s">
        <v>890</v>
      </c>
      <c r="C488" t="s">
        <v>87</v>
      </c>
      <c r="D488" t="s">
        <v>274</v>
      </c>
      <c r="F488" s="9" t="s">
        <v>852</v>
      </c>
      <c r="G488">
        <v>156</v>
      </c>
      <c r="H488">
        <v>390</v>
      </c>
      <c r="I488">
        <v>193</v>
      </c>
      <c r="J488">
        <f>+Tabla3[[#This Row],[BALANCE INICIAL]]+Tabla3[[#This Row],[ENTRADAS]]-Tabla3[[#This Row],[SALIDAS]]</f>
        <v>353</v>
      </c>
      <c r="K488" s="2">
        <v>1747</v>
      </c>
      <c r="L488" s="2">
        <f>+Tabla3[[#This Row],[BALANCE INICIAL]]*Tabla3[[#This Row],[PRECIO]]</f>
        <v>272532</v>
      </c>
      <c r="M488" s="2">
        <f>+Tabla3[[#This Row],[ENTRADAS]]*Tabla3[[#This Row],[PRECIO]]</f>
        <v>681330</v>
      </c>
      <c r="N488" s="2">
        <f>+Tabla3[[#This Row],[SALIDAS]]*Tabla3[[#This Row],[PRECIO]]</f>
        <v>337171</v>
      </c>
      <c r="O488" s="2">
        <f>+Tabla3[[#This Row],[BALANCE INICIAL2]]+Tabla3[[#This Row],[ENTRADAS3]]-Tabla3[[#This Row],[SALIDAS4]]</f>
        <v>616691</v>
      </c>
    </row>
    <row r="489" spans="1:15" x14ac:dyDescent="0.25">
      <c r="A489" s="9" t="s">
        <v>41</v>
      </c>
      <c r="B489" s="16" t="s">
        <v>890</v>
      </c>
      <c r="C489" t="s">
        <v>87</v>
      </c>
      <c r="D489" t="s">
        <v>273</v>
      </c>
      <c r="F489" s="9" t="s">
        <v>852</v>
      </c>
      <c r="G489">
        <v>84</v>
      </c>
      <c r="H489">
        <v>411</v>
      </c>
      <c r="J489">
        <f>+Tabla3[[#This Row],[BALANCE INICIAL]]+Tabla3[[#This Row],[ENTRADAS]]-Tabla3[[#This Row],[SALIDAS]]</f>
        <v>495</v>
      </c>
      <c r="K489" s="2">
        <v>3450</v>
      </c>
      <c r="L489" s="2">
        <f>+Tabla3[[#This Row],[BALANCE INICIAL]]*Tabla3[[#This Row],[PRECIO]]</f>
        <v>289800</v>
      </c>
      <c r="M489" s="2">
        <f>+Tabla3[[#This Row],[ENTRADAS]]*Tabla3[[#This Row],[PRECIO]]</f>
        <v>1417950</v>
      </c>
      <c r="N489" s="2">
        <f>+Tabla3[[#This Row],[SALIDAS]]*Tabla3[[#This Row],[PRECIO]]</f>
        <v>0</v>
      </c>
      <c r="O489" s="2">
        <f>+Tabla3[[#This Row],[BALANCE INICIAL2]]+Tabla3[[#This Row],[ENTRADAS3]]-Tabla3[[#This Row],[SALIDAS4]]</f>
        <v>1707750</v>
      </c>
    </row>
    <row r="490" spans="1:15" hidden="1" x14ac:dyDescent="0.25">
      <c r="A490" s="9" t="s">
        <v>41</v>
      </c>
      <c r="B490" s="16" t="s">
        <v>890</v>
      </c>
      <c r="C490" t="s">
        <v>87</v>
      </c>
      <c r="D490" t="s">
        <v>275</v>
      </c>
      <c r="F490" s="9" t="s">
        <v>850</v>
      </c>
      <c r="G490">
        <v>13</v>
      </c>
      <c r="I490">
        <v>2</v>
      </c>
      <c r="J490">
        <f>+Tabla3[[#This Row],[BALANCE INICIAL]]+Tabla3[[#This Row],[ENTRADAS]]-Tabla3[[#This Row],[SALIDAS]]</f>
        <v>11</v>
      </c>
      <c r="K490" s="2">
        <v>125</v>
      </c>
      <c r="L490" s="2">
        <f>+Tabla3[[#This Row],[BALANCE INICIAL]]*Tabla3[[#This Row],[PRECIO]]</f>
        <v>1625</v>
      </c>
      <c r="M490" s="2">
        <f>+Tabla3[[#This Row],[ENTRADAS]]*Tabla3[[#This Row],[PRECIO]]</f>
        <v>0</v>
      </c>
      <c r="N490" s="2">
        <f>+Tabla3[[#This Row],[SALIDAS]]*Tabla3[[#This Row],[PRECIO]]</f>
        <v>250</v>
      </c>
      <c r="O490" s="2">
        <f>+Tabla3[[#This Row],[BALANCE INICIAL2]]+Tabla3[[#This Row],[ENTRADAS3]]-Tabla3[[#This Row],[SALIDAS4]]</f>
        <v>1375</v>
      </c>
    </row>
    <row r="491" spans="1:15" x14ac:dyDescent="0.25">
      <c r="A491" s="9" t="s">
        <v>41</v>
      </c>
      <c r="B491" s="16" t="s">
        <v>890</v>
      </c>
      <c r="C491" t="s">
        <v>87</v>
      </c>
      <c r="D491" t="s">
        <v>277</v>
      </c>
      <c r="F491" s="9" t="s">
        <v>854</v>
      </c>
      <c r="G491">
        <v>301</v>
      </c>
      <c r="H491">
        <v>800</v>
      </c>
      <c r="I491">
        <v>234</v>
      </c>
      <c r="J491">
        <f>+Tabla3[[#This Row],[BALANCE INICIAL]]+Tabla3[[#This Row],[ENTRADAS]]-Tabla3[[#This Row],[SALIDAS]]</f>
        <v>867</v>
      </c>
      <c r="K491" s="2">
        <v>593</v>
      </c>
      <c r="L491" s="2">
        <f>+Tabla3[[#This Row],[BALANCE INICIAL]]*Tabla3[[#This Row],[PRECIO]]</f>
        <v>178493</v>
      </c>
      <c r="M491" s="2">
        <f>+Tabla3[[#This Row],[ENTRADAS]]*Tabla3[[#This Row],[PRECIO]]</f>
        <v>474400</v>
      </c>
      <c r="N491" s="2">
        <f>+Tabla3[[#This Row],[SALIDAS]]*Tabla3[[#This Row],[PRECIO]]</f>
        <v>138762</v>
      </c>
      <c r="O491" s="2">
        <f>+Tabla3[[#This Row],[BALANCE INICIAL2]]+Tabla3[[#This Row],[ENTRADAS3]]-Tabla3[[#This Row],[SALIDAS4]]</f>
        <v>514131</v>
      </c>
    </row>
    <row r="492" spans="1:15" x14ac:dyDescent="0.25">
      <c r="A492" s="9" t="s">
        <v>41</v>
      </c>
      <c r="B492" s="16" t="s">
        <v>890</v>
      </c>
      <c r="C492" t="s">
        <v>87</v>
      </c>
      <c r="D492" t="s">
        <v>278</v>
      </c>
      <c r="F492" s="9" t="s">
        <v>854</v>
      </c>
      <c r="G492">
        <v>294</v>
      </c>
      <c r="H492">
        <v>500</v>
      </c>
      <c r="I492">
        <v>284</v>
      </c>
      <c r="J492">
        <f>+Tabla3[[#This Row],[BALANCE INICIAL]]+Tabla3[[#This Row],[ENTRADAS]]-Tabla3[[#This Row],[SALIDAS]]</f>
        <v>510</v>
      </c>
      <c r="K492" s="2">
        <v>630</v>
      </c>
      <c r="L492" s="2">
        <f>+Tabla3[[#This Row],[BALANCE INICIAL]]*Tabla3[[#This Row],[PRECIO]]</f>
        <v>185220</v>
      </c>
      <c r="M492" s="2">
        <f>+Tabla3[[#This Row],[ENTRADAS]]*Tabla3[[#This Row],[PRECIO]]</f>
        <v>315000</v>
      </c>
      <c r="N492" s="2">
        <f>+Tabla3[[#This Row],[SALIDAS]]*Tabla3[[#This Row],[PRECIO]]</f>
        <v>178920</v>
      </c>
      <c r="O492" s="2">
        <f>+Tabla3[[#This Row],[BALANCE INICIAL2]]+Tabla3[[#This Row],[ENTRADAS3]]-Tabla3[[#This Row],[SALIDAS4]]</f>
        <v>321300</v>
      </c>
    </row>
    <row r="493" spans="1:15" hidden="1" x14ac:dyDescent="0.25">
      <c r="A493" s="9" t="s">
        <v>59</v>
      </c>
      <c r="B493" s="16" t="s">
        <v>880</v>
      </c>
      <c r="C493" t="s">
        <v>107</v>
      </c>
      <c r="D493" t="s">
        <v>758</v>
      </c>
      <c r="F493" s="9" t="s">
        <v>820</v>
      </c>
      <c r="G493">
        <v>38</v>
      </c>
      <c r="J493">
        <f>+Tabla3[[#This Row],[BALANCE INICIAL]]+Tabla3[[#This Row],[ENTRADAS]]-Tabla3[[#This Row],[SALIDAS]]</f>
        <v>38</v>
      </c>
      <c r="K493" s="2">
        <v>250</v>
      </c>
      <c r="L493" s="2">
        <f>+Tabla3[[#This Row],[BALANCE INICIAL]]*Tabla3[[#This Row],[PRECIO]]</f>
        <v>9500</v>
      </c>
      <c r="M493" s="2">
        <f>+Tabla3[[#This Row],[ENTRADAS]]*Tabla3[[#This Row],[PRECIO]]</f>
        <v>0</v>
      </c>
      <c r="N493" s="2">
        <f>+Tabla3[[#This Row],[SALIDAS]]*Tabla3[[#This Row],[PRECIO]]</f>
        <v>0</v>
      </c>
      <c r="O493" s="2">
        <f>+Tabla3[[#This Row],[BALANCE INICIAL2]]+Tabla3[[#This Row],[ENTRADAS3]]-Tabla3[[#This Row],[SALIDAS4]]</f>
        <v>9500</v>
      </c>
    </row>
    <row r="494" spans="1:15" hidden="1" x14ac:dyDescent="0.25">
      <c r="A494" s="9" t="s">
        <v>59</v>
      </c>
      <c r="B494" s="16" t="s">
        <v>880</v>
      </c>
      <c r="C494" t="s">
        <v>107</v>
      </c>
      <c r="D494" t="s">
        <v>759</v>
      </c>
      <c r="F494" s="9" t="s">
        <v>820</v>
      </c>
      <c r="G494">
        <v>3</v>
      </c>
      <c r="J494">
        <f>+Tabla3[[#This Row],[BALANCE INICIAL]]+Tabla3[[#This Row],[ENTRADAS]]-Tabla3[[#This Row],[SALIDAS]]</f>
        <v>3</v>
      </c>
      <c r="K494" s="2">
        <v>750</v>
      </c>
      <c r="L494" s="2">
        <f>+Tabla3[[#This Row],[BALANCE INICIAL]]*Tabla3[[#This Row],[PRECIO]]</f>
        <v>2250</v>
      </c>
      <c r="M494" s="2">
        <f>+Tabla3[[#This Row],[ENTRADAS]]*Tabla3[[#This Row],[PRECIO]]</f>
        <v>0</v>
      </c>
      <c r="N494" s="2">
        <f>+Tabla3[[#This Row],[SALIDAS]]*Tabla3[[#This Row],[PRECIO]]</f>
        <v>0</v>
      </c>
      <c r="O494" s="2">
        <f>+Tabla3[[#This Row],[BALANCE INICIAL2]]+Tabla3[[#This Row],[ENTRADAS3]]-Tabla3[[#This Row],[SALIDAS4]]</f>
        <v>2250</v>
      </c>
    </row>
    <row r="495" spans="1:15" hidden="1" x14ac:dyDescent="0.25">
      <c r="A495" s="9" t="s">
        <v>29</v>
      </c>
      <c r="B495" s="10" t="s">
        <v>878</v>
      </c>
      <c r="C495" t="s">
        <v>102</v>
      </c>
      <c r="D495" t="s">
        <v>603</v>
      </c>
      <c r="F495" s="9" t="s">
        <v>869</v>
      </c>
      <c r="G495">
        <v>2</v>
      </c>
      <c r="J495">
        <f>+Tabla3[[#This Row],[BALANCE INICIAL]]+Tabla3[[#This Row],[ENTRADAS]]-Tabla3[[#This Row],[SALIDAS]]</f>
        <v>2</v>
      </c>
      <c r="K495" s="2">
        <v>314</v>
      </c>
      <c r="L495" s="2">
        <f>+Tabla3[[#This Row],[BALANCE INICIAL]]*Tabla3[[#This Row],[PRECIO]]</f>
        <v>628</v>
      </c>
      <c r="M495" s="2">
        <f>+Tabla3[[#This Row],[ENTRADAS]]*Tabla3[[#This Row],[PRECIO]]</f>
        <v>0</v>
      </c>
      <c r="N495" s="2">
        <f>+Tabla3[[#This Row],[SALIDAS]]*Tabla3[[#This Row],[PRECIO]]</f>
        <v>0</v>
      </c>
      <c r="O495" s="2">
        <f>+Tabla3[[#This Row],[BALANCE INICIAL2]]+Tabla3[[#This Row],[ENTRADAS3]]-Tabla3[[#This Row],[SALIDAS4]]</f>
        <v>628</v>
      </c>
    </row>
    <row r="496" spans="1:15" x14ac:dyDescent="0.25">
      <c r="A496" s="9" t="s">
        <v>23</v>
      </c>
      <c r="B496" s="10" t="s">
        <v>881</v>
      </c>
      <c r="C496" t="s">
        <v>882</v>
      </c>
      <c r="D496" t="s">
        <v>944</v>
      </c>
      <c r="F496" s="9" t="s">
        <v>826</v>
      </c>
      <c r="H496">
        <v>1</v>
      </c>
      <c r="J496">
        <f>+Tabla3[[#This Row],[BALANCE INICIAL]]+Tabla3[[#This Row],[ENTRADAS]]-Tabla3[[#This Row],[SALIDAS]]</f>
        <v>1</v>
      </c>
      <c r="K496" s="2">
        <v>140</v>
      </c>
      <c r="L496" s="2">
        <f>+Tabla3[[#This Row],[BALANCE INICIAL]]*Tabla3[[#This Row],[PRECIO]]</f>
        <v>0</v>
      </c>
      <c r="M496" s="2">
        <f>+Tabla3[[#This Row],[ENTRADAS]]*Tabla3[[#This Row],[PRECIO]]</f>
        <v>140</v>
      </c>
      <c r="N496" s="2">
        <f>+Tabla3[[#This Row],[SALIDAS]]*Tabla3[[#This Row],[PRECIO]]</f>
        <v>0</v>
      </c>
      <c r="O496" s="2">
        <f>+Tabla3[[#This Row],[BALANCE INICIAL2]]+Tabla3[[#This Row],[ENTRADAS3]]-Tabla3[[#This Row],[SALIDAS4]]</f>
        <v>140</v>
      </c>
    </row>
    <row r="497" spans="1:15" x14ac:dyDescent="0.25">
      <c r="A497" s="9" t="s">
        <v>30</v>
      </c>
      <c r="B497" s="10" t="s">
        <v>876</v>
      </c>
      <c r="C497" t="s">
        <v>73</v>
      </c>
      <c r="D497" t="s">
        <v>140</v>
      </c>
      <c r="F497" s="9" t="s">
        <v>820</v>
      </c>
      <c r="H497">
        <v>1</v>
      </c>
      <c r="I497">
        <v>1</v>
      </c>
      <c r="J497">
        <f>+Tabla3[[#This Row],[BALANCE INICIAL]]+Tabla3[[#This Row],[ENTRADAS]]-Tabla3[[#This Row],[SALIDAS]]</f>
        <v>0</v>
      </c>
      <c r="K497" s="2">
        <v>400</v>
      </c>
      <c r="L497" s="2">
        <f>+Tabla3[[#This Row],[BALANCE INICIAL]]*Tabla3[[#This Row],[PRECIO]]</f>
        <v>0</v>
      </c>
      <c r="M497" s="2">
        <f>+Tabla3[[#This Row],[ENTRADAS]]*Tabla3[[#This Row],[PRECIO]]</f>
        <v>400</v>
      </c>
      <c r="N497" s="2">
        <f>+Tabla3[[#This Row],[SALIDAS]]*Tabla3[[#This Row],[PRECIO]]</f>
        <v>400</v>
      </c>
      <c r="O497" s="2">
        <f>+Tabla3[[#This Row],[BALANCE INICIAL2]]+Tabla3[[#This Row],[ENTRADAS3]]-Tabla3[[#This Row],[SALIDAS4]]</f>
        <v>0</v>
      </c>
    </row>
    <row r="498" spans="1:15" x14ac:dyDescent="0.25">
      <c r="A498" s="14" t="s">
        <v>30</v>
      </c>
      <c r="B498" s="10" t="s">
        <v>876</v>
      </c>
      <c r="C498" s="16" t="s">
        <v>73</v>
      </c>
      <c r="D498" t="s">
        <v>144</v>
      </c>
      <c r="F498" s="9" t="s">
        <v>820</v>
      </c>
      <c r="H498">
        <v>1</v>
      </c>
      <c r="I498">
        <v>1</v>
      </c>
      <c r="J498">
        <f>+Tabla3[[#This Row],[BALANCE INICIAL]]+Tabla3[[#This Row],[ENTRADAS]]-Tabla3[[#This Row],[SALIDAS]]</f>
        <v>0</v>
      </c>
      <c r="K498" s="2">
        <v>2400</v>
      </c>
      <c r="L498" s="2">
        <f>+Tabla3[[#This Row],[BALANCE INICIAL]]*Tabla3[[#This Row],[PRECIO]]</f>
        <v>0</v>
      </c>
      <c r="M498" s="2">
        <f>+Tabla3[[#This Row],[ENTRADAS]]*Tabla3[[#This Row],[PRECIO]]</f>
        <v>2400</v>
      </c>
      <c r="N498" s="2">
        <f>+Tabla3[[#This Row],[SALIDAS]]*Tabla3[[#This Row],[PRECIO]]</f>
        <v>2400</v>
      </c>
      <c r="O498" s="2">
        <f>+Tabla3[[#This Row],[BALANCE INICIAL2]]+Tabla3[[#This Row],[ENTRADAS3]]-Tabla3[[#This Row],[SALIDAS4]]</f>
        <v>0</v>
      </c>
    </row>
    <row r="499" spans="1:15" ht="26.25" x14ac:dyDescent="0.25">
      <c r="A499" s="15" t="s">
        <v>43</v>
      </c>
      <c r="B499" s="10" t="s">
        <v>954</v>
      </c>
      <c r="C499" s="18" t="s">
        <v>89</v>
      </c>
      <c r="D499" t="s">
        <v>959</v>
      </c>
      <c r="F499" s="9" t="s">
        <v>820</v>
      </c>
      <c r="H499">
        <v>10</v>
      </c>
      <c r="J499">
        <f>+Tabla3[[#This Row],[BALANCE INICIAL]]+Tabla3[[#This Row],[ENTRADAS]]-Tabla3[[#This Row],[SALIDAS]]</f>
        <v>10</v>
      </c>
      <c r="K499" s="2">
        <v>70</v>
      </c>
      <c r="L499" s="2">
        <f>+Tabla3[[#This Row],[BALANCE INICIAL]]*Tabla3[[#This Row],[PRECIO]]</f>
        <v>0</v>
      </c>
      <c r="M499" s="2">
        <f>+Tabla3[[#This Row],[ENTRADAS]]*Tabla3[[#This Row],[PRECIO]]</f>
        <v>700</v>
      </c>
      <c r="N499" s="2">
        <f>+Tabla3[[#This Row],[SALIDAS]]*Tabla3[[#This Row],[PRECIO]]</f>
        <v>0</v>
      </c>
      <c r="O499" s="2">
        <f>+Tabla3[[#This Row],[BALANCE INICIAL2]]+Tabla3[[#This Row],[ENTRADAS3]]-Tabla3[[#This Row],[SALIDAS4]]</f>
        <v>700</v>
      </c>
    </row>
    <row r="500" spans="1:15" hidden="1" x14ac:dyDescent="0.25">
      <c r="A500" s="9" t="s">
        <v>25</v>
      </c>
      <c r="B500" s="16" t="s">
        <v>901</v>
      </c>
      <c r="C500" t="s">
        <v>67</v>
      </c>
      <c r="D500" t="s">
        <v>279</v>
      </c>
      <c r="F500" s="9" t="s">
        <v>820</v>
      </c>
      <c r="G500">
        <v>6</v>
      </c>
      <c r="J500">
        <f>+Tabla3[[#This Row],[BALANCE INICIAL]]+Tabla3[[#This Row],[ENTRADAS]]-Tabla3[[#This Row],[SALIDAS]]</f>
        <v>6</v>
      </c>
      <c r="K500" s="2">
        <v>789.19</v>
      </c>
      <c r="L500" s="2">
        <f>+Tabla3[[#This Row],[BALANCE INICIAL]]*Tabla3[[#This Row],[PRECIO]]</f>
        <v>4735.1400000000003</v>
      </c>
      <c r="M500" s="2">
        <f>+Tabla3[[#This Row],[ENTRADAS]]*Tabla3[[#This Row],[PRECIO]]</f>
        <v>0</v>
      </c>
      <c r="N500" s="2">
        <f>+Tabla3[[#This Row],[SALIDAS]]*Tabla3[[#This Row],[PRECIO]]</f>
        <v>0</v>
      </c>
      <c r="O500" s="2">
        <f>+Tabla3[[#This Row],[BALANCE INICIAL2]]+Tabla3[[#This Row],[ENTRADAS3]]-Tabla3[[#This Row],[SALIDAS4]]</f>
        <v>4735.1400000000003</v>
      </c>
    </row>
    <row r="501" spans="1:15" hidden="1" x14ac:dyDescent="0.25">
      <c r="A501" s="9" t="s">
        <v>25</v>
      </c>
      <c r="B501" s="16" t="s">
        <v>901</v>
      </c>
      <c r="C501" t="s">
        <v>67</v>
      </c>
      <c r="D501" t="s">
        <v>280</v>
      </c>
      <c r="F501" s="9" t="s">
        <v>820</v>
      </c>
      <c r="G501">
        <v>2</v>
      </c>
      <c r="J501">
        <f>+Tabla3[[#This Row],[BALANCE INICIAL]]+Tabla3[[#This Row],[ENTRADAS]]-Tabla3[[#This Row],[SALIDAS]]</f>
        <v>2</v>
      </c>
      <c r="K501" s="2">
        <v>847.46</v>
      </c>
      <c r="L501" s="2">
        <f>+Tabla3[[#This Row],[BALANCE INICIAL]]*Tabla3[[#This Row],[PRECIO]]</f>
        <v>1694.92</v>
      </c>
      <c r="M501" s="2">
        <f>+Tabla3[[#This Row],[ENTRADAS]]*Tabla3[[#This Row],[PRECIO]]</f>
        <v>0</v>
      </c>
      <c r="N501" s="2">
        <f>+Tabla3[[#This Row],[SALIDAS]]*Tabla3[[#This Row],[PRECIO]]</f>
        <v>0</v>
      </c>
      <c r="O501" s="2">
        <f>+Tabla3[[#This Row],[BALANCE INICIAL2]]+Tabla3[[#This Row],[ENTRADAS3]]-Tabla3[[#This Row],[SALIDAS4]]</f>
        <v>1694.92</v>
      </c>
    </row>
    <row r="502" spans="1:15" hidden="1" x14ac:dyDescent="0.25">
      <c r="A502" s="9" t="s">
        <v>23</v>
      </c>
      <c r="B502" s="10" t="s">
        <v>881</v>
      </c>
      <c r="C502" t="s">
        <v>882</v>
      </c>
      <c r="D502" t="s">
        <v>411</v>
      </c>
      <c r="F502" s="9" t="s">
        <v>820</v>
      </c>
      <c r="G502">
        <v>12</v>
      </c>
      <c r="J502">
        <f>+Tabla3[[#This Row],[BALANCE INICIAL]]+Tabla3[[#This Row],[ENTRADAS]]-Tabla3[[#This Row],[SALIDAS]]</f>
        <v>12</v>
      </c>
      <c r="K502" s="2">
        <v>178.98</v>
      </c>
      <c r="L502" s="2">
        <f>+Tabla3[[#This Row],[BALANCE INICIAL]]*Tabla3[[#This Row],[PRECIO]]</f>
        <v>2147.7599999999998</v>
      </c>
      <c r="M502" s="2">
        <f>+Tabla3[[#This Row],[ENTRADAS]]*Tabla3[[#This Row],[PRECIO]]</f>
        <v>0</v>
      </c>
      <c r="N502" s="2">
        <f>+Tabla3[[#This Row],[SALIDAS]]*Tabla3[[#This Row],[PRECIO]]</f>
        <v>0</v>
      </c>
      <c r="O502" s="2">
        <f>+Tabla3[[#This Row],[BALANCE INICIAL2]]+Tabla3[[#This Row],[ENTRADAS3]]-Tabla3[[#This Row],[SALIDAS4]]</f>
        <v>2147.7599999999998</v>
      </c>
    </row>
    <row r="503" spans="1:15" hidden="1" x14ac:dyDescent="0.25">
      <c r="A503" s="9" t="s">
        <v>29</v>
      </c>
      <c r="B503" s="10" t="s">
        <v>878</v>
      </c>
      <c r="C503" t="s">
        <v>102</v>
      </c>
      <c r="D503" t="s">
        <v>606</v>
      </c>
      <c r="F503" s="9" t="s">
        <v>834</v>
      </c>
      <c r="G503">
        <v>4</v>
      </c>
      <c r="J503">
        <f>+Tabla3[[#This Row],[BALANCE INICIAL]]+Tabla3[[#This Row],[ENTRADAS]]-Tabla3[[#This Row],[SALIDAS]]</f>
        <v>4</v>
      </c>
      <c r="K503" s="2">
        <v>38</v>
      </c>
      <c r="L503" s="2">
        <f>+Tabla3[[#This Row],[BALANCE INICIAL]]*Tabla3[[#This Row],[PRECIO]]</f>
        <v>152</v>
      </c>
      <c r="M503" s="2">
        <f>+Tabla3[[#This Row],[ENTRADAS]]*Tabla3[[#This Row],[PRECIO]]</f>
        <v>0</v>
      </c>
      <c r="N503" s="2">
        <f>+Tabla3[[#This Row],[SALIDAS]]*Tabla3[[#This Row],[PRECIO]]</f>
        <v>0</v>
      </c>
      <c r="O503" s="2">
        <f>+Tabla3[[#This Row],[BALANCE INICIAL2]]+Tabla3[[#This Row],[ENTRADAS3]]-Tabla3[[#This Row],[SALIDAS4]]</f>
        <v>152</v>
      </c>
    </row>
    <row r="504" spans="1:15" hidden="1" x14ac:dyDescent="0.25">
      <c r="A504" s="9" t="s">
        <v>29</v>
      </c>
      <c r="B504" s="10" t="s">
        <v>878</v>
      </c>
      <c r="C504" t="s">
        <v>102</v>
      </c>
      <c r="D504" t="s">
        <v>607</v>
      </c>
      <c r="F504" s="9" t="s">
        <v>834</v>
      </c>
      <c r="G504">
        <v>1</v>
      </c>
      <c r="J504">
        <f>+Tabla3[[#This Row],[BALANCE INICIAL]]+Tabla3[[#This Row],[ENTRADAS]]-Tabla3[[#This Row],[SALIDAS]]</f>
        <v>1</v>
      </c>
      <c r="K504" s="2">
        <v>56</v>
      </c>
      <c r="L504" s="2">
        <f>+Tabla3[[#This Row],[BALANCE INICIAL]]*Tabla3[[#This Row],[PRECIO]]</f>
        <v>56</v>
      </c>
      <c r="M504" s="2">
        <f>+Tabla3[[#This Row],[ENTRADAS]]*Tabla3[[#This Row],[PRECIO]]</f>
        <v>0</v>
      </c>
      <c r="N504" s="2">
        <f>+Tabla3[[#This Row],[SALIDAS]]*Tabla3[[#This Row],[PRECIO]]</f>
        <v>0</v>
      </c>
      <c r="O504" s="2">
        <f>+Tabla3[[#This Row],[BALANCE INICIAL2]]+Tabla3[[#This Row],[ENTRADAS3]]-Tabla3[[#This Row],[SALIDAS4]]</f>
        <v>56</v>
      </c>
    </row>
    <row r="505" spans="1:15" hidden="1" x14ac:dyDescent="0.25">
      <c r="A505" s="9" t="s">
        <v>29</v>
      </c>
      <c r="B505" s="10" t="s">
        <v>878</v>
      </c>
      <c r="C505" t="s">
        <v>102</v>
      </c>
      <c r="D505" t="s">
        <v>608</v>
      </c>
      <c r="F505" s="9" t="s">
        <v>869</v>
      </c>
      <c r="G505">
        <v>1</v>
      </c>
      <c r="J505">
        <f>+Tabla3[[#This Row],[BALANCE INICIAL]]+Tabla3[[#This Row],[ENTRADAS]]-Tabla3[[#This Row],[SALIDAS]]</f>
        <v>1</v>
      </c>
      <c r="K505" s="2">
        <v>33</v>
      </c>
      <c r="L505" s="2">
        <f>+Tabla3[[#This Row],[BALANCE INICIAL]]*Tabla3[[#This Row],[PRECIO]]</f>
        <v>33</v>
      </c>
      <c r="M505" s="2">
        <f>+Tabla3[[#This Row],[ENTRADAS]]*Tabla3[[#This Row],[PRECIO]]</f>
        <v>0</v>
      </c>
      <c r="N505" s="2">
        <f>+Tabla3[[#This Row],[SALIDAS]]*Tabla3[[#This Row],[PRECIO]]</f>
        <v>0</v>
      </c>
      <c r="O505" s="2">
        <f>+Tabla3[[#This Row],[BALANCE INICIAL2]]+Tabla3[[#This Row],[ENTRADAS3]]-Tabla3[[#This Row],[SALIDAS4]]</f>
        <v>33</v>
      </c>
    </row>
    <row r="506" spans="1:15" hidden="1" x14ac:dyDescent="0.25">
      <c r="A506" s="9" t="s">
        <v>29</v>
      </c>
      <c r="B506" s="10" t="s">
        <v>878</v>
      </c>
      <c r="C506" t="s">
        <v>102</v>
      </c>
      <c r="D506" t="s">
        <v>609</v>
      </c>
      <c r="F506" s="9" t="s">
        <v>834</v>
      </c>
      <c r="G506">
        <v>1</v>
      </c>
      <c r="J506">
        <f>+Tabla3[[#This Row],[BALANCE INICIAL]]+Tabla3[[#This Row],[ENTRADAS]]-Tabla3[[#This Row],[SALIDAS]]</f>
        <v>1</v>
      </c>
      <c r="K506" s="2">
        <v>138.94999999999999</v>
      </c>
      <c r="L506" s="2">
        <f>+Tabla3[[#This Row],[BALANCE INICIAL]]*Tabla3[[#This Row],[PRECIO]]</f>
        <v>138.94999999999999</v>
      </c>
      <c r="M506" s="2">
        <f>+Tabla3[[#This Row],[ENTRADAS]]*Tabla3[[#This Row],[PRECIO]]</f>
        <v>0</v>
      </c>
      <c r="N506" s="2">
        <f>+Tabla3[[#This Row],[SALIDAS]]*Tabla3[[#This Row],[PRECIO]]</f>
        <v>0</v>
      </c>
      <c r="O506" s="2">
        <f>+Tabla3[[#This Row],[BALANCE INICIAL2]]+Tabla3[[#This Row],[ENTRADAS3]]-Tabla3[[#This Row],[SALIDAS4]]</f>
        <v>138.94999999999999</v>
      </c>
    </row>
    <row r="507" spans="1:15" hidden="1" x14ac:dyDescent="0.25">
      <c r="A507" s="9" t="s">
        <v>54</v>
      </c>
      <c r="B507" s="10" t="s">
        <v>878</v>
      </c>
      <c r="C507" t="s">
        <v>102</v>
      </c>
      <c r="D507" t="s">
        <v>755</v>
      </c>
      <c r="F507" s="9" t="s">
        <v>834</v>
      </c>
      <c r="G507">
        <v>0</v>
      </c>
      <c r="J507">
        <f>+Tabla3[[#This Row],[BALANCE INICIAL]]+Tabla3[[#This Row],[ENTRADAS]]-Tabla3[[#This Row],[SALIDAS]]</f>
        <v>0</v>
      </c>
      <c r="K507" s="2">
        <v>74.989999999999995</v>
      </c>
      <c r="L507" s="2">
        <f>+Tabla3[[#This Row],[BALANCE INICIAL]]*Tabla3[[#This Row],[PRECIO]]</f>
        <v>0</v>
      </c>
      <c r="M507" s="2">
        <f>+Tabla3[[#This Row],[ENTRADAS]]*Tabla3[[#This Row],[PRECIO]]</f>
        <v>0</v>
      </c>
      <c r="N507" s="2">
        <f>+Tabla3[[#This Row],[SALIDAS]]*Tabla3[[#This Row],[PRECIO]]</f>
        <v>0</v>
      </c>
      <c r="O507" s="2">
        <f>+Tabla3[[#This Row],[BALANCE INICIAL2]]+Tabla3[[#This Row],[ENTRADAS3]]-Tabla3[[#This Row],[SALIDAS4]]</f>
        <v>0</v>
      </c>
    </row>
    <row r="508" spans="1:15" x14ac:dyDescent="0.25">
      <c r="A508" s="14" t="s">
        <v>43</v>
      </c>
      <c r="B508" s="10" t="s">
        <v>879</v>
      </c>
      <c r="C508" t="s">
        <v>89</v>
      </c>
      <c r="D508" t="s">
        <v>281</v>
      </c>
      <c r="F508" s="9" t="s">
        <v>826</v>
      </c>
      <c r="G508">
        <v>560</v>
      </c>
      <c r="H508">
        <v>500</v>
      </c>
      <c r="I508">
        <v>670</v>
      </c>
      <c r="J508">
        <f>+Tabla3[[#This Row],[BALANCE INICIAL]]+Tabla3[[#This Row],[ENTRADAS]]-Tabla3[[#This Row],[SALIDAS]]</f>
        <v>390</v>
      </c>
      <c r="K508" s="2">
        <v>44.92</v>
      </c>
      <c r="L508" s="2">
        <f>+Tabla3[[#This Row],[BALANCE INICIAL]]*Tabla3[[#This Row],[PRECIO]]</f>
        <v>25155.200000000001</v>
      </c>
      <c r="M508" s="2">
        <f>+Tabla3[[#This Row],[ENTRADAS]]*Tabla3[[#This Row],[PRECIO]]</f>
        <v>22460</v>
      </c>
      <c r="N508" s="2">
        <f>+Tabla3[[#This Row],[SALIDAS]]*Tabla3[[#This Row],[PRECIO]]</f>
        <v>30096.400000000001</v>
      </c>
      <c r="O508" s="2">
        <f>+Tabla3[[#This Row],[BALANCE INICIAL2]]+Tabla3[[#This Row],[ENTRADAS3]]-Tabla3[[#This Row],[SALIDAS4]]</f>
        <v>17518.799999999996</v>
      </c>
    </row>
    <row r="509" spans="1:15" x14ac:dyDescent="0.25">
      <c r="A509" s="14" t="s">
        <v>43</v>
      </c>
      <c r="B509" s="10" t="s">
        <v>879</v>
      </c>
      <c r="C509" t="s">
        <v>89</v>
      </c>
      <c r="D509" t="s">
        <v>282</v>
      </c>
      <c r="F509" s="9" t="s">
        <v>826</v>
      </c>
      <c r="G509">
        <v>272</v>
      </c>
      <c r="H509">
        <v>500</v>
      </c>
      <c r="I509">
        <v>272</v>
      </c>
      <c r="J509">
        <f>+Tabla3[[#This Row],[BALANCE INICIAL]]+Tabla3[[#This Row],[ENTRADAS]]-Tabla3[[#This Row],[SALIDAS]]</f>
        <v>500</v>
      </c>
      <c r="K509" s="2">
        <v>20</v>
      </c>
      <c r="L509" s="2">
        <f>+Tabla3[[#This Row],[BALANCE INICIAL]]*Tabla3[[#This Row],[PRECIO]]</f>
        <v>5440</v>
      </c>
      <c r="M509" s="2">
        <f>+Tabla3[[#This Row],[ENTRADAS]]*Tabla3[[#This Row],[PRECIO]]</f>
        <v>10000</v>
      </c>
      <c r="N509" s="2">
        <f>+Tabla3[[#This Row],[SALIDAS]]*Tabla3[[#This Row],[PRECIO]]</f>
        <v>5440</v>
      </c>
      <c r="O509" s="2">
        <f>+Tabla3[[#This Row],[BALANCE INICIAL2]]+Tabla3[[#This Row],[ENTRADAS3]]-Tabla3[[#This Row],[SALIDAS4]]</f>
        <v>10000</v>
      </c>
    </row>
    <row r="510" spans="1:15" x14ac:dyDescent="0.25">
      <c r="A510" s="9" t="s">
        <v>23</v>
      </c>
      <c r="B510" s="10" t="s">
        <v>881</v>
      </c>
      <c r="C510" t="s">
        <v>882</v>
      </c>
      <c r="D510" t="s">
        <v>942</v>
      </c>
      <c r="F510" s="9" t="s">
        <v>826</v>
      </c>
      <c r="H510">
        <v>60</v>
      </c>
      <c r="J510">
        <f>+Tabla3[[#This Row],[BALANCE INICIAL]]+Tabla3[[#This Row],[ENTRADAS]]-Tabla3[[#This Row],[SALIDAS]]</f>
        <v>60</v>
      </c>
      <c r="K510" s="2">
        <v>64</v>
      </c>
      <c r="L510" s="2">
        <f>+Tabla3[[#This Row],[BALANCE INICIAL]]*Tabla3[[#This Row],[PRECIO]]</f>
        <v>0</v>
      </c>
      <c r="M510" s="2">
        <f>+Tabla3[[#This Row],[ENTRADAS]]*Tabla3[[#This Row],[PRECIO]]</f>
        <v>3840</v>
      </c>
      <c r="N510" s="2">
        <f>+Tabla3[[#This Row],[SALIDAS]]*Tabla3[[#This Row],[PRECIO]]</f>
        <v>0</v>
      </c>
      <c r="O510" s="2">
        <f>+Tabla3[[#This Row],[BALANCE INICIAL2]]+Tabla3[[#This Row],[ENTRADAS3]]-Tabla3[[#This Row],[SALIDAS4]]</f>
        <v>3840</v>
      </c>
    </row>
    <row r="511" spans="1:15" x14ac:dyDescent="0.25">
      <c r="A511" s="9" t="s">
        <v>23</v>
      </c>
      <c r="B511" s="10" t="s">
        <v>881</v>
      </c>
      <c r="C511" t="s">
        <v>882</v>
      </c>
      <c r="D511" t="s">
        <v>941</v>
      </c>
      <c r="F511" s="9" t="s">
        <v>826</v>
      </c>
      <c r="H511">
        <v>3</v>
      </c>
      <c r="J511">
        <f>+Tabla3[[#This Row],[BALANCE INICIAL]]+Tabla3[[#This Row],[ENTRADAS]]-Tabla3[[#This Row],[SALIDAS]]</f>
        <v>3</v>
      </c>
      <c r="K511" s="2">
        <v>755</v>
      </c>
      <c r="L511" s="2">
        <f>+Tabla3[[#This Row],[BALANCE INICIAL]]*Tabla3[[#This Row],[PRECIO]]</f>
        <v>0</v>
      </c>
      <c r="M511" s="2">
        <f>+Tabla3[[#This Row],[ENTRADAS]]*Tabla3[[#This Row],[PRECIO]]</f>
        <v>2265</v>
      </c>
      <c r="N511" s="2">
        <f>+Tabla3[[#This Row],[SALIDAS]]*Tabla3[[#This Row],[PRECIO]]</f>
        <v>0</v>
      </c>
      <c r="O511" s="2">
        <f>+Tabla3[[#This Row],[BALANCE INICIAL2]]+Tabla3[[#This Row],[ENTRADAS3]]-Tabla3[[#This Row],[SALIDAS4]]</f>
        <v>2265</v>
      </c>
    </row>
    <row r="512" spans="1:15" hidden="1" x14ac:dyDescent="0.25">
      <c r="A512" s="9" t="s">
        <v>29</v>
      </c>
      <c r="B512" s="16" t="s">
        <v>878</v>
      </c>
      <c r="C512" t="s">
        <v>102</v>
      </c>
      <c r="D512" t="s">
        <v>519</v>
      </c>
      <c r="F512" s="9" t="s">
        <v>908</v>
      </c>
      <c r="G512">
        <v>0</v>
      </c>
      <c r="J512">
        <f>+Tabla3[[#This Row],[BALANCE INICIAL]]+Tabla3[[#This Row],[ENTRADAS]]-Tabla3[[#This Row],[SALIDAS]]</f>
        <v>0</v>
      </c>
      <c r="K512" s="2">
        <v>206</v>
      </c>
      <c r="L512" s="2">
        <f>+Tabla3[[#This Row],[BALANCE INICIAL]]*Tabla3[[#This Row],[PRECIO]]</f>
        <v>0</v>
      </c>
      <c r="M512" s="2">
        <f>+Tabla3[[#This Row],[ENTRADAS]]*Tabla3[[#This Row],[PRECIO]]</f>
        <v>0</v>
      </c>
      <c r="N512" s="2">
        <f>+Tabla3[[#This Row],[SALIDAS]]*Tabla3[[#This Row],[PRECIO]]</f>
        <v>0</v>
      </c>
      <c r="O512" s="2">
        <f>+Tabla3[[#This Row],[BALANCE INICIAL2]]+Tabla3[[#This Row],[ENTRADAS3]]-Tabla3[[#This Row],[SALIDAS4]]</f>
        <v>0</v>
      </c>
    </row>
    <row r="513" spans="1:15" hidden="1" x14ac:dyDescent="0.25">
      <c r="A513" s="9" t="s">
        <v>28</v>
      </c>
      <c r="B513" s="16" t="s">
        <v>884</v>
      </c>
      <c r="C513" t="s">
        <v>74</v>
      </c>
      <c r="D513" t="s">
        <v>284</v>
      </c>
      <c r="F513" s="9" t="s">
        <v>838</v>
      </c>
      <c r="G513">
        <v>5</v>
      </c>
      <c r="J513">
        <f>+Tabla3[[#This Row],[BALANCE INICIAL]]+Tabla3[[#This Row],[ENTRADAS]]-Tabla3[[#This Row],[SALIDAS]]</f>
        <v>5</v>
      </c>
      <c r="K513" s="2">
        <v>327.12</v>
      </c>
      <c r="L513" s="2">
        <f>+Tabla3[[#This Row],[BALANCE INICIAL]]*Tabla3[[#This Row],[PRECIO]]</f>
        <v>1635.6</v>
      </c>
      <c r="M513" s="2">
        <f>+Tabla3[[#This Row],[ENTRADAS]]*Tabla3[[#This Row],[PRECIO]]</f>
        <v>0</v>
      </c>
      <c r="N513" s="2">
        <f>+Tabla3[[#This Row],[SALIDAS]]*Tabla3[[#This Row],[PRECIO]]</f>
        <v>0</v>
      </c>
      <c r="O513" s="2">
        <f>+Tabla3[[#This Row],[BALANCE INICIAL2]]+Tabla3[[#This Row],[ENTRADAS3]]-Tabla3[[#This Row],[SALIDAS4]]</f>
        <v>1635.6</v>
      </c>
    </row>
    <row r="514" spans="1:15" hidden="1" x14ac:dyDescent="0.25">
      <c r="A514" s="9" t="s">
        <v>29</v>
      </c>
      <c r="B514" s="10" t="s">
        <v>878</v>
      </c>
      <c r="C514" t="s">
        <v>102</v>
      </c>
      <c r="D514" t="s">
        <v>610</v>
      </c>
      <c r="F514" s="9" t="s">
        <v>869</v>
      </c>
      <c r="G514">
        <v>4</v>
      </c>
      <c r="J514">
        <f>+Tabla3[[#This Row],[BALANCE INICIAL]]+Tabla3[[#This Row],[ENTRADAS]]-Tabla3[[#This Row],[SALIDAS]]</f>
        <v>4</v>
      </c>
      <c r="K514" s="2">
        <v>195.76</v>
      </c>
      <c r="L514" s="2">
        <f>+Tabla3[[#This Row],[BALANCE INICIAL]]*Tabla3[[#This Row],[PRECIO]]</f>
        <v>783.04</v>
      </c>
      <c r="M514" s="2">
        <f>+Tabla3[[#This Row],[ENTRADAS]]*Tabla3[[#This Row],[PRECIO]]</f>
        <v>0</v>
      </c>
      <c r="N514" s="2">
        <f>+Tabla3[[#This Row],[SALIDAS]]*Tabla3[[#This Row],[PRECIO]]</f>
        <v>0</v>
      </c>
      <c r="O514" s="2">
        <f>+Tabla3[[#This Row],[BALANCE INICIAL2]]+Tabla3[[#This Row],[ENTRADAS3]]-Tabla3[[#This Row],[SALIDAS4]]</f>
        <v>783.04</v>
      </c>
    </row>
    <row r="515" spans="1:15" hidden="1" x14ac:dyDescent="0.25">
      <c r="A515" s="9" t="s">
        <v>45</v>
      </c>
      <c r="B515" s="10" t="s">
        <v>881</v>
      </c>
      <c r="C515" t="s">
        <v>91</v>
      </c>
      <c r="D515" t="s">
        <v>286</v>
      </c>
      <c r="F515" s="9" t="s">
        <v>820</v>
      </c>
      <c r="G515">
        <v>1</v>
      </c>
      <c r="J515">
        <f>+Tabla3[[#This Row],[BALANCE INICIAL]]+Tabla3[[#This Row],[ENTRADAS]]-Tabla3[[#This Row],[SALIDAS]]</f>
        <v>1</v>
      </c>
      <c r="K515" s="2">
        <v>1175</v>
      </c>
      <c r="L515" s="2">
        <f>+Tabla3[[#This Row],[BALANCE INICIAL]]*Tabla3[[#This Row],[PRECIO]]</f>
        <v>1175</v>
      </c>
      <c r="M515" s="2">
        <f>+Tabla3[[#This Row],[ENTRADAS]]*Tabla3[[#This Row],[PRECIO]]</f>
        <v>0</v>
      </c>
      <c r="N515" s="2">
        <f>+Tabla3[[#This Row],[SALIDAS]]*Tabla3[[#This Row],[PRECIO]]</f>
        <v>0</v>
      </c>
      <c r="O515" s="2">
        <f>+Tabla3[[#This Row],[BALANCE INICIAL2]]+Tabla3[[#This Row],[ENTRADAS3]]-Tabla3[[#This Row],[SALIDAS4]]</f>
        <v>1175</v>
      </c>
    </row>
    <row r="516" spans="1:15" hidden="1" x14ac:dyDescent="0.25">
      <c r="A516" s="9" t="s">
        <v>28</v>
      </c>
      <c r="B516" s="16" t="s">
        <v>884</v>
      </c>
      <c r="C516" t="s">
        <v>74</v>
      </c>
      <c r="D516" t="s">
        <v>285</v>
      </c>
      <c r="F516" s="9" t="s">
        <v>820</v>
      </c>
      <c r="G516">
        <v>6</v>
      </c>
      <c r="I516">
        <v>1</v>
      </c>
      <c r="J516">
        <f>+Tabla3[[#This Row],[BALANCE INICIAL]]+Tabla3[[#This Row],[ENTRADAS]]-Tabla3[[#This Row],[SALIDAS]]</f>
        <v>5</v>
      </c>
      <c r="K516" s="2">
        <v>255.93</v>
      </c>
      <c r="L516" s="2">
        <f>+Tabla3[[#This Row],[BALANCE INICIAL]]*Tabla3[[#This Row],[PRECIO]]</f>
        <v>1535.58</v>
      </c>
      <c r="M516" s="2">
        <f>+Tabla3[[#This Row],[ENTRADAS]]*Tabla3[[#This Row],[PRECIO]]</f>
        <v>0</v>
      </c>
      <c r="N516" s="2">
        <f>+Tabla3[[#This Row],[SALIDAS]]*Tabla3[[#This Row],[PRECIO]]</f>
        <v>255.93</v>
      </c>
      <c r="O516" s="2">
        <f>+Tabla3[[#This Row],[BALANCE INICIAL2]]+Tabla3[[#This Row],[ENTRADAS3]]-Tabla3[[#This Row],[SALIDAS4]]</f>
        <v>1279.6499999999999</v>
      </c>
    </row>
    <row r="517" spans="1:15" hidden="1" x14ac:dyDescent="0.25">
      <c r="A517" s="9" t="s">
        <v>28</v>
      </c>
      <c r="B517" s="16" t="s">
        <v>884</v>
      </c>
      <c r="C517" t="s">
        <v>74</v>
      </c>
      <c r="D517" t="s">
        <v>287</v>
      </c>
      <c r="F517" s="9" t="s">
        <v>820</v>
      </c>
      <c r="G517">
        <v>19</v>
      </c>
      <c r="I517">
        <v>1</v>
      </c>
      <c r="J517">
        <f>+Tabla3[[#This Row],[BALANCE INICIAL]]+Tabla3[[#This Row],[ENTRADAS]]-Tabla3[[#This Row],[SALIDAS]]</f>
        <v>18</v>
      </c>
      <c r="K517" s="2">
        <v>108</v>
      </c>
      <c r="L517" s="2">
        <f>+Tabla3[[#This Row],[BALANCE INICIAL]]*Tabla3[[#This Row],[PRECIO]]</f>
        <v>2052</v>
      </c>
      <c r="M517" s="2">
        <f>+Tabla3[[#This Row],[ENTRADAS]]*Tabla3[[#This Row],[PRECIO]]</f>
        <v>0</v>
      </c>
      <c r="N517" s="2">
        <f>+Tabla3[[#This Row],[SALIDAS]]*Tabla3[[#This Row],[PRECIO]]</f>
        <v>108</v>
      </c>
      <c r="O517" s="2">
        <f>+Tabla3[[#This Row],[BALANCE INICIAL2]]+Tabla3[[#This Row],[ENTRADAS3]]-Tabla3[[#This Row],[SALIDAS4]]</f>
        <v>1944</v>
      </c>
    </row>
    <row r="518" spans="1:15" hidden="1" x14ac:dyDescent="0.25">
      <c r="A518" s="9" t="s">
        <v>29</v>
      </c>
      <c r="B518" s="10" t="s">
        <v>878</v>
      </c>
      <c r="C518" t="s">
        <v>102</v>
      </c>
      <c r="D518" t="s">
        <v>611</v>
      </c>
      <c r="F518" s="9" t="s">
        <v>865</v>
      </c>
      <c r="G518">
        <v>5</v>
      </c>
      <c r="J518">
        <f>+Tabla3[[#This Row],[BALANCE INICIAL]]+Tabla3[[#This Row],[ENTRADAS]]-Tabla3[[#This Row],[SALIDAS]]</f>
        <v>5</v>
      </c>
      <c r="K518" s="2">
        <v>900</v>
      </c>
      <c r="L518" s="2">
        <f>+Tabla3[[#This Row],[BALANCE INICIAL]]*Tabla3[[#This Row],[PRECIO]]</f>
        <v>4500</v>
      </c>
      <c r="M518" s="2">
        <f>+Tabla3[[#This Row],[ENTRADAS]]*Tabla3[[#This Row],[PRECIO]]</f>
        <v>0</v>
      </c>
      <c r="N518" s="2">
        <f>+Tabla3[[#This Row],[SALIDAS]]*Tabla3[[#This Row],[PRECIO]]</f>
        <v>0</v>
      </c>
      <c r="O518" s="2">
        <f>+Tabla3[[#This Row],[BALANCE INICIAL2]]+Tabla3[[#This Row],[ENTRADAS3]]-Tabla3[[#This Row],[SALIDAS4]]</f>
        <v>4500</v>
      </c>
    </row>
    <row r="519" spans="1:15" hidden="1" x14ac:dyDescent="0.25">
      <c r="A519" s="9" t="s">
        <v>29</v>
      </c>
      <c r="B519" s="10" t="s">
        <v>878</v>
      </c>
      <c r="C519" t="s">
        <v>102</v>
      </c>
      <c r="D519" t="s">
        <v>612</v>
      </c>
      <c r="F519" s="9" t="s">
        <v>865</v>
      </c>
      <c r="G519">
        <v>3</v>
      </c>
      <c r="J519">
        <f>+Tabla3[[#This Row],[BALANCE INICIAL]]+Tabla3[[#This Row],[ENTRADAS]]-Tabla3[[#This Row],[SALIDAS]]</f>
        <v>3</v>
      </c>
      <c r="K519" s="2">
        <v>840</v>
      </c>
      <c r="L519" s="2">
        <f>+Tabla3[[#This Row],[BALANCE INICIAL]]*Tabla3[[#This Row],[PRECIO]]</f>
        <v>2520</v>
      </c>
      <c r="M519" s="2">
        <f>+Tabla3[[#This Row],[ENTRADAS]]*Tabla3[[#This Row],[PRECIO]]</f>
        <v>0</v>
      </c>
      <c r="N519" s="2">
        <f>+Tabla3[[#This Row],[SALIDAS]]*Tabla3[[#This Row],[PRECIO]]</f>
        <v>0</v>
      </c>
      <c r="O519" s="2">
        <f>+Tabla3[[#This Row],[BALANCE INICIAL2]]+Tabla3[[#This Row],[ENTRADAS3]]-Tabla3[[#This Row],[SALIDAS4]]</f>
        <v>2520</v>
      </c>
    </row>
    <row r="520" spans="1:15" hidden="1" x14ac:dyDescent="0.25">
      <c r="A520" s="9" t="s">
        <v>29</v>
      </c>
      <c r="B520" s="10" t="s">
        <v>878</v>
      </c>
      <c r="C520" t="s">
        <v>102</v>
      </c>
      <c r="D520" t="s">
        <v>613</v>
      </c>
      <c r="F520" s="9" t="s">
        <v>865</v>
      </c>
      <c r="G520">
        <v>2</v>
      </c>
      <c r="J520">
        <f>+Tabla3[[#This Row],[BALANCE INICIAL]]+Tabla3[[#This Row],[ENTRADAS]]-Tabla3[[#This Row],[SALIDAS]]</f>
        <v>2</v>
      </c>
      <c r="K520" s="2">
        <v>840</v>
      </c>
      <c r="L520" s="2">
        <f>+Tabla3[[#This Row],[BALANCE INICIAL]]*Tabla3[[#This Row],[PRECIO]]</f>
        <v>1680</v>
      </c>
      <c r="M520" s="2">
        <f>+Tabla3[[#This Row],[ENTRADAS]]*Tabla3[[#This Row],[PRECIO]]</f>
        <v>0</v>
      </c>
      <c r="N520" s="2">
        <f>+Tabla3[[#This Row],[SALIDAS]]*Tabla3[[#This Row],[PRECIO]]</f>
        <v>0</v>
      </c>
      <c r="O520" s="2">
        <f>+Tabla3[[#This Row],[BALANCE INICIAL2]]+Tabla3[[#This Row],[ENTRADAS3]]-Tabla3[[#This Row],[SALIDAS4]]</f>
        <v>1680</v>
      </c>
    </row>
    <row r="521" spans="1:15" hidden="1" x14ac:dyDescent="0.25">
      <c r="A521" s="9" t="s">
        <v>29</v>
      </c>
      <c r="B521" s="10" t="s">
        <v>878</v>
      </c>
      <c r="C521" t="s">
        <v>102</v>
      </c>
      <c r="D521" t="s">
        <v>614</v>
      </c>
      <c r="F521" s="9" t="s">
        <v>865</v>
      </c>
      <c r="G521">
        <v>5</v>
      </c>
      <c r="J521">
        <f>+Tabla3[[#This Row],[BALANCE INICIAL]]+Tabla3[[#This Row],[ENTRADAS]]-Tabla3[[#This Row],[SALIDAS]]</f>
        <v>5</v>
      </c>
      <c r="K521" s="2">
        <v>855</v>
      </c>
      <c r="L521" s="2">
        <f>+Tabla3[[#This Row],[BALANCE INICIAL]]*Tabla3[[#This Row],[PRECIO]]</f>
        <v>4275</v>
      </c>
      <c r="M521" s="2">
        <f>+Tabla3[[#This Row],[ENTRADAS]]*Tabla3[[#This Row],[PRECIO]]</f>
        <v>0</v>
      </c>
      <c r="N521" s="2">
        <f>+Tabla3[[#This Row],[SALIDAS]]*Tabla3[[#This Row],[PRECIO]]</f>
        <v>0</v>
      </c>
      <c r="O521" s="2">
        <f>+Tabla3[[#This Row],[BALANCE INICIAL2]]+Tabla3[[#This Row],[ENTRADAS3]]-Tabla3[[#This Row],[SALIDAS4]]</f>
        <v>4275</v>
      </c>
    </row>
    <row r="522" spans="1:15" hidden="1" x14ac:dyDescent="0.25">
      <c r="A522" s="9" t="s">
        <v>29</v>
      </c>
      <c r="B522" s="10" t="s">
        <v>878</v>
      </c>
      <c r="C522" t="s">
        <v>102</v>
      </c>
      <c r="D522" t="s">
        <v>615</v>
      </c>
      <c r="F522" s="9" t="s">
        <v>865</v>
      </c>
      <c r="G522">
        <v>5</v>
      </c>
      <c r="J522">
        <f>+Tabla3[[#This Row],[BALANCE INICIAL]]+Tabla3[[#This Row],[ENTRADAS]]-Tabla3[[#This Row],[SALIDAS]]</f>
        <v>5</v>
      </c>
      <c r="K522" s="2">
        <v>840</v>
      </c>
      <c r="L522" s="2">
        <f>+Tabla3[[#This Row],[BALANCE INICIAL]]*Tabla3[[#This Row],[PRECIO]]</f>
        <v>4200</v>
      </c>
      <c r="M522" s="2">
        <f>+Tabla3[[#This Row],[ENTRADAS]]*Tabla3[[#This Row],[PRECIO]]</f>
        <v>0</v>
      </c>
      <c r="N522" s="2">
        <f>+Tabla3[[#This Row],[SALIDAS]]*Tabla3[[#This Row],[PRECIO]]</f>
        <v>0</v>
      </c>
      <c r="O522" s="2">
        <f>+Tabla3[[#This Row],[BALANCE INICIAL2]]+Tabla3[[#This Row],[ENTRADAS3]]-Tabla3[[#This Row],[SALIDAS4]]</f>
        <v>4200</v>
      </c>
    </row>
    <row r="523" spans="1:15" ht="26.25" x14ac:dyDescent="0.25">
      <c r="A523" s="15" t="s">
        <v>43</v>
      </c>
      <c r="B523" s="10" t="s">
        <v>954</v>
      </c>
      <c r="C523" s="18" t="s">
        <v>89</v>
      </c>
      <c r="D523" t="s">
        <v>968</v>
      </c>
      <c r="F523" s="9" t="s">
        <v>820</v>
      </c>
      <c r="H523">
        <v>25</v>
      </c>
      <c r="J523">
        <f>+Tabla3[[#This Row],[BALANCE INICIAL]]+Tabla3[[#This Row],[ENTRADAS]]-Tabla3[[#This Row],[SALIDAS]]</f>
        <v>25</v>
      </c>
      <c r="K523" s="2">
        <v>81.2</v>
      </c>
      <c r="L523" s="2">
        <f>+Tabla3[[#This Row],[BALANCE INICIAL]]*Tabla3[[#This Row],[PRECIO]]</f>
        <v>0</v>
      </c>
      <c r="M523" s="2">
        <f>+Tabla3[[#This Row],[ENTRADAS]]*Tabla3[[#This Row],[PRECIO]]</f>
        <v>2030</v>
      </c>
      <c r="N523" s="2">
        <f>+Tabla3[[#This Row],[SALIDAS]]*Tabla3[[#This Row],[PRECIO]]</f>
        <v>0</v>
      </c>
      <c r="O523" s="2">
        <f>+Tabla3[[#This Row],[BALANCE INICIAL2]]+Tabla3[[#This Row],[ENTRADAS3]]-Tabla3[[#This Row],[SALIDAS4]]</f>
        <v>2030</v>
      </c>
    </row>
    <row r="524" spans="1:15" hidden="1" x14ac:dyDescent="0.25">
      <c r="A524" s="9" t="s">
        <v>23</v>
      </c>
      <c r="B524" s="10" t="s">
        <v>881</v>
      </c>
      <c r="C524" t="s">
        <v>882</v>
      </c>
      <c r="D524" t="s">
        <v>409</v>
      </c>
      <c r="F524" s="9" t="s">
        <v>826</v>
      </c>
      <c r="G524">
        <v>1</v>
      </c>
      <c r="J524">
        <f>+Tabla3[[#This Row],[BALANCE INICIAL]]+Tabla3[[#This Row],[ENTRADAS]]-Tabla3[[#This Row],[SALIDAS]]</f>
        <v>1</v>
      </c>
      <c r="K524" s="2">
        <v>113.9</v>
      </c>
      <c r="L524" s="2">
        <f>+Tabla3[[#This Row],[BALANCE INICIAL]]*Tabla3[[#This Row],[PRECIO]]</f>
        <v>113.9</v>
      </c>
      <c r="M524" s="2">
        <f>+Tabla3[[#This Row],[ENTRADAS]]*Tabla3[[#This Row],[PRECIO]]</f>
        <v>0</v>
      </c>
      <c r="N524" s="2">
        <f>+Tabla3[[#This Row],[SALIDAS]]*Tabla3[[#This Row],[PRECIO]]</f>
        <v>0</v>
      </c>
      <c r="O524" s="2">
        <f>+Tabla3[[#This Row],[BALANCE INICIAL2]]+Tabla3[[#This Row],[ENTRADAS3]]-Tabla3[[#This Row],[SALIDAS4]]</f>
        <v>113.9</v>
      </c>
    </row>
    <row r="525" spans="1:15" hidden="1" x14ac:dyDescent="0.25">
      <c r="A525" s="9" t="s">
        <v>25</v>
      </c>
      <c r="B525" s="16" t="s">
        <v>901</v>
      </c>
      <c r="C525" t="s">
        <v>67</v>
      </c>
      <c r="D525" t="s">
        <v>288</v>
      </c>
      <c r="F525" s="9" t="s">
        <v>826</v>
      </c>
      <c r="G525">
        <v>41</v>
      </c>
      <c r="J525">
        <f>+Tabla3[[#This Row],[BALANCE INICIAL]]+Tabla3[[#This Row],[ENTRADAS]]-Tabla3[[#This Row],[SALIDAS]]</f>
        <v>41</v>
      </c>
      <c r="K525" s="2">
        <v>392</v>
      </c>
      <c r="L525" s="2">
        <f>+Tabla3[[#This Row],[BALANCE INICIAL]]*Tabla3[[#This Row],[PRECIO]]</f>
        <v>16072</v>
      </c>
      <c r="M525" s="2">
        <f>+Tabla3[[#This Row],[ENTRADAS]]*Tabla3[[#This Row],[PRECIO]]</f>
        <v>0</v>
      </c>
      <c r="N525" s="2">
        <f>+Tabla3[[#This Row],[SALIDAS]]*Tabla3[[#This Row],[PRECIO]]</f>
        <v>0</v>
      </c>
      <c r="O525" s="2">
        <f>+Tabla3[[#This Row],[BALANCE INICIAL2]]+Tabla3[[#This Row],[ENTRADAS3]]-Tabla3[[#This Row],[SALIDAS4]]</f>
        <v>16072</v>
      </c>
    </row>
    <row r="526" spans="1:15" hidden="1" x14ac:dyDescent="0.25">
      <c r="A526" s="9" t="s">
        <v>29</v>
      </c>
      <c r="B526" s="10" t="s">
        <v>878</v>
      </c>
      <c r="C526" t="s">
        <v>102</v>
      </c>
      <c r="D526" t="s">
        <v>616</v>
      </c>
      <c r="F526" s="9" t="s">
        <v>869</v>
      </c>
      <c r="G526">
        <v>242</v>
      </c>
      <c r="I526">
        <v>4</v>
      </c>
      <c r="J526">
        <f>+Tabla3[[#This Row],[BALANCE INICIAL]]+Tabla3[[#This Row],[ENTRADAS]]-Tabla3[[#This Row],[SALIDAS]]</f>
        <v>238</v>
      </c>
      <c r="K526" s="2">
        <v>53</v>
      </c>
      <c r="L526" s="2">
        <f>+Tabla3[[#This Row],[BALANCE INICIAL]]*Tabla3[[#This Row],[PRECIO]]</f>
        <v>12826</v>
      </c>
      <c r="M526" s="2">
        <f>+Tabla3[[#This Row],[ENTRADAS]]*Tabla3[[#This Row],[PRECIO]]</f>
        <v>0</v>
      </c>
      <c r="N526" s="2">
        <f>+Tabla3[[#This Row],[SALIDAS]]*Tabla3[[#This Row],[PRECIO]]</f>
        <v>212</v>
      </c>
      <c r="O526" s="2">
        <f>+Tabla3[[#This Row],[BALANCE INICIAL2]]+Tabla3[[#This Row],[ENTRADAS3]]-Tabla3[[#This Row],[SALIDAS4]]</f>
        <v>12614</v>
      </c>
    </row>
    <row r="527" spans="1:15" hidden="1" x14ac:dyDescent="0.25">
      <c r="A527" s="9" t="s">
        <v>59</v>
      </c>
      <c r="B527" s="16" t="s">
        <v>880</v>
      </c>
      <c r="C527" t="s">
        <v>107</v>
      </c>
      <c r="D527" t="s">
        <v>761</v>
      </c>
      <c r="F527" s="9" t="s">
        <v>820</v>
      </c>
      <c r="G527">
        <v>2</v>
      </c>
      <c r="J527">
        <f>+Tabla3[[#This Row],[BALANCE INICIAL]]+Tabla3[[#This Row],[ENTRADAS]]-Tabla3[[#This Row],[SALIDAS]]</f>
        <v>2</v>
      </c>
      <c r="K527" s="2">
        <v>200</v>
      </c>
      <c r="L527" s="2">
        <f>+Tabla3[[#This Row],[BALANCE INICIAL]]*Tabla3[[#This Row],[PRECIO]]</f>
        <v>400</v>
      </c>
      <c r="M527" s="2">
        <f>+Tabla3[[#This Row],[ENTRADAS]]*Tabla3[[#This Row],[PRECIO]]</f>
        <v>0</v>
      </c>
      <c r="N527" s="2">
        <f>+Tabla3[[#This Row],[SALIDAS]]*Tabla3[[#This Row],[PRECIO]]</f>
        <v>0</v>
      </c>
      <c r="O527" s="2">
        <f>+Tabla3[[#This Row],[BALANCE INICIAL2]]+Tabla3[[#This Row],[ENTRADAS3]]-Tabla3[[#This Row],[SALIDAS4]]</f>
        <v>400</v>
      </c>
    </row>
    <row r="528" spans="1:15" hidden="1" x14ac:dyDescent="0.25">
      <c r="A528" s="9" t="s">
        <v>37</v>
      </c>
      <c r="B528" s="10" t="s">
        <v>886</v>
      </c>
      <c r="C528" t="s">
        <v>83</v>
      </c>
      <c r="D528" t="s">
        <v>297</v>
      </c>
      <c r="F528" s="9" t="s">
        <v>826</v>
      </c>
      <c r="G528">
        <v>10</v>
      </c>
      <c r="J528">
        <f>+Tabla3[[#This Row],[BALANCE INICIAL]]+Tabla3[[#This Row],[ENTRADAS]]-Tabla3[[#This Row],[SALIDAS]]</f>
        <v>10</v>
      </c>
      <c r="K528" s="2">
        <v>193.22</v>
      </c>
      <c r="L528" s="2">
        <f>+Tabla3[[#This Row],[BALANCE INICIAL]]*Tabla3[[#This Row],[PRECIO]]</f>
        <v>1932.2</v>
      </c>
      <c r="M528" s="2">
        <f>+Tabla3[[#This Row],[ENTRADAS]]*Tabla3[[#This Row],[PRECIO]]</f>
        <v>0</v>
      </c>
      <c r="N528" s="2">
        <f>+Tabla3[[#This Row],[SALIDAS]]*Tabla3[[#This Row],[PRECIO]]</f>
        <v>0</v>
      </c>
      <c r="O528" s="2">
        <f>+Tabla3[[#This Row],[BALANCE INICIAL2]]+Tabla3[[#This Row],[ENTRADAS3]]-Tabla3[[#This Row],[SALIDAS4]]</f>
        <v>1932.2</v>
      </c>
    </row>
    <row r="529" spans="1:15" hidden="1" x14ac:dyDescent="0.25">
      <c r="A529" s="9" t="s">
        <v>37</v>
      </c>
      <c r="B529" s="10" t="s">
        <v>886</v>
      </c>
      <c r="C529" t="s">
        <v>83</v>
      </c>
      <c r="D529" t="s">
        <v>296</v>
      </c>
      <c r="F529" s="9" t="s">
        <v>826</v>
      </c>
      <c r="G529">
        <v>92</v>
      </c>
      <c r="I529">
        <v>12</v>
      </c>
      <c r="J529">
        <f>+Tabla3[[#This Row],[BALANCE INICIAL]]+Tabla3[[#This Row],[ENTRADAS]]-Tabla3[[#This Row],[SALIDAS]]</f>
        <v>80</v>
      </c>
      <c r="K529" s="2">
        <v>162.54</v>
      </c>
      <c r="L529" s="2">
        <f>+Tabla3[[#This Row],[BALANCE INICIAL]]*Tabla3[[#This Row],[PRECIO]]</f>
        <v>14953.679999999998</v>
      </c>
      <c r="M529" s="2">
        <f>+Tabla3[[#This Row],[ENTRADAS]]*Tabla3[[#This Row],[PRECIO]]</f>
        <v>0</v>
      </c>
      <c r="N529" s="2">
        <f>+Tabla3[[#This Row],[SALIDAS]]*Tabla3[[#This Row],[PRECIO]]</f>
        <v>1950.48</v>
      </c>
      <c r="O529" s="2">
        <f>+Tabla3[[#This Row],[BALANCE INICIAL2]]+Tabla3[[#This Row],[ENTRADAS3]]-Tabla3[[#This Row],[SALIDAS4]]</f>
        <v>13003.199999999999</v>
      </c>
    </row>
    <row r="530" spans="1:15" hidden="1" x14ac:dyDescent="0.25">
      <c r="A530" s="9" t="s">
        <v>37</v>
      </c>
      <c r="B530" s="10" t="s">
        <v>886</v>
      </c>
      <c r="C530" t="s">
        <v>83</v>
      </c>
      <c r="D530" t="s">
        <v>295</v>
      </c>
      <c r="F530" s="9" t="s">
        <v>826</v>
      </c>
      <c r="G530">
        <v>40</v>
      </c>
      <c r="I530">
        <v>16</v>
      </c>
      <c r="J530">
        <f>+Tabla3[[#This Row],[BALANCE INICIAL]]+Tabla3[[#This Row],[ENTRADAS]]-Tabla3[[#This Row],[SALIDAS]]</f>
        <v>24</v>
      </c>
      <c r="K530" s="2">
        <v>106</v>
      </c>
      <c r="L530" s="2">
        <f>+Tabla3[[#This Row],[BALANCE INICIAL]]*Tabla3[[#This Row],[PRECIO]]</f>
        <v>4240</v>
      </c>
      <c r="M530" s="2">
        <f>+Tabla3[[#This Row],[ENTRADAS]]*Tabla3[[#This Row],[PRECIO]]</f>
        <v>0</v>
      </c>
      <c r="N530" s="2">
        <f>+Tabla3[[#This Row],[SALIDAS]]*Tabla3[[#This Row],[PRECIO]]</f>
        <v>1696</v>
      </c>
      <c r="O530" s="2">
        <f>+Tabla3[[#This Row],[BALANCE INICIAL2]]+Tabla3[[#This Row],[ENTRADAS3]]-Tabla3[[#This Row],[SALIDAS4]]</f>
        <v>2544</v>
      </c>
    </row>
    <row r="531" spans="1:15" hidden="1" x14ac:dyDescent="0.25">
      <c r="A531" s="9" t="s">
        <v>37</v>
      </c>
      <c r="B531" s="10" t="s">
        <v>886</v>
      </c>
      <c r="C531" t="s">
        <v>83</v>
      </c>
      <c r="D531" t="s">
        <v>289</v>
      </c>
      <c r="F531" s="9" t="s">
        <v>820</v>
      </c>
      <c r="G531">
        <v>84</v>
      </c>
      <c r="I531">
        <v>4</v>
      </c>
      <c r="J531">
        <f>+Tabla3[[#This Row],[BALANCE INICIAL]]+Tabla3[[#This Row],[ENTRADAS]]-Tabla3[[#This Row],[SALIDAS]]</f>
        <v>80</v>
      </c>
      <c r="K531" s="2">
        <v>99</v>
      </c>
      <c r="L531" s="2">
        <f>+Tabla3[[#This Row],[BALANCE INICIAL]]*Tabla3[[#This Row],[PRECIO]]</f>
        <v>8316</v>
      </c>
      <c r="M531" s="2">
        <f>+Tabla3[[#This Row],[ENTRADAS]]*Tabla3[[#This Row],[PRECIO]]</f>
        <v>0</v>
      </c>
      <c r="N531" s="2">
        <f>+Tabla3[[#This Row],[SALIDAS]]*Tabla3[[#This Row],[PRECIO]]</f>
        <v>396</v>
      </c>
      <c r="O531" s="2">
        <f>+Tabla3[[#This Row],[BALANCE INICIAL2]]+Tabla3[[#This Row],[ENTRADAS3]]-Tabla3[[#This Row],[SALIDAS4]]</f>
        <v>7920</v>
      </c>
    </row>
    <row r="532" spans="1:15" hidden="1" x14ac:dyDescent="0.25">
      <c r="A532" s="9" t="s">
        <v>29</v>
      </c>
      <c r="B532" s="10" t="s">
        <v>878</v>
      </c>
      <c r="C532" t="s">
        <v>102</v>
      </c>
      <c r="D532" t="s">
        <v>617</v>
      </c>
      <c r="F532" s="9" t="s">
        <v>865</v>
      </c>
      <c r="G532">
        <v>1</v>
      </c>
      <c r="J532">
        <f>+Tabla3[[#This Row],[BALANCE INICIAL]]+Tabla3[[#This Row],[ENTRADAS]]-Tabla3[[#This Row],[SALIDAS]]</f>
        <v>1</v>
      </c>
      <c r="K532" s="2">
        <v>1100</v>
      </c>
      <c r="L532" s="2">
        <f>+Tabla3[[#This Row],[BALANCE INICIAL]]*Tabla3[[#This Row],[PRECIO]]</f>
        <v>1100</v>
      </c>
      <c r="M532" s="2">
        <f>+Tabla3[[#This Row],[ENTRADAS]]*Tabla3[[#This Row],[PRECIO]]</f>
        <v>0</v>
      </c>
      <c r="N532" s="2">
        <f>+Tabla3[[#This Row],[SALIDAS]]*Tabla3[[#This Row],[PRECIO]]</f>
        <v>0</v>
      </c>
      <c r="O532" s="2">
        <f>+Tabla3[[#This Row],[BALANCE INICIAL2]]+Tabla3[[#This Row],[ENTRADAS3]]-Tabla3[[#This Row],[SALIDAS4]]</f>
        <v>1100</v>
      </c>
    </row>
    <row r="533" spans="1:15" hidden="1" x14ac:dyDescent="0.25">
      <c r="A533" s="9" t="s">
        <v>29</v>
      </c>
      <c r="B533" s="16" t="s">
        <v>878</v>
      </c>
      <c r="C533" t="s">
        <v>102</v>
      </c>
      <c r="D533" t="s">
        <v>520</v>
      </c>
      <c r="F533" s="9" t="s">
        <v>909</v>
      </c>
      <c r="G533">
        <v>0</v>
      </c>
      <c r="J533">
        <f>+Tabla3[[#This Row],[BALANCE INICIAL]]+Tabla3[[#This Row],[ENTRADAS]]-Tabla3[[#This Row],[SALIDAS]]</f>
        <v>0</v>
      </c>
      <c r="K533" s="2">
        <v>1350</v>
      </c>
      <c r="L533" s="2">
        <f>+Tabla3[[#This Row],[BALANCE INICIAL]]*Tabla3[[#This Row],[PRECIO]]</f>
        <v>0</v>
      </c>
      <c r="M533" s="2">
        <f>+Tabla3[[#This Row],[ENTRADAS]]*Tabla3[[#This Row],[PRECIO]]</f>
        <v>0</v>
      </c>
      <c r="N533" s="2">
        <f>+Tabla3[[#This Row],[SALIDAS]]*Tabla3[[#This Row],[PRECIO]]</f>
        <v>0</v>
      </c>
      <c r="O533" s="2">
        <f>+Tabla3[[#This Row],[BALANCE INICIAL2]]+Tabla3[[#This Row],[ENTRADAS3]]-Tabla3[[#This Row],[SALIDAS4]]</f>
        <v>0</v>
      </c>
    </row>
    <row r="534" spans="1:15" hidden="1" x14ac:dyDescent="0.25">
      <c r="A534" s="9" t="s">
        <v>29</v>
      </c>
      <c r="B534" s="10" t="s">
        <v>878</v>
      </c>
      <c r="C534" t="s">
        <v>102</v>
      </c>
      <c r="D534" t="s">
        <v>618</v>
      </c>
      <c r="F534" s="9" t="s">
        <v>865</v>
      </c>
      <c r="G534">
        <v>0</v>
      </c>
      <c r="J534">
        <f>+Tabla3[[#This Row],[BALANCE INICIAL]]+Tabla3[[#This Row],[ENTRADAS]]-Tabla3[[#This Row],[SALIDAS]]</f>
        <v>0</v>
      </c>
      <c r="K534" s="2">
        <v>350</v>
      </c>
      <c r="L534" s="2">
        <f>+Tabla3[[#This Row],[BALANCE INICIAL]]*Tabla3[[#This Row],[PRECIO]]</f>
        <v>0</v>
      </c>
      <c r="M534" s="2">
        <f>+Tabla3[[#This Row],[ENTRADAS]]*Tabla3[[#This Row],[PRECIO]]</f>
        <v>0</v>
      </c>
      <c r="N534" s="2">
        <f>+Tabla3[[#This Row],[SALIDAS]]*Tabla3[[#This Row],[PRECIO]]</f>
        <v>0</v>
      </c>
      <c r="O534" s="2">
        <f>+Tabla3[[#This Row],[BALANCE INICIAL2]]+Tabla3[[#This Row],[ENTRADAS3]]-Tabla3[[#This Row],[SALIDAS4]]</f>
        <v>0</v>
      </c>
    </row>
    <row r="535" spans="1:15" hidden="1" x14ac:dyDescent="0.25">
      <c r="A535" s="9" t="s">
        <v>59</v>
      </c>
      <c r="B535" s="16" t="s">
        <v>880</v>
      </c>
      <c r="C535" t="s">
        <v>107</v>
      </c>
      <c r="D535" t="s">
        <v>714</v>
      </c>
      <c r="F535" s="9" t="s">
        <v>873</v>
      </c>
      <c r="G535">
        <v>5</v>
      </c>
      <c r="J535">
        <f>+Tabla3[[#This Row],[BALANCE INICIAL]]+Tabla3[[#This Row],[ENTRADAS]]-Tabla3[[#This Row],[SALIDAS]]</f>
        <v>5</v>
      </c>
      <c r="K535" s="2">
        <v>204.24</v>
      </c>
      <c r="L535" s="2">
        <f>+Tabla3[[#This Row],[BALANCE INICIAL]]*Tabla3[[#This Row],[PRECIO]]</f>
        <v>1021.2</v>
      </c>
      <c r="M535" s="2">
        <f>+Tabla3[[#This Row],[ENTRADAS]]*Tabla3[[#This Row],[PRECIO]]</f>
        <v>0</v>
      </c>
      <c r="N535" s="2">
        <f>+Tabla3[[#This Row],[SALIDAS]]*Tabla3[[#This Row],[PRECIO]]</f>
        <v>0</v>
      </c>
      <c r="O535" s="2">
        <f>+Tabla3[[#This Row],[BALANCE INICIAL2]]+Tabla3[[#This Row],[ENTRADAS3]]-Tabla3[[#This Row],[SALIDAS4]]</f>
        <v>1021.2</v>
      </c>
    </row>
    <row r="536" spans="1:15" hidden="1" x14ac:dyDescent="0.25">
      <c r="A536" s="9" t="s">
        <v>53</v>
      </c>
      <c r="B536" s="16" t="s">
        <v>898</v>
      </c>
      <c r="C536" t="s">
        <v>101</v>
      </c>
      <c r="D536" t="s">
        <v>392</v>
      </c>
      <c r="F536" s="9" t="s">
        <v>826</v>
      </c>
      <c r="G536">
        <v>5</v>
      </c>
      <c r="J536">
        <f>+Tabla3[[#This Row],[BALANCE INICIAL]]+Tabla3[[#This Row],[ENTRADAS]]-Tabla3[[#This Row],[SALIDAS]]</f>
        <v>5</v>
      </c>
      <c r="K536" s="2">
        <v>380</v>
      </c>
      <c r="L536" s="2">
        <f>+Tabla3[[#This Row],[BALANCE INICIAL]]*Tabla3[[#This Row],[PRECIO]]</f>
        <v>1900</v>
      </c>
      <c r="M536" s="2">
        <f>+Tabla3[[#This Row],[ENTRADAS]]*Tabla3[[#This Row],[PRECIO]]</f>
        <v>0</v>
      </c>
      <c r="N536" s="2">
        <f>+Tabla3[[#This Row],[SALIDAS]]*Tabla3[[#This Row],[PRECIO]]</f>
        <v>0</v>
      </c>
      <c r="O536" s="2">
        <f>+Tabla3[[#This Row],[BALANCE INICIAL2]]+Tabla3[[#This Row],[ENTRADAS3]]-Tabla3[[#This Row],[SALIDAS4]]</f>
        <v>1900</v>
      </c>
    </row>
    <row r="537" spans="1:15" x14ac:dyDescent="0.25">
      <c r="A537" s="9" t="s">
        <v>23</v>
      </c>
      <c r="B537" s="10" t="s">
        <v>881</v>
      </c>
      <c r="C537" t="s">
        <v>882</v>
      </c>
      <c r="D537" t="s">
        <v>400</v>
      </c>
      <c r="F537" s="9" t="s">
        <v>826</v>
      </c>
      <c r="H537">
        <v>5</v>
      </c>
      <c r="I537">
        <v>5</v>
      </c>
      <c r="J537">
        <f>+Tabla3[[#This Row],[BALANCE INICIAL]]+Tabla3[[#This Row],[ENTRADAS]]-Tabla3[[#This Row],[SALIDAS]]</f>
        <v>0</v>
      </c>
      <c r="K537" s="2">
        <v>7271.18</v>
      </c>
      <c r="L537" s="2">
        <f>+Tabla3[[#This Row],[BALANCE INICIAL]]*Tabla3[[#This Row],[PRECIO]]</f>
        <v>0</v>
      </c>
      <c r="M537" s="2">
        <f>+Tabla3[[#This Row],[ENTRADAS]]*Tabla3[[#This Row],[PRECIO]]</f>
        <v>36355.9</v>
      </c>
      <c r="N537" s="2">
        <f>+Tabla3[[#This Row],[SALIDAS]]*Tabla3[[#This Row],[PRECIO]]</f>
        <v>36355.9</v>
      </c>
      <c r="O537" s="2">
        <f>+Tabla3[[#This Row],[BALANCE INICIAL2]]+Tabla3[[#This Row],[ENTRADAS3]]-Tabla3[[#This Row],[SALIDAS4]]</f>
        <v>0</v>
      </c>
    </row>
    <row r="538" spans="1:15" hidden="1" x14ac:dyDescent="0.25">
      <c r="A538" s="9" t="s">
        <v>47</v>
      </c>
      <c r="B538" s="16" t="s">
        <v>893</v>
      </c>
      <c r="C538" t="s">
        <v>94</v>
      </c>
      <c r="D538" t="s">
        <v>477</v>
      </c>
      <c r="F538" s="9" t="s">
        <v>863</v>
      </c>
      <c r="G538">
        <v>8</v>
      </c>
      <c r="I538">
        <v>3</v>
      </c>
      <c r="J538">
        <f>+Tabla3[[#This Row],[BALANCE INICIAL]]+Tabla3[[#This Row],[ENTRADAS]]-Tabla3[[#This Row],[SALIDAS]]</f>
        <v>5</v>
      </c>
      <c r="K538" s="2">
        <v>3240</v>
      </c>
      <c r="L538" s="2">
        <f>+Tabla3[[#This Row],[BALANCE INICIAL]]*Tabla3[[#This Row],[PRECIO]]</f>
        <v>25920</v>
      </c>
      <c r="M538" s="2">
        <f>+Tabla3[[#This Row],[ENTRADAS]]*Tabla3[[#This Row],[PRECIO]]</f>
        <v>0</v>
      </c>
      <c r="N538" s="2">
        <f>+Tabla3[[#This Row],[SALIDAS]]*Tabla3[[#This Row],[PRECIO]]</f>
        <v>9720</v>
      </c>
      <c r="O538" s="2">
        <f>+Tabla3[[#This Row],[BALANCE INICIAL2]]+Tabla3[[#This Row],[ENTRADAS3]]-Tabla3[[#This Row],[SALIDAS4]]</f>
        <v>16200</v>
      </c>
    </row>
    <row r="539" spans="1:15" hidden="1" x14ac:dyDescent="0.25">
      <c r="A539" s="9" t="s">
        <v>47</v>
      </c>
      <c r="B539" s="16" t="s">
        <v>893</v>
      </c>
      <c r="C539" t="s">
        <v>94</v>
      </c>
      <c r="D539" t="s">
        <v>472</v>
      </c>
      <c r="F539" s="9" t="s">
        <v>863</v>
      </c>
      <c r="G539">
        <v>28</v>
      </c>
      <c r="I539">
        <v>9</v>
      </c>
      <c r="J539">
        <f>+Tabla3[[#This Row],[BALANCE INICIAL]]+Tabla3[[#This Row],[ENTRADAS]]-Tabla3[[#This Row],[SALIDAS]]</f>
        <v>19</v>
      </c>
      <c r="K539" s="2">
        <v>3240</v>
      </c>
      <c r="L539" s="2">
        <f>+Tabla3[[#This Row],[BALANCE INICIAL]]*Tabla3[[#This Row],[PRECIO]]</f>
        <v>90720</v>
      </c>
      <c r="M539" s="2">
        <f>+Tabla3[[#This Row],[ENTRADAS]]*Tabla3[[#This Row],[PRECIO]]</f>
        <v>0</v>
      </c>
      <c r="N539" s="2">
        <f>+Tabla3[[#This Row],[SALIDAS]]*Tabla3[[#This Row],[PRECIO]]</f>
        <v>29160</v>
      </c>
      <c r="O539" s="2">
        <f>+Tabla3[[#This Row],[BALANCE INICIAL2]]+Tabla3[[#This Row],[ENTRADAS3]]-Tabla3[[#This Row],[SALIDAS4]]</f>
        <v>61560</v>
      </c>
    </row>
    <row r="540" spans="1:15" hidden="1" x14ac:dyDescent="0.25">
      <c r="A540" s="9" t="s">
        <v>47</v>
      </c>
      <c r="B540" s="16" t="s">
        <v>893</v>
      </c>
      <c r="C540" t="s">
        <v>94</v>
      </c>
      <c r="D540" t="s">
        <v>475</v>
      </c>
      <c r="F540" s="9" t="s">
        <v>863</v>
      </c>
      <c r="G540">
        <v>5</v>
      </c>
      <c r="J540">
        <f>+Tabla3[[#This Row],[BALANCE INICIAL]]+Tabla3[[#This Row],[ENTRADAS]]-Tabla3[[#This Row],[SALIDAS]]</f>
        <v>5</v>
      </c>
      <c r="K540" s="2">
        <v>3240</v>
      </c>
      <c r="L540" s="2">
        <f>+Tabla3[[#This Row],[BALANCE INICIAL]]*Tabla3[[#This Row],[PRECIO]]</f>
        <v>16200</v>
      </c>
      <c r="M540" s="2">
        <f>+Tabla3[[#This Row],[ENTRADAS]]*Tabla3[[#This Row],[PRECIO]]</f>
        <v>0</v>
      </c>
      <c r="N540" s="2">
        <f>+Tabla3[[#This Row],[SALIDAS]]*Tabla3[[#This Row],[PRECIO]]</f>
        <v>0</v>
      </c>
      <c r="O540" s="2">
        <f>+Tabla3[[#This Row],[BALANCE INICIAL2]]+Tabla3[[#This Row],[ENTRADAS3]]-Tabla3[[#This Row],[SALIDAS4]]</f>
        <v>16200</v>
      </c>
    </row>
    <row r="541" spans="1:15" hidden="1" x14ac:dyDescent="0.25">
      <c r="A541" s="9" t="s">
        <v>47</v>
      </c>
      <c r="B541" s="16" t="s">
        <v>893</v>
      </c>
      <c r="C541" t="s">
        <v>94</v>
      </c>
      <c r="D541" t="s">
        <v>478</v>
      </c>
      <c r="F541" s="9" t="s">
        <v>863</v>
      </c>
      <c r="G541">
        <v>2</v>
      </c>
      <c r="J541">
        <f>+Tabla3[[#This Row],[BALANCE INICIAL]]+Tabla3[[#This Row],[ENTRADAS]]-Tabla3[[#This Row],[SALIDAS]]</f>
        <v>2</v>
      </c>
      <c r="K541" s="2">
        <v>4850</v>
      </c>
      <c r="L541" s="2">
        <f>+Tabla3[[#This Row],[BALANCE INICIAL]]*Tabla3[[#This Row],[PRECIO]]</f>
        <v>9700</v>
      </c>
      <c r="M541" s="2">
        <f>+Tabla3[[#This Row],[ENTRADAS]]*Tabla3[[#This Row],[PRECIO]]</f>
        <v>0</v>
      </c>
      <c r="N541" s="2">
        <f>+Tabla3[[#This Row],[SALIDAS]]*Tabla3[[#This Row],[PRECIO]]</f>
        <v>0</v>
      </c>
      <c r="O541" s="2">
        <f>+Tabla3[[#This Row],[BALANCE INICIAL2]]+Tabla3[[#This Row],[ENTRADAS3]]-Tabla3[[#This Row],[SALIDAS4]]</f>
        <v>9700</v>
      </c>
    </row>
    <row r="542" spans="1:15" hidden="1" x14ac:dyDescent="0.25">
      <c r="A542" s="9" t="s">
        <v>47</v>
      </c>
      <c r="B542" s="16" t="s">
        <v>893</v>
      </c>
      <c r="C542" t="s">
        <v>94</v>
      </c>
      <c r="D542" t="s">
        <v>479</v>
      </c>
      <c r="F542" s="9" t="s">
        <v>825</v>
      </c>
      <c r="G542">
        <v>2</v>
      </c>
      <c r="J542">
        <f>+Tabla3[[#This Row],[BALANCE INICIAL]]+Tabla3[[#This Row],[ENTRADAS]]-Tabla3[[#This Row],[SALIDAS]]</f>
        <v>2</v>
      </c>
      <c r="K542" s="2">
        <v>3240</v>
      </c>
      <c r="L542" s="2">
        <f>+Tabla3[[#This Row],[BALANCE INICIAL]]*Tabla3[[#This Row],[PRECIO]]</f>
        <v>6480</v>
      </c>
      <c r="M542" s="2">
        <f>+Tabla3[[#This Row],[ENTRADAS]]*Tabla3[[#This Row],[PRECIO]]</f>
        <v>0</v>
      </c>
      <c r="N542" s="2">
        <f>+Tabla3[[#This Row],[SALIDAS]]*Tabla3[[#This Row],[PRECIO]]</f>
        <v>0</v>
      </c>
      <c r="O542" s="2">
        <f>+Tabla3[[#This Row],[BALANCE INICIAL2]]+Tabla3[[#This Row],[ENTRADAS3]]-Tabla3[[#This Row],[SALIDAS4]]</f>
        <v>6480</v>
      </c>
    </row>
    <row r="543" spans="1:15" hidden="1" x14ac:dyDescent="0.25">
      <c r="A543" s="9" t="s">
        <v>47</v>
      </c>
      <c r="B543" s="16" t="s">
        <v>893</v>
      </c>
      <c r="C543" t="s">
        <v>94</v>
      </c>
      <c r="D543" t="s">
        <v>474</v>
      </c>
      <c r="F543" s="9" t="s">
        <v>825</v>
      </c>
      <c r="G543">
        <v>2</v>
      </c>
      <c r="J543">
        <f>+Tabla3[[#This Row],[BALANCE INICIAL]]+Tabla3[[#This Row],[ENTRADAS]]-Tabla3[[#This Row],[SALIDAS]]</f>
        <v>2</v>
      </c>
      <c r="K543" s="2">
        <v>1089</v>
      </c>
      <c r="L543" s="2">
        <f>+Tabla3[[#This Row],[BALANCE INICIAL]]*Tabla3[[#This Row],[PRECIO]]</f>
        <v>2178</v>
      </c>
      <c r="M543" s="2">
        <f>+Tabla3[[#This Row],[ENTRADAS]]*Tabla3[[#This Row],[PRECIO]]</f>
        <v>0</v>
      </c>
      <c r="N543" s="2">
        <f>+Tabla3[[#This Row],[SALIDAS]]*Tabla3[[#This Row],[PRECIO]]</f>
        <v>0</v>
      </c>
      <c r="O543" s="2">
        <f>+Tabla3[[#This Row],[BALANCE INICIAL2]]+Tabla3[[#This Row],[ENTRADAS3]]-Tabla3[[#This Row],[SALIDAS4]]</f>
        <v>2178</v>
      </c>
    </row>
    <row r="544" spans="1:15" hidden="1" x14ac:dyDescent="0.25">
      <c r="A544" s="9" t="s">
        <v>47</v>
      </c>
      <c r="B544" s="16" t="s">
        <v>893</v>
      </c>
      <c r="C544" t="s">
        <v>94</v>
      </c>
      <c r="D544" t="s">
        <v>476</v>
      </c>
      <c r="F544" s="9" t="s">
        <v>863</v>
      </c>
      <c r="G544">
        <v>5</v>
      </c>
      <c r="J544">
        <f>+Tabla3[[#This Row],[BALANCE INICIAL]]+Tabla3[[#This Row],[ENTRADAS]]-Tabla3[[#This Row],[SALIDAS]]</f>
        <v>5</v>
      </c>
      <c r="K544" s="2">
        <v>4500</v>
      </c>
      <c r="L544" s="2">
        <f>+Tabla3[[#This Row],[BALANCE INICIAL]]*Tabla3[[#This Row],[PRECIO]]</f>
        <v>22500</v>
      </c>
      <c r="M544" s="2">
        <f>+Tabla3[[#This Row],[ENTRADAS]]*Tabla3[[#This Row],[PRECIO]]</f>
        <v>0</v>
      </c>
      <c r="N544" s="2">
        <f>+Tabla3[[#This Row],[SALIDAS]]*Tabla3[[#This Row],[PRECIO]]</f>
        <v>0</v>
      </c>
      <c r="O544" s="2">
        <f>+Tabla3[[#This Row],[BALANCE INICIAL2]]+Tabla3[[#This Row],[ENTRADAS3]]-Tabla3[[#This Row],[SALIDAS4]]</f>
        <v>22500</v>
      </c>
    </row>
    <row r="545" spans="1:15" hidden="1" x14ac:dyDescent="0.25">
      <c r="A545" s="9" t="s">
        <v>47</v>
      </c>
      <c r="B545" s="16" t="s">
        <v>893</v>
      </c>
      <c r="C545" t="s">
        <v>94</v>
      </c>
      <c r="D545" t="s">
        <v>473</v>
      </c>
      <c r="F545" s="9" t="s">
        <v>863</v>
      </c>
      <c r="G545">
        <v>6</v>
      </c>
      <c r="I545">
        <v>1</v>
      </c>
      <c r="J545">
        <f>+Tabla3[[#This Row],[BALANCE INICIAL]]+Tabla3[[#This Row],[ENTRADAS]]-Tabla3[[#This Row],[SALIDAS]]</f>
        <v>5</v>
      </c>
      <c r="K545" s="2">
        <v>3698</v>
      </c>
      <c r="L545" s="2">
        <f>+Tabla3[[#This Row],[BALANCE INICIAL]]*Tabla3[[#This Row],[PRECIO]]</f>
        <v>22188</v>
      </c>
      <c r="M545" s="2">
        <f>+Tabla3[[#This Row],[ENTRADAS]]*Tabla3[[#This Row],[PRECIO]]</f>
        <v>0</v>
      </c>
      <c r="N545" s="2">
        <f>+Tabla3[[#This Row],[SALIDAS]]*Tabla3[[#This Row],[PRECIO]]</f>
        <v>3698</v>
      </c>
      <c r="O545" s="2">
        <f>+Tabla3[[#This Row],[BALANCE INICIAL2]]+Tabla3[[#This Row],[ENTRADAS3]]-Tabla3[[#This Row],[SALIDAS4]]</f>
        <v>18490</v>
      </c>
    </row>
    <row r="546" spans="1:15" hidden="1" x14ac:dyDescent="0.25">
      <c r="A546" s="9" t="s">
        <v>59</v>
      </c>
      <c r="B546" s="16" t="s">
        <v>880</v>
      </c>
      <c r="C546" t="s">
        <v>107</v>
      </c>
      <c r="D546" t="s">
        <v>762</v>
      </c>
      <c r="F546" s="9" t="s">
        <v>820</v>
      </c>
      <c r="G546">
        <v>4</v>
      </c>
      <c r="J546">
        <f>+Tabla3[[#This Row],[BALANCE INICIAL]]+Tabla3[[#This Row],[ENTRADAS]]-Tabla3[[#This Row],[SALIDAS]]</f>
        <v>4</v>
      </c>
      <c r="K546" s="2">
        <v>187</v>
      </c>
      <c r="L546" s="2">
        <f>+Tabla3[[#This Row],[BALANCE INICIAL]]*Tabla3[[#This Row],[PRECIO]]</f>
        <v>748</v>
      </c>
      <c r="M546" s="2">
        <f>+Tabla3[[#This Row],[ENTRADAS]]*Tabla3[[#This Row],[PRECIO]]</f>
        <v>0</v>
      </c>
      <c r="N546" s="2">
        <f>+Tabla3[[#This Row],[SALIDAS]]*Tabla3[[#This Row],[PRECIO]]</f>
        <v>0</v>
      </c>
      <c r="O546" s="2">
        <f>+Tabla3[[#This Row],[BALANCE INICIAL2]]+Tabla3[[#This Row],[ENTRADAS3]]-Tabla3[[#This Row],[SALIDAS4]]</f>
        <v>748</v>
      </c>
    </row>
    <row r="547" spans="1:15" hidden="1" x14ac:dyDescent="0.25">
      <c r="A547" s="9" t="s">
        <v>59</v>
      </c>
      <c r="B547" s="16" t="s">
        <v>880</v>
      </c>
      <c r="C547" t="s">
        <v>107</v>
      </c>
      <c r="D547" t="s">
        <v>763</v>
      </c>
      <c r="F547" s="9" t="s">
        <v>820</v>
      </c>
      <c r="G547">
        <v>2</v>
      </c>
      <c r="J547">
        <f>+Tabla3[[#This Row],[BALANCE INICIAL]]+Tabla3[[#This Row],[ENTRADAS]]-Tabla3[[#This Row],[SALIDAS]]</f>
        <v>2</v>
      </c>
      <c r="K547" s="2">
        <v>170</v>
      </c>
      <c r="L547" s="2">
        <f>+Tabla3[[#This Row],[BALANCE INICIAL]]*Tabla3[[#This Row],[PRECIO]]</f>
        <v>340</v>
      </c>
      <c r="M547" s="2">
        <f>+Tabla3[[#This Row],[ENTRADAS]]*Tabla3[[#This Row],[PRECIO]]</f>
        <v>0</v>
      </c>
      <c r="N547" s="2">
        <f>+Tabla3[[#This Row],[SALIDAS]]*Tabla3[[#This Row],[PRECIO]]</f>
        <v>0</v>
      </c>
      <c r="O547" s="2">
        <f>+Tabla3[[#This Row],[BALANCE INICIAL2]]+Tabla3[[#This Row],[ENTRADAS3]]-Tabla3[[#This Row],[SALIDAS4]]</f>
        <v>340</v>
      </c>
    </row>
    <row r="548" spans="1:15" hidden="1" x14ac:dyDescent="0.25">
      <c r="A548" s="9" t="s">
        <v>59</v>
      </c>
      <c r="B548" s="16" t="s">
        <v>880</v>
      </c>
      <c r="C548" t="s">
        <v>107</v>
      </c>
      <c r="D548" t="s">
        <v>764</v>
      </c>
      <c r="F548" s="9" t="s">
        <v>820</v>
      </c>
      <c r="G548">
        <v>3</v>
      </c>
      <c r="J548">
        <f>+Tabla3[[#This Row],[BALANCE INICIAL]]+Tabla3[[#This Row],[ENTRADAS]]-Tabla3[[#This Row],[SALIDAS]]</f>
        <v>3</v>
      </c>
      <c r="K548" s="2">
        <v>180</v>
      </c>
      <c r="L548" s="2">
        <f>+Tabla3[[#This Row],[BALANCE INICIAL]]*Tabla3[[#This Row],[PRECIO]]</f>
        <v>540</v>
      </c>
      <c r="M548" s="2">
        <f>+Tabla3[[#This Row],[ENTRADAS]]*Tabla3[[#This Row],[PRECIO]]</f>
        <v>0</v>
      </c>
      <c r="N548" s="2">
        <f>+Tabla3[[#This Row],[SALIDAS]]*Tabla3[[#This Row],[PRECIO]]</f>
        <v>0</v>
      </c>
      <c r="O548" s="2">
        <f>+Tabla3[[#This Row],[BALANCE INICIAL2]]+Tabla3[[#This Row],[ENTRADAS3]]-Tabla3[[#This Row],[SALIDAS4]]</f>
        <v>540</v>
      </c>
    </row>
    <row r="549" spans="1:15" hidden="1" x14ac:dyDescent="0.25">
      <c r="A549" s="9" t="s">
        <v>59</v>
      </c>
      <c r="B549" s="16" t="s">
        <v>880</v>
      </c>
      <c r="C549" t="s">
        <v>107</v>
      </c>
      <c r="D549" t="s">
        <v>765</v>
      </c>
      <c r="F549" s="9" t="s">
        <v>820</v>
      </c>
      <c r="G549">
        <v>1</v>
      </c>
      <c r="J549">
        <f>+Tabla3[[#This Row],[BALANCE INICIAL]]+Tabla3[[#This Row],[ENTRADAS]]-Tabla3[[#This Row],[SALIDAS]]</f>
        <v>1</v>
      </c>
      <c r="K549" s="2">
        <v>180</v>
      </c>
      <c r="L549" s="2">
        <f>+Tabla3[[#This Row],[BALANCE INICIAL]]*Tabla3[[#This Row],[PRECIO]]</f>
        <v>180</v>
      </c>
      <c r="M549" s="2">
        <f>+Tabla3[[#This Row],[ENTRADAS]]*Tabla3[[#This Row],[PRECIO]]</f>
        <v>0</v>
      </c>
      <c r="N549" s="2">
        <f>+Tabla3[[#This Row],[SALIDAS]]*Tabla3[[#This Row],[PRECIO]]</f>
        <v>0</v>
      </c>
      <c r="O549" s="2">
        <f>+Tabla3[[#This Row],[BALANCE INICIAL2]]+Tabla3[[#This Row],[ENTRADAS3]]-Tabla3[[#This Row],[SALIDAS4]]</f>
        <v>180</v>
      </c>
    </row>
    <row r="550" spans="1:15" hidden="1" x14ac:dyDescent="0.25">
      <c r="A550" s="9" t="s">
        <v>59</v>
      </c>
      <c r="B550" s="16" t="s">
        <v>880</v>
      </c>
      <c r="C550" t="s">
        <v>107</v>
      </c>
      <c r="D550" t="s">
        <v>766</v>
      </c>
      <c r="F550" s="9" t="s">
        <v>820</v>
      </c>
      <c r="G550">
        <v>1</v>
      </c>
      <c r="J550">
        <f>+Tabla3[[#This Row],[BALANCE INICIAL]]+Tabla3[[#This Row],[ENTRADAS]]-Tabla3[[#This Row],[SALIDAS]]</f>
        <v>1</v>
      </c>
      <c r="K550" s="2">
        <v>195</v>
      </c>
      <c r="L550" s="2">
        <f>+Tabla3[[#This Row],[BALANCE INICIAL]]*Tabla3[[#This Row],[PRECIO]]</f>
        <v>195</v>
      </c>
      <c r="M550" s="2">
        <f>+Tabla3[[#This Row],[ENTRADAS]]*Tabla3[[#This Row],[PRECIO]]</f>
        <v>0</v>
      </c>
      <c r="N550" s="2">
        <f>+Tabla3[[#This Row],[SALIDAS]]*Tabla3[[#This Row],[PRECIO]]</f>
        <v>0</v>
      </c>
      <c r="O550" s="2">
        <f>+Tabla3[[#This Row],[BALANCE INICIAL2]]+Tabla3[[#This Row],[ENTRADAS3]]-Tabla3[[#This Row],[SALIDAS4]]</f>
        <v>195</v>
      </c>
    </row>
    <row r="551" spans="1:15" hidden="1" x14ac:dyDescent="0.25">
      <c r="A551" s="9" t="s">
        <v>29</v>
      </c>
      <c r="B551" s="16" t="s">
        <v>878</v>
      </c>
      <c r="C551" t="s">
        <v>102</v>
      </c>
      <c r="D551" t="s">
        <v>518</v>
      </c>
      <c r="F551" s="9" t="s">
        <v>821</v>
      </c>
      <c r="G551">
        <v>0</v>
      </c>
      <c r="J551">
        <f>+Tabla3[[#This Row],[BALANCE INICIAL]]+Tabla3[[#This Row],[ENTRADAS]]-Tabla3[[#This Row],[SALIDAS]]</f>
        <v>0</v>
      </c>
      <c r="K551" s="2">
        <v>150</v>
      </c>
      <c r="L551" s="2">
        <f>+Tabla3[[#This Row],[BALANCE INICIAL]]*Tabla3[[#This Row],[PRECIO]]</f>
        <v>0</v>
      </c>
      <c r="M551" s="2">
        <f>+Tabla3[[#This Row],[ENTRADAS]]*Tabla3[[#This Row],[PRECIO]]</f>
        <v>0</v>
      </c>
      <c r="N551" s="2">
        <f>+Tabla3[[#This Row],[SALIDAS]]*Tabla3[[#This Row],[PRECIO]]</f>
        <v>0</v>
      </c>
      <c r="O551" s="2">
        <f>+Tabla3[[#This Row],[BALANCE INICIAL2]]+Tabla3[[#This Row],[ENTRADAS3]]-Tabla3[[#This Row],[SALIDAS4]]</f>
        <v>0</v>
      </c>
    </row>
    <row r="552" spans="1:15" hidden="1" x14ac:dyDescent="0.25">
      <c r="A552" s="9" t="s">
        <v>59</v>
      </c>
      <c r="B552" s="16" t="s">
        <v>880</v>
      </c>
      <c r="C552" t="s">
        <v>107</v>
      </c>
      <c r="D552" t="s">
        <v>767</v>
      </c>
      <c r="F552" s="9" t="s">
        <v>820</v>
      </c>
      <c r="G552">
        <v>1</v>
      </c>
      <c r="J552">
        <f>+Tabla3[[#This Row],[BALANCE INICIAL]]+Tabla3[[#This Row],[ENTRADAS]]-Tabla3[[#This Row],[SALIDAS]]</f>
        <v>1</v>
      </c>
      <c r="K552" s="2">
        <v>1182.17</v>
      </c>
      <c r="L552" s="2">
        <f>+Tabla3[[#This Row],[BALANCE INICIAL]]*Tabla3[[#This Row],[PRECIO]]</f>
        <v>1182.17</v>
      </c>
      <c r="M552" s="2">
        <f>+Tabla3[[#This Row],[ENTRADAS]]*Tabla3[[#This Row],[PRECIO]]</f>
        <v>0</v>
      </c>
      <c r="N552" s="2">
        <f>+Tabla3[[#This Row],[SALIDAS]]*Tabla3[[#This Row],[PRECIO]]</f>
        <v>0</v>
      </c>
      <c r="O552" s="2">
        <f>+Tabla3[[#This Row],[BALANCE INICIAL2]]+Tabla3[[#This Row],[ENTRADAS3]]-Tabla3[[#This Row],[SALIDAS4]]</f>
        <v>1182.17</v>
      </c>
    </row>
    <row r="553" spans="1:15" hidden="1" x14ac:dyDescent="0.25">
      <c r="A553" s="9" t="s">
        <v>28</v>
      </c>
      <c r="B553" s="16" t="s">
        <v>884</v>
      </c>
      <c r="C553" t="s">
        <v>74</v>
      </c>
      <c r="D553" t="s">
        <v>482</v>
      </c>
      <c r="F553" s="9" t="s">
        <v>826</v>
      </c>
      <c r="G553">
        <v>4</v>
      </c>
      <c r="J553">
        <f>+Tabla3[[#This Row],[BALANCE INICIAL]]+Tabla3[[#This Row],[ENTRADAS]]-Tabla3[[#This Row],[SALIDAS]]</f>
        <v>4</v>
      </c>
      <c r="K553" s="2">
        <v>3331.38</v>
      </c>
      <c r="L553" s="2">
        <f>+Tabla3[[#This Row],[BALANCE INICIAL]]*Tabla3[[#This Row],[PRECIO]]</f>
        <v>13325.52</v>
      </c>
      <c r="M553" s="2">
        <f>+Tabla3[[#This Row],[ENTRADAS]]*Tabla3[[#This Row],[PRECIO]]</f>
        <v>0</v>
      </c>
      <c r="N553" s="2">
        <f>+Tabla3[[#This Row],[SALIDAS]]*Tabla3[[#This Row],[PRECIO]]</f>
        <v>0</v>
      </c>
      <c r="O553" s="2">
        <f>+Tabla3[[#This Row],[BALANCE INICIAL2]]+Tabla3[[#This Row],[ENTRADAS3]]-Tabla3[[#This Row],[SALIDAS4]]</f>
        <v>13325.52</v>
      </c>
    </row>
    <row r="554" spans="1:15" hidden="1" x14ac:dyDescent="0.25">
      <c r="A554" s="9" t="s">
        <v>28</v>
      </c>
      <c r="B554" s="16" t="s">
        <v>884</v>
      </c>
      <c r="C554" t="s">
        <v>74</v>
      </c>
      <c r="D554" t="s">
        <v>272</v>
      </c>
      <c r="F554" s="9" t="s">
        <v>820</v>
      </c>
      <c r="G554">
        <v>12</v>
      </c>
      <c r="J554">
        <f>+Tabla3[[#This Row],[BALANCE INICIAL]]+Tabla3[[#This Row],[ENTRADAS]]-Tabla3[[#This Row],[SALIDAS]]</f>
        <v>12</v>
      </c>
      <c r="K554" s="2">
        <v>6250</v>
      </c>
      <c r="L554" s="2">
        <f>+Tabla3[[#This Row],[BALANCE INICIAL]]*Tabla3[[#This Row],[PRECIO]]</f>
        <v>75000</v>
      </c>
      <c r="M554" s="2">
        <f>+Tabla3[[#This Row],[ENTRADAS]]*Tabla3[[#This Row],[PRECIO]]</f>
        <v>0</v>
      </c>
      <c r="N554" s="2">
        <f>+Tabla3[[#This Row],[SALIDAS]]*Tabla3[[#This Row],[PRECIO]]</f>
        <v>0</v>
      </c>
      <c r="O554" s="2">
        <f>+Tabla3[[#This Row],[BALANCE INICIAL2]]+Tabla3[[#This Row],[ENTRADAS3]]-Tabla3[[#This Row],[SALIDAS4]]</f>
        <v>75000</v>
      </c>
    </row>
    <row r="555" spans="1:15" hidden="1" x14ac:dyDescent="0.25">
      <c r="A555" s="9" t="s">
        <v>23</v>
      </c>
      <c r="B555" s="10" t="s">
        <v>881</v>
      </c>
      <c r="C555" t="s">
        <v>97</v>
      </c>
      <c r="D555" t="s">
        <v>383</v>
      </c>
      <c r="F555" s="9" t="s">
        <v>826</v>
      </c>
      <c r="G555">
        <v>5</v>
      </c>
      <c r="J555">
        <f>+Tabla3[[#This Row],[BALANCE INICIAL]]+Tabla3[[#This Row],[ENTRADAS]]-Tabla3[[#This Row],[SALIDAS]]</f>
        <v>5</v>
      </c>
      <c r="K555" s="2">
        <v>780</v>
      </c>
      <c r="L555" s="2">
        <f>+Tabla3[[#This Row],[BALANCE INICIAL]]*Tabla3[[#This Row],[PRECIO]]</f>
        <v>3900</v>
      </c>
      <c r="M555" s="2">
        <f>+Tabla3[[#This Row],[ENTRADAS]]*Tabla3[[#This Row],[PRECIO]]</f>
        <v>0</v>
      </c>
      <c r="N555" s="2">
        <f>+Tabla3[[#This Row],[SALIDAS]]*Tabla3[[#This Row],[PRECIO]]</f>
        <v>0</v>
      </c>
      <c r="O555" s="2">
        <f>+Tabla3[[#This Row],[BALANCE INICIAL2]]+Tabla3[[#This Row],[ENTRADAS3]]-Tabla3[[#This Row],[SALIDAS4]]</f>
        <v>3900</v>
      </c>
    </row>
    <row r="556" spans="1:15" x14ac:dyDescent="0.25">
      <c r="A556" s="9" t="s">
        <v>23</v>
      </c>
      <c r="B556" s="10" t="s">
        <v>881</v>
      </c>
      <c r="C556" t="s">
        <v>882</v>
      </c>
      <c r="D556" t="s">
        <v>398</v>
      </c>
      <c r="F556" s="9" t="s">
        <v>826</v>
      </c>
      <c r="H556">
        <v>3</v>
      </c>
      <c r="I556">
        <v>3</v>
      </c>
      <c r="J556">
        <f>+Tabla3[[#This Row],[BALANCE INICIAL]]+Tabla3[[#This Row],[ENTRADAS]]-Tabla3[[#This Row],[SALIDAS]]</f>
        <v>0</v>
      </c>
      <c r="K556" s="2">
        <v>1677.96</v>
      </c>
      <c r="L556" s="2">
        <f>+Tabla3[[#This Row],[BALANCE INICIAL]]*Tabla3[[#This Row],[PRECIO]]</f>
        <v>0</v>
      </c>
      <c r="M556" s="2">
        <f>+Tabla3[[#This Row],[ENTRADAS]]*Tabla3[[#This Row],[PRECIO]]</f>
        <v>5033.88</v>
      </c>
      <c r="N556" s="2">
        <f>+Tabla3[[#This Row],[SALIDAS]]*Tabla3[[#This Row],[PRECIO]]</f>
        <v>5033.88</v>
      </c>
      <c r="O556" s="2">
        <f>+Tabla3[[#This Row],[BALANCE INICIAL2]]+Tabla3[[#This Row],[ENTRADAS3]]-Tabla3[[#This Row],[SALIDAS4]]</f>
        <v>0</v>
      </c>
    </row>
    <row r="557" spans="1:15" hidden="1" x14ac:dyDescent="0.25">
      <c r="A557" s="9" t="s">
        <v>44</v>
      </c>
      <c r="B557" s="16" t="s">
        <v>892</v>
      </c>
      <c r="C557" t="s">
        <v>90</v>
      </c>
      <c r="D557" t="s">
        <v>283</v>
      </c>
      <c r="F557" s="9" t="s">
        <v>826</v>
      </c>
      <c r="G557">
        <v>88</v>
      </c>
      <c r="J557">
        <f>+Tabla3[[#This Row],[BALANCE INICIAL]]+Tabla3[[#This Row],[ENTRADAS]]-Tabla3[[#This Row],[SALIDAS]]</f>
        <v>88</v>
      </c>
      <c r="K557" s="2">
        <v>390</v>
      </c>
      <c r="L557" s="2">
        <f>+Tabla3[[#This Row],[BALANCE INICIAL]]*Tabla3[[#This Row],[PRECIO]]</f>
        <v>34320</v>
      </c>
      <c r="M557" s="2">
        <f>+Tabla3[[#This Row],[ENTRADAS]]*Tabla3[[#This Row],[PRECIO]]</f>
        <v>0</v>
      </c>
      <c r="N557" s="2">
        <f>+Tabla3[[#This Row],[SALIDAS]]*Tabla3[[#This Row],[PRECIO]]</f>
        <v>0</v>
      </c>
      <c r="O557" s="2">
        <f>+Tabla3[[#This Row],[BALANCE INICIAL2]]+Tabla3[[#This Row],[ENTRADAS3]]-Tabla3[[#This Row],[SALIDAS4]]</f>
        <v>34320</v>
      </c>
    </row>
    <row r="558" spans="1:15" x14ac:dyDescent="0.25">
      <c r="A558" s="9" t="s">
        <v>23</v>
      </c>
      <c r="B558" s="10" t="s">
        <v>881</v>
      </c>
      <c r="C558" t="s">
        <v>882</v>
      </c>
      <c r="D558" t="s">
        <v>399</v>
      </c>
      <c r="F558" s="9" t="s">
        <v>826</v>
      </c>
      <c r="H558">
        <v>8</v>
      </c>
      <c r="I558">
        <v>8</v>
      </c>
      <c r="J558">
        <f>+Tabla3[[#This Row],[BALANCE INICIAL]]+Tabla3[[#This Row],[ENTRADAS]]-Tabla3[[#This Row],[SALIDAS]]</f>
        <v>0</v>
      </c>
      <c r="K558" s="2">
        <v>1911.6</v>
      </c>
      <c r="L558" s="2">
        <f>+Tabla3[[#This Row],[BALANCE INICIAL]]*Tabla3[[#This Row],[PRECIO]]</f>
        <v>0</v>
      </c>
      <c r="M558" s="2">
        <f>+Tabla3[[#This Row],[ENTRADAS]]*Tabla3[[#This Row],[PRECIO]]</f>
        <v>15292.8</v>
      </c>
      <c r="N558" s="2">
        <f>+Tabla3[[#This Row],[SALIDAS]]*Tabla3[[#This Row],[PRECIO]]</f>
        <v>15292.8</v>
      </c>
      <c r="O558" s="2">
        <f>+Tabla3[[#This Row],[BALANCE INICIAL2]]+Tabla3[[#This Row],[ENTRADAS3]]-Tabla3[[#This Row],[SALIDAS4]]</f>
        <v>0</v>
      </c>
    </row>
    <row r="559" spans="1:15" hidden="1" x14ac:dyDescent="0.25">
      <c r="A559" s="9" t="s">
        <v>29</v>
      </c>
      <c r="B559" s="16" t="s">
        <v>878</v>
      </c>
      <c r="C559" t="s">
        <v>102</v>
      </c>
      <c r="D559" t="s">
        <v>521</v>
      </c>
      <c r="F559" s="9" t="s">
        <v>821</v>
      </c>
      <c r="G559">
        <v>0</v>
      </c>
      <c r="J559">
        <f>+Tabla3[[#This Row],[BALANCE INICIAL]]+Tabla3[[#This Row],[ENTRADAS]]-Tabla3[[#This Row],[SALIDAS]]</f>
        <v>0</v>
      </c>
      <c r="K559" s="2">
        <v>31</v>
      </c>
      <c r="L559" s="2">
        <f>+Tabla3[[#This Row],[BALANCE INICIAL]]*Tabla3[[#This Row],[PRECIO]]</f>
        <v>0</v>
      </c>
      <c r="M559" s="2">
        <f>+Tabla3[[#This Row],[ENTRADAS]]*Tabla3[[#This Row],[PRECIO]]</f>
        <v>0</v>
      </c>
      <c r="N559" s="2">
        <f>+Tabla3[[#This Row],[SALIDAS]]*Tabla3[[#This Row],[PRECIO]]</f>
        <v>0</v>
      </c>
      <c r="O559" s="2">
        <f>+Tabla3[[#This Row],[BALANCE INICIAL2]]+Tabla3[[#This Row],[ENTRADAS3]]-Tabla3[[#This Row],[SALIDAS4]]</f>
        <v>0</v>
      </c>
    </row>
    <row r="560" spans="1:15" hidden="1" x14ac:dyDescent="0.25">
      <c r="A560" s="9" t="s">
        <v>29</v>
      </c>
      <c r="B560" s="16" t="s">
        <v>878</v>
      </c>
      <c r="C560" t="s">
        <v>102</v>
      </c>
      <c r="D560" t="s">
        <v>522</v>
      </c>
      <c r="F560" s="9" t="s">
        <v>821</v>
      </c>
      <c r="G560">
        <v>0</v>
      </c>
      <c r="J560">
        <f>+Tabla3[[#This Row],[BALANCE INICIAL]]+Tabla3[[#This Row],[ENTRADAS]]-Tabla3[[#This Row],[SALIDAS]]</f>
        <v>0</v>
      </c>
      <c r="K560" s="2">
        <v>31</v>
      </c>
      <c r="L560" s="2">
        <f>+Tabla3[[#This Row],[BALANCE INICIAL]]*Tabla3[[#This Row],[PRECIO]]</f>
        <v>0</v>
      </c>
      <c r="M560" s="2">
        <f>+Tabla3[[#This Row],[ENTRADAS]]*Tabla3[[#This Row],[PRECIO]]</f>
        <v>0</v>
      </c>
      <c r="N560" s="2">
        <f>+Tabla3[[#This Row],[SALIDAS]]*Tabla3[[#This Row],[PRECIO]]</f>
        <v>0</v>
      </c>
      <c r="O560" s="2">
        <f>+Tabla3[[#This Row],[BALANCE INICIAL2]]+Tabla3[[#This Row],[ENTRADAS3]]-Tabla3[[#This Row],[SALIDAS4]]</f>
        <v>0</v>
      </c>
    </row>
    <row r="561" spans="1:15" hidden="1" x14ac:dyDescent="0.25">
      <c r="A561" s="9" t="s">
        <v>34</v>
      </c>
      <c r="B561" s="10" t="s">
        <v>877</v>
      </c>
      <c r="C561" t="s">
        <v>104</v>
      </c>
      <c r="D561" t="s">
        <v>497</v>
      </c>
      <c r="F561" s="9" t="s">
        <v>826</v>
      </c>
      <c r="G561">
        <v>0</v>
      </c>
      <c r="J561">
        <f>+Tabla3[[#This Row],[BALANCE INICIAL]]+Tabla3[[#This Row],[ENTRADAS]]-Tabla3[[#This Row],[SALIDAS]]</f>
        <v>0</v>
      </c>
      <c r="K561" s="2">
        <v>8</v>
      </c>
      <c r="L561" s="2">
        <f>+Tabla3[[#This Row],[BALANCE INICIAL]]*Tabla3[[#This Row],[PRECIO]]</f>
        <v>0</v>
      </c>
      <c r="M561" s="2">
        <f>+Tabla3[[#This Row],[ENTRADAS]]*Tabla3[[#This Row],[PRECIO]]</f>
        <v>0</v>
      </c>
      <c r="N561" s="2">
        <f>+Tabla3[[#This Row],[SALIDAS]]*Tabla3[[#This Row],[PRECIO]]</f>
        <v>0</v>
      </c>
      <c r="O561" s="2">
        <f>+Tabla3[[#This Row],[BALANCE INICIAL2]]+Tabla3[[#This Row],[ENTRADAS3]]-Tabla3[[#This Row],[SALIDAS4]]</f>
        <v>0</v>
      </c>
    </row>
    <row r="562" spans="1:15" hidden="1" x14ac:dyDescent="0.25">
      <c r="A562" s="9" t="s">
        <v>59</v>
      </c>
      <c r="B562" s="16" t="s">
        <v>880</v>
      </c>
      <c r="C562" t="s">
        <v>107</v>
      </c>
      <c r="D562" t="s">
        <v>768</v>
      </c>
      <c r="F562" s="9" t="s">
        <v>820</v>
      </c>
      <c r="G562">
        <v>192</v>
      </c>
      <c r="J562">
        <f>+Tabla3[[#This Row],[BALANCE INICIAL]]+Tabla3[[#This Row],[ENTRADAS]]-Tabla3[[#This Row],[SALIDAS]]</f>
        <v>192</v>
      </c>
      <c r="K562" s="2">
        <v>75</v>
      </c>
      <c r="L562" s="2">
        <f>+Tabla3[[#This Row],[BALANCE INICIAL]]*Tabla3[[#This Row],[PRECIO]]</f>
        <v>14400</v>
      </c>
      <c r="M562" s="2">
        <f>+Tabla3[[#This Row],[ENTRADAS]]*Tabla3[[#This Row],[PRECIO]]</f>
        <v>0</v>
      </c>
      <c r="N562" s="2">
        <f>+Tabla3[[#This Row],[SALIDAS]]*Tabla3[[#This Row],[PRECIO]]</f>
        <v>0</v>
      </c>
      <c r="O562" s="2">
        <f>+Tabla3[[#This Row],[BALANCE INICIAL2]]+Tabla3[[#This Row],[ENTRADAS3]]-Tabla3[[#This Row],[SALIDAS4]]</f>
        <v>14400</v>
      </c>
    </row>
    <row r="563" spans="1:15" hidden="1" x14ac:dyDescent="0.25">
      <c r="A563" s="9" t="s">
        <v>59</v>
      </c>
      <c r="B563" s="16" t="s">
        <v>880</v>
      </c>
      <c r="C563" t="s">
        <v>107</v>
      </c>
      <c r="D563" t="s">
        <v>769</v>
      </c>
      <c r="F563" s="9" t="s">
        <v>820</v>
      </c>
      <c r="G563">
        <v>6</v>
      </c>
      <c r="J563">
        <f>+Tabla3[[#This Row],[BALANCE INICIAL]]+Tabla3[[#This Row],[ENTRADAS]]-Tabla3[[#This Row],[SALIDAS]]</f>
        <v>6</v>
      </c>
      <c r="K563" s="2">
        <v>40</v>
      </c>
      <c r="L563" s="2">
        <f>+Tabla3[[#This Row],[BALANCE INICIAL]]*Tabla3[[#This Row],[PRECIO]]</f>
        <v>240</v>
      </c>
      <c r="M563" s="2">
        <f>+Tabla3[[#This Row],[ENTRADAS]]*Tabla3[[#This Row],[PRECIO]]</f>
        <v>0</v>
      </c>
      <c r="N563" s="2">
        <f>+Tabla3[[#This Row],[SALIDAS]]*Tabla3[[#This Row],[PRECIO]]</f>
        <v>0</v>
      </c>
      <c r="O563" s="2">
        <f>+Tabla3[[#This Row],[BALANCE INICIAL2]]+Tabla3[[#This Row],[ENTRADAS3]]-Tabla3[[#This Row],[SALIDAS4]]</f>
        <v>240</v>
      </c>
    </row>
    <row r="564" spans="1:15" hidden="1" x14ac:dyDescent="0.25">
      <c r="A564" s="9" t="s">
        <v>59</v>
      </c>
      <c r="B564" s="16" t="s">
        <v>880</v>
      </c>
      <c r="C564" t="s">
        <v>107</v>
      </c>
      <c r="D564" t="s">
        <v>770</v>
      </c>
      <c r="F564" s="9" t="s">
        <v>820</v>
      </c>
      <c r="G564">
        <v>4</v>
      </c>
      <c r="J564">
        <f>+Tabla3[[#This Row],[BALANCE INICIAL]]+Tabla3[[#This Row],[ENTRADAS]]-Tabla3[[#This Row],[SALIDAS]]</f>
        <v>4</v>
      </c>
      <c r="K564" s="2">
        <v>350</v>
      </c>
      <c r="L564" s="2">
        <f>+Tabla3[[#This Row],[BALANCE INICIAL]]*Tabla3[[#This Row],[PRECIO]]</f>
        <v>1400</v>
      </c>
      <c r="M564" s="2">
        <f>+Tabla3[[#This Row],[ENTRADAS]]*Tabla3[[#This Row],[PRECIO]]</f>
        <v>0</v>
      </c>
      <c r="N564" s="2">
        <f>+Tabla3[[#This Row],[SALIDAS]]*Tabla3[[#This Row],[PRECIO]]</f>
        <v>0</v>
      </c>
      <c r="O564" s="2">
        <f>+Tabla3[[#This Row],[BALANCE INICIAL2]]+Tabla3[[#This Row],[ENTRADAS3]]-Tabla3[[#This Row],[SALIDAS4]]</f>
        <v>1400</v>
      </c>
    </row>
    <row r="565" spans="1:15" hidden="1" x14ac:dyDescent="0.25">
      <c r="A565" s="9" t="s">
        <v>59</v>
      </c>
      <c r="B565" s="16" t="s">
        <v>880</v>
      </c>
      <c r="C565" t="s">
        <v>107</v>
      </c>
      <c r="D565" t="s">
        <v>771</v>
      </c>
      <c r="F565" s="9" t="s">
        <v>820</v>
      </c>
      <c r="G565">
        <v>8</v>
      </c>
      <c r="J565">
        <f>+Tabla3[[#This Row],[BALANCE INICIAL]]+Tabla3[[#This Row],[ENTRADAS]]-Tabla3[[#This Row],[SALIDAS]]</f>
        <v>8</v>
      </c>
      <c r="K565" s="2">
        <v>450</v>
      </c>
      <c r="L565" s="2">
        <f>+Tabla3[[#This Row],[BALANCE INICIAL]]*Tabla3[[#This Row],[PRECIO]]</f>
        <v>3600</v>
      </c>
      <c r="M565" s="2">
        <f>+Tabla3[[#This Row],[ENTRADAS]]*Tabla3[[#This Row],[PRECIO]]</f>
        <v>0</v>
      </c>
      <c r="N565" s="2">
        <f>+Tabla3[[#This Row],[SALIDAS]]*Tabla3[[#This Row],[PRECIO]]</f>
        <v>0</v>
      </c>
      <c r="O565" s="2">
        <f>+Tabla3[[#This Row],[BALANCE INICIAL2]]+Tabla3[[#This Row],[ENTRADAS3]]-Tabla3[[#This Row],[SALIDAS4]]</f>
        <v>3600</v>
      </c>
    </row>
    <row r="566" spans="1:15" hidden="1" x14ac:dyDescent="0.25">
      <c r="A566" s="9" t="s">
        <v>59</v>
      </c>
      <c r="B566" s="16" t="s">
        <v>880</v>
      </c>
      <c r="C566" t="s">
        <v>107</v>
      </c>
      <c r="D566" t="s">
        <v>772</v>
      </c>
      <c r="F566" s="9" t="s">
        <v>820</v>
      </c>
      <c r="G566">
        <v>6</v>
      </c>
      <c r="J566">
        <f>+Tabla3[[#This Row],[BALANCE INICIAL]]+Tabla3[[#This Row],[ENTRADAS]]-Tabla3[[#This Row],[SALIDAS]]</f>
        <v>6</v>
      </c>
      <c r="K566" s="2">
        <v>450</v>
      </c>
      <c r="L566" s="2">
        <f>+Tabla3[[#This Row],[BALANCE INICIAL]]*Tabla3[[#This Row],[PRECIO]]</f>
        <v>2700</v>
      </c>
      <c r="M566" s="2">
        <f>+Tabla3[[#This Row],[ENTRADAS]]*Tabla3[[#This Row],[PRECIO]]</f>
        <v>0</v>
      </c>
      <c r="N566" s="2">
        <f>+Tabla3[[#This Row],[SALIDAS]]*Tabla3[[#This Row],[PRECIO]]</f>
        <v>0</v>
      </c>
      <c r="O566" s="2">
        <f>+Tabla3[[#This Row],[BALANCE INICIAL2]]+Tabla3[[#This Row],[ENTRADAS3]]-Tabla3[[#This Row],[SALIDAS4]]</f>
        <v>2700</v>
      </c>
    </row>
    <row r="567" spans="1:15" hidden="1" x14ac:dyDescent="0.25">
      <c r="A567" s="9" t="s">
        <v>59</v>
      </c>
      <c r="B567" s="16" t="s">
        <v>880</v>
      </c>
      <c r="C567" t="s">
        <v>107</v>
      </c>
      <c r="D567" t="s">
        <v>773</v>
      </c>
      <c r="F567" s="9" t="s">
        <v>820</v>
      </c>
      <c r="G567">
        <v>32</v>
      </c>
      <c r="J567">
        <f>+Tabla3[[#This Row],[BALANCE INICIAL]]+Tabla3[[#This Row],[ENTRADAS]]-Tabla3[[#This Row],[SALIDAS]]</f>
        <v>32</v>
      </c>
      <c r="K567" s="2">
        <v>350</v>
      </c>
      <c r="L567" s="2">
        <f>+Tabla3[[#This Row],[BALANCE INICIAL]]*Tabla3[[#This Row],[PRECIO]]</f>
        <v>11200</v>
      </c>
      <c r="M567" s="2">
        <f>+Tabla3[[#This Row],[ENTRADAS]]*Tabla3[[#This Row],[PRECIO]]</f>
        <v>0</v>
      </c>
      <c r="N567" s="2">
        <f>+Tabla3[[#This Row],[SALIDAS]]*Tabla3[[#This Row],[PRECIO]]</f>
        <v>0</v>
      </c>
      <c r="O567" s="2">
        <f>+Tabla3[[#This Row],[BALANCE INICIAL2]]+Tabla3[[#This Row],[ENTRADAS3]]-Tabla3[[#This Row],[SALIDAS4]]</f>
        <v>11200</v>
      </c>
    </row>
    <row r="568" spans="1:15" hidden="1" x14ac:dyDescent="0.25">
      <c r="A568" s="9" t="s">
        <v>59</v>
      </c>
      <c r="B568" s="16" t="s">
        <v>880</v>
      </c>
      <c r="C568" t="s">
        <v>107</v>
      </c>
      <c r="D568" t="s">
        <v>774</v>
      </c>
      <c r="F568" s="9" t="s">
        <v>820</v>
      </c>
      <c r="G568">
        <v>258</v>
      </c>
      <c r="J568">
        <f>+Tabla3[[#This Row],[BALANCE INICIAL]]+Tabla3[[#This Row],[ENTRADAS]]-Tabla3[[#This Row],[SALIDAS]]</f>
        <v>258</v>
      </c>
      <c r="K568" s="2">
        <v>290</v>
      </c>
      <c r="L568" s="2">
        <f>+Tabla3[[#This Row],[BALANCE INICIAL]]*Tabla3[[#This Row],[PRECIO]]</f>
        <v>74820</v>
      </c>
      <c r="M568" s="2">
        <f>+Tabla3[[#This Row],[ENTRADAS]]*Tabla3[[#This Row],[PRECIO]]</f>
        <v>0</v>
      </c>
      <c r="N568" s="2">
        <f>+Tabla3[[#This Row],[SALIDAS]]*Tabla3[[#This Row],[PRECIO]]</f>
        <v>0</v>
      </c>
      <c r="O568" s="2">
        <f>+Tabla3[[#This Row],[BALANCE INICIAL2]]+Tabla3[[#This Row],[ENTRADAS3]]-Tabla3[[#This Row],[SALIDAS4]]</f>
        <v>74820</v>
      </c>
    </row>
    <row r="569" spans="1:15" hidden="1" x14ac:dyDescent="0.25">
      <c r="A569" s="9" t="s">
        <v>29</v>
      </c>
      <c r="B569" s="16" t="s">
        <v>878</v>
      </c>
      <c r="C569" t="s">
        <v>102</v>
      </c>
      <c r="D569" t="s">
        <v>523</v>
      </c>
      <c r="F569" s="9" t="s">
        <v>908</v>
      </c>
      <c r="G569">
        <v>0</v>
      </c>
      <c r="J569">
        <f>+Tabla3[[#This Row],[BALANCE INICIAL]]+Tabla3[[#This Row],[ENTRADAS]]-Tabla3[[#This Row],[SALIDAS]]</f>
        <v>0</v>
      </c>
      <c r="K569" s="2">
        <v>105</v>
      </c>
      <c r="L569" s="2">
        <f>+Tabla3[[#This Row],[BALANCE INICIAL]]*Tabla3[[#This Row],[PRECIO]]</f>
        <v>0</v>
      </c>
      <c r="M569" s="2">
        <f>+Tabla3[[#This Row],[ENTRADAS]]*Tabla3[[#This Row],[PRECIO]]</f>
        <v>0</v>
      </c>
      <c r="N569" s="2">
        <f>+Tabla3[[#This Row],[SALIDAS]]*Tabla3[[#This Row],[PRECIO]]</f>
        <v>0</v>
      </c>
      <c r="O569" s="2">
        <f>+Tabla3[[#This Row],[BALANCE INICIAL2]]+Tabla3[[#This Row],[ENTRADAS3]]-Tabla3[[#This Row],[SALIDAS4]]</f>
        <v>0</v>
      </c>
    </row>
    <row r="570" spans="1:15" hidden="1" x14ac:dyDescent="0.25">
      <c r="A570" s="9" t="s">
        <v>28</v>
      </c>
      <c r="B570" s="16" t="s">
        <v>884</v>
      </c>
      <c r="C570" t="s">
        <v>74</v>
      </c>
      <c r="D570" t="s">
        <v>290</v>
      </c>
      <c r="F570" s="9" t="s">
        <v>820</v>
      </c>
      <c r="G570">
        <v>3</v>
      </c>
      <c r="J570">
        <f>+Tabla3[[#This Row],[BALANCE INICIAL]]+Tabla3[[#This Row],[ENTRADAS]]-Tabla3[[#This Row],[SALIDAS]]</f>
        <v>3</v>
      </c>
      <c r="K570" s="2">
        <v>24.58</v>
      </c>
      <c r="L570" s="2">
        <f>+Tabla3[[#This Row],[BALANCE INICIAL]]*Tabla3[[#This Row],[PRECIO]]</f>
        <v>73.739999999999995</v>
      </c>
      <c r="M570" s="2">
        <f>+Tabla3[[#This Row],[ENTRADAS]]*Tabla3[[#This Row],[PRECIO]]</f>
        <v>0</v>
      </c>
      <c r="N570" s="2">
        <f>+Tabla3[[#This Row],[SALIDAS]]*Tabla3[[#This Row],[PRECIO]]</f>
        <v>0</v>
      </c>
      <c r="O570" s="2">
        <f>+Tabla3[[#This Row],[BALANCE INICIAL2]]+Tabla3[[#This Row],[ENTRADAS3]]-Tabla3[[#This Row],[SALIDAS4]]</f>
        <v>73.739999999999995</v>
      </c>
    </row>
    <row r="571" spans="1:15" hidden="1" x14ac:dyDescent="0.25">
      <c r="A571" s="9" t="s">
        <v>28</v>
      </c>
      <c r="B571" s="16" t="s">
        <v>884</v>
      </c>
      <c r="C571" t="s">
        <v>74</v>
      </c>
      <c r="D571" t="s">
        <v>291</v>
      </c>
      <c r="F571" s="9" t="s">
        <v>826</v>
      </c>
      <c r="G571">
        <v>760</v>
      </c>
      <c r="J571">
        <f>+Tabla3[[#This Row],[BALANCE INICIAL]]+Tabla3[[#This Row],[ENTRADAS]]-Tabla3[[#This Row],[SALIDAS]]</f>
        <v>760</v>
      </c>
      <c r="K571" s="2">
        <v>11.3</v>
      </c>
      <c r="L571" s="2">
        <f>+Tabla3[[#This Row],[BALANCE INICIAL]]*Tabla3[[#This Row],[PRECIO]]</f>
        <v>8588</v>
      </c>
      <c r="M571" s="2">
        <f>+Tabla3[[#This Row],[ENTRADAS]]*Tabla3[[#This Row],[PRECIO]]</f>
        <v>0</v>
      </c>
      <c r="N571" s="2">
        <f>+Tabla3[[#This Row],[SALIDAS]]*Tabla3[[#This Row],[PRECIO]]</f>
        <v>0</v>
      </c>
      <c r="O571" s="2">
        <f>+Tabla3[[#This Row],[BALANCE INICIAL2]]+Tabla3[[#This Row],[ENTRADAS3]]-Tabla3[[#This Row],[SALIDAS4]]</f>
        <v>8588</v>
      </c>
    </row>
    <row r="572" spans="1:15" hidden="1" x14ac:dyDescent="0.25">
      <c r="A572" s="9" t="s">
        <v>23</v>
      </c>
      <c r="B572" s="10" t="s">
        <v>881</v>
      </c>
      <c r="C572" t="s">
        <v>882</v>
      </c>
      <c r="D572" t="s">
        <v>427</v>
      </c>
      <c r="F572" s="9" t="s">
        <v>826</v>
      </c>
      <c r="G572">
        <v>10</v>
      </c>
      <c r="J572">
        <f>+Tabla3[[#This Row],[BALANCE INICIAL]]+Tabla3[[#This Row],[ENTRADAS]]-Tabla3[[#This Row],[SALIDAS]]</f>
        <v>10</v>
      </c>
      <c r="K572" s="2">
        <v>87.86</v>
      </c>
      <c r="L572" s="2">
        <f>+Tabla3[[#This Row],[BALANCE INICIAL]]*Tabla3[[#This Row],[PRECIO]]</f>
        <v>878.6</v>
      </c>
      <c r="M572" s="2">
        <f>+Tabla3[[#This Row],[ENTRADAS]]*Tabla3[[#This Row],[PRECIO]]</f>
        <v>0</v>
      </c>
      <c r="N572" s="2">
        <f>+Tabla3[[#This Row],[SALIDAS]]*Tabla3[[#This Row],[PRECIO]]</f>
        <v>0</v>
      </c>
      <c r="O572" s="2">
        <f>+Tabla3[[#This Row],[BALANCE INICIAL2]]+Tabla3[[#This Row],[ENTRADAS3]]-Tabla3[[#This Row],[SALIDAS4]]</f>
        <v>878.6</v>
      </c>
    </row>
    <row r="573" spans="1:15" hidden="1" x14ac:dyDescent="0.25">
      <c r="A573" s="9" t="s">
        <v>59</v>
      </c>
      <c r="B573" s="16" t="s">
        <v>880</v>
      </c>
      <c r="C573" t="s">
        <v>107</v>
      </c>
      <c r="D573" t="s">
        <v>775</v>
      </c>
      <c r="F573" s="9" t="s">
        <v>820</v>
      </c>
      <c r="G573">
        <v>24</v>
      </c>
      <c r="J573">
        <f>+Tabla3[[#This Row],[BALANCE INICIAL]]+Tabla3[[#This Row],[ENTRADAS]]-Tabla3[[#This Row],[SALIDAS]]</f>
        <v>24</v>
      </c>
      <c r="K573" s="2">
        <v>99</v>
      </c>
      <c r="L573" s="2">
        <f>+Tabla3[[#This Row],[BALANCE INICIAL]]*Tabla3[[#This Row],[PRECIO]]</f>
        <v>2376</v>
      </c>
      <c r="M573" s="2">
        <f>+Tabla3[[#This Row],[ENTRADAS]]*Tabla3[[#This Row],[PRECIO]]</f>
        <v>0</v>
      </c>
      <c r="N573" s="2">
        <f>+Tabla3[[#This Row],[SALIDAS]]*Tabla3[[#This Row],[PRECIO]]</f>
        <v>0</v>
      </c>
      <c r="O573" s="2">
        <f>+Tabla3[[#This Row],[BALANCE INICIAL2]]+Tabla3[[#This Row],[ENTRADAS3]]-Tabla3[[#This Row],[SALIDAS4]]</f>
        <v>2376</v>
      </c>
    </row>
    <row r="574" spans="1:15" hidden="1" x14ac:dyDescent="0.25">
      <c r="A574" s="9" t="s">
        <v>41</v>
      </c>
      <c r="B574" s="16" t="s">
        <v>890</v>
      </c>
      <c r="C574" t="s">
        <v>87</v>
      </c>
      <c r="D574" t="s">
        <v>292</v>
      </c>
      <c r="F574" s="9" t="s">
        <v>820</v>
      </c>
      <c r="G574">
        <v>290</v>
      </c>
      <c r="J574">
        <f>+Tabla3[[#This Row],[BALANCE INICIAL]]+Tabla3[[#This Row],[ENTRADAS]]-Tabla3[[#This Row],[SALIDAS]]</f>
        <v>290</v>
      </c>
      <c r="K574" s="2">
        <v>32</v>
      </c>
      <c r="L574" s="2">
        <f>+Tabla3[[#This Row],[BALANCE INICIAL]]*Tabla3[[#This Row],[PRECIO]]</f>
        <v>9280</v>
      </c>
      <c r="M574" s="2">
        <f>+Tabla3[[#This Row],[ENTRADAS]]*Tabla3[[#This Row],[PRECIO]]</f>
        <v>0</v>
      </c>
      <c r="N574" s="2">
        <f>+Tabla3[[#This Row],[SALIDAS]]*Tabla3[[#This Row],[PRECIO]]</f>
        <v>0</v>
      </c>
      <c r="O574" s="2">
        <f>+Tabla3[[#This Row],[BALANCE INICIAL2]]+Tabla3[[#This Row],[ENTRADAS3]]-Tabla3[[#This Row],[SALIDAS4]]</f>
        <v>9280</v>
      </c>
    </row>
    <row r="575" spans="1:15" hidden="1" x14ac:dyDescent="0.25">
      <c r="A575" s="9" t="s">
        <v>41</v>
      </c>
      <c r="B575" s="16" t="s">
        <v>890</v>
      </c>
      <c r="C575" t="s">
        <v>87</v>
      </c>
      <c r="D575" t="s">
        <v>293</v>
      </c>
      <c r="F575" s="9" t="s">
        <v>826</v>
      </c>
      <c r="G575">
        <v>185</v>
      </c>
      <c r="I575">
        <v>25</v>
      </c>
      <c r="J575">
        <f>+Tabla3[[#This Row],[BALANCE INICIAL]]+Tabla3[[#This Row],[ENTRADAS]]-Tabla3[[#This Row],[SALIDAS]]</f>
        <v>160</v>
      </c>
      <c r="K575" s="2">
        <v>219</v>
      </c>
      <c r="L575" s="2">
        <f>+Tabla3[[#This Row],[BALANCE INICIAL]]*Tabla3[[#This Row],[PRECIO]]</f>
        <v>40515</v>
      </c>
      <c r="M575" s="2">
        <f>+Tabla3[[#This Row],[ENTRADAS]]*Tabla3[[#This Row],[PRECIO]]</f>
        <v>0</v>
      </c>
      <c r="N575" s="2">
        <f>+Tabla3[[#This Row],[SALIDAS]]*Tabla3[[#This Row],[PRECIO]]</f>
        <v>5475</v>
      </c>
      <c r="O575" s="2">
        <f>+Tabla3[[#This Row],[BALANCE INICIAL2]]+Tabla3[[#This Row],[ENTRADAS3]]-Tabla3[[#This Row],[SALIDAS4]]</f>
        <v>35040</v>
      </c>
    </row>
    <row r="576" spans="1:15" hidden="1" x14ac:dyDescent="0.25">
      <c r="A576" s="9" t="s">
        <v>41</v>
      </c>
      <c r="B576" s="16" t="s">
        <v>890</v>
      </c>
      <c r="C576" t="s">
        <v>87</v>
      </c>
      <c r="D576" t="s">
        <v>294</v>
      </c>
      <c r="F576" s="9" t="s">
        <v>826</v>
      </c>
      <c r="G576">
        <v>284</v>
      </c>
      <c r="I576">
        <v>39</v>
      </c>
      <c r="J576">
        <f>+Tabla3[[#This Row],[BALANCE INICIAL]]+Tabla3[[#This Row],[ENTRADAS]]-Tabla3[[#This Row],[SALIDAS]]</f>
        <v>245</v>
      </c>
      <c r="K576" s="2">
        <v>28.8</v>
      </c>
      <c r="L576" s="2">
        <f>+Tabla3[[#This Row],[BALANCE INICIAL]]*Tabla3[[#This Row],[PRECIO]]</f>
        <v>8179.2</v>
      </c>
      <c r="M576" s="2">
        <f>+Tabla3[[#This Row],[ENTRADAS]]*Tabla3[[#This Row],[PRECIO]]</f>
        <v>0</v>
      </c>
      <c r="N576" s="2">
        <f>+Tabla3[[#This Row],[SALIDAS]]*Tabla3[[#This Row],[PRECIO]]</f>
        <v>1123.2</v>
      </c>
      <c r="O576" s="2">
        <f>+Tabla3[[#This Row],[BALANCE INICIAL2]]+Tabla3[[#This Row],[ENTRADAS3]]-Tabla3[[#This Row],[SALIDAS4]]</f>
        <v>7056</v>
      </c>
    </row>
    <row r="577" spans="1:15" hidden="1" x14ac:dyDescent="0.25">
      <c r="A577" s="9" t="s">
        <v>60</v>
      </c>
      <c r="B577" s="10" t="s">
        <v>885</v>
      </c>
      <c r="C577" t="s">
        <v>108</v>
      </c>
      <c r="D577" t="s">
        <v>720</v>
      </c>
      <c r="F577" s="9" t="s">
        <v>820</v>
      </c>
      <c r="G577">
        <v>1</v>
      </c>
      <c r="J577">
        <f>+Tabla3[[#This Row],[BALANCE INICIAL]]+Tabla3[[#This Row],[ENTRADAS]]-Tabla3[[#This Row],[SALIDAS]]</f>
        <v>1</v>
      </c>
      <c r="K577" s="2">
        <v>9450</v>
      </c>
      <c r="L577" s="2">
        <f>+Tabla3[[#This Row],[BALANCE INICIAL]]*Tabla3[[#This Row],[PRECIO]]</f>
        <v>9450</v>
      </c>
      <c r="M577" s="2">
        <f>+Tabla3[[#This Row],[ENTRADAS]]*Tabla3[[#This Row],[PRECIO]]</f>
        <v>0</v>
      </c>
      <c r="N577" s="2">
        <f>+Tabla3[[#This Row],[SALIDAS]]*Tabla3[[#This Row],[PRECIO]]</f>
        <v>0</v>
      </c>
      <c r="O577" s="2">
        <f>+Tabla3[[#This Row],[BALANCE INICIAL2]]+Tabla3[[#This Row],[ENTRADAS3]]-Tabla3[[#This Row],[SALIDAS4]]</f>
        <v>9450</v>
      </c>
    </row>
    <row r="578" spans="1:15" x14ac:dyDescent="0.25">
      <c r="A578" s="9" t="s">
        <v>28</v>
      </c>
      <c r="B578" s="16" t="s">
        <v>884</v>
      </c>
      <c r="C578" t="s">
        <v>74</v>
      </c>
      <c r="D578" t="s">
        <v>276</v>
      </c>
      <c r="F578" s="9" t="s">
        <v>853</v>
      </c>
      <c r="G578">
        <v>1404</v>
      </c>
      <c r="H578">
        <v>50</v>
      </c>
      <c r="I578">
        <v>1404</v>
      </c>
      <c r="J578">
        <f>+Tabla3[[#This Row],[BALANCE INICIAL]]+Tabla3[[#This Row],[ENTRADAS]]-Tabla3[[#This Row],[SALIDAS]]</f>
        <v>50</v>
      </c>
      <c r="K578" s="2">
        <v>2.11</v>
      </c>
      <c r="L578" s="2">
        <f>+Tabla3[[#This Row],[BALANCE INICIAL]]*Tabla3[[#This Row],[PRECIO]]</f>
        <v>2962.4399999999996</v>
      </c>
      <c r="M578" s="2">
        <f>+Tabla3[[#This Row],[ENTRADAS]]*Tabla3[[#This Row],[PRECIO]]</f>
        <v>105.5</v>
      </c>
      <c r="N578" s="2">
        <f>+Tabla3[[#This Row],[SALIDAS]]*Tabla3[[#This Row],[PRECIO]]</f>
        <v>2962.4399999999996</v>
      </c>
      <c r="O578" s="2">
        <f>+Tabla3[[#This Row],[BALANCE INICIAL2]]+Tabla3[[#This Row],[ENTRADAS3]]-Tabla3[[#This Row],[SALIDAS4]]</f>
        <v>105.5</v>
      </c>
    </row>
    <row r="579" spans="1:15" hidden="1" x14ac:dyDescent="0.25">
      <c r="A579" s="9" t="s">
        <v>29</v>
      </c>
      <c r="B579" s="16" t="s">
        <v>878</v>
      </c>
      <c r="C579" t="s">
        <v>102</v>
      </c>
      <c r="D579" t="s">
        <v>526</v>
      </c>
      <c r="F579" s="9" t="s">
        <v>908</v>
      </c>
      <c r="G579">
        <v>0</v>
      </c>
      <c r="J579">
        <f>+Tabla3[[#This Row],[BALANCE INICIAL]]+Tabla3[[#This Row],[ENTRADAS]]-Tabla3[[#This Row],[SALIDAS]]</f>
        <v>0</v>
      </c>
      <c r="K579" s="2">
        <v>351</v>
      </c>
      <c r="L579" s="2">
        <f>+Tabla3[[#This Row],[BALANCE INICIAL]]*Tabla3[[#This Row],[PRECIO]]</f>
        <v>0</v>
      </c>
      <c r="M579" s="2">
        <f>+Tabla3[[#This Row],[ENTRADAS]]*Tabla3[[#This Row],[PRECIO]]</f>
        <v>0</v>
      </c>
      <c r="N579" s="2">
        <f>+Tabla3[[#This Row],[SALIDAS]]*Tabla3[[#This Row],[PRECIO]]</f>
        <v>0</v>
      </c>
      <c r="O579" s="2">
        <f>+Tabla3[[#This Row],[BALANCE INICIAL2]]+Tabla3[[#This Row],[ENTRADAS3]]-Tabla3[[#This Row],[SALIDAS4]]</f>
        <v>0</v>
      </c>
    </row>
    <row r="580" spans="1:15" hidden="1" x14ac:dyDescent="0.25">
      <c r="A580" s="9" t="s">
        <v>29</v>
      </c>
      <c r="B580" s="16" t="s">
        <v>878</v>
      </c>
      <c r="C580" t="s">
        <v>102</v>
      </c>
      <c r="D580" t="s">
        <v>525</v>
      </c>
      <c r="F580" s="9" t="s">
        <v>908</v>
      </c>
      <c r="G580">
        <v>0</v>
      </c>
      <c r="J580">
        <f>+Tabla3[[#This Row],[BALANCE INICIAL]]+Tabla3[[#This Row],[ENTRADAS]]-Tabla3[[#This Row],[SALIDAS]]</f>
        <v>0</v>
      </c>
      <c r="K580" s="2">
        <v>390</v>
      </c>
      <c r="L580" s="2">
        <f>+Tabla3[[#This Row],[BALANCE INICIAL]]*Tabla3[[#This Row],[PRECIO]]</f>
        <v>0</v>
      </c>
      <c r="M580" s="2">
        <f>+Tabla3[[#This Row],[ENTRADAS]]*Tabla3[[#This Row],[PRECIO]]</f>
        <v>0</v>
      </c>
      <c r="N580" s="2">
        <f>+Tabla3[[#This Row],[SALIDAS]]*Tabla3[[#This Row],[PRECIO]]</f>
        <v>0</v>
      </c>
      <c r="O580" s="2">
        <f>+Tabla3[[#This Row],[BALANCE INICIAL2]]+Tabla3[[#This Row],[ENTRADAS3]]-Tabla3[[#This Row],[SALIDAS4]]</f>
        <v>0</v>
      </c>
    </row>
    <row r="581" spans="1:15" hidden="1" x14ac:dyDescent="0.25">
      <c r="A581" s="9" t="s">
        <v>29</v>
      </c>
      <c r="B581" s="16" t="s">
        <v>878</v>
      </c>
      <c r="C581" t="s">
        <v>102</v>
      </c>
      <c r="D581" t="s">
        <v>524</v>
      </c>
      <c r="F581" s="9" t="s">
        <v>908</v>
      </c>
      <c r="G581">
        <v>0</v>
      </c>
      <c r="J581">
        <f>+Tabla3[[#This Row],[BALANCE INICIAL]]+Tabla3[[#This Row],[ENTRADAS]]-Tabla3[[#This Row],[SALIDAS]]</f>
        <v>0</v>
      </c>
      <c r="K581" s="2">
        <v>387</v>
      </c>
      <c r="L581" s="2">
        <f>+Tabla3[[#This Row],[BALANCE INICIAL]]*Tabla3[[#This Row],[PRECIO]]</f>
        <v>0</v>
      </c>
      <c r="M581" s="2">
        <f>+Tabla3[[#This Row],[ENTRADAS]]*Tabla3[[#This Row],[PRECIO]]</f>
        <v>0</v>
      </c>
      <c r="N581" s="2">
        <f>+Tabla3[[#This Row],[SALIDAS]]*Tabla3[[#This Row],[PRECIO]]</f>
        <v>0</v>
      </c>
      <c r="O581" s="2">
        <f>+Tabla3[[#This Row],[BALANCE INICIAL2]]+Tabla3[[#This Row],[ENTRADAS3]]-Tabla3[[#This Row],[SALIDAS4]]</f>
        <v>0</v>
      </c>
    </row>
    <row r="582" spans="1:15" hidden="1" x14ac:dyDescent="0.25">
      <c r="A582" s="9" t="s">
        <v>29</v>
      </c>
      <c r="B582" s="10" t="s">
        <v>878</v>
      </c>
      <c r="C582" t="s">
        <v>102</v>
      </c>
      <c r="D582" t="s">
        <v>619</v>
      </c>
      <c r="F582" s="9" t="s">
        <v>865</v>
      </c>
      <c r="G582">
        <v>6</v>
      </c>
      <c r="J582">
        <f>+Tabla3[[#This Row],[BALANCE INICIAL]]+Tabla3[[#This Row],[ENTRADAS]]-Tabla3[[#This Row],[SALIDAS]]</f>
        <v>6</v>
      </c>
      <c r="K582" s="2">
        <v>154.24</v>
      </c>
      <c r="L582" s="2">
        <f>+Tabla3[[#This Row],[BALANCE INICIAL]]*Tabla3[[#This Row],[PRECIO]]</f>
        <v>925.44</v>
      </c>
      <c r="M582" s="2">
        <f>+Tabla3[[#This Row],[ENTRADAS]]*Tabla3[[#This Row],[PRECIO]]</f>
        <v>0</v>
      </c>
      <c r="N582" s="2">
        <f>+Tabla3[[#This Row],[SALIDAS]]*Tabla3[[#This Row],[PRECIO]]</f>
        <v>0</v>
      </c>
      <c r="O582" s="2">
        <f>+Tabla3[[#This Row],[BALANCE INICIAL2]]+Tabla3[[#This Row],[ENTRADAS3]]-Tabla3[[#This Row],[SALIDAS4]]</f>
        <v>925.44</v>
      </c>
    </row>
    <row r="583" spans="1:15" hidden="1" x14ac:dyDescent="0.25">
      <c r="A583" s="9" t="s">
        <v>59</v>
      </c>
      <c r="B583" s="16" t="s">
        <v>880</v>
      </c>
      <c r="C583" t="s">
        <v>107</v>
      </c>
      <c r="D583" t="s">
        <v>776</v>
      </c>
      <c r="F583" s="9" t="s">
        <v>820</v>
      </c>
      <c r="G583">
        <v>1</v>
      </c>
      <c r="J583">
        <f>+Tabla3[[#This Row],[BALANCE INICIAL]]+Tabla3[[#This Row],[ENTRADAS]]-Tabla3[[#This Row],[SALIDAS]]</f>
        <v>1</v>
      </c>
      <c r="K583" s="2">
        <v>600</v>
      </c>
      <c r="L583" s="2">
        <f>+Tabla3[[#This Row],[BALANCE INICIAL]]*Tabla3[[#This Row],[PRECIO]]</f>
        <v>600</v>
      </c>
      <c r="M583" s="2">
        <f>+Tabla3[[#This Row],[ENTRADAS]]*Tabla3[[#This Row],[PRECIO]]</f>
        <v>0</v>
      </c>
      <c r="N583" s="2">
        <f>+Tabla3[[#This Row],[SALIDAS]]*Tabla3[[#This Row],[PRECIO]]</f>
        <v>0</v>
      </c>
      <c r="O583" s="2">
        <f>+Tabla3[[#This Row],[BALANCE INICIAL2]]+Tabla3[[#This Row],[ENTRADAS3]]-Tabla3[[#This Row],[SALIDAS4]]</f>
        <v>600</v>
      </c>
    </row>
    <row r="584" spans="1:15" hidden="1" x14ac:dyDescent="0.25">
      <c r="A584" s="9" t="s">
        <v>40</v>
      </c>
      <c r="B584" s="16" t="s">
        <v>900</v>
      </c>
      <c r="C584" t="s">
        <v>86</v>
      </c>
      <c r="D584" t="s">
        <v>298</v>
      </c>
      <c r="F584" s="9" t="s">
        <v>826</v>
      </c>
      <c r="G584">
        <v>3</v>
      </c>
      <c r="J584">
        <f>+Tabla3[[#This Row],[BALANCE INICIAL]]+Tabla3[[#This Row],[ENTRADAS]]-Tabla3[[#This Row],[SALIDAS]]</f>
        <v>3</v>
      </c>
      <c r="K584" s="2">
        <v>650.5</v>
      </c>
      <c r="L584" s="2">
        <f>+Tabla3[[#This Row],[BALANCE INICIAL]]*Tabla3[[#This Row],[PRECIO]]</f>
        <v>1951.5</v>
      </c>
      <c r="M584" s="2">
        <f>+Tabla3[[#This Row],[ENTRADAS]]*Tabla3[[#This Row],[PRECIO]]</f>
        <v>0</v>
      </c>
      <c r="N584" s="2">
        <f>+Tabla3[[#This Row],[SALIDAS]]*Tabla3[[#This Row],[PRECIO]]</f>
        <v>0</v>
      </c>
      <c r="O584" s="2">
        <f>+Tabla3[[#This Row],[BALANCE INICIAL2]]+Tabla3[[#This Row],[ENTRADAS3]]-Tabla3[[#This Row],[SALIDAS4]]</f>
        <v>1951.5</v>
      </c>
    </row>
    <row r="585" spans="1:15" hidden="1" x14ac:dyDescent="0.25">
      <c r="A585" s="9" t="s">
        <v>59</v>
      </c>
      <c r="B585" s="16" t="s">
        <v>880</v>
      </c>
      <c r="C585" t="s">
        <v>107</v>
      </c>
      <c r="D585" t="s">
        <v>777</v>
      </c>
      <c r="F585" s="9" t="s">
        <v>820</v>
      </c>
      <c r="G585">
        <v>2</v>
      </c>
      <c r="J585">
        <f>+Tabla3[[#This Row],[BALANCE INICIAL]]+Tabla3[[#This Row],[ENTRADAS]]-Tabla3[[#This Row],[SALIDAS]]</f>
        <v>2</v>
      </c>
      <c r="K585" s="2">
        <v>600</v>
      </c>
      <c r="L585" s="2">
        <f>+Tabla3[[#This Row],[BALANCE INICIAL]]*Tabla3[[#This Row],[PRECIO]]</f>
        <v>1200</v>
      </c>
      <c r="M585" s="2">
        <f>+Tabla3[[#This Row],[ENTRADAS]]*Tabla3[[#This Row],[PRECIO]]</f>
        <v>0</v>
      </c>
      <c r="N585" s="2">
        <f>+Tabla3[[#This Row],[SALIDAS]]*Tabla3[[#This Row],[PRECIO]]</f>
        <v>0</v>
      </c>
      <c r="O585" s="2">
        <f>+Tabla3[[#This Row],[BALANCE INICIAL2]]+Tabla3[[#This Row],[ENTRADAS3]]-Tabla3[[#This Row],[SALIDAS4]]</f>
        <v>1200</v>
      </c>
    </row>
    <row r="586" spans="1:15" hidden="1" x14ac:dyDescent="0.25">
      <c r="A586" s="9" t="s">
        <v>59</v>
      </c>
      <c r="B586" s="16" t="s">
        <v>880</v>
      </c>
      <c r="C586" t="s">
        <v>107</v>
      </c>
      <c r="D586" t="s">
        <v>778</v>
      </c>
      <c r="F586" s="9" t="s">
        <v>820</v>
      </c>
      <c r="G586">
        <v>9</v>
      </c>
      <c r="J586">
        <f>+Tabla3[[#This Row],[BALANCE INICIAL]]+Tabla3[[#This Row],[ENTRADAS]]-Tabla3[[#This Row],[SALIDAS]]</f>
        <v>9</v>
      </c>
      <c r="K586" s="2">
        <v>260</v>
      </c>
      <c r="L586" s="2">
        <f>+Tabla3[[#This Row],[BALANCE INICIAL]]*Tabla3[[#This Row],[PRECIO]]</f>
        <v>2340</v>
      </c>
      <c r="M586" s="2">
        <f>+Tabla3[[#This Row],[ENTRADAS]]*Tabla3[[#This Row],[PRECIO]]</f>
        <v>0</v>
      </c>
      <c r="N586" s="2">
        <f>+Tabla3[[#This Row],[SALIDAS]]*Tabla3[[#This Row],[PRECIO]]</f>
        <v>0</v>
      </c>
      <c r="O586" s="2">
        <f>+Tabla3[[#This Row],[BALANCE INICIAL2]]+Tabla3[[#This Row],[ENTRADAS3]]-Tabla3[[#This Row],[SALIDAS4]]</f>
        <v>2340</v>
      </c>
    </row>
    <row r="587" spans="1:15" hidden="1" x14ac:dyDescent="0.25">
      <c r="A587" s="9" t="s">
        <v>34</v>
      </c>
      <c r="B587" s="10" t="s">
        <v>877</v>
      </c>
      <c r="C587" t="s">
        <v>80</v>
      </c>
      <c r="D587" t="s">
        <v>444</v>
      </c>
      <c r="F587" s="9" t="s">
        <v>820</v>
      </c>
      <c r="G587">
        <v>10</v>
      </c>
      <c r="J587">
        <f>+Tabla3[[#This Row],[BALANCE INICIAL]]+Tabla3[[#This Row],[ENTRADAS]]-Tabla3[[#This Row],[SALIDAS]]</f>
        <v>10</v>
      </c>
      <c r="K587" s="2">
        <v>9.98</v>
      </c>
      <c r="L587" s="2">
        <f>+Tabla3[[#This Row],[BALANCE INICIAL]]*Tabla3[[#This Row],[PRECIO]]</f>
        <v>99.800000000000011</v>
      </c>
      <c r="M587" s="2">
        <f>+Tabla3[[#This Row],[ENTRADAS]]*Tabla3[[#This Row],[PRECIO]]</f>
        <v>0</v>
      </c>
      <c r="N587" s="2">
        <f>+Tabla3[[#This Row],[SALIDAS]]*Tabla3[[#This Row],[PRECIO]]</f>
        <v>0</v>
      </c>
      <c r="O587" s="2">
        <f>+Tabla3[[#This Row],[BALANCE INICIAL2]]+Tabla3[[#This Row],[ENTRADAS3]]-Tabla3[[#This Row],[SALIDAS4]]</f>
        <v>99.800000000000011</v>
      </c>
    </row>
    <row r="588" spans="1:15" hidden="1" x14ac:dyDescent="0.25">
      <c r="A588" s="9" t="s">
        <v>42</v>
      </c>
      <c r="B588" s="19">
        <v>1206010001</v>
      </c>
      <c r="C588" t="s">
        <v>88</v>
      </c>
      <c r="D588" t="s">
        <v>375</v>
      </c>
      <c r="F588" s="9" t="s">
        <v>820</v>
      </c>
      <c r="G588">
        <v>4</v>
      </c>
      <c r="J588">
        <f>+Tabla3[[#This Row],[BALANCE INICIAL]]+Tabla3[[#This Row],[ENTRADAS]]-Tabla3[[#This Row],[SALIDAS]]</f>
        <v>4</v>
      </c>
      <c r="K588" s="2">
        <v>9533.56</v>
      </c>
      <c r="L588" s="2">
        <f>+Tabla3[[#This Row],[BALANCE INICIAL]]*Tabla3[[#This Row],[PRECIO]]</f>
        <v>38134.239999999998</v>
      </c>
      <c r="M588" s="2">
        <f>+Tabla3[[#This Row],[ENTRADAS]]*Tabla3[[#This Row],[PRECIO]]</f>
        <v>0</v>
      </c>
      <c r="N588" s="2">
        <f>+Tabla3[[#This Row],[SALIDAS]]*Tabla3[[#This Row],[PRECIO]]</f>
        <v>0</v>
      </c>
      <c r="O588" s="2">
        <f>+Tabla3[[#This Row],[BALANCE INICIAL2]]+Tabla3[[#This Row],[ENTRADAS3]]-Tabla3[[#This Row],[SALIDAS4]]</f>
        <v>38134.239999999998</v>
      </c>
    </row>
    <row r="589" spans="1:15" hidden="1" x14ac:dyDescent="0.25">
      <c r="A589" s="9" t="s">
        <v>42</v>
      </c>
      <c r="B589" s="19">
        <v>1206010001</v>
      </c>
      <c r="C589" t="s">
        <v>88</v>
      </c>
      <c r="D589" t="s">
        <v>376</v>
      </c>
      <c r="F589" s="9" t="s">
        <v>820</v>
      </c>
      <c r="G589">
        <v>2</v>
      </c>
      <c r="J589">
        <f>+Tabla3[[#This Row],[BALANCE INICIAL]]+Tabla3[[#This Row],[ENTRADAS]]-Tabla3[[#This Row],[SALIDAS]]</f>
        <v>2</v>
      </c>
      <c r="K589" s="2">
        <v>7873</v>
      </c>
      <c r="L589" s="2">
        <f>+Tabla3[[#This Row],[BALANCE INICIAL]]*Tabla3[[#This Row],[PRECIO]]</f>
        <v>15746</v>
      </c>
      <c r="M589" s="2">
        <f>+Tabla3[[#This Row],[ENTRADAS]]*Tabla3[[#This Row],[PRECIO]]</f>
        <v>0</v>
      </c>
      <c r="N589" s="2">
        <f>+Tabla3[[#This Row],[SALIDAS]]*Tabla3[[#This Row],[PRECIO]]</f>
        <v>0</v>
      </c>
      <c r="O589" s="2">
        <f>+Tabla3[[#This Row],[BALANCE INICIAL2]]+Tabla3[[#This Row],[ENTRADAS3]]-Tabla3[[#This Row],[SALIDAS4]]</f>
        <v>15746</v>
      </c>
    </row>
    <row r="590" spans="1:15" x14ac:dyDescent="0.25">
      <c r="A590" s="9" t="s">
        <v>34</v>
      </c>
      <c r="B590" s="10" t="s">
        <v>877</v>
      </c>
      <c r="C590" t="s">
        <v>80</v>
      </c>
      <c r="D590" t="s">
        <v>461</v>
      </c>
      <c r="F590" s="9" t="s">
        <v>820</v>
      </c>
      <c r="H590">
        <v>1</v>
      </c>
      <c r="J590">
        <f>+Tabla3[[#This Row],[BALANCE INICIAL]]+Tabla3[[#This Row],[ENTRADAS]]-Tabla3[[#This Row],[SALIDAS]]</f>
        <v>1</v>
      </c>
      <c r="K590" s="2">
        <v>335</v>
      </c>
      <c r="L590" s="2">
        <f>+Tabla3[[#This Row],[BALANCE INICIAL]]*Tabla3[[#This Row],[PRECIO]]</f>
        <v>0</v>
      </c>
      <c r="M590" s="2">
        <f>+Tabla3[[#This Row],[ENTRADAS]]*Tabla3[[#This Row],[PRECIO]]</f>
        <v>335</v>
      </c>
      <c r="N590" s="2">
        <f>+Tabla3[[#This Row],[SALIDAS]]*Tabla3[[#This Row],[PRECIO]]</f>
        <v>0</v>
      </c>
      <c r="O590" s="2">
        <f>+Tabla3[[#This Row],[BALANCE INICIAL2]]+Tabla3[[#This Row],[ENTRADAS3]]-Tabla3[[#This Row],[SALIDAS4]]</f>
        <v>335</v>
      </c>
    </row>
    <row r="591" spans="1:15" x14ac:dyDescent="0.25">
      <c r="A591" s="9" t="s">
        <v>34</v>
      </c>
      <c r="B591" s="10" t="s">
        <v>877</v>
      </c>
      <c r="C591" t="s">
        <v>80</v>
      </c>
      <c r="D591" t="s">
        <v>460</v>
      </c>
      <c r="F591" s="9" t="s">
        <v>820</v>
      </c>
      <c r="H591">
        <v>10</v>
      </c>
      <c r="J591">
        <f>+Tabla3[[#This Row],[BALANCE INICIAL]]+Tabla3[[#This Row],[ENTRADAS]]-Tabla3[[#This Row],[SALIDAS]]</f>
        <v>10</v>
      </c>
      <c r="K591" s="2">
        <v>297</v>
      </c>
      <c r="L591" s="2">
        <f>+Tabla3[[#This Row],[BALANCE INICIAL]]*Tabla3[[#This Row],[PRECIO]]</f>
        <v>0</v>
      </c>
      <c r="M591" s="2">
        <f>+Tabla3[[#This Row],[ENTRADAS]]*Tabla3[[#This Row],[PRECIO]]</f>
        <v>2970</v>
      </c>
      <c r="N591" s="2">
        <f>+Tabla3[[#This Row],[SALIDAS]]*Tabla3[[#This Row],[PRECIO]]</f>
        <v>0</v>
      </c>
      <c r="O591" s="2">
        <f>+Tabla3[[#This Row],[BALANCE INICIAL2]]+Tabla3[[#This Row],[ENTRADAS3]]-Tabla3[[#This Row],[SALIDAS4]]</f>
        <v>2970</v>
      </c>
    </row>
    <row r="592" spans="1:15" hidden="1" x14ac:dyDescent="0.25">
      <c r="A592" s="9" t="s">
        <v>28</v>
      </c>
      <c r="B592" s="16" t="s">
        <v>884</v>
      </c>
      <c r="C592" t="s">
        <v>74</v>
      </c>
      <c r="D592" t="s">
        <v>299</v>
      </c>
      <c r="F592" s="9" t="s">
        <v>820</v>
      </c>
      <c r="G592">
        <v>9</v>
      </c>
      <c r="I592">
        <v>3</v>
      </c>
      <c r="J592">
        <f>+Tabla3[[#This Row],[BALANCE INICIAL]]+Tabla3[[#This Row],[ENTRADAS]]-Tabla3[[#This Row],[SALIDAS]]</f>
        <v>6</v>
      </c>
      <c r="K592" s="2">
        <v>5</v>
      </c>
      <c r="L592" s="2">
        <f>+Tabla3[[#This Row],[BALANCE INICIAL]]*Tabla3[[#This Row],[PRECIO]]</f>
        <v>45</v>
      </c>
      <c r="M592" s="2">
        <f>+Tabla3[[#This Row],[ENTRADAS]]*Tabla3[[#This Row],[PRECIO]]</f>
        <v>0</v>
      </c>
      <c r="N592" s="2">
        <f>+Tabla3[[#This Row],[SALIDAS]]*Tabla3[[#This Row],[PRECIO]]</f>
        <v>15</v>
      </c>
      <c r="O592" s="2">
        <f>+Tabla3[[#This Row],[BALANCE INICIAL2]]+Tabla3[[#This Row],[ENTRADAS3]]-Tabla3[[#This Row],[SALIDAS4]]</f>
        <v>30</v>
      </c>
    </row>
    <row r="593" spans="1:15" hidden="1" x14ac:dyDescent="0.25">
      <c r="A593" s="9" t="s">
        <v>25</v>
      </c>
      <c r="B593" s="16" t="s">
        <v>901</v>
      </c>
      <c r="C593" t="s">
        <v>67</v>
      </c>
      <c r="D593" t="s">
        <v>300</v>
      </c>
      <c r="F593" s="9" t="s">
        <v>820</v>
      </c>
      <c r="G593">
        <v>18</v>
      </c>
      <c r="J593">
        <f>+Tabla3[[#This Row],[BALANCE INICIAL]]+Tabla3[[#This Row],[ENTRADAS]]-Tabla3[[#This Row],[SALIDAS]]</f>
        <v>18</v>
      </c>
      <c r="K593" s="2">
        <v>831.57</v>
      </c>
      <c r="L593" s="2">
        <f>+Tabla3[[#This Row],[BALANCE INICIAL]]*Tabla3[[#This Row],[PRECIO]]</f>
        <v>14968.26</v>
      </c>
      <c r="M593" s="2">
        <f>+Tabla3[[#This Row],[ENTRADAS]]*Tabla3[[#This Row],[PRECIO]]</f>
        <v>0</v>
      </c>
      <c r="N593" s="2">
        <f>+Tabla3[[#This Row],[SALIDAS]]*Tabla3[[#This Row],[PRECIO]]</f>
        <v>0</v>
      </c>
      <c r="O593" s="2">
        <f>+Tabla3[[#This Row],[BALANCE INICIAL2]]+Tabla3[[#This Row],[ENTRADAS3]]-Tabla3[[#This Row],[SALIDAS4]]</f>
        <v>14968.26</v>
      </c>
    </row>
    <row r="594" spans="1:15" hidden="1" x14ac:dyDescent="0.25">
      <c r="A594" s="9" t="s">
        <v>42</v>
      </c>
      <c r="B594" s="19">
        <v>1206010001</v>
      </c>
      <c r="C594" t="s">
        <v>92</v>
      </c>
      <c r="D594" t="s">
        <v>301</v>
      </c>
      <c r="F594" s="9" t="s">
        <v>826</v>
      </c>
      <c r="G594">
        <v>2</v>
      </c>
      <c r="J594">
        <f>+Tabla3[[#This Row],[BALANCE INICIAL]]+Tabla3[[#This Row],[ENTRADAS]]-Tabla3[[#This Row],[SALIDAS]]</f>
        <v>2</v>
      </c>
      <c r="K594" s="2">
        <v>1850</v>
      </c>
      <c r="L594" s="2">
        <f>+Tabla3[[#This Row],[BALANCE INICIAL]]*Tabla3[[#This Row],[PRECIO]]</f>
        <v>3700</v>
      </c>
      <c r="M594" s="2">
        <f>+Tabla3[[#This Row],[ENTRADAS]]*Tabla3[[#This Row],[PRECIO]]</f>
        <v>0</v>
      </c>
      <c r="N594" s="2">
        <f>+Tabla3[[#This Row],[SALIDAS]]*Tabla3[[#This Row],[PRECIO]]</f>
        <v>0</v>
      </c>
      <c r="O594" s="2">
        <f>+Tabla3[[#This Row],[BALANCE INICIAL2]]+Tabla3[[#This Row],[ENTRADAS3]]-Tabla3[[#This Row],[SALIDAS4]]</f>
        <v>3700</v>
      </c>
    </row>
    <row r="595" spans="1:15" hidden="1" x14ac:dyDescent="0.25">
      <c r="A595" s="9" t="s">
        <v>59</v>
      </c>
      <c r="B595" s="16" t="s">
        <v>880</v>
      </c>
      <c r="C595" t="s">
        <v>107</v>
      </c>
      <c r="D595" t="s">
        <v>779</v>
      </c>
      <c r="F595" s="9" t="s">
        <v>820</v>
      </c>
      <c r="G595">
        <v>4</v>
      </c>
      <c r="J595">
        <f>+Tabla3[[#This Row],[BALANCE INICIAL]]+Tabla3[[#This Row],[ENTRADAS]]-Tabla3[[#This Row],[SALIDAS]]</f>
        <v>4</v>
      </c>
      <c r="K595" s="2">
        <v>172</v>
      </c>
      <c r="L595" s="2">
        <f>+Tabla3[[#This Row],[BALANCE INICIAL]]*Tabla3[[#This Row],[PRECIO]]</f>
        <v>688</v>
      </c>
      <c r="M595" s="2">
        <f>+Tabla3[[#This Row],[ENTRADAS]]*Tabla3[[#This Row],[PRECIO]]</f>
        <v>0</v>
      </c>
      <c r="N595" s="2">
        <f>+Tabla3[[#This Row],[SALIDAS]]*Tabla3[[#This Row],[PRECIO]]</f>
        <v>0</v>
      </c>
      <c r="O595" s="2">
        <f>+Tabla3[[#This Row],[BALANCE INICIAL2]]+Tabla3[[#This Row],[ENTRADAS3]]-Tabla3[[#This Row],[SALIDAS4]]</f>
        <v>688</v>
      </c>
    </row>
    <row r="596" spans="1:15" x14ac:dyDescent="0.25">
      <c r="A596" s="9" t="s">
        <v>28</v>
      </c>
      <c r="B596" s="16" t="s">
        <v>884</v>
      </c>
      <c r="C596" t="s">
        <v>74</v>
      </c>
      <c r="D596" t="s">
        <v>302</v>
      </c>
      <c r="F596" s="9" t="s">
        <v>826</v>
      </c>
      <c r="G596">
        <v>110</v>
      </c>
      <c r="H596">
        <v>20</v>
      </c>
      <c r="I596">
        <v>37</v>
      </c>
      <c r="J596">
        <f>+Tabla3[[#This Row],[BALANCE INICIAL]]+Tabla3[[#This Row],[ENTRADAS]]-Tabla3[[#This Row],[SALIDAS]]</f>
        <v>93</v>
      </c>
      <c r="K596" s="2">
        <v>148.47999999999999</v>
      </c>
      <c r="L596" s="2">
        <f>+Tabla3[[#This Row],[BALANCE INICIAL]]*Tabla3[[#This Row],[PRECIO]]</f>
        <v>16332.8</v>
      </c>
      <c r="M596" s="2">
        <f>+Tabla3[[#This Row],[ENTRADAS]]*Tabla3[[#This Row],[PRECIO]]</f>
        <v>2969.6</v>
      </c>
      <c r="N596" s="2">
        <f>+Tabla3[[#This Row],[SALIDAS]]*Tabla3[[#This Row],[PRECIO]]</f>
        <v>5493.7599999999993</v>
      </c>
      <c r="O596" s="2">
        <f>+Tabla3[[#This Row],[BALANCE INICIAL2]]+Tabla3[[#This Row],[ENTRADAS3]]-Tabla3[[#This Row],[SALIDAS4]]</f>
        <v>13808.64</v>
      </c>
    </row>
    <row r="597" spans="1:15" hidden="1" x14ac:dyDescent="0.25">
      <c r="A597" s="14" t="s">
        <v>41</v>
      </c>
      <c r="B597" s="16" t="s">
        <v>890</v>
      </c>
      <c r="C597" t="s">
        <v>87</v>
      </c>
      <c r="D597" t="s">
        <v>303</v>
      </c>
      <c r="F597" s="9" t="s">
        <v>855</v>
      </c>
      <c r="G597">
        <v>4</v>
      </c>
      <c r="J597">
        <f>+Tabla3[[#This Row],[BALANCE INICIAL]]+Tabla3[[#This Row],[ENTRADAS]]-Tabla3[[#This Row],[SALIDAS]]</f>
        <v>4</v>
      </c>
      <c r="K597" s="2">
        <v>140</v>
      </c>
      <c r="L597" s="2">
        <f>+Tabla3[[#This Row],[BALANCE INICIAL]]*Tabla3[[#This Row],[PRECIO]]</f>
        <v>560</v>
      </c>
      <c r="M597" s="2">
        <f>+Tabla3[[#This Row],[ENTRADAS]]*Tabla3[[#This Row],[PRECIO]]</f>
        <v>0</v>
      </c>
      <c r="N597" s="2">
        <f>+Tabla3[[#This Row],[SALIDAS]]*Tabla3[[#This Row],[PRECIO]]</f>
        <v>0</v>
      </c>
      <c r="O597" s="2">
        <f>+Tabla3[[#This Row],[BALANCE INICIAL2]]+Tabla3[[#This Row],[ENTRADAS3]]-Tabla3[[#This Row],[SALIDAS4]]</f>
        <v>560</v>
      </c>
    </row>
    <row r="598" spans="1:15" hidden="1" x14ac:dyDescent="0.25">
      <c r="A598" s="9" t="s">
        <v>41</v>
      </c>
      <c r="B598" s="16" t="s">
        <v>890</v>
      </c>
      <c r="C598" t="s">
        <v>87</v>
      </c>
      <c r="D598" t="s">
        <v>304</v>
      </c>
      <c r="F598" s="9" t="s">
        <v>846</v>
      </c>
      <c r="G598">
        <v>2</v>
      </c>
      <c r="J598">
        <f>+Tabla3[[#This Row],[BALANCE INICIAL]]+Tabla3[[#This Row],[ENTRADAS]]-Tabla3[[#This Row],[SALIDAS]]</f>
        <v>2</v>
      </c>
      <c r="K598" s="2">
        <v>140</v>
      </c>
      <c r="L598" s="2">
        <f>+Tabla3[[#This Row],[BALANCE INICIAL]]*Tabla3[[#This Row],[PRECIO]]</f>
        <v>280</v>
      </c>
      <c r="M598" s="2">
        <f>+Tabla3[[#This Row],[ENTRADAS]]*Tabla3[[#This Row],[PRECIO]]</f>
        <v>0</v>
      </c>
      <c r="N598" s="2">
        <f>+Tabla3[[#This Row],[SALIDAS]]*Tabla3[[#This Row],[PRECIO]]</f>
        <v>0</v>
      </c>
      <c r="O598" s="2">
        <f>+Tabla3[[#This Row],[BALANCE INICIAL2]]+Tabla3[[#This Row],[ENTRADAS3]]-Tabla3[[#This Row],[SALIDAS4]]</f>
        <v>280</v>
      </c>
    </row>
    <row r="599" spans="1:15" hidden="1" x14ac:dyDescent="0.25">
      <c r="A599" s="9" t="s">
        <v>41</v>
      </c>
      <c r="B599" s="16" t="s">
        <v>890</v>
      </c>
      <c r="C599" t="s">
        <v>87</v>
      </c>
      <c r="D599" t="s">
        <v>305</v>
      </c>
      <c r="F599" s="9" t="s">
        <v>856</v>
      </c>
      <c r="G599">
        <v>4</v>
      </c>
      <c r="J599">
        <f>+Tabla3[[#This Row],[BALANCE INICIAL]]+Tabla3[[#This Row],[ENTRADAS]]-Tabla3[[#This Row],[SALIDAS]]</f>
        <v>4</v>
      </c>
      <c r="K599" s="2">
        <v>140</v>
      </c>
      <c r="L599" s="2">
        <f>+Tabla3[[#This Row],[BALANCE INICIAL]]*Tabla3[[#This Row],[PRECIO]]</f>
        <v>560</v>
      </c>
      <c r="M599" s="2">
        <f>+Tabla3[[#This Row],[ENTRADAS]]*Tabla3[[#This Row],[PRECIO]]</f>
        <v>0</v>
      </c>
      <c r="N599" s="2">
        <f>+Tabla3[[#This Row],[SALIDAS]]*Tabla3[[#This Row],[PRECIO]]</f>
        <v>0</v>
      </c>
      <c r="O599" s="2">
        <f>+Tabla3[[#This Row],[BALANCE INICIAL2]]+Tabla3[[#This Row],[ENTRADAS3]]-Tabla3[[#This Row],[SALIDAS4]]</f>
        <v>560</v>
      </c>
    </row>
    <row r="600" spans="1:15" x14ac:dyDescent="0.25">
      <c r="A600" s="9" t="s">
        <v>23</v>
      </c>
      <c r="B600" s="10" t="s">
        <v>881</v>
      </c>
      <c r="C600" t="s">
        <v>882</v>
      </c>
      <c r="D600" t="s">
        <v>946</v>
      </c>
      <c r="F600" s="9" t="s">
        <v>826</v>
      </c>
      <c r="H600">
        <v>200</v>
      </c>
      <c r="J600">
        <f>+Tabla3[[#This Row],[BALANCE INICIAL]]+Tabla3[[#This Row],[ENTRADAS]]-Tabla3[[#This Row],[SALIDAS]]</f>
        <v>200</v>
      </c>
      <c r="K600" s="2">
        <v>5.28</v>
      </c>
      <c r="L600" s="2">
        <f>+Tabla3[[#This Row],[BALANCE INICIAL]]*Tabla3[[#This Row],[PRECIO]]</f>
        <v>0</v>
      </c>
      <c r="M600" s="2">
        <f>+Tabla3[[#This Row],[ENTRADAS]]*Tabla3[[#This Row],[PRECIO]]</f>
        <v>1056</v>
      </c>
      <c r="N600" s="2">
        <f>+Tabla3[[#This Row],[SALIDAS]]*Tabla3[[#This Row],[PRECIO]]</f>
        <v>0</v>
      </c>
      <c r="O600" s="2">
        <f>+Tabla3[[#This Row],[BALANCE INICIAL2]]+Tabla3[[#This Row],[ENTRADAS3]]-Tabla3[[#This Row],[SALIDAS4]]</f>
        <v>1056</v>
      </c>
    </row>
    <row r="601" spans="1:15" hidden="1" x14ac:dyDescent="0.25">
      <c r="A601" s="9" t="s">
        <v>59</v>
      </c>
      <c r="B601" s="16" t="s">
        <v>880</v>
      </c>
      <c r="C601" t="s">
        <v>107</v>
      </c>
      <c r="D601" t="s">
        <v>780</v>
      </c>
      <c r="F601" s="9" t="s">
        <v>820</v>
      </c>
      <c r="G601">
        <v>22</v>
      </c>
      <c r="J601">
        <f>+Tabla3[[#This Row],[BALANCE INICIAL]]+Tabla3[[#This Row],[ENTRADAS]]-Tabla3[[#This Row],[SALIDAS]]</f>
        <v>22</v>
      </c>
      <c r="K601" s="2">
        <v>525</v>
      </c>
      <c r="L601" s="2">
        <f>+Tabla3[[#This Row],[BALANCE INICIAL]]*Tabla3[[#This Row],[PRECIO]]</f>
        <v>11550</v>
      </c>
      <c r="M601" s="2">
        <f>+Tabla3[[#This Row],[ENTRADAS]]*Tabla3[[#This Row],[PRECIO]]</f>
        <v>0</v>
      </c>
      <c r="N601" s="2">
        <f>+Tabla3[[#This Row],[SALIDAS]]*Tabla3[[#This Row],[PRECIO]]</f>
        <v>0</v>
      </c>
      <c r="O601" s="2">
        <f>+Tabla3[[#This Row],[BALANCE INICIAL2]]+Tabla3[[#This Row],[ENTRADAS3]]-Tabla3[[#This Row],[SALIDAS4]]</f>
        <v>11550</v>
      </c>
    </row>
    <row r="602" spans="1:15" hidden="1" x14ac:dyDescent="0.25">
      <c r="A602" s="9" t="s">
        <v>59</v>
      </c>
      <c r="B602" s="16" t="s">
        <v>880</v>
      </c>
      <c r="C602" t="s">
        <v>107</v>
      </c>
      <c r="D602" t="s">
        <v>781</v>
      </c>
      <c r="F602" s="9" t="s">
        <v>820</v>
      </c>
      <c r="G602">
        <v>22</v>
      </c>
      <c r="J602">
        <f>+Tabla3[[#This Row],[BALANCE INICIAL]]+Tabla3[[#This Row],[ENTRADAS]]-Tabla3[[#This Row],[SALIDAS]]</f>
        <v>22</v>
      </c>
      <c r="K602" s="2">
        <v>400</v>
      </c>
      <c r="L602" s="2">
        <f>+Tabla3[[#This Row],[BALANCE INICIAL]]*Tabla3[[#This Row],[PRECIO]]</f>
        <v>8800</v>
      </c>
      <c r="M602" s="2">
        <f>+Tabla3[[#This Row],[ENTRADAS]]*Tabla3[[#This Row],[PRECIO]]</f>
        <v>0</v>
      </c>
      <c r="N602" s="2">
        <f>+Tabla3[[#This Row],[SALIDAS]]*Tabla3[[#This Row],[PRECIO]]</f>
        <v>0</v>
      </c>
      <c r="O602" s="2">
        <f>+Tabla3[[#This Row],[BALANCE INICIAL2]]+Tabla3[[#This Row],[ENTRADAS3]]-Tabla3[[#This Row],[SALIDAS4]]</f>
        <v>8800</v>
      </c>
    </row>
    <row r="603" spans="1:15" x14ac:dyDescent="0.25">
      <c r="A603" s="9" t="s">
        <v>34</v>
      </c>
      <c r="B603" s="10" t="s">
        <v>877</v>
      </c>
      <c r="C603" t="s">
        <v>80</v>
      </c>
      <c r="D603" t="s">
        <v>462</v>
      </c>
      <c r="F603" s="9" t="s">
        <v>820</v>
      </c>
      <c r="H603">
        <v>3</v>
      </c>
      <c r="J603">
        <f>+Tabla3[[#This Row],[BALANCE INICIAL]]+Tabla3[[#This Row],[ENTRADAS]]-Tabla3[[#This Row],[SALIDAS]]</f>
        <v>3</v>
      </c>
      <c r="K603" s="2">
        <v>4626</v>
      </c>
      <c r="L603" s="2">
        <f>+Tabla3[[#This Row],[BALANCE INICIAL]]*Tabla3[[#This Row],[PRECIO]]</f>
        <v>0</v>
      </c>
      <c r="M603" s="2">
        <f>+Tabla3[[#This Row],[ENTRADAS]]*Tabla3[[#This Row],[PRECIO]]</f>
        <v>13878</v>
      </c>
      <c r="N603" s="2">
        <f>+Tabla3[[#This Row],[SALIDAS]]*Tabla3[[#This Row],[PRECIO]]</f>
        <v>0</v>
      </c>
      <c r="O603" s="2">
        <f>+Tabla3[[#This Row],[BALANCE INICIAL2]]+Tabla3[[#This Row],[ENTRADAS3]]-Tabla3[[#This Row],[SALIDAS4]]</f>
        <v>13878</v>
      </c>
    </row>
    <row r="604" spans="1:15" hidden="1" x14ac:dyDescent="0.25">
      <c r="A604" s="9" t="s">
        <v>59</v>
      </c>
      <c r="B604" s="16" t="s">
        <v>880</v>
      </c>
      <c r="C604" t="s">
        <v>107</v>
      </c>
      <c r="D604" t="s">
        <v>782</v>
      </c>
      <c r="F604" s="9" t="s">
        <v>820</v>
      </c>
      <c r="G604">
        <v>3</v>
      </c>
      <c r="J604">
        <f>+Tabla3[[#This Row],[BALANCE INICIAL]]+Tabla3[[#This Row],[ENTRADAS]]-Tabla3[[#This Row],[SALIDAS]]</f>
        <v>3</v>
      </c>
      <c r="K604" s="2">
        <v>1010.5</v>
      </c>
      <c r="L604" s="2">
        <f>+Tabla3[[#This Row],[BALANCE INICIAL]]*Tabla3[[#This Row],[PRECIO]]</f>
        <v>3031.5</v>
      </c>
      <c r="M604" s="2">
        <f>+Tabla3[[#This Row],[ENTRADAS]]*Tabla3[[#This Row],[PRECIO]]</f>
        <v>0</v>
      </c>
      <c r="N604" s="2">
        <f>+Tabla3[[#This Row],[SALIDAS]]*Tabla3[[#This Row],[PRECIO]]</f>
        <v>0</v>
      </c>
      <c r="O604" s="2">
        <f>+Tabla3[[#This Row],[BALANCE INICIAL2]]+Tabla3[[#This Row],[ENTRADAS3]]-Tabla3[[#This Row],[SALIDAS4]]</f>
        <v>3031.5</v>
      </c>
    </row>
    <row r="605" spans="1:15" hidden="1" x14ac:dyDescent="0.25">
      <c r="A605" s="9" t="s">
        <v>59</v>
      </c>
      <c r="B605" s="16" t="s">
        <v>880</v>
      </c>
      <c r="C605" t="s">
        <v>107</v>
      </c>
      <c r="D605" t="s">
        <v>783</v>
      </c>
      <c r="F605" s="9" t="s">
        <v>820</v>
      </c>
      <c r="G605">
        <v>2</v>
      </c>
      <c r="J605">
        <f>+Tabla3[[#This Row],[BALANCE INICIAL]]+Tabla3[[#This Row],[ENTRADAS]]-Tabla3[[#This Row],[SALIDAS]]</f>
        <v>2</v>
      </c>
      <c r="K605" s="2">
        <v>900</v>
      </c>
      <c r="L605" s="2">
        <f>+Tabla3[[#This Row],[BALANCE INICIAL]]*Tabla3[[#This Row],[PRECIO]]</f>
        <v>1800</v>
      </c>
      <c r="M605" s="2">
        <f>+Tabla3[[#This Row],[ENTRADAS]]*Tabla3[[#This Row],[PRECIO]]</f>
        <v>0</v>
      </c>
      <c r="N605" s="2">
        <f>+Tabla3[[#This Row],[SALIDAS]]*Tabla3[[#This Row],[PRECIO]]</f>
        <v>0</v>
      </c>
      <c r="O605" s="2">
        <f>+Tabla3[[#This Row],[BALANCE INICIAL2]]+Tabla3[[#This Row],[ENTRADAS3]]-Tabla3[[#This Row],[SALIDAS4]]</f>
        <v>1800</v>
      </c>
    </row>
    <row r="606" spans="1:15" hidden="1" x14ac:dyDescent="0.25">
      <c r="A606" s="9" t="s">
        <v>59</v>
      </c>
      <c r="B606" s="16" t="s">
        <v>880</v>
      </c>
      <c r="C606" t="s">
        <v>107</v>
      </c>
      <c r="D606" t="s">
        <v>784</v>
      </c>
      <c r="F606" s="9" t="s">
        <v>820</v>
      </c>
      <c r="G606">
        <v>3</v>
      </c>
      <c r="J606">
        <f>+Tabla3[[#This Row],[BALANCE INICIAL]]+Tabla3[[#This Row],[ENTRADAS]]-Tabla3[[#This Row],[SALIDAS]]</f>
        <v>3</v>
      </c>
      <c r="K606" s="2">
        <v>950</v>
      </c>
      <c r="L606" s="2">
        <f>+Tabla3[[#This Row],[BALANCE INICIAL]]*Tabla3[[#This Row],[PRECIO]]</f>
        <v>2850</v>
      </c>
      <c r="M606" s="2">
        <f>+Tabla3[[#This Row],[ENTRADAS]]*Tabla3[[#This Row],[PRECIO]]</f>
        <v>0</v>
      </c>
      <c r="N606" s="2">
        <f>+Tabla3[[#This Row],[SALIDAS]]*Tabla3[[#This Row],[PRECIO]]</f>
        <v>0</v>
      </c>
      <c r="O606" s="2">
        <f>+Tabla3[[#This Row],[BALANCE INICIAL2]]+Tabla3[[#This Row],[ENTRADAS3]]-Tabla3[[#This Row],[SALIDAS4]]</f>
        <v>2850</v>
      </c>
    </row>
    <row r="607" spans="1:15" hidden="1" x14ac:dyDescent="0.25">
      <c r="A607" s="9" t="s">
        <v>59</v>
      </c>
      <c r="B607" s="16" t="s">
        <v>880</v>
      </c>
      <c r="C607" t="s">
        <v>107</v>
      </c>
      <c r="D607" t="s">
        <v>785</v>
      </c>
      <c r="F607" s="9" t="s">
        <v>820</v>
      </c>
      <c r="G607">
        <v>8</v>
      </c>
      <c r="J607">
        <f>+Tabla3[[#This Row],[BALANCE INICIAL]]+Tabla3[[#This Row],[ENTRADAS]]-Tabla3[[#This Row],[SALIDAS]]</f>
        <v>8</v>
      </c>
      <c r="K607" s="2">
        <v>90</v>
      </c>
      <c r="L607" s="2">
        <f>+Tabla3[[#This Row],[BALANCE INICIAL]]*Tabla3[[#This Row],[PRECIO]]</f>
        <v>720</v>
      </c>
      <c r="M607" s="2">
        <f>+Tabla3[[#This Row],[ENTRADAS]]*Tabla3[[#This Row],[PRECIO]]</f>
        <v>0</v>
      </c>
      <c r="N607" s="2">
        <f>+Tabla3[[#This Row],[SALIDAS]]*Tabla3[[#This Row],[PRECIO]]</f>
        <v>0</v>
      </c>
      <c r="O607" s="2">
        <f>+Tabla3[[#This Row],[BALANCE INICIAL2]]+Tabla3[[#This Row],[ENTRADAS3]]-Tabla3[[#This Row],[SALIDAS4]]</f>
        <v>720</v>
      </c>
    </row>
    <row r="608" spans="1:15" hidden="1" x14ac:dyDescent="0.25">
      <c r="A608" s="9" t="s">
        <v>33</v>
      </c>
      <c r="B608" s="10" t="s">
        <v>879</v>
      </c>
      <c r="C608" t="s">
        <v>78</v>
      </c>
      <c r="D608" t="s">
        <v>306</v>
      </c>
      <c r="F608" s="9" t="s">
        <v>823</v>
      </c>
      <c r="G608">
        <v>94</v>
      </c>
      <c r="J608">
        <f>+Tabla3[[#This Row],[BALANCE INICIAL]]+Tabla3[[#This Row],[ENTRADAS]]-Tabla3[[#This Row],[SALIDAS]]</f>
        <v>94</v>
      </c>
      <c r="K608" s="2">
        <v>25</v>
      </c>
      <c r="L608" s="2">
        <f>+Tabla3[[#This Row],[BALANCE INICIAL]]*Tabla3[[#This Row],[PRECIO]]</f>
        <v>2350</v>
      </c>
      <c r="M608" s="2">
        <f>+Tabla3[[#This Row],[ENTRADAS]]*Tabla3[[#This Row],[PRECIO]]</f>
        <v>0</v>
      </c>
      <c r="N608" s="2">
        <f>+Tabla3[[#This Row],[SALIDAS]]*Tabla3[[#This Row],[PRECIO]]</f>
        <v>0</v>
      </c>
      <c r="O608" s="2">
        <f>+Tabla3[[#This Row],[BALANCE INICIAL2]]+Tabla3[[#This Row],[ENTRADAS3]]-Tabla3[[#This Row],[SALIDAS4]]</f>
        <v>2350</v>
      </c>
    </row>
    <row r="609" spans="1:15" hidden="1" x14ac:dyDescent="0.25">
      <c r="A609" s="9" t="s">
        <v>41</v>
      </c>
      <c r="B609" s="16" t="s">
        <v>890</v>
      </c>
      <c r="C609" t="s">
        <v>87</v>
      </c>
      <c r="D609" t="s">
        <v>307</v>
      </c>
      <c r="F609" s="9" t="s">
        <v>820</v>
      </c>
      <c r="G609">
        <v>215</v>
      </c>
      <c r="J609">
        <f>+Tabla3[[#This Row],[BALANCE INICIAL]]+Tabla3[[#This Row],[ENTRADAS]]-Tabla3[[#This Row],[SALIDAS]]</f>
        <v>215</v>
      </c>
      <c r="K609" s="2">
        <v>25</v>
      </c>
      <c r="L609" s="2">
        <f>+Tabla3[[#This Row],[BALANCE INICIAL]]*Tabla3[[#This Row],[PRECIO]]</f>
        <v>5375</v>
      </c>
      <c r="M609" s="2">
        <f>+Tabla3[[#This Row],[ENTRADAS]]*Tabla3[[#This Row],[PRECIO]]</f>
        <v>0</v>
      </c>
      <c r="N609" s="2">
        <f>+Tabla3[[#This Row],[SALIDAS]]*Tabla3[[#This Row],[PRECIO]]</f>
        <v>0</v>
      </c>
      <c r="O609" s="2">
        <f>+Tabla3[[#This Row],[BALANCE INICIAL2]]+Tabla3[[#This Row],[ENTRADAS3]]-Tabla3[[#This Row],[SALIDAS4]]</f>
        <v>5375</v>
      </c>
    </row>
    <row r="610" spans="1:15" hidden="1" x14ac:dyDescent="0.25">
      <c r="A610" s="9" t="s">
        <v>41</v>
      </c>
      <c r="B610" s="16" t="s">
        <v>890</v>
      </c>
      <c r="C610" t="s">
        <v>87</v>
      </c>
      <c r="D610" t="s">
        <v>308</v>
      </c>
      <c r="F610" s="9" t="s">
        <v>826</v>
      </c>
      <c r="G610">
        <v>6</v>
      </c>
      <c r="J610">
        <f>+Tabla3[[#This Row],[BALANCE INICIAL]]+Tabla3[[#This Row],[ENTRADAS]]-Tabla3[[#This Row],[SALIDAS]]</f>
        <v>6</v>
      </c>
      <c r="K610" s="2">
        <v>14.95</v>
      </c>
      <c r="L610" s="2">
        <f>+Tabla3[[#This Row],[BALANCE INICIAL]]*Tabla3[[#This Row],[PRECIO]]</f>
        <v>89.699999999999989</v>
      </c>
      <c r="M610" s="2">
        <f>+Tabla3[[#This Row],[ENTRADAS]]*Tabla3[[#This Row],[PRECIO]]</f>
        <v>0</v>
      </c>
      <c r="N610" s="2">
        <f>+Tabla3[[#This Row],[SALIDAS]]*Tabla3[[#This Row],[PRECIO]]</f>
        <v>0</v>
      </c>
      <c r="O610" s="2">
        <f>+Tabla3[[#This Row],[BALANCE INICIAL2]]+Tabla3[[#This Row],[ENTRADAS3]]-Tabla3[[#This Row],[SALIDAS4]]</f>
        <v>89.699999999999989</v>
      </c>
    </row>
    <row r="611" spans="1:15" hidden="1" x14ac:dyDescent="0.25">
      <c r="A611" s="9" t="s">
        <v>29</v>
      </c>
      <c r="B611" s="10" t="s">
        <v>878</v>
      </c>
      <c r="C611" t="s">
        <v>102</v>
      </c>
      <c r="D611" t="s">
        <v>620</v>
      </c>
      <c r="F611" s="9" t="s">
        <v>834</v>
      </c>
      <c r="G611">
        <v>2</v>
      </c>
      <c r="J611">
        <f>+Tabla3[[#This Row],[BALANCE INICIAL]]+Tabla3[[#This Row],[ENTRADAS]]-Tabla3[[#This Row],[SALIDAS]]</f>
        <v>2</v>
      </c>
      <c r="K611" s="2">
        <v>120</v>
      </c>
      <c r="L611" s="2">
        <f>+Tabla3[[#This Row],[BALANCE INICIAL]]*Tabla3[[#This Row],[PRECIO]]</f>
        <v>240</v>
      </c>
      <c r="M611" s="2">
        <f>+Tabla3[[#This Row],[ENTRADAS]]*Tabla3[[#This Row],[PRECIO]]</f>
        <v>0</v>
      </c>
      <c r="N611" s="2">
        <f>+Tabla3[[#This Row],[SALIDAS]]*Tabla3[[#This Row],[PRECIO]]</f>
        <v>0</v>
      </c>
      <c r="O611" s="2">
        <f>+Tabla3[[#This Row],[BALANCE INICIAL2]]+Tabla3[[#This Row],[ENTRADAS3]]-Tabla3[[#This Row],[SALIDAS4]]</f>
        <v>240</v>
      </c>
    </row>
    <row r="612" spans="1:15" x14ac:dyDescent="0.25">
      <c r="A612" s="9" t="s">
        <v>23</v>
      </c>
      <c r="B612" s="10" t="s">
        <v>881</v>
      </c>
      <c r="C612" t="s">
        <v>882</v>
      </c>
      <c r="D612" t="s">
        <v>425</v>
      </c>
      <c r="F612" s="9" t="s">
        <v>820</v>
      </c>
      <c r="H612">
        <v>10</v>
      </c>
      <c r="J612">
        <f>+Tabla3[[#This Row],[BALANCE INICIAL]]+Tabla3[[#This Row],[ENTRADAS]]-Tabla3[[#This Row],[SALIDAS]]</f>
        <v>10</v>
      </c>
      <c r="K612" s="2">
        <v>55</v>
      </c>
      <c r="L612" s="2">
        <f>+Tabla3[[#This Row],[BALANCE INICIAL]]*Tabla3[[#This Row],[PRECIO]]</f>
        <v>0</v>
      </c>
      <c r="M612" s="2">
        <f>+Tabla3[[#This Row],[ENTRADAS]]*Tabla3[[#This Row],[PRECIO]]</f>
        <v>550</v>
      </c>
      <c r="N612" s="2">
        <f>+Tabla3[[#This Row],[SALIDAS]]*Tabla3[[#This Row],[PRECIO]]</f>
        <v>0</v>
      </c>
      <c r="O612" s="2">
        <f>+Tabla3[[#This Row],[BALANCE INICIAL2]]+Tabla3[[#This Row],[ENTRADAS3]]-Tabla3[[#This Row],[SALIDAS4]]</f>
        <v>550</v>
      </c>
    </row>
    <row r="613" spans="1:15" hidden="1" x14ac:dyDescent="0.25">
      <c r="A613" s="9" t="s">
        <v>28</v>
      </c>
      <c r="B613" s="16" t="s">
        <v>884</v>
      </c>
      <c r="C613" t="s">
        <v>74</v>
      </c>
      <c r="D613" t="s">
        <v>309</v>
      </c>
      <c r="F613" s="9" t="s">
        <v>826</v>
      </c>
      <c r="G613">
        <v>340</v>
      </c>
      <c r="I613">
        <v>13</v>
      </c>
      <c r="J613">
        <f>+Tabla3[[#This Row],[BALANCE INICIAL]]+Tabla3[[#This Row],[ENTRADAS]]-Tabla3[[#This Row],[SALIDAS]]</f>
        <v>327</v>
      </c>
      <c r="K613" s="2">
        <v>25</v>
      </c>
      <c r="L613" s="2">
        <f>+Tabla3[[#This Row],[BALANCE INICIAL]]*Tabla3[[#This Row],[PRECIO]]</f>
        <v>8500</v>
      </c>
      <c r="M613" s="2">
        <f>+Tabla3[[#This Row],[ENTRADAS]]*Tabla3[[#This Row],[PRECIO]]</f>
        <v>0</v>
      </c>
      <c r="N613" s="2">
        <f>+Tabla3[[#This Row],[SALIDAS]]*Tabla3[[#This Row],[PRECIO]]</f>
        <v>325</v>
      </c>
      <c r="O613" s="2">
        <f>+Tabla3[[#This Row],[BALANCE INICIAL2]]+Tabla3[[#This Row],[ENTRADAS3]]-Tabla3[[#This Row],[SALIDAS4]]</f>
        <v>8175</v>
      </c>
    </row>
    <row r="614" spans="1:15" x14ac:dyDescent="0.25">
      <c r="A614" s="9" t="s">
        <v>28</v>
      </c>
      <c r="B614" s="16" t="s">
        <v>884</v>
      </c>
      <c r="C614" t="s">
        <v>74</v>
      </c>
      <c r="D614" t="s">
        <v>310</v>
      </c>
      <c r="F614" s="9" t="s">
        <v>826</v>
      </c>
      <c r="G614">
        <v>445</v>
      </c>
      <c r="H614">
        <v>10</v>
      </c>
      <c r="I614">
        <v>2</v>
      </c>
      <c r="J614">
        <f>+Tabla3[[#This Row],[BALANCE INICIAL]]+Tabla3[[#This Row],[ENTRADAS]]-Tabla3[[#This Row],[SALIDAS]]</f>
        <v>453</v>
      </c>
      <c r="K614" s="2">
        <v>3.95</v>
      </c>
      <c r="L614" s="2">
        <f>+Tabla3[[#This Row],[BALANCE INICIAL]]*Tabla3[[#This Row],[PRECIO]]</f>
        <v>1757.75</v>
      </c>
      <c r="M614" s="2">
        <f>+Tabla3[[#This Row],[ENTRADAS]]*Tabla3[[#This Row],[PRECIO]]</f>
        <v>39.5</v>
      </c>
      <c r="N614" s="2">
        <f>+Tabla3[[#This Row],[SALIDAS]]*Tabla3[[#This Row],[PRECIO]]</f>
        <v>7.9</v>
      </c>
      <c r="O614" s="2">
        <f>+Tabla3[[#This Row],[BALANCE INICIAL2]]+Tabla3[[#This Row],[ENTRADAS3]]-Tabla3[[#This Row],[SALIDAS4]]</f>
        <v>1789.35</v>
      </c>
    </row>
    <row r="615" spans="1:15" hidden="1" x14ac:dyDescent="0.25">
      <c r="A615" s="9" t="s">
        <v>29</v>
      </c>
      <c r="B615" s="10" t="s">
        <v>878</v>
      </c>
      <c r="C615" t="s">
        <v>102</v>
      </c>
      <c r="D615" t="s">
        <v>622</v>
      </c>
      <c r="F615" s="9" t="s">
        <v>865</v>
      </c>
      <c r="G615">
        <v>1</v>
      </c>
      <c r="J615">
        <f>+Tabla3[[#This Row],[BALANCE INICIAL]]+Tabla3[[#This Row],[ENTRADAS]]-Tabla3[[#This Row],[SALIDAS]]</f>
        <v>1</v>
      </c>
      <c r="K615" s="2">
        <v>42</v>
      </c>
      <c r="L615" s="2">
        <f>+Tabla3[[#This Row],[BALANCE INICIAL]]*Tabla3[[#This Row],[PRECIO]]</f>
        <v>42</v>
      </c>
      <c r="M615" s="2">
        <f>+Tabla3[[#This Row],[ENTRADAS]]*Tabla3[[#This Row],[PRECIO]]</f>
        <v>0</v>
      </c>
      <c r="N615" s="2">
        <f>+Tabla3[[#This Row],[SALIDAS]]*Tabla3[[#This Row],[PRECIO]]</f>
        <v>0</v>
      </c>
      <c r="O615" s="2">
        <f>+Tabla3[[#This Row],[BALANCE INICIAL2]]+Tabla3[[#This Row],[ENTRADAS3]]-Tabla3[[#This Row],[SALIDAS4]]</f>
        <v>42</v>
      </c>
    </row>
    <row r="616" spans="1:15" hidden="1" x14ac:dyDescent="0.25">
      <c r="A616" s="9" t="s">
        <v>29</v>
      </c>
      <c r="B616" s="10" t="s">
        <v>878</v>
      </c>
      <c r="C616" t="s">
        <v>102</v>
      </c>
      <c r="D616" t="s">
        <v>621</v>
      </c>
      <c r="F616" s="9" t="s">
        <v>871</v>
      </c>
      <c r="G616">
        <v>9</v>
      </c>
      <c r="J616">
        <f>+Tabla3[[#This Row],[BALANCE INICIAL]]+Tabla3[[#This Row],[ENTRADAS]]-Tabla3[[#This Row],[SALIDAS]]</f>
        <v>9</v>
      </c>
      <c r="K616" s="2">
        <v>195</v>
      </c>
      <c r="L616" s="2">
        <f>+Tabla3[[#This Row],[BALANCE INICIAL]]*Tabla3[[#This Row],[PRECIO]]</f>
        <v>1755</v>
      </c>
      <c r="M616" s="2">
        <f>+Tabla3[[#This Row],[ENTRADAS]]*Tabla3[[#This Row],[PRECIO]]</f>
        <v>0</v>
      </c>
      <c r="N616" s="2">
        <f>+Tabla3[[#This Row],[SALIDAS]]*Tabla3[[#This Row],[PRECIO]]</f>
        <v>0</v>
      </c>
      <c r="O616" s="2">
        <f>+Tabla3[[#This Row],[BALANCE INICIAL2]]+Tabla3[[#This Row],[ENTRADAS3]]-Tabla3[[#This Row],[SALIDAS4]]</f>
        <v>1755</v>
      </c>
    </row>
    <row r="617" spans="1:15" hidden="1" x14ac:dyDescent="0.25">
      <c r="A617" s="9" t="s">
        <v>29</v>
      </c>
      <c r="B617" s="10" t="s">
        <v>878</v>
      </c>
      <c r="C617" t="s">
        <v>102</v>
      </c>
      <c r="D617" t="s">
        <v>623</v>
      </c>
      <c r="F617" s="9" t="s">
        <v>865</v>
      </c>
      <c r="G617">
        <v>1</v>
      </c>
      <c r="J617">
        <f>+Tabla3[[#This Row],[BALANCE INICIAL]]+Tabla3[[#This Row],[ENTRADAS]]-Tabla3[[#This Row],[SALIDAS]]</f>
        <v>1</v>
      </c>
      <c r="K617" s="2">
        <v>340</v>
      </c>
      <c r="L617" s="2">
        <f>+Tabla3[[#This Row],[BALANCE INICIAL]]*Tabla3[[#This Row],[PRECIO]]</f>
        <v>340</v>
      </c>
      <c r="M617" s="2">
        <f>+Tabla3[[#This Row],[ENTRADAS]]*Tabla3[[#This Row],[PRECIO]]</f>
        <v>0</v>
      </c>
      <c r="N617" s="2">
        <f>+Tabla3[[#This Row],[SALIDAS]]*Tabla3[[#This Row],[PRECIO]]</f>
        <v>0</v>
      </c>
      <c r="O617" s="2">
        <f>+Tabla3[[#This Row],[BALANCE INICIAL2]]+Tabla3[[#This Row],[ENTRADAS3]]-Tabla3[[#This Row],[SALIDAS4]]</f>
        <v>340</v>
      </c>
    </row>
    <row r="618" spans="1:15" hidden="1" x14ac:dyDescent="0.25">
      <c r="A618" s="9" t="s">
        <v>29</v>
      </c>
      <c r="B618" s="10" t="s">
        <v>878</v>
      </c>
      <c r="C618" t="s">
        <v>102</v>
      </c>
      <c r="D618" t="s">
        <v>624</v>
      </c>
      <c r="F618" s="9" t="s">
        <v>825</v>
      </c>
      <c r="G618">
        <v>1</v>
      </c>
      <c r="J618">
        <f>+Tabla3[[#This Row],[BALANCE INICIAL]]+Tabla3[[#This Row],[ENTRADAS]]-Tabla3[[#This Row],[SALIDAS]]</f>
        <v>1</v>
      </c>
      <c r="K618" s="2">
        <v>297.95</v>
      </c>
      <c r="L618" s="2">
        <f>+Tabla3[[#This Row],[BALANCE INICIAL]]*Tabla3[[#This Row],[PRECIO]]</f>
        <v>297.95</v>
      </c>
      <c r="M618" s="2">
        <f>+Tabla3[[#This Row],[ENTRADAS]]*Tabla3[[#This Row],[PRECIO]]</f>
        <v>0</v>
      </c>
      <c r="N618" s="2">
        <f>+Tabla3[[#This Row],[SALIDAS]]*Tabla3[[#This Row],[PRECIO]]</f>
        <v>0</v>
      </c>
      <c r="O618" s="2">
        <f>+Tabla3[[#This Row],[BALANCE INICIAL2]]+Tabla3[[#This Row],[ENTRADAS3]]-Tabla3[[#This Row],[SALIDAS4]]</f>
        <v>297.95</v>
      </c>
    </row>
    <row r="619" spans="1:15" hidden="1" x14ac:dyDescent="0.25">
      <c r="A619" s="9" t="s">
        <v>29</v>
      </c>
      <c r="B619" s="10" t="s">
        <v>878</v>
      </c>
      <c r="C619" t="s">
        <v>102</v>
      </c>
      <c r="D619" t="s">
        <v>625</v>
      </c>
      <c r="F619" s="9" t="s">
        <v>865</v>
      </c>
      <c r="G619">
        <v>6</v>
      </c>
      <c r="J619">
        <f>+Tabla3[[#This Row],[BALANCE INICIAL]]+Tabla3[[#This Row],[ENTRADAS]]-Tabla3[[#This Row],[SALIDAS]]</f>
        <v>6</v>
      </c>
      <c r="K619" s="2">
        <v>312</v>
      </c>
      <c r="L619" s="2">
        <f>+Tabla3[[#This Row],[BALANCE INICIAL]]*Tabla3[[#This Row],[PRECIO]]</f>
        <v>1872</v>
      </c>
      <c r="M619" s="2">
        <f>+Tabla3[[#This Row],[ENTRADAS]]*Tabla3[[#This Row],[PRECIO]]</f>
        <v>0</v>
      </c>
      <c r="N619" s="2">
        <f>+Tabla3[[#This Row],[SALIDAS]]*Tabla3[[#This Row],[PRECIO]]</f>
        <v>0</v>
      </c>
      <c r="O619" s="2">
        <f>+Tabla3[[#This Row],[BALANCE INICIAL2]]+Tabla3[[#This Row],[ENTRADAS3]]-Tabla3[[#This Row],[SALIDAS4]]</f>
        <v>1872</v>
      </c>
    </row>
    <row r="620" spans="1:15" hidden="1" x14ac:dyDescent="0.25">
      <c r="A620" s="9" t="s">
        <v>59</v>
      </c>
      <c r="B620" s="10" t="s">
        <v>878</v>
      </c>
      <c r="C620" t="s">
        <v>102</v>
      </c>
      <c r="D620" t="s">
        <v>786</v>
      </c>
      <c r="F620" s="9" t="s">
        <v>865</v>
      </c>
      <c r="G620">
        <v>0</v>
      </c>
      <c r="J620">
        <f>+Tabla3[[#This Row],[BALANCE INICIAL]]+Tabla3[[#This Row],[ENTRADAS]]-Tabla3[[#This Row],[SALIDAS]]</f>
        <v>0</v>
      </c>
      <c r="K620" s="2">
        <v>170</v>
      </c>
      <c r="L620" s="2">
        <f>+Tabla3[[#This Row],[BALANCE INICIAL]]*Tabla3[[#This Row],[PRECIO]]</f>
        <v>0</v>
      </c>
      <c r="M620" s="2">
        <f>+Tabla3[[#This Row],[ENTRADAS]]*Tabla3[[#This Row],[PRECIO]]</f>
        <v>0</v>
      </c>
      <c r="N620" s="2">
        <f>+Tabla3[[#This Row],[SALIDAS]]*Tabla3[[#This Row],[PRECIO]]</f>
        <v>0</v>
      </c>
      <c r="O620" s="2">
        <f>+Tabla3[[#This Row],[BALANCE INICIAL2]]+Tabla3[[#This Row],[ENTRADAS3]]-Tabla3[[#This Row],[SALIDAS4]]</f>
        <v>0</v>
      </c>
    </row>
    <row r="621" spans="1:15" hidden="1" x14ac:dyDescent="0.25">
      <c r="A621" s="9" t="s">
        <v>29</v>
      </c>
      <c r="B621" s="10" t="s">
        <v>878</v>
      </c>
      <c r="C621" t="s">
        <v>102</v>
      </c>
      <c r="D621" t="s">
        <v>626</v>
      </c>
      <c r="F621" s="9" t="s">
        <v>865</v>
      </c>
      <c r="G621">
        <v>1</v>
      </c>
      <c r="J621">
        <f>+Tabla3[[#This Row],[BALANCE INICIAL]]+Tabla3[[#This Row],[ENTRADAS]]-Tabla3[[#This Row],[SALIDAS]]</f>
        <v>1</v>
      </c>
      <c r="K621" s="2">
        <v>275</v>
      </c>
      <c r="L621" s="2">
        <f>+Tabla3[[#This Row],[BALANCE INICIAL]]*Tabla3[[#This Row],[PRECIO]]</f>
        <v>275</v>
      </c>
      <c r="M621" s="2">
        <f>+Tabla3[[#This Row],[ENTRADAS]]*Tabla3[[#This Row],[PRECIO]]</f>
        <v>0</v>
      </c>
      <c r="N621" s="2">
        <f>+Tabla3[[#This Row],[SALIDAS]]*Tabla3[[#This Row],[PRECIO]]</f>
        <v>0</v>
      </c>
      <c r="O621" s="2">
        <f>+Tabla3[[#This Row],[BALANCE INICIAL2]]+Tabla3[[#This Row],[ENTRADAS3]]-Tabla3[[#This Row],[SALIDAS4]]</f>
        <v>275</v>
      </c>
    </row>
    <row r="622" spans="1:15" hidden="1" x14ac:dyDescent="0.25">
      <c r="A622" s="9" t="s">
        <v>29</v>
      </c>
      <c r="B622" s="10" t="s">
        <v>878</v>
      </c>
      <c r="C622" t="s">
        <v>102</v>
      </c>
      <c r="D622" t="s">
        <v>627</v>
      </c>
      <c r="F622" s="9" t="s">
        <v>865</v>
      </c>
      <c r="G622">
        <v>4</v>
      </c>
      <c r="J622">
        <f>+Tabla3[[#This Row],[BALANCE INICIAL]]+Tabla3[[#This Row],[ENTRADAS]]-Tabla3[[#This Row],[SALIDAS]]</f>
        <v>4</v>
      </c>
      <c r="K622" s="2">
        <v>277</v>
      </c>
      <c r="L622" s="2">
        <f>+Tabla3[[#This Row],[BALANCE INICIAL]]*Tabla3[[#This Row],[PRECIO]]</f>
        <v>1108</v>
      </c>
      <c r="M622" s="2">
        <f>+Tabla3[[#This Row],[ENTRADAS]]*Tabla3[[#This Row],[PRECIO]]</f>
        <v>0</v>
      </c>
      <c r="N622" s="2">
        <f>+Tabla3[[#This Row],[SALIDAS]]*Tabla3[[#This Row],[PRECIO]]</f>
        <v>0</v>
      </c>
      <c r="O622" s="2">
        <f>+Tabla3[[#This Row],[BALANCE INICIAL2]]+Tabla3[[#This Row],[ENTRADAS3]]-Tabla3[[#This Row],[SALIDAS4]]</f>
        <v>1108</v>
      </c>
    </row>
    <row r="623" spans="1:15" hidden="1" x14ac:dyDescent="0.25">
      <c r="A623" s="9" t="s">
        <v>29</v>
      </c>
      <c r="B623" s="10" t="s">
        <v>878</v>
      </c>
      <c r="C623" t="s">
        <v>102</v>
      </c>
      <c r="D623" t="s">
        <v>628</v>
      </c>
      <c r="F623" s="9" t="s">
        <v>865</v>
      </c>
      <c r="G623">
        <v>3</v>
      </c>
      <c r="J623">
        <f>+Tabla3[[#This Row],[BALANCE INICIAL]]+Tabla3[[#This Row],[ENTRADAS]]-Tabla3[[#This Row],[SALIDAS]]</f>
        <v>3</v>
      </c>
      <c r="K623" s="2">
        <v>200</v>
      </c>
      <c r="L623" s="2">
        <f>+Tabla3[[#This Row],[BALANCE INICIAL]]*Tabla3[[#This Row],[PRECIO]]</f>
        <v>600</v>
      </c>
      <c r="M623" s="2">
        <f>+Tabla3[[#This Row],[ENTRADAS]]*Tabla3[[#This Row],[PRECIO]]</f>
        <v>0</v>
      </c>
      <c r="N623" s="2">
        <f>+Tabla3[[#This Row],[SALIDAS]]*Tabla3[[#This Row],[PRECIO]]</f>
        <v>0</v>
      </c>
      <c r="O623" s="2">
        <f>+Tabla3[[#This Row],[BALANCE INICIAL2]]+Tabla3[[#This Row],[ENTRADAS3]]-Tabla3[[#This Row],[SALIDAS4]]</f>
        <v>600</v>
      </c>
    </row>
    <row r="624" spans="1:15" hidden="1" x14ac:dyDescent="0.25">
      <c r="A624" s="9" t="s">
        <v>29</v>
      </c>
      <c r="B624" s="10" t="s">
        <v>878</v>
      </c>
      <c r="C624" t="s">
        <v>102</v>
      </c>
      <c r="D624" t="s">
        <v>629</v>
      </c>
      <c r="F624" s="9" t="s">
        <v>865</v>
      </c>
      <c r="G624">
        <v>1</v>
      </c>
      <c r="J624">
        <f>+Tabla3[[#This Row],[BALANCE INICIAL]]+Tabla3[[#This Row],[ENTRADAS]]-Tabla3[[#This Row],[SALIDAS]]</f>
        <v>1</v>
      </c>
      <c r="K624" s="2">
        <v>220</v>
      </c>
      <c r="L624" s="2">
        <f>+Tabla3[[#This Row],[BALANCE INICIAL]]*Tabla3[[#This Row],[PRECIO]]</f>
        <v>220</v>
      </c>
      <c r="M624" s="2">
        <f>+Tabla3[[#This Row],[ENTRADAS]]*Tabla3[[#This Row],[PRECIO]]</f>
        <v>0</v>
      </c>
      <c r="N624" s="2">
        <f>+Tabla3[[#This Row],[SALIDAS]]*Tabla3[[#This Row],[PRECIO]]</f>
        <v>0</v>
      </c>
      <c r="O624" s="2">
        <f>+Tabla3[[#This Row],[BALANCE INICIAL2]]+Tabla3[[#This Row],[ENTRADAS3]]-Tabla3[[#This Row],[SALIDAS4]]</f>
        <v>220</v>
      </c>
    </row>
    <row r="625" spans="1:15" hidden="1" x14ac:dyDescent="0.25">
      <c r="A625" s="9" t="s">
        <v>29</v>
      </c>
      <c r="B625" s="10" t="s">
        <v>878</v>
      </c>
      <c r="C625" t="s">
        <v>102</v>
      </c>
      <c r="D625" t="s">
        <v>630</v>
      </c>
      <c r="F625" s="9" t="s">
        <v>865</v>
      </c>
      <c r="G625">
        <v>1</v>
      </c>
      <c r="J625">
        <f>+Tabla3[[#This Row],[BALANCE INICIAL]]+Tabla3[[#This Row],[ENTRADAS]]-Tabla3[[#This Row],[SALIDAS]]</f>
        <v>1</v>
      </c>
      <c r="K625" s="2">
        <v>225</v>
      </c>
      <c r="L625" s="2">
        <f>+Tabla3[[#This Row],[BALANCE INICIAL]]*Tabla3[[#This Row],[PRECIO]]</f>
        <v>225</v>
      </c>
      <c r="M625" s="2">
        <f>+Tabla3[[#This Row],[ENTRADAS]]*Tabla3[[#This Row],[PRECIO]]</f>
        <v>0</v>
      </c>
      <c r="N625" s="2">
        <f>+Tabla3[[#This Row],[SALIDAS]]*Tabla3[[#This Row],[PRECIO]]</f>
        <v>0</v>
      </c>
      <c r="O625" s="2">
        <f>+Tabla3[[#This Row],[BALANCE INICIAL2]]+Tabla3[[#This Row],[ENTRADAS3]]-Tabla3[[#This Row],[SALIDAS4]]</f>
        <v>225</v>
      </c>
    </row>
    <row r="626" spans="1:15" hidden="1" x14ac:dyDescent="0.25">
      <c r="A626" s="9" t="s">
        <v>59</v>
      </c>
      <c r="B626" s="16" t="s">
        <v>880</v>
      </c>
      <c r="C626" t="s">
        <v>107</v>
      </c>
      <c r="D626" t="s">
        <v>787</v>
      </c>
      <c r="F626" s="9" t="s">
        <v>820</v>
      </c>
      <c r="G626">
        <v>5</v>
      </c>
      <c r="J626">
        <f>+Tabla3[[#This Row],[BALANCE INICIAL]]+Tabla3[[#This Row],[ENTRADAS]]-Tabla3[[#This Row],[SALIDAS]]</f>
        <v>5</v>
      </c>
      <c r="K626" s="2">
        <v>1300</v>
      </c>
      <c r="L626" s="2">
        <f>+Tabla3[[#This Row],[BALANCE INICIAL]]*Tabla3[[#This Row],[PRECIO]]</f>
        <v>6500</v>
      </c>
      <c r="M626" s="2">
        <f>+Tabla3[[#This Row],[ENTRADAS]]*Tabla3[[#This Row],[PRECIO]]</f>
        <v>0</v>
      </c>
      <c r="N626" s="2">
        <f>+Tabla3[[#This Row],[SALIDAS]]*Tabla3[[#This Row],[PRECIO]]</f>
        <v>0</v>
      </c>
      <c r="O626" s="2">
        <f>+Tabla3[[#This Row],[BALANCE INICIAL2]]+Tabla3[[#This Row],[ENTRADAS3]]-Tabla3[[#This Row],[SALIDAS4]]</f>
        <v>6500</v>
      </c>
    </row>
    <row r="627" spans="1:15" hidden="1" x14ac:dyDescent="0.25">
      <c r="A627" s="9" t="s">
        <v>59</v>
      </c>
      <c r="B627" s="16" t="s">
        <v>880</v>
      </c>
      <c r="C627" t="s">
        <v>107</v>
      </c>
      <c r="D627" t="s">
        <v>788</v>
      </c>
      <c r="F627" s="9" t="s">
        <v>820</v>
      </c>
      <c r="G627">
        <v>9</v>
      </c>
      <c r="J627">
        <f>+Tabla3[[#This Row],[BALANCE INICIAL]]+Tabla3[[#This Row],[ENTRADAS]]-Tabla3[[#This Row],[SALIDAS]]</f>
        <v>9</v>
      </c>
      <c r="K627" s="2">
        <v>1050</v>
      </c>
      <c r="L627" s="2">
        <f>+Tabla3[[#This Row],[BALANCE INICIAL]]*Tabla3[[#This Row],[PRECIO]]</f>
        <v>9450</v>
      </c>
      <c r="M627" s="2">
        <f>+Tabla3[[#This Row],[ENTRADAS]]*Tabla3[[#This Row],[PRECIO]]</f>
        <v>0</v>
      </c>
      <c r="N627" s="2">
        <f>+Tabla3[[#This Row],[SALIDAS]]*Tabla3[[#This Row],[PRECIO]]</f>
        <v>0</v>
      </c>
      <c r="O627" s="2">
        <f>+Tabla3[[#This Row],[BALANCE INICIAL2]]+Tabla3[[#This Row],[ENTRADAS3]]-Tabla3[[#This Row],[SALIDAS4]]</f>
        <v>9450</v>
      </c>
    </row>
    <row r="628" spans="1:15" ht="26.25" x14ac:dyDescent="0.25">
      <c r="A628" s="15" t="s">
        <v>43</v>
      </c>
      <c r="B628" s="10" t="s">
        <v>954</v>
      </c>
      <c r="C628" s="18" t="s">
        <v>89</v>
      </c>
      <c r="D628" t="s">
        <v>957</v>
      </c>
      <c r="F628" s="9" t="s">
        <v>820</v>
      </c>
      <c r="H628">
        <v>3</v>
      </c>
      <c r="J628">
        <f>+Tabla3[[#This Row],[BALANCE INICIAL]]+Tabla3[[#This Row],[ENTRADAS]]-Tabla3[[#This Row],[SALIDAS]]</f>
        <v>3</v>
      </c>
      <c r="K628" s="2">
        <v>1725</v>
      </c>
      <c r="L628" s="2">
        <f>+Tabla3[[#This Row],[BALANCE INICIAL]]*Tabla3[[#This Row],[PRECIO]]</f>
        <v>0</v>
      </c>
      <c r="M628" s="2">
        <f>+Tabla3[[#This Row],[ENTRADAS]]*Tabla3[[#This Row],[PRECIO]]</f>
        <v>5175</v>
      </c>
      <c r="N628" s="2">
        <f>+Tabla3[[#This Row],[SALIDAS]]*Tabla3[[#This Row],[PRECIO]]</f>
        <v>0</v>
      </c>
      <c r="O628" s="2">
        <f>+Tabla3[[#This Row],[BALANCE INICIAL2]]+Tabla3[[#This Row],[ENTRADAS3]]-Tabla3[[#This Row],[SALIDAS4]]</f>
        <v>5175</v>
      </c>
    </row>
    <row r="629" spans="1:15" ht="26.25" x14ac:dyDescent="0.25">
      <c r="A629" s="15" t="s">
        <v>43</v>
      </c>
      <c r="B629" s="10" t="s">
        <v>954</v>
      </c>
      <c r="C629" s="18" t="s">
        <v>89</v>
      </c>
      <c r="D629" t="s">
        <v>958</v>
      </c>
      <c r="F629" s="9" t="s">
        <v>820</v>
      </c>
      <c r="H629">
        <v>16</v>
      </c>
      <c r="J629">
        <f>+Tabla3[[#This Row],[BALANCE INICIAL]]+Tabla3[[#This Row],[ENTRADAS]]-Tabla3[[#This Row],[SALIDAS]]</f>
        <v>16</v>
      </c>
      <c r="K629" s="2">
        <v>441</v>
      </c>
      <c r="L629" s="2">
        <f>+Tabla3[[#This Row],[BALANCE INICIAL]]*Tabla3[[#This Row],[PRECIO]]</f>
        <v>0</v>
      </c>
      <c r="M629" s="2">
        <f>+Tabla3[[#This Row],[ENTRADAS]]*Tabla3[[#This Row],[PRECIO]]</f>
        <v>7056</v>
      </c>
      <c r="N629" s="2">
        <f>+Tabla3[[#This Row],[SALIDAS]]*Tabla3[[#This Row],[PRECIO]]</f>
        <v>0</v>
      </c>
      <c r="O629" s="2">
        <f>+Tabla3[[#This Row],[BALANCE INICIAL2]]+Tabla3[[#This Row],[ENTRADAS3]]-Tabla3[[#This Row],[SALIDAS4]]</f>
        <v>7056</v>
      </c>
    </row>
    <row r="630" spans="1:15" hidden="1" x14ac:dyDescent="0.25">
      <c r="A630" s="9" t="s">
        <v>28</v>
      </c>
      <c r="B630" s="16" t="s">
        <v>884</v>
      </c>
      <c r="C630" t="s">
        <v>74</v>
      </c>
      <c r="D630" t="s">
        <v>311</v>
      </c>
      <c r="F630" s="9" t="s">
        <v>820</v>
      </c>
      <c r="G630">
        <v>63</v>
      </c>
      <c r="I630">
        <v>7</v>
      </c>
      <c r="J630">
        <f>+Tabla3[[#This Row],[BALANCE INICIAL]]+Tabla3[[#This Row],[ENTRADAS]]-Tabla3[[#This Row],[SALIDAS]]</f>
        <v>56</v>
      </c>
      <c r="K630" s="2">
        <v>19.5</v>
      </c>
      <c r="L630" s="2">
        <f>+Tabla3[[#This Row],[BALANCE INICIAL]]*Tabla3[[#This Row],[PRECIO]]</f>
        <v>1228.5</v>
      </c>
      <c r="M630" s="2">
        <f>+Tabla3[[#This Row],[ENTRADAS]]*Tabla3[[#This Row],[PRECIO]]</f>
        <v>0</v>
      </c>
      <c r="N630" s="2">
        <f>+Tabla3[[#This Row],[SALIDAS]]*Tabla3[[#This Row],[PRECIO]]</f>
        <v>136.5</v>
      </c>
      <c r="O630" s="2">
        <f>+Tabla3[[#This Row],[BALANCE INICIAL2]]+Tabla3[[#This Row],[ENTRADAS3]]-Tabla3[[#This Row],[SALIDAS4]]</f>
        <v>1092</v>
      </c>
    </row>
    <row r="631" spans="1:15" hidden="1" x14ac:dyDescent="0.25">
      <c r="A631" s="9" t="s">
        <v>56</v>
      </c>
      <c r="B631" s="16" t="s">
        <v>890</v>
      </c>
      <c r="C631" t="s">
        <v>105</v>
      </c>
      <c r="D631" t="s">
        <v>528</v>
      </c>
      <c r="F631" s="9" t="s">
        <v>907</v>
      </c>
      <c r="G631">
        <v>0</v>
      </c>
      <c r="J631">
        <f>+Tabla3[[#This Row],[BALANCE INICIAL]]+Tabla3[[#This Row],[ENTRADAS]]-Tabla3[[#This Row],[SALIDAS]]</f>
        <v>0</v>
      </c>
      <c r="K631" s="2">
        <v>110</v>
      </c>
      <c r="L631" s="2">
        <f>+Tabla3[[#This Row],[BALANCE INICIAL]]*Tabla3[[#This Row],[PRECIO]]</f>
        <v>0</v>
      </c>
      <c r="M631" s="2">
        <f>+Tabla3[[#This Row],[ENTRADAS]]*Tabla3[[#This Row],[PRECIO]]</f>
        <v>0</v>
      </c>
      <c r="N631" s="2">
        <f>+Tabla3[[#This Row],[SALIDAS]]*Tabla3[[#This Row],[PRECIO]]</f>
        <v>0</v>
      </c>
      <c r="O631" s="2">
        <f>+Tabla3[[#This Row],[BALANCE INICIAL2]]+Tabla3[[#This Row],[ENTRADAS3]]-Tabla3[[#This Row],[SALIDAS4]]</f>
        <v>0</v>
      </c>
    </row>
    <row r="632" spans="1:15" hidden="1" x14ac:dyDescent="0.25">
      <c r="A632" s="9" t="s">
        <v>59</v>
      </c>
      <c r="B632" s="16" t="s">
        <v>880</v>
      </c>
      <c r="C632" t="s">
        <v>107</v>
      </c>
      <c r="D632" t="s">
        <v>789</v>
      </c>
      <c r="F632" s="9" t="s">
        <v>873</v>
      </c>
      <c r="G632">
        <v>168</v>
      </c>
      <c r="J632">
        <f>+Tabla3[[#This Row],[BALANCE INICIAL]]+Tabla3[[#This Row],[ENTRADAS]]-Tabla3[[#This Row],[SALIDAS]]</f>
        <v>168</v>
      </c>
      <c r="K632" s="2">
        <v>565</v>
      </c>
      <c r="L632" s="2">
        <f>+Tabla3[[#This Row],[BALANCE INICIAL]]*Tabla3[[#This Row],[PRECIO]]</f>
        <v>94920</v>
      </c>
      <c r="M632" s="2">
        <f>+Tabla3[[#This Row],[ENTRADAS]]*Tabla3[[#This Row],[PRECIO]]</f>
        <v>0</v>
      </c>
      <c r="N632" s="2">
        <f>+Tabla3[[#This Row],[SALIDAS]]*Tabla3[[#This Row],[PRECIO]]</f>
        <v>0</v>
      </c>
      <c r="O632" s="2">
        <f>+Tabla3[[#This Row],[BALANCE INICIAL2]]+Tabla3[[#This Row],[ENTRADAS3]]-Tabla3[[#This Row],[SALIDAS4]]</f>
        <v>94920</v>
      </c>
    </row>
    <row r="633" spans="1:15" hidden="1" x14ac:dyDescent="0.25">
      <c r="A633" s="9" t="s">
        <v>59</v>
      </c>
      <c r="B633" s="16" t="s">
        <v>880</v>
      </c>
      <c r="C633" t="s">
        <v>107</v>
      </c>
      <c r="D633" t="s">
        <v>790</v>
      </c>
      <c r="F633" s="9" t="s">
        <v>873</v>
      </c>
      <c r="G633">
        <v>2</v>
      </c>
      <c r="J633">
        <f>+Tabla3[[#This Row],[BALANCE INICIAL]]+Tabla3[[#This Row],[ENTRADAS]]-Tabla3[[#This Row],[SALIDAS]]</f>
        <v>2</v>
      </c>
      <c r="K633" s="2">
        <v>900</v>
      </c>
      <c r="L633" s="2">
        <f>+Tabla3[[#This Row],[BALANCE INICIAL]]*Tabla3[[#This Row],[PRECIO]]</f>
        <v>1800</v>
      </c>
      <c r="M633" s="2">
        <f>+Tabla3[[#This Row],[ENTRADAS]]*Tabla3[[#This Row],[PRECIO]]</f>
        <v>0</v>
      </c>
      <c r="N633" s="2">
        <f>+Tabla3[[#This Row],[SALIDAS]]*Tabla3[[#This Row],[PRECIO]]</f>
        <v>0</v>
      </c>
      <c r="O633" s="2">
        <f>+Tabla3[[#This Row],[BALANCE INICIAL2]]+Tabla3[[#This Row],[ENTRADAS3]]-Tabla3[[#This Row],[SALIDAS4]]</f>
        <v>1800</v>
      </c>
    </row>
    <row r="634" spans="1:15" hidden="1" x14ac:dyDescent="0.25">
      <c r="A634" s="9" t="s">
        <v>59</v>
      </c>
      <c r="B634" s="16" t="s">
        <v>880</v>
      </c>
      <c r="C634" t="s">
        <v>107</v>
      </c>
      <c r="D634" t="s">
        <v>791</v>
      </c>
      <c r="F634" s="9" t="s">
        <v>873</v>
      </c>
      <c r="G634">
        <v>2</v>
      </c>
      <c r="J634">
        <f>+Tabla3[[#This Row],[BALANCE INICIAL]]+Tabla3[[#This Row],[ENTRADAS]]-Tabla3[[#This Row],[SALIDAS]]</f>
        <v>2</v>
      </c>
      <c r="K634" s="2">
        <v>1190</v>
      </c>
      <c r="L634" s="2">
        <f>+Tabla3[[#This Row],[BALANCE INICIAL]]*Tabla3[[#This Row],[PRECIO]]</f>
        <v>2380</v>
      </c>
      <c r="M634" s="2">
        <f>+Tabla3[[#This Row],[ENTRADAS]]*Tabla3[[#This Row],[PRECIO]]</f>
        <v>0</v>
      </c>
      <c r="N634" s="2">
        <f>+Tabla3[[#This Row],[SALIDAS]]*Tabla3[[#This Row],[PRECIO]]</f>
        <v>0</v>
      </c>
      <c r="O634" s="2">
        <f>+Tabla3[[#This Row],[BALANCE INICIAL2]]+Tabla3[[#This Row],[ENTRADAS3]]-Tabla3[[#This Row],[SALIDAS4]]</f>
        <v>2380</v>
      </c>
    </row>
    <row r="635" spans="1:15" hidden="1" x14ac:dyDescent="0.25">
      <c r="A635" s="9" t="s">
        <v>59</v>
      </c>
      <c r="B635" s="16" t="s">
        <v>880</v>
      </c>
      <c r="C635" t="s">
        <v>107</v>
      </c>
      <c r="D635" t="s">
        <v>792</v>
      </c>
      <c r="F635" s="9" t="s">
        <v>873</v>
      </c>
      <c r="G635">
        <v>3</v>
      </c>
      <c r="J635">
        <f>+Tabla3[[#This Row],[BALANCE INICIAL]]+Tabla3[[#This Row],[ENTRADAS]]-Tabla3[[#This Row],[SALIDAS]]</f>
        <v>3</v>
      </c>
      <c r="K635" s="2">
        <v>800</v>
      </c>
      <c r="L635" s="2">
        <f>+Tabla3[[#This Row],[BALANCE INICIAL]]*Tabla3[[#This Row],[PRECIO]]</f>
        <v>2400</v>
      </c>
      <c r="M635" s="2">
        <f>+Tabla3[[#This Row],[ENTRADAS]]*Tabla3[[#This Row],[PRECIO]]</f>
        <v>0</v>
      </c>
      <c r="N635" s="2">
        <f>+Tabla3[[#This Row],[SALIDAS]]*Tabla3[[#This Row],[PRECIO]]</f>
        <v>0</v>
      </c>
      <c r="O635" s="2">
        <f>+Tabla3[[#This Row],[BALANCE INICIAL2]]+Tabla3[[#This Row],[ENTRADAS3]]-Tabla3[[#This Row],[SALIDAS4]]</f>
        <v>2400</v>
      </c>
    </row>
    <row r="636" spans="1:15" hidden="1" x14ac:dyDescent="0.25">
      <c r="A636" s="9" t="s">
        <v>59</v>
      </c>
      <c r="B636" s="16" t="s">
        <v>880</v>
      </c>
      <c r="C636" t="s">
        <v>107</v>
      </c>
      <c r="D636" t="s">
        <v>793</v>
      </c>
      <c r="F636" s="9" t="s">
        <v>873</v>
      </c>
      <c r="G636">
        <v>1</v>
      </c>
      <c r="J636">
        <f>+Tabla3[[#This Row],[BALANCE INICIAL]]+Tabla3[[#This Row],[ENTRADAS]]-Tabla3[[#This Row],[SALIDAS]]</f>
        <v>1</v>
      </c>
      <c r="K636" s="2">
        <v>737</v>
      </c>
      <c r="L636" s="2">
        <f>+Tabla3[[#This Row],[BALANCE INICIAL]]*Tabla3[[#This Row],[PRECIO]]</f>
        <v>737</v>
      </c>
      <c r="M636" s="2">
        <f>+Tabla3[[#This Row],[ENTRADAS]]*Tabla3[[#This Row],[PRECIO]]</f>
        <v>0</v>
      </c>
      <c r="N636" s="2">
        <f>+Tabla3[[#This Row],[SALIDAS]]*Tabla3[[#This Row],[PRECIO]]</f>
        <v>0</v>
      </c>
      <c r="O636" s="2">
        <f>+Tabla3[[#This Row],[BALANCE INICIAL2]]+Tabla3[[#This Row],[ENTRADAS3]]-Tabla3[[#This Row],[SALIDAS4]]</f>
        <v>737</v>
      </c>
    </row>
    <row r="637" spans="1:15" hidden="1" x14ac:dyDescent="0.25">
      <c r="A637" s="9" t="s">
        <v>59</v>
      </c>
      <c r="B637" s="16" t="s">
        <v>880</v>
      </c>
      <c r="C637" t="s">
        <v>107</v>
      </c>
      <c r="D637" t="s">
        <v>794</v>
      </c>
      <c r="F637" s="9" t="s">
        <v>873</v>
      </c>
      <c r="G637">
        <v>1</v>
      </c>
      <c r="J637">
        <f>+Tabla3[[#This Row],[BALANCE INICIAL]]+Tabla3[[#This Row],[ENTRADAS]]-Tabla3[[#This Row],[SALIDAS]]</f>
        <v>1</v>
      </c>
      <c r="K637" s="2">
        <v>715</v>
      </c>
      <c r="L637" s="2">
        <f>+Tabla3[[#This Row],[BALANCE INICIAL]]*Tabla3[[#This Row],[PRECIO]]</f>
        <v>715</v>
      </c>
      <c r="M637" s="2">
        <f>+Tabla3[[#This Row],[ENTRADAS]]*Tabla3[[#This Row],[PRECIO]]</f>
        <v>0</v>
      </c>
      <c r="N637" s="2">
        <f>+Tabla3[[#This Row],[SALIDAS]]*Tabla3[[#This Row],[PRECIO]]</f>
        <v>0</v>
      </c>
      <c r="O637" s="2">
        <f>+Tabla3[[#This Row],[BALANCE INICIAL2]]+Tabla3[[#This Row],[ENTRADAS3]]-Tabla3[[#This Row],[SALIDAS4]]</f>
        <v>715</v>
      </c>
    </row>
    <row r="638" spans="1:15" hidden="1" x14ac:dyDescent="0.25">
      <c r="A638" s="9" t="s">
        <v>59</v>
      </c>
      <c r="B638" s="16" t="s">
        <v>880</v>
      </c>
      <c r="C638" t="s">
        <v>107</v>
      </c>
      <c r="D638" t="s">
        <v>795</v>
      </c>
      <c r="F638" s="9" t="s">
        <v>873</v>
      </c>
      <c r="G638">
        <v>3</v>
      </c>
      <c r="J638">
        <f>+Tabla3[[#This Row],[BALANCE INICIAL]]+Tabla3[[#This Row],[ENTRADAS]]-Tabla3[[#This Row],[SALIDAS]]</f>
        <v>3</v>
      </c>
      <c r="K638" s="2">
        <v>740</v>
      </c>
      <c r="L638" s="2">
        <f>+Tabla3[[#This Row],[BALANCE INICIAL]]*Tabla3[[#This Row],[PRECIO]]</f>
        <v>2220</v>
      </c>
      <c r="M638" s="2">
        <f>+Tabla3[[#This Row],[ENTRADAS]]*Tabla3[[#This Row],[PRECIO]]</f>
        <v>0</v>
      </c>
      <c r="N638" s="2">
        <f>+Tabla3[[#This Row],[SALIDAS]]*Tabla3[[#This Row],[PRECIO]]</f>
        <v>0</v>
      </c>
      <c r="O638" s="2">
        <f>+Tabla3[[#This Row],[BALANCE INICIAL2]]+Tabla3[[#This Row],[ENTRADAS3]]-Tabla3[[#This Row],[SALIDAS4]]</f>
        <v>2220</v>
      </c>
    </row>
    <row r="639" spans="1:15" hidden="1" x14ac:dyDescent="0.25">
      <c r="A639" s="9" t="s">
        <v>59</v>
      </c>
      <c r="B639" s="16" t="s">
        <v>880</v>
      </c>
      <c r="C639" t="s">
        <v>107</v>
      </c>
      <c r="D639" t="s">
        <v>796</v>
      </c>
      <c r="F639" s="9" t="s">
        <v>873</v>
      </c>
      <c r="G639">
        <v>1</v>
      </c>
      <c r="J639">
        <f>+Tabla3[[#This Row],[BALANCE INICIAL]]+Tabla3[[#This Row],[ENTRADAS]]-Tabla3[[#This Row],[SALIDAS]]</f>
        <v>1</v>
      </c>
      <c r="K639" s="2">
        <v>725</v>
      </c>
      <c r="L639" s="2">
        <f>+Tabla3[[#This Row],[BALANCE INICIAL]]*Tabla3[[#This Row],[PRECIO]]</f>
        <v>725</v>
      </c>
      <c r="M639" s="2">
        <f>+Tabla3[[#This Row],[ENTRADAS]]*Tabla3[[#This Row],[PRECIO]]</f>
        <v>0</v>
      </c>
      <c r="N639" s="2">
        <f>+Tabla3[[#This Row],[SALIDAS]]*Tabla3[[#This Row],[PRECIO]]</f>
        <v>0</v>
      </c>
      <c r="O639" s="2">
        <f>+Tabla3[[#This Row],[BALANCE INICIAL2]]+Tabla3[[#This Row],[ENTRADAS3]]-Tabla3[[#This Row],[SALIDAS4]]</f>
        <v>725</v>
      </c>
    </row>
    <row r="640" spans="1:15" hidden="1" x14ac:dyDescent="0.25">
      <c r="A640" s="9" t="s">
        <v>59</v>
      </c>
      <c r="B640" s="16" t="s">
        <v>880</v>
      </c>
      <c r="C640" t="s">
        <v>107</v>
      </c>
      <c r="D640" t="s">
        <v>797</v>
      </c>
      <c r="F640" s="9" t="s">
        <v>873</v>
      </c>
      <c r="G640">
        <v>1</v>
      </c>
      <c r="J640">
        <f>+Tabla3[[#This Row],[BALANCE INICIAL]]+Tabla3[[#This Row],[ENTRADAS]]-Tabla3[[#This Row],[SALIDAS]]</f>
        <v>1</v>
      </c>
      <c r="K640" s="2">
        <v>700</v>
      </c>
      <c r="L640" s="2">
        <f>+Tabla3[[#This Row],[BALANCE INICIAL]]*Tabla3[[#This Row],[PRECIO]]</f>
        <v>700</v>
      </c>
      <c r="M640" s="2">
        <f>+Tabla3[[#This Row],[ENTRADAS]]*Tabla3[[#This Row],[PRECIO]]</f>
        <v>0</v>
      </c>
      <c r="N640" s="2">
        <f>+Tabla3[[#This Row],[SALIDAS]]*Tabla3[[#This Row],[PRECIO]]</f>
        <v>0</v>
      </c>
      <c r="O640" s="2">
        <f>+Tabla3[[#This Row],[BALANCE INICIAL2]]+Tabla3[[#This Row],[ENTRADAS3]]-Tabla3[[#This Row],[SALIDAS4]]</f>
        <v>700</v>
      </c>
    </row>
    <row r="641" spans="1:15" hidden="1" x14ac:dyDescent="0.25">
      <c r="A641" s="9" t="s">
        <v>59</v>
      </c>
      <c r="B641" s="16" t="s">
        <v>880</v>
      </c>
      <c r="C641" t="s">
        <v>107</v>
      </c>
      <c r="D641" t="s">
        <v>798</v>
      </c>
      <c r="F641" s="9" t="s">
        <v>873</v>
      </c>
      <c r="G641">
        <v>2</v>
      </c>
      <c r="J641">
        <f>+Tabla3[[#This Row],[BALANCE INICIAL]]+Tabla3[[#This Row],[ENTRADAS]]-Tabla3[[#This Row],[SALIDAS]]</f>
        <v>2</v>
      </c>
      <c r="K641" s="2">
        <v>700</v>
      </c>
      <c r="L641" s="2">
        <f>+Tabla3[[#This Row],[BALANCE INICIAL]]*Tabla3[[#This Row],[PRECIO]]</f>
        <v>1400</v>
      </c>
      <c r="M641" s="2">
        <f>+Tabla3[[#This Row],[ENTRADAS]]*Tabla3[[#This Row],[PRECIO]]</f>
        <v>0</v>
      </c>
      <c r="N641" s="2">
        <f>+Tabla3[[#This Row],[SALIDAS]]*Tabla3[[#This Row],[PRECIO]]</f>
        <v>0</v>
      </c>
      <c r="O641" s="2">
        <f>+Tabla3[[#This Row],[BALANCE INICIAL2]]+Tabla3[[#This Row],[ENTRADAS3]]-Tabla3[[#This Row],[SALIDAS4]]</f>
        <v>1400</v>
      </c>
    </row>
    <row r="642" spans="1:15" hidden="1" x14ac:dyDescent="0.25">
      <c r="A642" s="9" t="s">
        <v>59</v>
      </c>
      <c r="B642" s="16" t="s">
        <v>880</v>
      </c>
      <c r="C642" t="s">
        <v>107</v>
      </c>
      <c r="D642" t="s">
        <v>799</v>
      </c>
      <c r="F642" s="9" t="s">
        <v>873</v>
      </c>
      <c r="G642">
        <v>2</v>
      </c>
      <c r="J642">
        <f>+Tabla3[[#This Row],[BALANCE INICIAL]]+Tabla3[[#This Row],[ENTRADAS]]-Tabla3[[#This Row],[SALIDAS]]</f>
        <v>2</v>
      </c>
      <c r="K642" s="2">
        <v>395</v>
      </c>
      <c r="L642" s="2">
        <f>+Tabla3[[#This Row],[BALANCE INICIAL]]*Tabla3[[#This Row],[PRECIO]]</f>
        <v>790</v>
      </c>
      <c r="M642" s="2">
        <f>+Tabla3[[#This Row],[ENTRADAS]]*Tabla3[[#This Row],[PRECIO]]</f>
        <v>0</v>
      </c>
      <c r="N642" s="2">
        <f>+Tabla3[[#This Row],[SALIDAS]]*Tabla3[[#This Row],[PRECIO]]</f>
        <v>0</v>
      </c>
      <c r="O642" s="2">
        <f>+Tabla3[[#This Row],[BALANCE INICIAL2]]+Tabla3[[#This Row],[ENTRADAS3]]-Tabla3[[#This Row],[SALIDAS4]]</f>
        <v>790</v>
      </c>
    </row>
    <row r="643" spans="1:15" hidden="1" x14ac:dyDescent="0.25">
      <c r="A643" s="9" t="s">
        <v>23</v>
      </c>
      <c r="B643" s="10" t="s">
        <v>881</v>
      </c>
      <c r="C643" t="s">
        <v>97</v>
      </c>
      <c r="D643" t="s">
        <v>382</v>
      </c>
      <c r="F643" s="9" t="s">
        <v>860</v>
      </c>
      <c r="G643">
        <v>2</v>
      </c>
      <c r="J643">
        <f>+Tabla3[[#This Row],[BALANCE INICIAL]]+Tabla3[[#This Row],[ENTRADAS]]-Tabla3[[#This Row],[SALIDAS]]</f>
        <v>2</v>
      </c>
      <c r="K643" s="2">
        <v>1250</v>
      </c>
      <c r="L643" s="2">
        <f>+Tabla3[[#This Row],[BALANCE INICIAL]]*Tabla3[[#This Row],[PRECIO]]</f>
        <v>2500</v>
      </c>
      <c r="M643" s="2">
        <f>+Tabla3[[#This Row],[ENTRADAS]]*Tabla3[[#This Row],[PRECIO]]</f>
        <v>0</v>
      </c>
      <c r="N643" s="2">
        <f>+Tabla3[[#This Row],[SALIDAS]]*Tabla3[[#This Row],[PRECIO]]</f>
        <v>0</v>
      </c>
      <c r="O643" s="2">
        <f>+Tabla3[[#This Row],[BALANCE INICIAL2]]+Tabla3[[#This Row],[ENTRADAS3]]-Tabla3[[#This Row],[SALIDAS4]]</f>
        <v>2500</v>
      </c>
    </row>
    <row r="644" spans="1:15" hidden="1" x14ac:dyDescent="0.25">
      <c r="A644" s="9" t="s">
        <v>33</v>
      </c>
      <c r="B644" s="17" t="s">
        <v>879</v>
      </c>
      <c r="C644" t="s">
        <v>106</v>
      </c>
      <c r="D644" t="s">
        <v>800</v>
      </c>
      <c r="F644" s="9" t="s">
        <v>825</v>
      </c>
      <c r="G644">
        <v>4</v>
      </c>
      <c r="J644">
        <f>+Tabla3[[#This Row],[BALANCE INICIAL]]+Tabla3[[#This Row],[ENTRADAS]]-Tabla3[[#This Row],[SALIDAS]]</f>
        <v>4</v>
      </c>
      <c r="K644" s="2">
        <v>990</v>
      </c>
      <c r="L644" s="2">
        <f>+Tabla3[[#This Row],[BALANCE INICIAL]]*Tabla3[[#This Row],[PRECIO]]</f>
        <v>3960</v>
      </c>
      <c r="M644" s="2">
        <f>+Tabla3[[#This Row],[ENTRADAS]]*Tabla3[[#This Row],[PRECIO]]</f>
        <v>0</v>
      </c>
      <c r="N644" s="2">
        <f>+Tabla3[[#This Row],[SALIDAS]]*Tabla3[[#This Row],[PRECIO]]</f>
        <v>0</v>
      </c>
      <c r="O644" s="2">
        <f>+Tabla3[[#This Row],[BALANCE INICIAL2]]+Tabla3[[#This Row],[ENTRADAS3]]-Tabla3[[#This Row],[SALIDAS4]]</f>
        <v>3960</v>
      </c>
    </row>
    <row r="645" spans="1:15" hidden="1" x14ac:dyDescent="0.25">
      <c r="A645" s="9" t="s">
        <v>26</v>
      </c>
      <c r="B645" t="s">
        <v>887</v>
      </c>
      <c r="C645" t="s">
        <v>70</v>
      </c>
      <c r="D645" t="s">
        <v>312</v>
      </c>
      <c r="F645" s="9" t="s">
        <v>820</v>
      </c>
      <c r="G645">
        <v>3</v>
      </c>
      <c r="I645">
        <v>1</v>
      </c>
      <c r="J645">
        <f>+Tabla3[[#This Row],[BALANCE INICIAL]]+Tabla3[[#This Row],[ENTRADAS]]-Tabla3[[#This Row],[SALIDAS]]</f>
        <v>2</v>
      </c>
      <c r="K645" s="2">
        <v>238.35</v>
      </c>
      <c r="L645" s="2">
        <f>+Tabla3[[#This Row],[BALANCE INICIAL]]*Tabla3[[#This Row],[PRECIO]]</f>
        <v>715.05</v>
      </c>
      <c r="M645" s="2">
        <f>+Tabla3[[#This Row],[ENTRADAS]]*Tabla3[[#This Row],[PRECIO]]</f>
        <v>0</v>
      </c>
      <c r="N645" s="2">
        <f>+Tabla3[[#This Row],[SALIDAS]]*Tabla3[[#This Row],[PRECIO]]</f>
        <v>238.35</v>
      </c>
      <c r="O645" s="2">
        <f>+Tabla3[[#This Row],[BALANCE INICIAL2]]+Tabla3[[#This Row],[ENTRADAS3]]-Tabla3[[#This Row],[SALIDAS4]]</f>
        <v>476.69999999999993</v>
      </c>
    </row>
    <row r="646" spans="1:15" hidden="1" x14ac:dyDescent="0.25">
      <c r="A646" s="9" t="s">
        <v>26</v>
      </c>
      <c r="B646" t="s">
        <v>887</v>
      </c>
      <c r="C646" t="s">
        <v>70</v>
      </c>
      <c r="D646" t="s">
        <v>313</v>
      </c>
      <c r="F646" s="9" t="s">
        <v>820</v>
      </c>
      <c r="G646">
        <v>4</v>
      </c>
      <c r="J646">
        <f>+Tabla3[[#This Row],[BALANCE INICIAL]]+Tabla3[[#This Row],[ENTRADAS]]-Tabla3[[#This Row],[SALIDAS]]</f>
        <v>4</v>
      </c>
      <c r="K646" s="2">
        <v>503.18</v>
      </c>
      <c r="L646" s="2">
        <f>+Tabla3[[#This Row],[BALANCE INICIAL]]*Tabla3[[#This Row],[PRECIO]]</f>
        <v>2012.72</v>
      </c>
      <c r="M646" s="2">
        <f>+Tabla3[[#This Row],[ENTRADAS]]*Tabla3[[#This Row],[PRECIO]]</f>
        <v>0</v>
      </c>
      <c r="N646" s="2">
        <f>+Tabla3[[#This Row],[SALIDAS]]*Tabla3[[#This Row],[PRECIO]]</f>
        <v>0</v>
      </c>
      <c r="O646" s="2">
        <f>+Tabla3[[#This Row],[BALANCE INICIAL2]]+Tabla3[[#This Row],[ENTRADAS3]]-Tabla3[[#This Row],[SALIDAS4]]</f>
        <v>2012.72</v>
      </c>
    </row>
    <row r="647" spans="1:15" hidden="1" x14ac:dyDescent="0.25">
      <c r="A647" s="9" t="s">
        <v>34</v>
      </c>
      <c r="B647" s="17" t="s">
        <v>877</v>
      </c>
      <c r="C647" t="s">
        <v>80</v>
      </c>
      <c r="D647" t="s">
        <v>439</v>
      </c>
      <c r="F647" s="9" t="s">
        <v>820</v>
      </c>
      <c r="G647">
        <v>10</v>
      </c>
      <c r="I647">
        <v>1</v>
      </c>
      <c r="J647">
        <f>+Tabla3[[#This Row],[BALANCE INICIAL]]+Tabla3[[#This Row],[ENTRADAS]]-Tabla3[[#This Row],[SALIDAS]]</f>
        <v>9</v>
      </c>
      <c r="K647" s="2">
        <v>128</v>
      </c>
      <c r="L647" s="2">
        <f>+Tabla3[[#This Row],[BALANCE INICIAL]]*Tabla3[[#This Row],[PRECIO]]</f>
        <v>1280</v>
      </c>
      <c r="M647" s="2">
        <f>+Tabla3[[#This Row],[ENTRADAS]]*Tabla3[[#This Row],[PRECIO]]</f>
        <v>0</v>
      </c>
      <c r="N647" s="2">
        <f>+Tabla3[[#This Row],[SALIDAS]]*Tabla3[[#This Row],[PRECIO]]</f>
        <v>128</v>
      </c>
      <c r="O647" s="2">
        <f>+Tabla3[[#This Row],[BALANCE INICIAL2]]+Tabla3[[#This Row],[ENTRADAS3]]-Tabla3[[#This Row],[SALIDAS4]]</f>
        <v>1152</v>
      </c>
    </row>
    <row r="648" spans="1:15" hidden="1" x14ac:dyDescent="0.25">
      <c r="A648" s="9" t="s">
        <v>28</v>
      </c>
      <c r="B648" t="s">
        <v>884</v>
      </c>
      <c r="C648" t="s">
        <v>74</v>
      </c>
      <c r="D648" t="s">
        <v>225</v>
      </c>
      <c r="F648" s="9" t="s">
        <v>839</v>
      </c>
      <c r="G648">
        <v>600</v>
      </c>
      <c r="J648">
        <f>+Tabla3[[#This Row],[BALANCE INICIAL]]+Tabla3[[#This Row],[ENTRADAS]]-Tabla3[[#This Row],[SALIDAS]]</f>
        <v>600</v>
      </c>
      <c r="K648" s="2">
        <v>232</v>
      </c>
      <c r="L648" s="2">
        <f>+Tabla3[[#This Row],[BALANCE INICIAL]]*Tabla3[[#This Row],[PRECIO]]</f>
        <v>139200</v>
      </c>
      <c r="M648" s="2">
        <f>+Tabla3[[#This Row],[ENTRADAS]]*Tabla3[[#This Row],[PRECIO]]</f>
        <v>0</v>
      </c>
      <c r="N648" s="2">
        <f>+Tabla3[[#This Row],[SALIDAS]]*Tabla3[[#This Row],[PRECIO]]</f>
        <v>0</v>
      </c>
      <c r="O648" s="2">
        <f>+Tabla3[[#This Row],[BALANCE INICIAL2]]+Tabla3[[#This Row],[ENTRADAS3]]-Tabla3[[#This Row],[SALIDAS4]]</f>
        <v>139200</v>
      </c>
    </row>
    <row r="649" spans="1:15" hidden="1" x14ac:dyDescent="0.25">
      <c r="A649" s="9" t="s">
        <v>46</v>
      </c>
      <c r="B649" s="16" t="s">
        <v>903</v>
      </c>
      <c r="C649" t="s">
        <v>93</v>
      </c>
      <c r="D649" t="s">
        <v>314</v>
      </c>
      <c r="F649" s="9" t="s">
        <v>826</v>
      </c>
      <c r="G649">
        <v>3</v>
      </c>
      <c r="J649">
        <f>+Tabla3[[#This Row],[BALANCE INICIAL]]+Tabla3[[#This Row],[ENTRADAS]]-Tabla3[[#This Row],[SALIDAS]]</f>
        <v>3</v>
      </c>
      <c r="K649" s="2">
        <v>250.04</v>
      </c>
      <c r="L649" s="2">
        <f>+Tabla3[[#This Row],[BALANCE INICIAL]]*Tabla3[[#This Row],[PRECIO]]</f>
        <v>750.12</v>
      </c>
      <c r="M649" s="2">
        <f>+Tabla3[[#This Row],[ENTRADAS]]*Tabla3[[#This Row],[PRECIO]]</f>
        <v>0</v>
      </c>
      <c r="N649" s="2">
        <f>+Tabla3[[#This Row],[SALIDAS]]*Tabla3[[#This Row],[PRECIO]]</f>
        <v>0</v>
      </c>
      <c r="O649" s="2">
        <f>+Tabla3[[#This Row],[BALANCE INICIAL2]]+Tabla3[[#This Row],[ENTRADAS3]]-Tabla3[[#This Row],[SALIDAS4]]</f>
        <v>750.12</v>
      </c>
    </row>
    <row r="650" spans="1:15" ht="26.25" x14ac:dyDescent="0.25">
      <c r="A650" s="15" t="s">
        <v>43</v>
      </c>
      <c r="B650" s="10" t="s">
        <v>954</v>
      </c>
      <c r="C650" s="18" t="s">
        <v>89</v>
      </c>
      <c r="D650" t="s">
        <v>956</v>
      </c>
      <c r="F650" s="9" t="s">
        <v>820</v>
      </c>
      <c r="H650">
        <v>500</v>
      </c>
      <c r="J650">
        <f>+Tabla3[[#This Row],[BALANCE INICIAL]]+Tabla3[[#This Row],[ENTRADAS]]-Tabla3[[#This Row],[SALIDAS]]</f>
        <v>500</v>
      </c>
      <c r="K650" s="2">
        <v>58</v>
      </c>
      <c r="L650" s="2">
        <f>+Tabla3[[#This Row],[BALANCE INICIAL]]*Tabla3[[#This Row],[PRECIO]]</f>
        <v>0</v>
      </c>
      <c r="M650" s="2">
        <f>+Tabla3[[#This Row],[ENTRADAS]]*Tabla3[[#This Row],[PRECIO]]</f>
        <v>29000</v>
      </c>
      <c r="N650" s="2">
        <f>+Tabla3[[#This Row],[SALIDAS]]*Tabla3[[#This Row],[PRECIO]]</f>
        <v>0</v>
      </c>
      <c r="O650" s="2">
        <f>+Tabla3[[#This Row],[BALANCE INICIAL2]]+Tabla3[[#This Row],[ENTRADAS3]]-Tabla3[[#This Row],[SALIDAS4]]</f>
        <v>29000</v>
      </c>
    </row>
    <row r="651" spans="1:15" hidden="1" x14ac:dyDescent="0.25">
      <c r="A651" s="9" t="s">
        <v>28</v>
      </c>
      <c r="B651" s="16" t="s">
        <v>884</v>
      </c>
      <c r="C651" t="s">
        <v>74</v>
      </c>
      <c r="D651" t="s">
        <v>224</v>
      </c>
      <c r="F651" s="9" t="s">
        <v>831</v>
      </c>
      <c r="G651">
        <v>1750</v>
      </c>
      <c r="I651">
        <v>350</v>
      </c>
      <c r="J651">
        <f>+Tabla3[[#This Row],[BALANCE INICIAL]]+Tabla3[[#This Row],[ENTRADAS]]-Tabla3[[#This Row],[SALIDAS]]</f>
        <v>1400</v>
      </c>
      <c r="K651" s="2">
        <v>274.39999999999998</v>
      </c>
      <c r="L651" s="2">
        <f>+Tabla3[[#This Row],[BALANCE INICIAL]]*Tabla3[[#This Row],[PRECIO]]</f>
        <v>480199.99999999994</v>
      </c>
      <c r="M651" s="2">
        <f>+Tabla3[[#This Row],[ENTRADAS]]*Tabla3[[#This Row],[PRECIO]]</f>
        <v>0</v>
      </c>
      <c r="N651" s="2">
        <f>+Tabla3[[#This Row],[SALIDAS]]*Tabla3[[#This Row],[PRECIO]]</f>
        <v>96039.999999999985</v>
      </c>
      <c r="O651" s="2">
        <f>+Tabla3[[#This Row],[BALANCE INICIAL2]]+Tabla3[[#This Row],[ENTRADAS3]]-Tabla3[[#This Row],[SALIDAS4]]</f>
        <v>384159.99999999994</v>
      </c>
    </row>
    <row r="652" spans="1:15" x14ac:dyDescent="0.25">
      <c r="A652" s="9" t="s">
        <v>28</v>
      </c>
      <c r="B652" s="16" t="s">
        <v>884</v>
      </c>
      <c r="C652" t="s">
        <v>74</v>
      </c>
      <c r="D652" t="s">
        <v>932</v>
      </c>
      <c r="F652" s="9" t="s">
        <v>826</v>
      </c>
      <c r="H652">
        <v>3000</v>
      </c>
      <c r="J652">
        <f>+Tabla3[[#This Row],[BALANCE INICIAL]]+Tabla3[[#This Row],[ENTRADAS]]-Tabla3[[#This Row],[SALIDAS]]</f>
        <v>3000</v>
      </c>
      <c r="K652" s="2">
        <v>1.18</v>
      </c>
      <c r="L652" s="2">
        <f>+Tabla3[[#This Row],[BALANCE INICIAL]]*Tabla3[[#This Row],[PRECIO]]</f>
        <v>0</v>
      </c>
      <c r="M652" s="2">
        <f>+Tabla3[[#This Row],[ENTRADAS]]*Tabla3[[#This Row],[PRECIO]]</f>
        <v>3540</v>
      </c>
      <c r="N652" s="2">
        <f>+Tabla3[[#This Row],[SALIDAS]]*Tabla3[[#This Row],[PRECIO]]</f>
        <v>0</v>
      </c>
      <c r="O652" s="2">
        <f>+Tabla3[[#This Row],[BALANCE INICIAL2]]+Tabla3[[#This Row],[ENTRADAS3]]-Tabla3[[#This Row],[SALIDAS4]]</f>
        <v>3540</v>
      </c>
    </row>
    <row r="653" spans="1:15" hidden="1" x14ac:dyDescent="0.25">
      <c r="A653" s="9" t="s">
        <v>55</v>
      </c>
      <c r="B653" s="16" t="s">
        <v>905</v>
      </c>
      <c r="C653" t="s">
        <v>103</v>
      </c>
      <c r="D653" t="s">
        <v>464</v>
      </c>
      <c r="F653" s="9" t="s">
        <v>861</v>
      </c>
      <c r="G653">
        <v>500</v>
      </c>
      <c r="J653">
        <f>+Tabla3[[#This Row],[BALANCE INICIAL]]+Tabla3[[#This Row],[ENTRADAS]]-Tabla3[[#This Row],[SALIDAS]]</f>
        <v>500</v>
      </c>
      <c r="K653" s="2">
        <v>2.4</v>
      </c>
      <c r="L653" s="2">
        <f>+Tabla3[[#This Row],[BALANCE INICIAL]]*Tabla3[[#This Row],[PRECIO]]</f>
        <v>1200</v>
      </c>
      <c r="M653" s="2">
        <f>+Tabla3[[#This Row],[ENTRADAS]]*Tabla3[[#This Row],[PRECIO]]</f>
        <v>0</v>
      </c>
      <c r="N653" s="2">
        <f>+Tabla3[[#This Row],[SALIDAS]]*Tabla3[[#This Row],[PRECIO]]</f>
        <v>0</v>
      </c>
      <c r="O653" s="2">
        <f>+Tabla3[[#This Row],[BALANCE INICIAL2]]+Tabla3[[#This Row],[ENTRADAS3]]-Tabla3[[#This Row],[SALIDAS4]]</f>
        <v>1200</v>
      </c>
    </row>
    <row r="654" spans="1:15" hidden="1" x14ac:dyDescent="0.25">
      <c r="A654" s="9" t="s">
        <v>33</v>
      </c>
      <c r="B654" s="10" t="s">
        <v>879</v>
      </c>
      <c r="C654" t="s">
        <v>106</v>
      </c>
      <c r="D654" t="s">
        <v>801</v>
      </c>
      <c r="F654" s="9" t="s">
        <v>825</v>
      </c>
      <c r="G654">
        <v>3</v>
      </c>
      <c r="I654">
        <v>2</v>
      </c>
      <c r="J654">
        <f>+Tabla3[[#This Row],[BALANCE INICIAL]]+Tabla3[[#This Row],[ENTRADAS]]-Tabla3[[#This Row],[SALIDAS]]</f>
        <v>1</v>
      </c>
      <c r="K654" s="2">
        <v>750</v>
      </c>
      <c r="L654" s="2">
        <f>+Tabla3[[#This Row],[BALANCE INICIAL]]*Tabla3[[#This Row],[PRECIO]]</f>
        <v>2250</v>
      </c>
      <c r="M654" s="2">
        <f>+Tabla3[[#This Row],[ENTRADAS]]*Tabla3[[#This Row],[PRECIO]]</f>
        <v>0</v>
      </c>
      <c r="N654" s="2">
        <f>+Tabla3[[#This Row],[SALIDAS]]*Tabla3[[#This Row],[PRECIO]]</f>
        <v>1500</v>
      </c>
      <c r="O654" s="2">
        <f>+Tabla3[[#This Row],[BALANCE INICIAL2]]+Tabla3[[#This Row],[ENTRADAS3]]-Tabla3[[#This Row],[SALIDAS4]]</f>
        <v>750</v>
      </c>
    </row>
    <row r="655" spans="1:15" x14ac:dyDescent="0.25">
      <c r="A655" s="9" t="s">
        <v>40</v>
      </c>
      <c r="B655" t="s">
        <v>900</v>
      </c>
      <c r="C655" t="s">
        <v>86</v>
      </c>
      <c r="D655" t="s">
        <v>260</v>
      </c>
      <c r="F655" s="9" t="s">
        <v>820</v>
      </c>
      <c r="G655">
        <v>21</v>
      </c>
      <c r="H655">
        <v>100</v>
      </c>
      <c r="I655">
        <v>36</v>
      </c>
      <c r="J655">
        <f>+Tabla3[[#This Row],[BALANCE INICIAL]]+Tabla3[[#This Row],[ENTRADAS]]-Tabla3[[#This Row],[SALIDAS]]</f>
        <v>85</v>
      </c>
      <c r="K655" s="2">
        <v>98</v>
      </c>
      <c r="L655" s="2">
        <f>+Tabla3[[#This Row],[BALANCE INICIAL]]*Tabla3[[#This Row],[PRECIO]]</f>
        <v>2058</v>
      </c>
      <c r="M655" s="2">
        <f>+Tabla3[[#This Row],[ENTRADAS]]*Tabla3[[#This Row],[PRECIO]]</f>
        <v>9800</v>
      </c>
      <c r="N655" s="2">
        <f>+Tabla3[[#This Row],[SALIDAS]]*Tabla3[[#This Row],[PRECIO]]</f>
        <v>3528</v>
      </c>
      <c r="O655" s="2">
        <f>+Tabla3[[#This Row],[BALANCE INICIAL2]]+Tabla3[[#This Row],[ENTRADAS3]]-Tabla3[[#This Row],[SALIDAS4]]</f>
        <v>8330</v>
      </c>
    </row>
    <row r="656" spans="1:15" x14ac:dyDescent="0.25">
      <c r="A656" s="9" t="s">
        <v>30</v>
      </c>
      <c r="B656" s="17" t="s">
        <v>876</v>
      </c>
      <c r="C656" t="s">
        <v>73</v>
      </c>
      <c r="D656" t="s">
        <v>134</v>
      </c>
      <c r="F656" s="9" t="s">
        <v>826</v>
      </c>
      <c r="H656">
        <v>12</v>
      </c>
      <c r="I656">
        <v>12</v>
      </c>
      <c r="J656">
        <f>+Tabla3[[#This Row],[BALANCE INICIAL]]+Tabla3[[#This Row],[ENTRADAS]]-Tabla3[[#This Row],[SALIDAS]]</f>
        <v>0</v>
      </c>
      <c r="K656" s="2">
        <v>600</v>
      </c>
      <c r="L656" s="2">
        <f>+Tabla3[[#This Row],[BALANCE INICIAL]]*Tabla3[[#This Row],[PRECIO]]</f>
        <v>0</v>
      </c>
      <c r="M656" s="2">
        <f>+Tabla3[[#This Row],[ENTRADAS]]*Tabla3[[#This Row],[PRECIO]]</f>
        <v>7200</v>
      </c>
      <c r="N656" s="2">
        <f>+Tabla3[[#This Row],[SALIDAS]]*Tabla3[[#This Row],[PRECIO]]</f>
        <v>7200</v>
      </c>
      <c r="O656" s="2">
        <f>+Tabla3[[#This Row],[BALANCE INICIAL2]]+Tabla3[[#This Row],[ENTRADAS3]]-Tabla3[[#This Row],[SALIDAS4]]</f>
        <v>0</v>
      </c>
    </row>
    <row r="657" spans="1:15" hidden="1" x14ac:dyDescent="0.25">
      <c r="A657" s="9" t="s">
        <v>29</v>
      </c>
      <c r="B657" s="17" t="s">
        <v>878</v>
      </c>
      <c r="C657" t="s">
        <v>102</v>
      </c>
      <c r="D657" t="s">
        <v>631</v>
      </c>
      <c r="F657" s="9" t="s">
        <v>865</v>
      </c>
      <c r="G657">
        <v>2</v>
      </c>
      <c r="J657">
        <f>+Tabla3[[#This Row],[BALANCE INICIAL]]+Tabla3[[#This Row],[ENTRADAS]]-Tabla3[[#This Row],[SALIDAS]]</f>
        <v>2</v>
      </c>
      <c r="K657" s="2">
        <v>195</v>
      </c>
      <c r="L657" s="2">
        <f>+Tabla3[[#This Row],[BALANCE INICIAL]]*Tabla3[[#This Row],[PRECIO]]</f>
        <v>390</v>
      </c>
      <c r="M657" s="2">
        <f>+Tabla3[[#This Row],[ENTRADAS]]*Tabla3[[#This Row],[PRECIO]]</f>
        <v>0</v>
      </c>
      <c r="N657" s="2">
        <f>+Tabla3[[#This Row],[SALIDAS]]*Tabla3[[#This Row],[PRECIO]]</f>
        <v>0</v>
      </c>
      <c r="O657" s="2">
        <f>+Tabla3[[#This Row],[BALANCE INICIAL2]]+Tabla3[[#This Row],[ENTRADAS3]]-Tabla3[[#This Row],[SALIDAS4]]</f>
        <v>390</v>
      </c>
    </row>
    <row r="658" spans="1:15" hidden="1" x14ac:dyDescent="0.25">
      <c r="A658" s="9" t="s">
        <v>29</v>
      </c>
      <c r="B658" s="17" t="s">
        <v>878</v>
      </c>
      <c r="C658" t="s">
        <v>102</v>
      </c>
      <c r="D658" t="s">
        <v>632</v>
      </c>
      <c r="F658" s="9" t="s">
        <v>865</v>
      </c>
      <c r="G658">
        <v>14</v>
      </c>
      <c r="J658">
        <f>+Tabla3[[#This Row],[BALANCE INICIAL]]+Tabla3[[#This Row],[ENTRADAS]]-Tabla3[[#This Row],[SALIDAS]]</f>
        <v>14</v>
      </c>
      <c r="K658" s="2">
        <v>162</v>
      </c>
      <c r="L658" s="2">
        <f>+Tabla3[[#This Row],[BALANCE INICIAL]]*Tabla3[[#This Row],[PRECIO]]</f>
        <v>2268</v>
      </c>
      <c r="M658" s="2">
        <f>+Tabla3[[#This Row],[ENTRADAS]]*Tabla3[[#This Row],[PRECIO]]</f>
        <v>0</v>
      </c>
      <c r="N658" s="2">
        <f>+Tabla3[[#This Row],[SALIDAS]]*Tabla3[[#This Row],[PRECIO]]</f>
        <v>0</v>
      </c>
      <c r="O658" s="2">
        <f>+Tabla3[[#This Row],[BALANCE INICIAL2]]+Tabla3[[#This Row],[ENTRADAS3]]-Tabla3[[#This Row],[SALIDAS4]]</f>
        <v>2268</v>
      </c>
    </row>
    <row r="659" spans="1:15" hidden="1" x14ac:dyDescent="0.25">
      <c r="A659" s="9" t="s">
        <v>29</v>
      </c>
      <c r="B659" s="17" t="s">
        <v>878</v>
      </c>
      <c r="C659" t="s">
        <v>102</v>
      </c>
      <c r="D659" t="s">
        <v>633</v>
      </c>
      <c r="F659" s="9" t="s">
        <v>865</v>
      </c>
      <c r="G659">
        <v>3</v>
      </c>
      <c r="J659">
        <f>+Tabla3[[#This Row],[BALANCE INICIAL]]+Tabla3[[#This Row],[ENTRADAS]]-Tabla3[[#This Row],[SALIDAS]]</f>
        <v>3</v>
      </c>
      <c r="K659" s="2">
        <v>160</v>
      </c>
      <c r="L659" s="2">
        <f>+Tabla3[[#This Row],[BALANCE INICIAL]]*Tabla3[[#This Row],[PRECIO]]</f>
        <v>480</v>
      </c>
      <c r="M659" s="2">
        <f>+Tabla3[[#This Row],[ENTRADAS]]*Tabla3[[#This Row],[PRECIO]]</f>
        <v>0</v>
      </c>
      <c r="N659" s="2">
        <f>+Tabla3[[#This Row],[SALIDAS]]*Tabla3[[#This Row],[PRECIO]]</f>
        <v>0</v>
      </c>
      <c r="O659" s="2">
        <f>+Tabla3[[#This Row],[BALANCE INICIAL2]]+Tabla3[[#This Row],[ENTRADAS3]]-Tabla3[[#This Row],[SALIDAS4]]</f>
        <v>480</v>
      </c>
    </row>
    <row r="660" spans="1:15" hidden="1" x14ac:dyDescent="0.25">
      <c r="A660" s="9" t="s">
        <v>29</v>
      </c>
      <c r="B660" s="17" t="s">
        <v>878</v>
      </c>
      <c r="C660" t="s">
        <v>102</v>
      </c>
      <c r="D660" t="s">
        <v>634</v>
      </c>
      <c r="F660" s="9" t="s">
        <v>865</v>
      </c>
      <c r="G660">
        <v>3</v>
      </c>
      <c r="J660">
        <f>+Tabla3[[#This Row],[BALANCE INICIAL]]+Tabla3[[#This Row],[ENTRADAS]]-Tabla3[[#This Row],[SALIDAS]]</f>
        <v>3</v>
      </c>
      <c r="K660" s="2">
        <v>159</v>
      </c>
      <c r="L660" s="2">
        <f>+Tabla3[[#This Row],[BALANCE INICIAL]]*Tabla3[[#This Row],[PRECIO]]</f>
        <v>477</v>
      </c>
      <c r="M660" s="2">
        <f>+Tabla3[[#This Row],[ENTRADAS]]*Tabla3[[#This Row],[PRECIO]]</f>
        <v>0</v>
      </c>
      <c r="N660" s="2">
        <f>+Tabla3[[#This Row],[SALIDAS]]*Tabla3[[#This Row],[PRECIO]]</f>
        <v>0</v>
      </c>
      <c r="O660" s="2">
        <f>+Tabla3[[#This Row],[BALANCE INICIAL2]]+Tabla3[[#This Row],[ENTRADAS3]]-Tabla3[[#This Row],[SALIDAS4]]</f>
        <v>477</v>
      </c>
    </row>
    <row r="661" spans="1:15" hidden="1" x14ac:dyDescent="0.25">
      <c r="A661" s="9" t="s">
        <v>59</v>
      </c>
      <c r="B661" t="s">
        <v>880</v>
      </c>
      <c r="C661" t="s">
        <v>107</v>
      </c>
      <c r="D661" t="s">
        <v>802</v>
      </c>
      <c r="F661" s="9" t="s">
        <v>820</v>
      </c>
      <c r="G661">
        <v>2</v>
      </c>
      <c r="J661">
        <f>+Tabla3[[#This Row],[BALANCE INICIAL]]+Tabla3[[#This Row],[ENTRADAS]]-Tabla3[[#This Row],[SALIDAS]]</f>
        <v>2</v>
      </c>
      <c r="K661" s="2">
        <v>2400</v>
      </c>
      <c r="L661" s="2">
        <f>+Tabla3[[#This Row],[BALANCE INICIAL]]*Tabla3[[#This Row],[PRECIO]]</f>
        <v>4800</v>
      </c>
      <c r="M661" s="2">
        <f>+Tabla3[[#This Row],[ENTRADAS]]*Tabla3[[#This Row],[PRECIO]]</f>
        <v>0</v>
      </c>
      <c r="N661" s="2">
        <f>+Tabla3[[#This Row],[SALIDAS]]*Tabla3[[#This Row],[PRECIO]]</f>
        <v>0</v>
      </c>
      <c r="O661" s="2">
        <f>+Tabla3[[#This Row],[BALANCE INICIAL2]]+Tabla3[[#This Row],[ENTRADAS3]]-Tabla3[[#This Row],[SALIDAS4]]</f>
        <v>4800</v>
      </c>
    </row>
    <row r="662" spans="1:15" x14ac:dyDescent="0.25">
      <c r="A662" s="24" t="s">
        <v>975</v>
      </c>
      <c r="B662" s="23">
        <v>1206030004</v>
      </c>
      <c r="C662" s="18" t="s">
        <v>976</v>
      </c>
      <c r="D662" s="22" t="s">
        <v>973</v>
      </c>
      <c r="E662" t="s">
        <v>974</v>
      </c>
      <c r="F662" s="9" t="s">
        <v>821</v>
      </c>
      <c r="G662">
        <v>0</v>
      </c>
      <c r="H662">
        <v>4</v>
      </c>
      <c r="J662">
        <f>+Tabla3[[#This Row],[BALANCE INICIAL]]+Tabla3[[#This Row],[ENTRADAS]]-Tabla3[[#This Row],[SALIDAS]]</f>
        <v>4</v>
      </c>
      <c r="K662" s="2">
        <v>52517.88</v>
      </c>
      <c r="L662" s="2">
        <f>+Tabla3[[#This Row],[BALANCE INICIAL]]*Tabla3[[#This Row],[PRECIO]]</f>
        <v>0</v>
      </c>
      <c r="M662" s="2">
        <f>+Tabla3[[#This Row],[ENTRADAS]]*Tabla3[[#This Row],[PRECIO]]</f>
        <v>210071.52</v>
      </c>
      <c r="N662" s="2">
        <f>+Tabla3[[#This Row],[SALIDAS]]*Tabla3[[#This Row],[PRECIO]]</f>
        <v>0</v>
      </c>
      <c r="O662" s="2">
        <f>+Tabla3[[#This Row],[BALANCE INICIAL2]]+Tabla3[[#This Row],[ENTRADAS3]]-Tabla3[[#This Row],[SALIDAS4]]</f>
        <v>210071.52</v>
      </c>
    </row>
    <row r="663" spans="1:15" x14ac:dyDescent="0.25">
      <c r="A663" s="26" t="s">
        <v>42</v>
      </c>
      <c r="B663" s="25" t="s">
        <v>886</v>
      </c>
      <c r="C663" s="25" t="s">
        <v>88</v>
      </c>
      <c r="D663" t="s">
        <v>978</v>
      </c>
      <c r="E663" t="s">
        <v>979</v>
      </c>
      <c r="F663" s="9" t="s">
        <v>833</v>
      </c>
      <c r="G663">
        <v>0</v>
      </c>
      <c r="H663">
        <v>3</v>
      </c>
      <c r="J663">
        <f>+Tabla3[[#This Row],[BALANCE INICIAL]]+Tabla3[[#This Row],[ENTRADAS]]-Tabla3[[#This Row],[SALIDAS]]</f>
        <v>3</v>
      </c>
      <c r="K663" s="2">
        <v>4152.54</v>
      </c>
      <c r="L663" s="2">
        <f>+Tabla3[[#This Row],[BALANCE INICIAL]]*Tabla3[[#This Row],[PRECIO]]</f>
        <v>0</v>
      </c>
      <c r="M663" s="2">
        <f>+Tabla3[[#This Row],[ENTRADAS]]*Tabla3[[#This Row],[PRECIO]]</f>
        <v>12457.619999999999</v>
      </c>
      <c r="N663" s="2">
        <f>+Tabla3[[#This Row],[SALIDAS]]*Tabla3[[#This Row],[PRECIO]]</f>
        <v>0</v>
      </c>
      <c r="O663" s="2">
        <f>+Tabla3[[#This Row],[BALANCE INICIAL2]]+Tabla3[[#This Row],[ENTRADAS3]]-Tabla3[[#This Row],[SALIDAS4]]</f>
        <v>12457.619999999999</v>
      </c>
    </row>
    <row r="664" spans="1:15" x14ac:dyDescent="0.25">
      <c r="A664" s="26" t="s">
        <v>42</v>
      </c>
      <c r="B664" s="25" t="s">
        <v>886</v>
      </c>
      <c r="C664" s="25" t="s">
        <v>88</v>
      </c>
      <c r="D664" t="s">
        <v>977</v>
      </c>
      <c r="E664" t="s">
        <v>979</v>
      </c>
      <c r="F664" s="9" t="s">
        <v>833</v>
      </c>
      <c r="G664">
        <v>0</v>
      </c>
      <c r="H664">
        <v>10</v>
      </c>
      <c r="J664">
        <f>+Tabla3[[#This Row],[BALANCE INICIAL]]+Tabla3[[#This Row],[ENTRADAS]]-Tabla3[[#This Row],[SALIDAS]]</f>
        <v>10</v>
      </c>
      <c r="K664" s="2">
        <v>4491.53</v>
      </c>
      <c r="L664" s="2">
        <f>+Tabla3[[#This Row],[BALANCE INICIAL]]*Tabla3[[#This Row],[PRECIO]]</f>
        <v>0</v>
      </c>
      <c r="M664" s="2">
        <f>+Tabla3[[#This Row],[ENTRADAS]]*Tabla3[[#This Row],[PRECIO]]</f>
        <v>44915.299999999996</v>
      </c>
      <c r="N664" s="2">
        <f>+Tabla3[[#This Row],[SALIDAS]]*Tabla3[[#This Row],[PRECIO]]</f>
        <v>0</v>
      </c>
      <c r="O664" s="2">
        <f>+Tabla3[[#This Row],[BALANCE INICIAL2]]+Tabla3[[#This Row],[ENTRADAS3]]-Tabla3[[#This Row],[SALIDAS4]]</f>
        <v>44915.299999999996</v>
      </c>
    </row>
    <row r="665" spans="1:15" hidden="1" x14ac:dyDescent="0.25">
      <c r="A665" s="9" t="s">
        <v>35</v>
      </c>
      <c r="B665" s="17" t="s">
        <v>883</v>
      </c>
      <c r="C665" t="s">
        <v>81</v>
      </c>
      <c r="D665" t="s">
        <v>433</v>
      </c>
      <c r="F665" s="9" t="s">
        <v>826</v>
      </c>
      <c r="G665">
        <v>48</v>
      </c>
      <c r="J665">
        <f>+Tabla3[[#This Row],[BALANCE INICIAL]]+Tabla3[[#This Row],[ENTRADAS]]-Tabla3[[#This Row],[SALIDAS]]</f>
        <v>48</v>
      </c>
      <c r="K665" s="2">
        <v>813.56</v>
      </c>
      <c r="L665" s="2">
        <f>+Tabla3[[#This Row],[BALANCE INICIAL]]*Tabla3[[#This Row],[PRECIO]]</f>
        <v>39050.879999999997</v>
      </c>
      <c r="M665" s="2">
        <f>+Tabla3[[#This Row],[ENTRADAS]]*Tabla3[[#This Row],[PRECIO]]</f>
        <v>0</v>
      </c>
      <c r="N665" s="2">
        <f>+Tabla3[[#This Row],[SALIDAS]]*Tabla3[[#This Row],[PRECIO]]</f>
        <v>0</v>
      </c>
      <c r="O665" s="2">
        <f>+Tabla3[[#This Row],[BALANCE INICIAL2]]+Tabla3[[#This Row],[ENTRADAS3]]-Tabla3[[#This Row],[SALIDAS4]]</f>
        <v>39050.879999999997</v>
      </c>
    </row>
    <row r="666" spans="1:15" hidden="1" x14ac:dyDescent="0.25">
      <c r="A666" s="9" t="s">
        <v>34</v>
      </c>
      <c r="B666" s="17" t="s">
        <v>877</v>
      </c>
      <c r="C666" t="s">
        <v>80</v>
      </c>
      <c r="D666" t="s">
        <v>469</v>
      </c>
      <c r="F666" s="9" t="s">
        <v>820</v>
      </c>
      <c r="G666">
        <v>30</v>
      </c>
      <c r="I666">
        <v>2</v>
      </c>
      <c r="J666">
        <f>+Tabla3[[#This Row],[BALANCE INICIAL]]+Tabla3[[#This Row],[ENTRADAS]]-Tabla3[[#This Row],[SALIDAS]]</f>
        <v>28</v>
      </c>
      <c r="K666" s="2">
        <v>336.37</v>
      </c>
      <c r="L666" s="2">
        <f>+Tabla3[[#This Row],[BALANCE INICIAL]]*Tabla3[[#This Row],[PRECIO]]</f>
        <v>10091.1</v>
      </c>
      <c r="M666" s="2">
        <f>+Tabla3[[#This Row],[ENTRADAS]]*Tabla3[[#This Row],[PRECIO]]</f>
        <v>0</v>
      </c>
      <c r="N666" s="2">
        <f>+Tabla3[[#This Row],[SALIDAS]]*Tabla3[[#This Row],[PRECIO]]</f>
        <v>672.74</v>
      </c>
      <c r="O666" s="2">
        <f>+Tabla3[[#This Row],[BALANCE INICIAL2]]+Tabla3[[#This Row],[ENTRADAS3]]-Tabla3[[#This Row],[SALIDAS4]]</f>
        <v>9418.36</v>
      </c>
    </row>
    <row r="667" spans="1:15" hidden="1" x14ac:dyDescent="0.25">
      <c r="A667" s="9" t="s">
        <v>24</v>
      </c>
      <c r="B667" s="17" t="s">
        <v>875</v>
      </c>
      <c r="C667" t="s">
        <v>64</v>
      </c>
      <c r="D667" t="s">
        <v>116</v>
      </c>
      <c r="F667" s="9" t="s">
        <v>821</v>
      </c>
      <c r="G667">
        <v>3</v>
      </c>
      <c r="J667">
        <f>+Tabla3[[#This Row],[BALANCE INICIAL]]+Tabla3[[#This Row],[ENTRADAS]]-Tabla3[[#This Row],[SALIDAS]]</f>
        <v>3</v>
      </c>
      <c r="K667" s="2">
        <v>31.07</v>
      </c>
      <c r="L667" s="2">
        <f>+Tabla3[[#This Row],[BALANCE INICIAL]]*Tabla3[[#This Row],[PRECIO]]</f>
        <v>93.210000000000008</v>
      </c>
      <c r="M667" s="2">
        <f>+Tabla3[[#This Row],[ENTRADAS]]*Tabla3[[#This Row],[PRECIO]]</f>
        <v>0</v>
      </c>
      <c r="N667" s="2">
        <f>+Tabla3[[#This Row],[SALIDAS]]*Tabla3[[#This Row],[PRECIO]]</f>
        <v>0</v>
      </c>
      <c r="O667" s="2">
        <f>+Tabla3[[#This Row],[BALANCE INICIAL2]]+Tabla3[[#This Row],[ENTRADAS3]]-Tabla3[[#This Row],[SALIDAS4]]</f>
        <v>93.210000000000008</v>
      </c>
    </row>
    <row r="668" spans="1:15" hidden="1" x14ac:dyDescent="0.25">
      <c r="A668" s="9" t="s">
        <v>37</v>
      </c>
      <c r="B668" s="17" t="s">
        <v>886</v>
      </c>
      <c r="C668" t="s">
        <v>83</v>
      </c>
      <c r="D668" t="s">
        <v>316</v>
      </c>
      <c r="F668" s="9" t="s">
        <v>821</v>
      </c>
      <c r="G668">
        <v>6</v>
      </c>
      <c r="J668">
        <f>+Tabla3[[#This Row],[BALANCE INICIAL]]+Tabla3[[#This Row],[ENTRADAS]]-Tabla3[[#This Row],[SALIDAS]]</f>
        <v>6</v>
      </c>
      <c r="K668" s="2">
        <v>520</v>
      </c>
      <c r="L668" s="2">
        <f>+Tabla3[[#This Row],[BALANCE INICIAL]]*Tabla3[[#This Row],[PRECIO]]</f>
        <v>3120</v>
      </c>
      <c r="M668" s="2">
        <f>+Tabla3[[#This Row],[ENTRADAS]]*Tabla3[[#This Row],[PRECIO]]</f>
        <v>0</v>
      </c>
      <c r="N668" s="2">
        <f>+Tabla3[[#This Row],[SALIDAS]]*Tabla3[[#This Row],[PRECIO]]</f>
        <v>0</v>
      </c>
      <c r="O668" s="2">
        <f>+Tabla3[[#This Row],[BALANCE INICIAL2]]+Tabla3[[#This Row],[ENTRADAS3]]-Tabla3[[#This Row],[SALIDAS4]]</f>
        <v>3120</v>
      </c>
    </row>
    <row r="669" spans="1:15" x14ac:dyDescent="0.25">
      <c r="A669" s="9" t="s">
        <v>30</v>
      </c>
      <c r="B669" s="17" t="s">
        <v>876</v>
      </c>
      <c r="C669" t="s">
        <v>73</v>
      </c>
      <c r="D669" t="s">
        <v>152</v>
      </c>
      <c r="F669" s="9" t="s">
        <v>820</v>
      </c>
      <c r="H669">
        <v>70</v>
      </c>
      <c r="I669">
        <v>70</v>
      </c>
      <c r="J669">
        <f>+Tabla3[[#This Row],[BALANCE INICIAL]]+Tabla3[[#This Row],[ENTRADAS]]-Tabla3[[#This Row],[SALIDAS]]</f>
        <v>0</v>
      </c>
      <c r="K669" s="2">
        <v>275</v>
      </c>
      <c r="L669" s="2">
        <f>+Tabla3[[#This Row],[BALANCE INICIAL]]*Tabla3[[#This Row],[PRECIO]]</f>
        <v>0</v>
      </c>
      <c r="M669" s="2">
        <f>+Tabla3[[#This Row],[ENTRADAS]]*Tabla3[[#This Row],[PRECIO]]</f>
        <v>19250</v>
      </c>
      <c r="N669" s="2">
        <f>+Tabla3[[#This Row],[SALIDAS]]*Tabla3[[#This Row],[PRECIO]]</f>
        <v>19250</v>
      </c>
      <c r="O669" s="2">
        <f>+Tabla3[[#This Row],[BALANCE INICIAL2]]+Tabla3[[#This Row],[ENTRADAS3]]-Tabla3[[#This Row],[SALIDAS4]]</f>
        <v>0</v>
      </c>
    </row>
    <row r="670" spans="1:15" hidden="1" x14ac:dyDescent="0.25">
      <c r="A670" s="9" t="s">
        <v>59</v>
      </c>
      <c r="B670" t="s">
        <v>880</v>
      </c>
      <c r="C670" t="s">
        <v>107</v>
      </c>
      <c r="D670" t="s">
        <v>715</v>
      </c>
      <c r="F670" s="9" t="s">
        <v>873</v>
      </c>
      <c r="G670">
        <v>7</v>
      </c>
      <c r="J670">
        <f>+Tabla3[[#This Row],[BALANCE INICIAL]]+Tabla3[[#This Row],[ENTRADAS]]-Tabla3[[#This Row],[SALIDAS]]</f>
        <v>7</v>
      </c>
      <c r="K670" s="2">
        <v>179.92</v>
      </c>
      <c r="L670" s="2">
        <f>+Tabla3[[#This Row],[BALANCE INICIAL]]*Tabla3[[#This Row],[PRECIO]]</f>
        <v>1259.4399999999998</v>
      </c>
      <c r="M670" s="2">
        <f>+Tabla3[[#This Row],[ENTRADAS]]*Tabla3[[#This Row],[PRECIO]]</f>
        <v>0</v>
      </c>
      <c r="N670" s="2">
        <f>+Tabla3[[#This Row],[SALIDAS]]*Tabla3[[#This Row],[PRECIO]]</f>
        <v>0</v>
      </c>
      <c r="O670" s="2">
        <f>+Tabla3[[#This Row],[BALANCE INICIAL2]]+Tabla3[[#This Row],[ENTRADAS3]]-Tabla3[[#This Row],[SALIDAS4]]</f>
        <v>1259.4399999999998</v>
      </c>
    </row>
    <row r="671" spans="1:15" hidden="1" x14ac:dyDescent="0.25">
      <c r="A671" s="9" t="s">
        <v>59</v>
      </c>
      <c r="B671" t="s">
        <v>880</v>
      </c>
      <c r="C671" t="s">
        <v>107</v>
      </c>
      <c r="D671" t="s">
        <v>803</v>
      </c>
      <c r="F671" s="9" t="s">
        <v>820</v>
      </c>
      <c r="G671">
        <v>1</v>
      </c>
      <c r="J671">
        <f>+Tabla3[[#This Row],[BALANCE INICIAL]]+Tabla3[[#This Row],[ENTRADAS]]-Tabla3[[#This Row],[SALIDAS]]</f>
        <v>1</v>
      </c>
      <c r="K671" s="2">
        <v>256.60000000000002</v>
      </c>
      <c r="L671" s="2">
        <f>+Tabla3[[#This Row],[BALANCE INICIAL]]*Tabla3[[#This Row],[PRECIO]]</f>
        <v>256.60000000000002</v>
      </c>
      <c r="M671" s="2">
        <f>+Tabla3[[#This Row],[ENTRADAS]]*Tabla3[[#This Row],[PRECIO]]</f>
        <v>0</v>
      </c>
      <c r="N671" s="2">
        <f>+Tabla3[[#This Row],[SALIDAS]]*Tabla3[[#This Row],[PRECIO]]</f>
        <v>0</v>
      </c>
      <c r="O671" s="2">
        <f>+Tabla3[[#This Row],[BALANCE INICIAL2]]+Tabla3[[#This Row],[ENTRADAS3]]-Tabla3[[#This Row],[SALIDAS4]]</f>
        <v>256.60000000000002</v>
      </c>
    </row>
    <row r="672" spans="1:15" hidden="1" x14ac:dyDescent="0.25">
      <c r="A672" s="9" t="s">
        <v>59</v>
      </c>
      <c r="B672" t="s">
        <v>880</v>
      </c>
      <c r="C672" t="s">
        <v>107</v>
      </c>
      <c r="D672" t="s">
        <v>804</v>
      </c>
      <c r="F672" s="9" t="s">
        <v>820</v>
      </c>
      <c r="G672">
        <v>1</v>
      </c>
      <c r="J672">
        <f>+Tabla3[[#This Row],[BALANCE INICIAL]]+Tabla3[[#This Row],[ENTRADAS]]-Tabla3[[#This Row],[SALIDAS]]</f>
        <v>1</v>
      </c>
      <c r="K672" s="2">
        <v>280</v>
      </c>
      <c r="L672" s="2">
        <f>+Tabla3[[#This Row],[BALANCE INICIAL]]*Tabla3[[#This Row],[PRECIO]]</f>
        <v>280</v>
      </c>
      <c r="M672" s="2">
        <f>+Tabla3[[#This Row],[ENTRADAS]]*Tabla3[[#This Row],[PRECIO]]</f>
        <v>0</v>
      </c>
      <c r="N672" s="2">
        <f>+Tabla3[[#This Row],[SALIDAS]]*Tabla3[[#This Row],[PRECIO]]</f>
        <v>0</v>
      </c>
      <c r="O672" s="2">
        <f>+Tabla3[[#This Row],[BALANCE INICIAL2]]+Tabla3[[#This Row],[ENTRADAS3]]-Tabla3[[#This Row],[SALIDAS4]]</f>
        <v>280</v>
      </c>
    </row>
    <row r="673" spans="1:15" hidden="1" x14ac:dyDescent="0.25">
      <c r="A673" s="9" t="s">
        <v>59</v>
      </c>
      <c r="B673" t="s">
        <v>880</v>
      </c>
      <c r="C673" t="s">
        <v>107</v>
      </c>
      <c r="D673" t="s">
        <v>805</v>
      </c>
      <c r="F673" s="9" t="s">
        <v>820</v>
      </c>
      <c r="G673">
        <v>1</v>
      </c>
      <c r="J673">
        <f>+Tabla3[[#This Row],[BALANCE INICIAL]]+Tabla3[[#This Row],[ENTRADAS]]-Tabla3[[#This Row],[SALIDAS]]</f>
        <v>1</v>
      </c>
      <c r="K673" s="2">
        <v>350</v>
      </c>
      <c r="L673" s="2">
        <f>+Tabla3[[#This Row],[BALANCE INICIAL]]*Tabla3[[#This Row],[PRECIO]]</f>
        <v>350</v>
      </c>
      <c r="M673" s="2">
        <f>+Tabla3[[#This Row],[ENTRADAS]]*Tabla3[[#This Row],[PRECIO]]</f>
        <v>0</v>
      </c>
      <c r="N673" s="2">
        <f>+Tabla3[[#This Row],[SALIDAS]]*Tabla3[[#This Row],[PRECIO]]</f>
        <v>0</v>
      </c>
      <c r="O673" s="2">
        <f>+Tabla3[[#This Row],[BALANCE INICIAL2]]+Tabla3[[#This Row],[ENTRADAS3]]-Tabla3[[#This Row],[SALIDAS4]]</f>
        <v>350</v>
      </c>
    </row>
    <row r="674" spans="1:15" x14ac:dyDescent="0.25">
      <c r="A674" s="9" t="s">
        <v>29</v>
      </c>
      <c r="B674" s="17" t="s">
        <v>878</v>
      </c>
      <c r="C674" t="s">
        <v>79</v>
      </c>
      <c r="D674" t="s">
        <v>170</v>
      </c>
      <c r="F674" s="9" t="s">
        <v>826</v>
      </c>
      <c r="H674">
        <v>20</v>
      </c>
      <c r="I674">
        <v>6</v>
      </c>
      <c r="J674">
        <f>+Tabla3[[#This Row],[BALANCE INICIAL]]+Tabla3[[#This Row],[ENTRADAS]]-Tabla3[[#This Row],[SALIDAS]]</f>
        <v>14</v>
      </c>
      <c r="K674" s="2"/>
      <c r="L674" s="2">
        <f>+Tabla3[[#This Row],[BALANCE INICIAL]]*Tabla3[[#This Row],[PRECIO]]</f>
        <v>0</v>
      </c>
      <c r="M674" s="2">
        <f>+Tabla3[[#This Row],[ENTRADAS]]*Tabla3[[#This Row],[PRECIO]]</f>
        <v>0</v>
      </c>
      <c r="N674" s="2">
        <f>+Tabla3[[#This Row],[SALIDAS]]*Tabla3[[#This Row],[PRECIO]]</f>
        <v>0</v>
      </c>
      <c r="O674" s="2">
        <f>+Tabla3[[#This Row],[BALANCE INICIAL2]]+Tabla3[[#This Row],[ENTRADAS3]]-Tabla3[[#This Row],[SALIDAS4]]</f>
        <v>0</v>
      </c>
    </row>
    <row r="675" spans="1:15" hidden="1" x14ac:dyDescent="0.25">
      <c r="A675" s="9" t="s">
        <v>35</v>
      </c>
      <c r="B675" s="17" t="s">
        <v>883</v>
      </c>
      <c r="C675" t="s">
        <v>81</v>
      </c>
      <c r="D675" t="s">
        <v>436</v>
      </c>
      <c r="F675" s="9" t="s">
        <v>820</v>
      </c>
      <c r="G675">
        <v>8</v>
      </c>
      <c r="J675">
        <f>+Tabla3[[#This Row],[BALANCE INICIAL]]+Tabla3[[#This Row],[ENTRADAS]]-Tabla3[[#This Row],[SALIDAS]]</f>
        <v>8</v>
      </c>
      <c r="K675" s="2">
        <v>103.05</v>
      </c>
      <c r="L675" s="2">
        <f>+Tabla3[[#This Row],[BALANCE INICIAL]]*Tabla3[[#This Row],[PRECIO]]</f>
        <v>824.4</v>
      </c>
      <c r="M675" s="2">
        <f>+Tabla3[[#This Row],[ENTRADAS]]*Tabla3[[#This Row],[PRECIO]]</f>
        <v>0</v>
      </c>
      <c r="N675" s="2">
        <f>+Tabla3[[#This Row],[SALIDAS]]*Tabla3[[#This Row],[PRECIO]]</f>
        <v>0</v>
      </c>
      <c r="O675" s="2">
        <f>+Tabla3[[#This Row],[BALANCE INICIAL2]]+Tabla3[[#This Row],[ENTRADAS3]]-Tabla3[[#This Row],[SALIDAS4]]</f>
        <v>824.4</v>
      </c>
    </row>
    <row r="676" spans="1:15" hidden="1" x14ac:dyDescent="0.25">
      <c r="A676" s="9" t="s">
        <v>35</v>
      </c>
      <c r="B676" s="17" t="s">
        <v>883</v>
      </c>
      <c r="C676" t="s">
        <v>81</v>
      </c>
      <c r="D676" t="s">
        <v>437</v>
      </c>
      <c r="F676" s="9" t="s">
        <v>820</v>
      </c>
      <c r="G676">
        <v>22</v>
      </c>
      <c r="J676">
        <f>+Tabla3[[#This Row],[BALANCE INICIAL]]+Tabla3[[#This Row],[ENTRADAS]]-Tabla3[[#This Row],[SALIDAS]]</f>
        <v>22</v>
      </c>
      <c r="K676" s="2">
        <v>19.53</v>
      </c>
      <c r="L676" s="2">
        <f>+Tabla3[[#This Row],[BALANCE INICIAL]]*Tabla3[[#This Row],[PRECIO]]</f>
        <v>429.66</v>
      </c>
      <c r="M676" s="2">
        <f>+Tabla3[[#This Row],[ENTRADAS]]*Tabla3[[#This Row],[PRECIO]]</f>
        <v>0</v>
      </c>
      <c r="N676" s="2">
        <f>+Tabla3[[#This Row],[SALIDAS]]*Tabla3[[#This Row],[PRECIO]]</f>
        <v>0</v>
      </c>
      <c r="O676" s="2">
        <f>+Tabla3[[#This Row],[BALANCE INICIAL2]]+Tabla3[[#This Row],[ENTRADAS3]]-Tabla3[[#This Row],[SALIDAS4]]</f>
        <v>429.66</v>
      </c>
    </row>
    <row r="677" spans="1:15" x14ac:dyDescent="0.25">
      <c r="A677" s="9" t="s">
        <v>30</v>
      </c>
      <c r="B677" s="17" t="s">
        <v>876</v>
      </c>
      <c r="C677" t="s">
        <v>73</v>
      </c>
      <c r="D677" t="s">
        <v>137</v>
      </c>
      <c r="F677" s="9" t="s">
        <v>829</v>
      </c>
      <c r="H677">
        <v>60</v>
      </c>
      <c r="I677">
        <v>60</v>
      </c>
      <c r="J677">
        <f>+Tabla3[[#This Row],[BALANCE INICIAL]]+Tabla3[[#This Row],[ENTRADAS]]-Tabla3[[#This Row],[SALIDAS]]</f>
        <v>0</v>
      </c>
      <c r="K677" s="2">
        <v>380</v>
      </c>
      <c r="L677" s="2">
        <f>+Tabla3[[#This Row],[BALANCE INICIAL]]*Tabla3[[#This Row],[PRECIO]]</f>
        <v>0</v>
      </c>
      <c r="M677" s="2">
        <f>+Tabla3[[#This Row],[ENTRADAS]]*Tabla3[[#This Row],[PRECIO]]</f>
        <v>22800</v>
      </c>
      <c r="N677" s="2">
        <f>+Tabla3[[#This Row],[SALIDAS]]*Tabla3[[#This Row],[PRECIO]]</f>
        <v>22800</v>
      </c>
      <c r="O677" s="2">
        <f>+Tabla3[[#This Row],[BALANCE INICIAL2]]+Tabla3[[#This Row],[ENTRADAS3]]-Tabla3[[#This Row],[SALIDAS4]]</f>
        <v>0</v>
      </c>
    </row>
    <row r="678" spans="1:15" hidden="1" x14ac:dyDescent="0.25">
      <c r="A678" s="9" t="s">
        <v>59</v>
      </c>
      <c r="B678" t="s">
        <v>880</v>
      </c>
      <c r="C678" t="s">
        <v>107</v>
      </c>
      <c r="D678" t="s">
        <v>806</v>
      </c>
      <c r="F678" s="9" t="s">
        <v>820</v>
      </c>
      <c r="G678">
        <v>107</v>
      </c>
      <c r="J678">
        <f>+Tabla3[[#This Row],[BALANCE INICIAL]]+Tabla3[[#This Row],[ENTRADAS]]-Tabla3[[#This Row],[SALIDAS]]</f>
        <v>107</v>
      </c>
      <c r="K678" s="2">
        <v>25</v>
      </c>
      <c r="L678" s="2">
        <f>+Tabla3[[#This Row],[BALANCE INICIAL]]*Tabla3[[#This Row],[PRECIO]]</f>
        <v>2675</v>
      </c>
      <c r="M678" s="2">
        <f>+Tabla3[[#This Row],[ENTRADAS]]*Tabla3[[#This Row],[PRECIO]]</f>
        <v>0</v>
      </c>
      <c r="N678" s="2">
        <f>+Tabla3[[#This Row],[SALIDAS]]*Tabla3[[#This Row],[PRECIO]]</f>
        <v>0</v>
      </c>
      <c r="O678" s="2">
        <f>+Tabla3[[#This Row],[BALANCE INICIAL2]]+Tabla3[[#This Row],[ENTRADAS3]]-Tabla3[[#This Row],[SALIDAS4]]</f>
        <v>2675</v>
      </c>
    </row>
    <row r="679" spans="1:15" hidden="1" x14ac:dyDescent="0.25">
      <c r="A679" s="9" t="s">
        <v>59</v>
      </c>
      <c r="B679" t="s">
        <v>880</v>
      </c>
      <c r="C679" t="s">
        <v>107</v>
      </c>
      <c r="D679" t="s">
        <v>807</v>
      </c>
      <c r="F679" s="9" t="s">
        <v>820</v>
      </c>
      <c r="G679">
        <v>5</v>
      </c>
      <c r="J679">
        <f>+Tabla3[[#This Row],[BALANCE INICIAL]]+Tabla3[[#This Row],[ENTRADAS]]-Tabla3[[#This Row],[SALIDAS]]</f>
        <v>5</v>
      </c>
      <c r="K679" s="2">
        <v>550.41</v>
      </c>
      <c r="L679" s="2">
        <f>+Tabla3[[#This Row],[BALANCE INICIAL]]*Tabla3[[#This Row],[PRECIO]]</f>
        <v>2752.0499999999997</v>
      </c>
      <c r="M679" s="2">
        <f>+Tabla3[[#This Row],[ENTRADAS]]*Tabla3[[#This Row],[PRECIO]]</f>
        <v>0</v>
      </c>
      <c r="N679" s="2">
        <f>+Tabla3[[#This Row],[SALIDAS]]*Tabla3[[#This Row],[PRECIO]]</f>
        <v>0</v>
      </c>
      <c r="O679" s="2">
        <f>+Tabla3[[#This Row],[BALANCE INICIAL2]]+Tabla3[[#This Row],[ENTRADAS3]]-Tabla3[[#This Row],[SALIDAS4]]</f>
        <v>2752.0499999999997</v>
      </c>
    </row>
    <row r="680" spans="1:15" hidden="1" x14ac:dyDescent="0.25">
      <c r="A680" s="9" t="s">
        <v>60</v>
      </c>
      <c r="B680" s="17" t="s">
        <v>885</v>
      </c>
      <c r="C680" t="s">
        <v>108</v>
      </c>
      <c r="D680" t="s">
        <v>808</v>
      </c>
      <c r="F680" s="9" t="s">
        <v>820</v>
      </c>
      <c r="G680">
        <v>1</v>
      </c>
      <c r="J680">
        <f>+Tabla3[[#This Row],[BALANCE INICIAL]]+Tabla3[[#This Row],[ENTRADAS]]-Tabla3[[#This Row],[SALIDAS]]</f>
        <v>1</v>
      </c>
      <c r="K680" s="2">
        <v>645</v>
      </c>
      <c r="L680" s="2">
        <f>+Tabla3[[#This Row],[BALANCE INICIAL]]*Tabla3[[#This Row],[PRECIO]]</f>
        <v>645</v>
      </c>
      <c r="M680" s="2">
        <f>+Tabla3[[#This Row],[ENTRADAS]]*Tabla3[[#This Row],[PRECIO]]</f>
        <v>0</v>
      </c>
      <c r="N680" s="2">
        <f>+Tabla3[[#This Row],[SALIDAS]]*Tabla3[[#This Row],[PRECIO]]</f>
        <v>0</v>
      </c>
      <c r="O680" s="2">
        <f>+Tabla3[[#This Row],[BALANCE INICIAL2]]+Tabla3[[#This Row],[ENTRADAS3]]-Tabla3[[#This Row],[SALIDAS4]]</f>
        <v>645</v>
      </c>
    </row>
    <row r="681" spans="1:15" hidden="1" x14ac:dyDescent="0.25">
      <c r="A681" s="9" t="s">
        <v>42</v>
      </c>
      <c r="B681" s="44">
        <v>1206010001</v>
      </c>
      <c r="C681" t="s">
        <v>88</v>
      </c>
      <c r="D681" t="s">
        <v>319</v>
      </c>
      <c r="F681" s="9" t="s">
        <v>820</v>
      </c>
      <c r="G681">
        <v>4</v>
      </c>
      <c r="J681">
        <f>+Tabla3[[#This Row],[BALANCE INICIAL]]+Tabla3[[#This Row],[ENTRADAS]]-Tabla3[[#This Row],[SALIDAS]]</f>
        <v>4</v>
      </c>
      <c r="K681" s="2">
        <v>162.5</v>
      </c>
      <c r="L681" s="2">
        <f>+Tabla3[[#This Row],[BALANCE INICIAL]]*Tabla3[[#This Row],[PRECIO]]</f>
        <v>650</v>
      </c>
      <c r="M681" s="2">
        <f>+Tabla3[[#This Row],[ENTRADAS]]*Tabla3[[#This Row],[PRECIO]]</f>
        <v>0</v>
      </c>
      <c r="N681" s="2">
        <f>+Tabla3[[#This Row],[SALIDAS]]*Tabla3[[#This Row],[PRECIO]]</f>
        <v>0</v>
      </c>
      <c r="O681" s="2">
        <f>+Tabla3[[#This Row],[BALANCE INICIAL2]]+Tabla3[[#This Row],[ENTRADAS3]]-Tabla3[[#This Row],[SALIDAS4]]</f>
        <v>650</v>
      </c>
    </row>
    <row r="682" spans="1:15" hidden="1" x14ac:dyDescent="0.25">
      <c r="A682" s="9" t="s">
        <v>42</v>
      </c>
      <c r="B682" s="44">
        <v>1206010001</v>
      </c>
      <c r="C682" t="s">
        <v>88</v>
      </c>
      <c r="D682" t="s">
        <v>317</v>
      </c>
      <c r="F682" s="9" t="s">
        <v>821</v>
      </c>
      <c r="G682">
        <v>5</v>
      </c>
      <c r="J682">
        <f>+Tabla3[[#This Row],[BALANCE INICIAL]]+Tabla3[[#This Row],[ENTRADAS]]-Tabla3[[#This Row],[SALIDAS]]</f>
        <v>5</v>
      </c>
      <c r="K682" s="2">
        <v>900</v>
      </c>
      <c r="L682" s="2">
        <f>+Tabla3[[#This Row],[BALANCE INICIAL]]*Tabla3[[#This Row],[PRECIO]]</f>
        <v>4500</v>
      </c>
      <c r="M682" s="2">
        <f>+Tabla3[[#This Row],[ENTRADAS]]*Tabla3[[#This Row],[PRECIO]]</f>
        <v>0</v>
      </c>
      <c r="N682" s="2">
        <f>+Tabla3[[#This Row],[SALIDAS]]*Tabla3[[#This Row],[PRECIO]]</f>
        <v>0</v>
      </c>
      <c r="O682" s="2">
        <f>+Tabla3[[#This Row],[BALANCE INICIAL2]]+Tabla3[[#This Row],[ENTRADAS3]]-Tabla3[[#This Row],[SALIDAS4]]</f>
        <v>4500</v>
      </c>
    </row>
    <row r="683" spans="1:15" x14ac:dyDescent="0.25">
      <c r="A683" s="9" t="s">
        <v>23</v>
      </c>
      <c r="B683" s="17" t="s">
        <v>881</v>
      </c>
      <c r="C683" t="s">
        <v>882</v>
      </c>
      <c r="D683" t="s">
        <v>402</v>
      </c>
      <c r="F683" s="9" t="s">
        <v>911</v>
      </c>
      <c r="H683">
        <v>5</v>
      </c>
      <c r="J683">
        <f>+Tabla3[[#This Row],[BALANCE INICIAL]]+Tabla3[[#This Row],[ENTRADAS]]-Tabla3[[#This Row],[SALIDAS]]</f>
        <v>5</v>
      </c>
      <c r="K683" s="2">
        <v>452.54</v>
      </c>
      <c r="L683" s="2">
        <f>+Tabla3[[#This Row],[BALANCE INICIAL]]*Tabla3[[#This Row],[PRECIO]]</f>
        <v>0</v>
      </c>
      <c r="M683" s="2">
        <f>+Tabla3[[#This Row],[ENTRADAS]]*Tabla3[[#This Row],[PRECIO]]</f>
        <v>2262.7000000000003</v>
      </c>
      <c r="N683" s="2">
        <f>+Tabla3[[#This Row],[SALIDAS]]*Tabla3[[#This Row],[PRECIO]]</f>
        <v>0</v>
      </c>
      <c r="O683" s="2">
        <f>+Tabla3[[#This Row],[BALANCE INICIAL2]]+Tabla3[[#This Row],[ENTRADAS3]]-Tabla3[[#This Row],[SALIDAS4]]</f>
        <v>2262.7000000000003</v>
      </c>
    </row>
    <row r="684" spans="1:15" hidden="1" x14ac:dyDescent="0.25">
      <c r="A684" s="9" t="s">
        <v>47</v>
      </c>
      <c r="B684" t="s">
        <v>893</v>
      </c>
      <c r="C684" t="s">
        <v>94</v>
      </c>
      <c r="D684" t="s">
        <v>320</v>
      </c>
      <c r="F684" s="9" t="s">
        <v>840</v>
      </c>
      <c r="G684">
        <v>60</v>
      </c>
      <c r="J684">
        <f>+Tabla3[[#This Row],[BALANCE INICIAL]]+Tabla3[[#This Row],[ENTRADAS]]-Tabla3[[#This Row],[SALIDAS]]</f>
        <v>60</v>
      </c>
      <c r="K684" s="2">
        <v>2615</v>
      </c>
      <c r="L684" s="2">
        <f>+Tabla3[[#This Row],[BALANCE INICIAL]]*Tabla3[[#This Row],[PRECIO]]</f>
        <v>156900</v>
      </c>
      <c r="M684" s="2">
        <f>+Tabla3[[#This Row],[ENTRADAS]]*Tabla3[[#This Row],[PRECIO]]</f>
        <v>0</v>
      </c>
      <c r="N684" s="2">
        <f>+Tabla3[[#This Row],[SALIDAS]]*Tabla3[[#This Row],[PRECIO]]</f>
        <v>0</v>
      </c>
      <c r="O684" s="2">
        <f>+Tabla3[[#This Row],[BALANCE INICIAL2]]+Tabla3[[#This Row],[ENTRADAS3]]-Tabla3[[#This Row],[SALIDAS4]]</f>
        <v>156900</v>
      </c>
    </row>
    <row r="685" spans="1:15" x14ac:dyDescent="0.25">
      <c r="A685" s="9" t="s">
        <v>28</v>
      </c>
      <c r="B685" t="s">
        <v>884</v>
      </c>
      <c r="C685" t="s">
        <v>74</v>
      </c>
      <c r="D685" t="s">
        <v>936</v>
      </c>
      <c r="F685" s="9" t="s">
        <v>826</v>
      </c>
      <c r="H685">
        <v>50</v>
      </c>
      <c r="I685">
        <v>4</v>
      </c>
      <c r="J685">
        <f>+Tabla3[[#This Row],[BALANCE INICIAL]]+Tabla3[[#This Row],[ENTRADAS]]-Tabla3[[#This Row],[SALIDAS]]</f>
        <v>46</v>
      </c>
      <c r="K685" s="2">
        <v>155.16999999999999</v>
      </c>
      <c r="L685" s="2">
        <f>+Tabla3[[#This Row],[BALANCE INICIAL]]*Tabla3[[#This Row],[PRECIO]]</f>
        <v>0</v>
      </c>
      <c r="M685" s="2">
        <f>+Tabla3[[#This Row],[ENTRADAS]]*Tabla3[[#This Row],[PRECIO]]</f>
        <v>7758.4999999999991</v>
      </c>
      <c r="N685" s="2">
        <f>+Tabla3[[#This Row],[SALIDAS]]*Tabla3[[#This Row],[PRECIO]]</f>
        <v>620.67999999999995</v>
      </c>
      <c r="O685" s="2">
        <f>+Tabla3[[#This Row],[BALANCE INICIAL2]]+Tabla3[[#This Row],[ENTRADAS3]]-Tabla3[[#This Row],[SALIDAS4]]</f>
        <v>7137.8199999999988</v>
      </c>
    </row>
    <row r="686" spans="1:15" hidden="1" x14ac:dyDescent="0.25">
      <c r="A686" s="9" t="s">
        <v>59</v>
      </c>
      <c r="B686" t="s">
        <v>880</v>
      </c>
      <c r="C686" t="s">
        <v>107</v>
      </c>
      <c r="D686" t="s">
        <v>809</v>
      </c>
      <c r="F686" s="9" t="s">
        <v>820</v>
      </c>
      <c r="G686">
        <v>3</v>
      </c>
      <c r="J686">
        <f>+Tabla3[[#This Row],[BALANCE INICIAL]]+Tabla3[[#This Row],[ENTRADAS]]-Tabla3[[#This Row],[SALIDAS]]</f>
        <v>3</v>
      </c>
      <c r="K686" s="2">
        <v>400</v>
      </c>
      <c r="L686" s="2">
        <f>+Tabla3[[#This Row],[BALANCE INICIAL]]*Tabla3[[#This Row],[PRECIO]]</f>
        <v>1200</v>
      </c>
      <c r="M686" s="2">
        <f>+Tabla3[[#This Row],[ENTRADAS]]*Tabla3[[#This Row],[PRECIO]]</f>
        <v>0</v>
      </c>
      <c r="N686" s="2">
        <f>+Tabla3[[#This Row],[SALIDAS]]*Tabla3[[#This Row],[PRECIO]]</f>
        <v>0</v>
      </c>
      <c r="O686" s="2">
        <f>+Tabla3[[#This Row],[BALANCE INICIAL2]]+Tabla3[[#This Row],[ENTRADAS3]]-Tabla3[[#This Row],[SALIDAS4]]</f>
        <v>1200</v>
      </c>
    </row>
    <row r="687" spans="1:15" hidden="1" x14ac:dyDescent="0.25">
      <c r="A687" s="9" t="s">
        <v>37</v>
      </c>
      <c r="B687" s="17" t="s">
        <v>886</v>
      </c>
      <c r="C687" t="s">
        <v>83</v>
      </c>
      <c r="D687" t="s">
        <v>315</v>
      </c>
      <c r="F687" s="9" t="s">
        <v>857</v>
      </c>
      <c r="G687">
        <v>6</v>
      </c>
      <c r="J687">
        <f>+Tabla3[[#This Row],[BALANCE INICIAL]]+Tabla3[[#This Row],[ENTRADAS]]-Tabla3[[#This Row],[SALIDAS]]</f>
        <v>6</v>
      </c>
      <c r="K687" s="2">
        <v>200</v>
      </c>
      <c r="L687" s="2">
        <f>+Tabla3[[#This Row],[BALANCE INICIAL]]*Tabla3[[#This Row],[PRECIO]]</f>
        <v>1200</v>
      </c>
      <c r="M687" s="2">
        <f>+Tabla3[[#This Row],[ENTRADAS]]*Tabla3[[#This Row],[PRECIO]]</f>
        <v>0</v>
      </c>
      <c r="N687" s="2">
        <f>+Tabla3[[#This Row],[SALIDAS]]*Tabla3[[#This Row],[PRECIO]]</f>
        <v>0</v>
      </c>
      <c r="O687" s="2">
        <f>+Tabla3[[#This Row],[BALANCE INICIAL2]]+Tabla3[[#This Row],[ENTRADAS3]]-Tabla3[[#This Row],[SALIDAS4]]</f>
        <v>1200</v>
      </c>
    </row>
    <row r="688" spans="1:15" hidden="1" x14ac:dyDescent="0.25">
      <c r="A688" s="9" t="s">
        <v>29</v>
      </c>
      <c r="B688" s="17" t="s">
        <v>878</v>
      </c>
      <c r="C688" t="s">
        <v>102</v>
      </c>
      <c r="D688" t="s">
        <v>635</v>
      </c>
      <c r="F688" s="9" t="s">
        <v>865</v>
      </c>
      <c r="G688">
        <v>13</v>
      </c>
      <c r="J688">
        <f>+Tabla3[[#This Row],[BALANCE INICIAL]]+Tabla3[[#This Row],[ENTRADAS]]-Tabla3[[#This Row],[SALIDAS]]</f>
        <v>13</v>
      </c>
      <c r="K688" s="2">
        <v>880</v>
      </c>
      <c r="L688" s="2">
        <f>+Tabla3[[#This Row],[BALANCE INICIAL]]*Tabla3[[#This Row],[PRECIO]]</f>
        <v>11440</v>
      </c>
      <c r="M688" s="2">
        <f>+Tabla3[[#This Row],[ENTRADAS]]*Tabla3[[#This Row],[PRECIO]]</f>
        <v>0</v>
      </c>
      <c r="N688" s="2">
        <f>+Tabla3[[#This Row],[SALIDAS]]*Tabla3[[#This Row],[PRECIO]]</f>
        <v>0</v>
      </c>
      <c r="O688" s="2">
        <f>+Tabla3[[#This Row],[BALANCE INICIAL2]]+Tabla3[[#This Row],[ENTRADAS3]]-Tabla3[[#This Row],[SALIDAS4]]</f>
        <v>11440</v>
      </c>
    </row>
    <row r="689" spans="1:15" hidden="1" x14ac:dyDescent="0.25">
      <c r="A689" s="9" t="s">
        <v>59</v>
      </c>
      <c r="B689" t="s">
        <v>880</v>
      </c>
      <c r="C689" t="s">
        <v>107</v>
      </c>
      <c r="D689" t="s">
        <v>810</v>
      </c>
      <c r="F689" s="9" t="s">
        <v>820</v>
      </c>
      <c r="G689">
        <v>1</v>
      </c>
      <c r="J689">
        <f>+Tabla3[[#This Row],[BALANCE INICIAL]]+Tabla3[[#This Row],[ENTRADAS]]-Tabla3[[#This Row],[SALIDAS]]</f>
        <v>1</v>
      </c>
      <c r="K689" s="2">
        <v>275</v>
      </c>
      <c r="L689" s="2">
        <f>+Tabla3[[#This Row],[BALANCE INICIAL]]*Tabla3[[#This Row],[PRECIO]]</f>
        <v>275</v>
      </c>
      <c r="M689" s="2">
        <f>+Tabla3[[#This Row],[ENTRADAS]]*Tabla3[[#This Row],[PRECIO]]</f>
        <v>0</v>
      </c>
      <c r="N689" s="2">
        <f>+Tabla3[[#This Row],[SALIDAS]]*Tabla3[[#This Row],[PRECIO]]</f>
        <v>0</v>
      </c>
      <c r="O689" s="2">
        <f>+Tabla3[[#This Row],[BALANCE INICIAL2]]+Tabla3[[#This Row],[ENTRADAS3]]-Tabla3[[#This Row],[SALIDAS4]]</f>
        <v>275</v>
      </c>
    </row>
    <row r="690" spans="1:15" hidden="1" x14ac:dyDescent="0.25">
      <c r="A690" s="9" t="s">
        <v>37</v>
      </c>
      <c r="B690" s="17" t="s">
        <v>886</v>
      </c>
      <c r="C690" t="s">
        <v>83</v>
      </c>
      <c r="D690" t="s">
        <v>321</v>
      </c>
      <c r="F690" s="9" t="s">
        <v>820</v>
      </c>
      <c r="G690">
        <v>4</v>
      </c>
      <c r="J690">
        <f>+Tabla3[[#This Row],[BALANCE INICIAL]]+Tabla3[[#This Row],[ENTRADAS]]-Tabla3[[#This Row],[SALIDAS]]</f>
        <v>4</v>
      </c>
      <c r="K690" s="2">
        <v>485.17</v>
      </c>
      <c r="L690" s="2">
        <f>+Tabla3[[#This Row],[BALANCE INICIAL]]*Tabla3[[#This Row],[PRECIO]]</f>
        <v>1940.68</v>
      </c>
      <c r="M690" s="2">
        <f>+Tabla3[[#This Row],[ENTRADAS]]*Tabla3[[#This Row],[PRECIO]]</f>
        <v>0</v>
      </c>
      <c r="N690" s="2">
        <f>+Tabla3[[#This Row],[SALIDAS]]*Tabla3[[#This Row],[PRECIO]]</f>
        <v>0</v>
      </c>
      <c r="O690" s="2">
        <f>+Tabla3[[#This Row],[BALANCE INICIAL2]]+Tabla3[[#This Row],[ENTRADAS3]]-Tabla3[[#This Row],[SALIDAS4]]</f>
        <v>1940.68</v>
      </c>
    </row>
    <row r="691" spans="1:15" x14ac:dyDescent="0.25">
      <c r="A691" s="9" t="s">
        <v>23</v>
      </c>
      <c r="B691" s="17" t="s">
        <v>881</v>
      </c>
      <c r="C691" t="s">
        <v>882</v>
      </c>
      <c r="D691" t="s">
        <v>953</v>
      </c>
      <c r="F691" s="9" t="s">
        <v>826</v>
      </c>
      <c r="H691">
        <v>50</v>
      </c>
      <c r="J691">
        <f>+Tabla3[[#This Row],[BALANCE INICIAL]]+Tabla3[[#This Row],[ENTRADAS]]-Tabla3[[#This Row],[SALIDAS]]</f>
        <v>50</v>
      </c>
      <c r="K691" s="2">
        <v>65</v>
      </c>
      <c r="L691" s="2">
        <f>+Tabla3[[#This Row],[BALANCE INICIAL]]*Tabla3[[#This Row],[PRECIO]]</f>
        <v>0</v>
      </c>
      <c r="M691" s="2">
        <f>+Tabla3[[#This Row],[ENTRADAS]]*Tabla3[[#This Row],[PRECIO]]</f>
        <v>3250</v>
      </c>
      <c r="N691" s="2">
        <f>+Tabla3[[#This Row],[SALIDAS]]*Tabla3[[#This Row],[PRECIO]]</f>
        <v>0</v>
      </c>
      <c r="O691" s="2">
        <f>+Tabla3[[#This Row],[BALANCE INICIAL2]]+Tabla3[[#This Row],[ENTRADAS3]]-Tabla3[[#This Row],[SALIDAS4]]</f>
        <v>3250</v>
      </c>
    </row>
    <row r="692" spans="1:15" hidden="1" x14ac:dyDescent="0.25">
      <c r="A692" s="9" t="s">
        <v>37</v>
      </c>
      <c r="B692" s="17" t="s">
        <v>886</v>
      </c>
      <c r="C692" t="s">
        <v>83</v>
      </c>
      <c r="D692" t="s">
        <v>322</v>
      </c>
      <c r="F692" s="9" t="s">
        <v>820</v>
      </c>
      <c r="G692">
        <v>5</v>
      </c>
      <c r="I692">
        <v>3</v>
      </c>
      <c r="J692">
        <f>+Tabla3[[#This Row],[BALANCE INICIAL]]+Tabla3[[#This Row],[ENTRADAS]]-Tabla3[[#This Row],[SALIDAS]]</f>
        <v>2</v>
      </c>
      <c r="K692" s="2">
        <v>325</v>
      </c>
      <c r="L692" s="2">
        <f>+Tabla3[[#This Row],[BALANCE INICIAL]]*Tabla3[[#This Row],[PRECIO]]</f>
        <v>1625</v>
      </c>
      <c r="M692" s="2">
        <f>+Tabla3[[#This Row],[ENTRADAS]]*Tabla3[[#This Row],[PRECIO]]</f>
        <v>0</v>
      </c>
      <c r="N692" s="2">
        <f>+Tabla3[[#This Row],[SALIDAS]]*Tabla3[[#This Row],[PRECIO]]</f>
        <v>975</v>
      </c>
      <c r="O692" s="2">
        <f>+Tabla3[[#This Row],[BALANCE INICIAL2]]+Tabla3[[#This Row],[ENTRADAS3]]-Tabla3[[#This Row],[SALIDAS4]]</f>
        <v>650</v>
      </c>
    </row>
    <row r="693" spans="1:15" x14ac:dyDescent="0.25">
      <c r="A693" s="9" t="s">
        <v>33</v>
      </c>
      <c r="B693" s="17" t="s">
        <v>879</v>
      </c>
      <c r="C693" t="s">
        <v>78</v>
      </c>
      <c r="D693" t="s">
        <v>358</v>
      </c>
      <c r="F693" s="9" t="s">
        <v>820</v>
      </c>
      <c r="H693">
        <v>7</v>
      </c>
      <c r="I693">
        <v>2</v>
      </c>
      <c r="J693">
        <f>+Tabla3[[#This Row],[BALANCE INICIAL]]+Tabla3[[#This Row],[ENTRADAS]]-Tabla3[[#This Row],[SALIDAS]]</f>
        <v>5</v>
      </c>
      <c r="K693" s="2">
        <v>2693</v>
      </c>
      <c r="L693" s="2">
        <f>+Tabla3[[#This Row],[BALANCE INICIAL]]*Tabla3[[#This Row],[PRECIO]]</f>
        <v>0</v>
      </c>
      <c r="M693" s="2">
        <f>+Tabla3[[#This Row],[ENTRADAS]]*Tabla3[[#This Row],[PRECIO]]</f>
        <v>18851</v>
      </c>
      <c r="N693" s="2">
        <f>+Tabla3[[#This Row],[SALIDAS]]*Tabla3[[#This Row],[PRECIO]]</f>
        <v>5386</v>
      </c>
      <c r="O693" s="2">
        <f>+Tabla3[[#This Row],[BALANCE INICIAL2]]+Tabla3[[#This Row],[ENTRADAS3]]-Tabla3[[#This Row],[SALIDAS4]]</f>
        <v>13465</v>
      </c>
    </row>
    <row r="694" spans="1:15" hidden="1" x14ac:dyDescent="0.25">
      <c r="A694" s="9" t="s">
        <v>33</v>
      </c>
      <c r="B694" s="17" t="s">
        <v>879</v>
      </c>
      <c r="C694" t="s">
        <v>78</v>
      </c>
      <c r="D694" t="s">
        <v>324</v>
      </c>
      <c r="F694" s="9" t="s">
        <v>826</v>
      </c>
      <c r="G694">
        <v>6</v>
      </c>
      <c r="J694">
        <f>+Tabla3[[#This Row],[BALANCE INICIAL]]+Tabla3[[#This Row],[ENTRADAS]]-Tabla3[[#This Row],[SALIDAS]]</f>
        <v>6</v>
      </c>
      <c r="K694" s="2">
        <v>1650</v>
      </c>
      <c r="L694" s="2">
        <f>+Tabla3[[#This Row],[BALANCE INICIAL]]*Tabla3[[#This Row],[PRECIO]]</f>
        <v>9900</v>
      </c>
      <c r="M694" s="2">
        <f>+Tabla3[[#This Row],[ENTRADAS]]*Tabla3[[#This Row],[PRECIO]]</f>
        <v>0</v>
      </c>
      <c r="N694" s="2">
        <f>+Tabla3[[#This Row],[SALIDAS]]*Tabla3[[#This Row],[PRECIO]]</f>
        <v>0</v>
      </c>
      <c r="O694" s="2">
        <f>+Tabla3[[#This Row],[BALANCE INICIAL2]]+Tabla3[[#This Row],[ENTRADAS3]]-Tabla3[[#This Row],[SALIDAS4]]</f>
        <v>9900</v>
      </c>
    </row>
    <row r="695" spans="1:15" x14ac:dyDescent="0.25">
      <c r="A695" s="9" t="s">
        <v>33</v>
      </c>
      <c r="B695" s="17" t="s">
        <v>879</v>
      </c>
      <c r="C695" t="s">
        <v>78</v>
      </c>
      <c r="D695" t="s">
        <v>342</v>
      </c>
      <c r="F695" s="9" t="s">
        <v>820</v>
      </c>
      <c r="H695">
        <v>4</v>
      </c>
      <c r="I695">
        <v>1</v>
      </c>
      <c r="J695">
        <f>+Tabla3[[#This Row],[BALANCE INICIAL]]+Tabla3[[#This Row],[ENTRADAS]]-Tabla3[[#This Row],[SALIDAS]]</f>
        <v>3</v>
      </c>
      <c r="K695" s="2">
        <v>4399</v>
      </c>
      <c r="L695" s="2">
        <f>+Tabla3[[#This Row],[BALANCE INICIAL]]*Tabla3[[#This Row],[PRECIO]]</f>
        <v>0</v>
      </c>
      <c r="M695" s="2">
        <f>+Tabla3[[#This Row],[ENTRADAS]]*Tabla3[[#This Row],[PRECIO]]</f>
        <v>17596</v>
      </c>
      <c r="N695" s="2">
        <f>+Tabla3[[#This Row],[SALIDAS]]*Tabla3[[#This Row],[PRECIO]]</f>
        <v>4399</v>
      </c>
      <c r="O695" s="2">
        <f>+Tabla3[[#This Row],[BALANCE INICIAL2]]+Tabla3[[#This Row],[ENTRADAS3]]-Tabla3[[#This Row],[SALIDAS4]]</f>
        <v>13197</v>
      </c>
    </row>
    <row r="696" spans="1:15" x14ac:dyDescent="0.25">
      <c r="A696" s="9" t="s">
        <v>33</v>
      </c>
      <c r="B696" s="17" t="s">
        <v>879</v>
      </c>
      <c r="C696" t="s">
        <v>78</v>
      </c>
      <c r="D696" t="s">
        <v>340</v>
      </c>
      <c r="F696" s="9" t="s">
        <v>820</v>
      </c>
      <c r="H696">
        <v>4</v>
      </c>
      <c r="I696">
        <v>1</v>
      </c>
      <c r="J696">
        <f>+Tabla3[[#This Row],[BALANCE INICIAL]]+Tabla3[[#This Row],[ENTRADAS]]-Tabla3[[#This Row],[SALIDAS]]</f>
        <v>3</v>
      </c>
      <c r="K696" s="2">
        <v>4399</v>
      </c>
      <c r="L696" s="2">
        <f>+Tabla3[[#This Row],[BALANCE INICIAL]]*Tabla3[[#This Row],[PRECIO]]</f>
        <v>0</v>
      </c>
      <c r="M696" s="2">
        <f>+Tabla3[[#This Row],[ENTRADAS]]*Tabla3[[#This Row],[PRECIO]]</f>
        <v>17596</v>
      </c>
      <c r="N696" s="2">
        <f>+Tabla3[[#This Row],[SALIDAS]]*Tabla3[[#This Row],[PRECIO]]</f>
        <v>4399</v>
      </c>
      <c r="O696" s="2">
        <f>+Tabla3[[#This Row],[BALANCE INICIAL2]]+Tabla3[[#This Row],[ENTRADAS3]]-Tabla3[[#This Row],[SALIDAS4]]</f>
        <v>13197</v>
      </c>
    </row>
    <row r="697" spans="1:15" x14ac:dyDescent="0.25">
      <c r="A697" s="9" t="s">
        <v>33</v>
      </c>
      <c r="B697" s="17" t="s">
        <v>879</v>
      </c>
      <c r="C697" t="s">
        <v>78</v>
      </c>
      <c r="D697" t="s">
        <v>341</v>
      </c>
      <c r="F697" s="9" t="s">
        <v>820</v>
      </c>
      <c r="H697">
        <v>4</v>
      </c>
      <c r="I697">
        <v>1</v>
      </c>
      <c r="J697">
        <f>+Tabla3[[#This Row],[BALANCE INICIAL]]+Tabla3[[#This Row],[ENTRADAS]]-Tabla3[[#This Row],[SALIDAS]]</f>
        <v>3</v>
      </c>
      <c r="K697" s="2">
        <v>4399</v>
      </c>
      <c r="L697" s="2">
        <f>+Tabla3[[#This Row],[BALANCE INICIAL]]*Tabla3[[#This Row],[PRECIO]]</f>
        <v>0</v>
      </c>
      <c r="M697" s="2">
        <f>+Tabla3[[#This Row],[ENTRADAS]]*Tabla3[[#This Row],[PRECIO]]</f>
        <v>17596</v>
      </c>
      <c r="N697" s="2">
        <f>+Tabla3[[#This Row],[SALIDAS]]*Tabla3[[#This Row],[PRECIO]]</f>
        <v>4399</v>
      </c>
      <c r="O697" s="2">
        <f>+Tabla3[[#This Row],[BALANCE INICIAL2]]+Tabla3[[#This Row],[ENTRADAS3]]-Tabla3[[#This Row],[SALIDAS4]]</f>
        <v>13197</v>
      </c>
    </row>
    <row r="698" spans="1:15" x14ac:dyDescent="0.25">
      <c r="A698" s="9" t="s">
        <v>33</v>
      </c>
      <c r="B698" s="17" t="s">
        <v>879</v>
      </c>
      <c r="C698" t="s">
        <v>78</v>
      </c>
      <c r="D698" t="s">
        <v>339</v>
      </c>
      <c r="F698" s="9" t="s">
        <v>820</v>
      </c>
      <c r="H698">
        <v>4</v>
      </c>
      <c r="I698">
        <v>1</v>
      </c>
      <c r="J698">
        <f>+Tabla3[[#This Row],[BALANCE INICIAL]]+Tabla3[[#This Row],[ENTRADAS]]-Tabla3[[#This Row],[SALIDAS]]</f>
        <v>3</v>
      </c>
      <c r="K698" s="2">
        <v>3731</v>
      </c>
      <c r="L698" s="2">
        <f>+Tabla3[[#This Row],[BALANCE INICIAL]]*Tabla3[[#This Row],[PRECIO]]</f>
        <v>0</v>
      </c>
      <c r="M698" s="2">
        <f>+Tabla3[[#This Row],[ENTRADAS]]*Tabla3[[#This Row],[PRECIO]]</f>
        <v>14924</v>
      </c>
      <c r="N698" s="2">
        <f>+Tabla3[[#This Row],[SALIDAS]]*Tabla3[[#This Row],[PRECIO]]</f>
        <v>3731</v>
      </c>
      <c r="O698" s="2">
        <f>+Tabla3[[#This Row],[BALANCE INICIAL2]]+Tabla3[[#This Row],[ENTRADAS3]]-Tabla3[[#This Row],[SALIDAS4]]</f>
        <v>11193</v>
      </c>
    </row>
    <row r="699" spans="1:15" x14ac:dyDescent="0.25">
      <c r="A699" s="9" t="s">
        <v>33</v>
      </c>
      <c r="B699" s="17" t="s">
        <v>879</v>
      </c>
      <c r="C699" t="s">
        <v>78</v>
      </c>
      <c r="D699" t="s">
        <v>373</v>
      </c>
      <c r="F699" s="9" t="s">
        <v>826</v>
      </c>
      <c r="H699">
        <v>3</v>
      </c>
      <c r="J699">
        <f>+Tabla3[[#This Row],[BALANCE INICIAL]]+Tabla3[[#This Row],[ENTRADAS]]-Tabla3[[#This Row],[SALIDAS]]</f>
        <v>3</v>
      </c>
      <c r="K699" s="2">
        <v>7009.16</v>
      </c>
      <c r="L699" s="2">
        <f>+Tabla3[[#This Row],[BALANCE INICIAL]]*Tabla3[[#This Row],[PRECIO]]</f>
        <v>0</v>
      </c>
      <c r="M699" s="2">
        <f>+Tabla3[[#This Row],[ENTRADAS]]*Tabla3[[#This Row],[PRECIO]]</f>
        <v>21027.48</v>
      </c>
      <c r="N699" s="2">
        <f>+Tabla3[[#This Row],[SALIDAS]]*Tabla3[[#This Row],[PRECIO]]</f>
        <v>0</v>
      </c>
      <c r="O699" s="2">
        <f>+Tabla3[[#This Row],[BALANCE INICIAL2]]+Tabla3[[#This Row],[ENTRADAS3]]-Tabla3[[#This Row],[SALIDAS4]]</f>
        <v>21027.48</v>
      </c>
    </row>
    <row r="700" spans="1:15" x14ac:dyDescent="0.25">
      <c r="A700" s="9" t="s">
        <v>33</v>
      </c>
      <c r="B700" s="17" t="s">
        <v>879</v>
      </c>
      <c r="C700" t="s">
        <v>78</v>
      </c>
      <c r="D700" t="s">
        <v>353</v>
      </c>
      <c r="F700" s="9" t="s">
        <v>820</v>
      </c>
      <c r="H700">
        <v>5</v>
      </c>
      <c r="J700">
        <f>+Tabla3[[#This Row],[BALANCE INICIAL]]+Tabla3[[#This Row],[ENTRADAS]]-Tabla3[[#This Row],[SALIDAS]]</f>
        <v>5</v>
      </c>
      <c r="K700" s="2">
        <v>7662</v>
      </c>
      <c r="L700" s="2">
        <f>+Tabla3[[#This Row],[BALANCE INICIAL]]*Tabla3[[#This Row],[PRECIO]]</f>
        <v>0</v>
      </c>
      <c r="M700" s="2">
        <f>+Tabla3[[#This Row],[ENTRADAS]]*Tabla3[[#This Row],[PRECIO]]</f>
        <v>38310</v>
      </c>
      <c r="N700" s="2">
        <f>+Tabla3[[#This Row],[SALIDAS]]*Tabla3[[#This Row],[PRECIO]]</f>
        <v>0</v>
      </c>
      <c r="O700" s="2">
        <f>+Tabla3[[#This Row],[BALANCE INICIAL2]]+Tabla3[[#This Row],[ENTRADAS3]]-Tabla3[[#This Row],[SALIDAS4]]</f>
        <v>38310</v>
      </c>
    </row>
    <row r="701" spans="1:15" x14ac:dyDescent="0.25">
      <c r="A701" s="9" t="s">
        <v>33</v>
      </c>
      <c r="B701" s="17" t="s">
        <v>879</v>
      </c>
      <c r="C701" t="s">
        <v>78</v>
      </c>
      <c r="D701" t="s">
        <v>352</v>
      </c>
      <c r="F701" s="9" t="s">
        <v>820</v>
      </c>
      <c r="H701">
        <v>5</v>
      </c>
      <c r="J701">
        <f>+Tabla3[[#This Row],[BALANCE INICIAL]]+Tabla3[[#This Row],[ENTRADAS]]-Tabla3[[#This Row],[SALIDAS]]</f>
        <v>5</v>
      </c>
      <c r="K701" s="2">
        <v>7662</v>
      </c>
      <c r="L701" s="2">
        <f>+Tabla3[[#This Row],[BALANCE INICIAL]]*Tabla3[[#This Row],[PRECIO]]</f>
        <v>0</v>
      </c>
      <c r="M701" s="2">
        <f>+Tabla3[[#This Row],[ENTRADAS]]*Tabla3[[#This Row],[PRECIO]]</f>
        <v>38310</v>
      </c>
      <c r="N701" s="2">
        <f>+Tabla3[[#This Row],[SALIDAS]]*Tabla3[[#This Row],[PRECIO]]</f>
        <v>0</v>
      </c>
      <c r="O701" s="2">
        <f>+Tabla3[[#This Row],[BALANCE INICIAL2]]+Tabla3[[#This Row],[ENTRADAS3]]-Tabla3[[#This Row],[SALIDAS4]]</f>
        <v>38310</v>
      </c>
    </row>
    <row r="702" spans="1:15" x14ac:dyDescent="0.25">
      <c r="A702" s="9" t="s">
        <v>33</v>
      </c>
      <c r="B702" s="17" t="s">
        <v>879</v>
      </c>
      <c r="C702" t="s">
        <v>78</v>
      </c>
      <c r="D702" t="s">
        <v>350</v>
      </c>
      <c r="F702" s="9" t="s">
        <v>820</v>
      </c>
      <c r="H702">
        <v>5</v>
      </c>
      <c r="J702">
        <f>+Tabla3[[#This Row],[BALANCE INICIAL]]+Tabla3[[#This Row],[ENTRADAS]]-Tabla3[[#This Row],[SALIDAS]]</f>
        <v>5</v>
      </c>
      <c r="K702" s="2">
        <v>7662</v>
      </c>
      <c r="L702" s="2">
        <f>+Tabla3[[#This Row],[BALANCE INICIAL]]*Tabla3[[#This Row],[PRECIO]]</f>
        <v>0</v>
      </c>
      <c r="M702" s="2">
        <f>+Tabla3[[#This Row],[ENTRADAS]]*Tabla3[[#This Row],[PRECIO]]</f>
        <v>38310</v>
      </c>
      <c r="N702" s="2">
        <f>+Tabla3[[#This Row],[SALIDAS]]*Tabla3[[#This Row],[PRECIO]]</f>
        <v>0</v>
      </c>
      <c r="O702" s="2">
        <f>+Tabla3[[#This Row],[BALANCE INICIAL2]]+Tabla3[[#This Row],[ENTRADAS3]]-Tabla3[[#This Row],[SALIDAS4]]</f>
        <v>38310</v>
      </c>
    </row>
    <row r="703" spans="1:15" x14ac:dyDescent="0.25">
      <c r="A703" s="9" t="s">
        <v>33</v>
      </c>
      <c r="B703" s="17" t="s">
        <v>879</v>
      </c>
      <c r="C703" t="s">
        <v>78</v>
      </c>
      <c r="D703" t="s">
        <v>351</v>
      </c>
      <c r="F703" s="9" t="s">
        <v>820</v>
      </c>
      <c r="H703">
        <v>5</v>
      </c>
      <c r="J703">
        <f>+Tabla3[[#This Row],[BALANCE INICIAL]]+Tabla3[[#This Row],[ENTRADAS]]-Tabla3[[#This Row],[SALIDAS]]</f>
        <v>5</v>
      </c>
      <c r="K703" s="2">
        <v>7662</v>
      </c>
      <c r="L703" s="2">
        <f>+Tabla3[[#This Row],[BALANCE INICIAL]]*Tabla3[[#This Row],[PRECIO]]</f>
        <v>0</v>
      </c>
      <c r="M703" s="2">
        <f>+Tabla3[[#This Row],[ENTRADAS]]*Tabla3[[#This Row],[PRECIO]]</f>
        <v>38310</v>
      </c>
      <c r="N703" s="2">
        <f>+Tabla3[[#This Row],[SALIDAS]]*Tabla3[[#This Row],[PRECIO]]</f>
        <v>0</v>
      </c>
      <c r="O703" s="2">
        <f>+Tabla3[[#This Row],[BALANCE INICIAL2]]+Tabla3[[#This Row],[ENTRADAS3]]-Tabla3[[#This Row],[SALIDAS4]]</f>
        <v>38310</v>
      </c>
    </row>
    <row r="704" spans="1:15" x14ac:dyDescent="0.25">
      <c r="A704" s="9" t="s">
        <v>33</v>
      </c>
      <c r="B704" s="17" t="s">
        <v>879</v>
      </c>
      <c r="C704" t="s">
        <v>78</v>
      </c>
      <c r="D704" t="s">
        <v>986</v>
      </c>
      <c r="F704" s="9" t="s">
        <v>820</v>
      </c>
      <c r="G704">
        <v>4</v>
      </c>
      <c r="H704">
        <v>10</v>
      </c>
      <c r="I704">
        <v>8</v>
      </c>
      <c r="J704">
        <f>+Tabla3[[#This Row],[BALANCE INICIAL]]+Tabla3[[#This Row],[ENTRADAS]]-Tabla3[[#This Row],[SALIDAS]]</f>
        <v>6</v>
      </c>
      <c r="K704" s="2">
        <v>6093</v>
      </c>
      <c r="L704" s="2">
        <f>+Tabla3[[#This Row],[BALANCE INICIAL]]*Tabla3[[#This Row],[PRECIO]]</f>
        <v>24372</v>
      </c>
      <c r="M704" s="2">
        <f>+Tabla3[[#This Row],[ENTRADAS]]*Tabla3[[#This Row],[PRECIO]]</f>
        <v>60930</v>
      </c>
      <c r="N704" s="2">
        <f>+Tabla3[[#This Row],[SALIDAS]]*Tabla3[[#This Row],[PRECIO]]</f>
        <v>48744</v>
      </c>
      <c r="O704" s="2">
        <f>+Tabla3[[#This Row],[BALANCE INICIAL2]]+Tabla3[[#This Row],[ENTRADAS3]]-Tabla3[[#This Row],[SALIDAS4]]</f>
        <v>36558</v>
      </c>
    </row>
    <row r="705" spans="1:15" x14ac:dyDescent="0.25">
      <c r="A705" s="9" t="s">
        <v>33</v>
      </c>
      <c r="B705" s="17" t="s">
        <v>879</v>
      </c>
      <c r="C705" t="s">
        <v>78</v>
      </c>
      <c r="D705" t="s">
        <v>985</v>
      </c>
      <c r="F705" s="9" t="s">
        <v>833</v>
      </c>
      <c r="G705">
        <v>6</v>
      </c>
      <c r="H705">
        <v>25</v>
      </c>
      <c r="I705">
        <v>13</v>
      </c>
      <c r="J705">
        <f>+Tabla3[[#This Row],[BALANCE INICIAL]]+Tabla3[[#This Row],[ENTRADAS]]-Tabla3[[#This Row],[SALIDAS]]</f>
        <v>18</v>
      </c>
      <c r="K705" s="2">
        <v>3898.31</v>
      </c>
      <c r="L705" s="2">
        <f>+Tabla3[[#This Row],[BALANCE INICIAL]]*Tabla3[[#This Row],[PRECIO]]</f>
        <v>23389.86</v>
      </c>
      <c r="M705" s="2">
        <f>+Tabla3[[#This Row],[ENTRADAS]]*Tabla3[[#This Row],[PRECIO]]</f>
        <v>97457.75</v>
      </c>
      <c r="N705" s="2">
        <f>+Tabla3[[#This Row],[SALIDAS]]*Tabla3[[#This Row],[PRECIO]]</f>
        <v>50678.03</v>
      </c>
      <c r="O705" s="2">
        <f>+Tabla3[[#This Row],[BALANCE INICIAL2]]+Tabla3[[#This Row],[ENTRADAS3]]-Tabla3[[#This Row],[SALIDAS4]]</f>
        <v>70169.58</v>
      </c>
    </row>
    <row r="706" spans="1:15" hidden="1" x14ac:dyDescent="0.25">
      <c r="A706" s="9" t="s">
        <v>33</v>
      </c>
      <c r="B706" s="17" t="s">
        <v>879</v>
      </c>
      <c r="C706" t="s">
        <v>78</v>
      </c>
      <c r="D706" t="s">
        <v>323</v>
      </c>
      <c r="F706" s="9" t="s">
        <v>820</v>
      </c>
      <c r="G706">
        <v>35</v>
      </c>
      <c r="J706">
        <f>+Tabla3[[#This Row],[BALANCE INICIAL]]+Tabla3[[#This Row],[ENTRADAS]]-Tabla3[[#This Row],[SALIDAS]]</f>
        <v>35</v>
      </c>
      <c r="K706" s="2">
        <v>2440</v>
      </c>
      <c r="L706" s="2">
        <f>+Tabla3[[#This Row],[BALANCE INICIAL]]*Tabla3[[#This Row],[PRECIO]]</f>
        <v>85400</v>
      </c>
      <c r="M706" s="2">
        <f>+Tabla3[[#This Row],[ENTRADAS]]*Tabla3[[#This Row],[PRECIO]]</f>
        <v>0</v>
      </c>
      <c r="N706" s="2">
        <f>+Tabla3[[#This Row],[SALIDAS]]*Tabla3[[#This Row],[PRECIO]]</f>
        <v>0</v>
      </c>
      <c r="O706" s="2">
        <f>+Tabla3[[#This Row],[BALANCE INICIAL2]]+Tabla3[[#This Row],[ENTRADAS3]]-Tabla3[[#This Row],[SALIDAS4]]</f>
        <v>85400</v>
      </c>
    </row>
    <row r="707" spans="1:15" hidden="1" x14ac:dyDescent="0.25">
      <c r="A707" s="9" t="s">
        <v>33</v>
      </c>
      <c r="B707" s="17" t="s">
        <v>879</v>
      </c>
      <c r="C707" t="s">
        <v>78</v>
      </c>
      <c r="D707" t="s">
        <v>326</v>
      </c>
      <c r="F707" s="9" t="s">
        <v>833</v>
      </c>
      <c r="G707">
        <v>6</v>
      </c>
      <c r="I707">
        <v>2</v>
      </c>
      <c r="J707">
        <f>+Tabla3[[#This Row],[BALANCE INICIAL]]+Tabla3[[#This Row],[ENTRADAS]]-Tabla3[[#This Row],[SALIDAS]]</f>
        <v>4</v>
      </c>
      <c r="K707" s="2">
        <v>3875.46</v>
      </c>
      <c r="L707" s="2">
        <f>+Tabla3[[#This Row],[BALANCE INICIAL]]*Tabla3[[#This Row],[PRECIO]]</f>
        <v>23252.760000000002</v>
      </c>
      <c r="M707" s="2">
        <f>+Tabla3[[#This Row],[ENTRADAS]]*Tabla3[[#This Row],[PRECIO]]</f>
        <v>0</v>
      </c>
      <c r="N707" s="2">
        <f>+Tabla3[[#This Row],[SALIDAS]]*Tabla3[[#This Row],[PRECIO]]</f>
        <v>7750.92</v>
      </c>
      <c r="O707" s="2">
        <f>+Tabla3[[#This Row],[BALANCE INICIAL2]]+Tabla3[[#This Row],[ENTRADAS3]]-Tabla3[[#This Row],[SALIDAS4]]</f>
        <v>15501.840000000002</v>
      </c>
    </row>
    <row r="708" spans="1:15" hidden="1" x14ac:dyDescent="0.25">
      <c r="A708" s="9" t="s">
        <v>33</v>
      </c>
      <c r="B708" s="17" t="s">
        <v>879</v>
      </c>
      <c r="C708" t="s">
        <v>78</v>
      </c>
      <c r="D708" t="s">
        <v>327</v>
      </c>
      <c r="F708" s="9" t="s">
        <v>833</v>
      </c>
      <c r="G708">
        <v>6</v>
      </c>
      <c r="I708">
        <v>2</v>
      </c>
      <c r="J708">
        <f>+Tabla3[[#This Row],[BALANCE INICIAL]]+Tabla3[[#This Row],[ENTRADAS]]-Tabla3[[#This Row],[SALIDAS]]</f>
        <v>4</v>
      </c>
      <c r="K708" s="2">
        <v>3875.46</v>
      </c>
      <c r="L708" s="2">
        <f>+Tabla3[[#This Row],[BALANCE INICIAL]]*Tabla3[[#This Row],[PRECIO]]</f>
        <v>23252.760000000002</v>
      </c>
      <c r="M708" s="2">
        <f>+Tabla3[[#This Row],[ENTRADAS]]*Tabla3[[#This Row],[PRECIO]]</f>
        <v>0</v>
      </c>
      <c r="N708" s="2">
        <f>+Tabla3[[#This Row],[SALIDAS]]*Tabla3[[#This Row],[PRECIO]]</f>
        <v>7750.92</v>
      </c>
      <c r="O708" s="2">
        <f>+Tabla3[[#This Row],[BALANCE INICIAL2]]+Tabla3[[#This Row],[ENTRADAS3]]-Tabla3[[#This Row],[SALIDAS4]]</f>
        <v>15501.840000000002</v>
      </c>
    </row>
    <row r="709" spans="1:15" hidden="1" x14ac:dyDescent="0.25">
      <c r="A709" s="9" t="s">
        <v>33</v>
      </c>
      <c r="B709" s="17" t="s">
        <v>879</v>
      </c>
      <c r="C709" t="s">
        <v>78</v>
      </c>
      <c r="D709" t="s">
        <v>325</v>
      </c>
      <c r="F709" s="9" t="s">
        <v>833</v>
      </c>
      <c r="G709">
        <v>5</v>
      </c>
      <c r="I709">
        <v>2</v>
      </c>
      <c r="J709">
        <f>+Tabla3[[#This Row],[BALANCE INICIAL]]+Tabla3[[#This Row],[ENTRADAS]]-Tabla3[[#This Row],[SALIDAS]]</f>
        <v>3</v>
      </c>
      <c r="K709" s="2">
        <v>3311.77</v>
      </c>
      <c r="L709" s="2">
        <f>+Tabla3[[#This Row],[BALANCE INICIAL]]*Tabla3[[#This Row],[PRECIO]]</f>
        <v>16558.849999999999</v>
      </c>
      <c r="M709" s="2">
        <f>+Tabla3[[#This Row],[ENTRADAS]]*Tabla3[[#This Row],[PRECIO]]</f>
        <v>0</v>
      </c>
      <c r="N709" s="2">
        <f>+Tabla3[[#This Row],[SALIDAS]]*Tabla3[[#This Row],[PRECIO]]</f>
        <v>6623.54</v>
      </c>
      <c r="O709" s="2">
        <f>+Tabla3[[#This Row],[BALANCE INICIAL2]]+Tabla3[[#This Row],[ENTRADAS3]]-Tabla3[[#This Row],[SALIDAS4]]</f>
        <v>9935.3099999999977</v>
      </c>
    </row>
    <row r="710" spans="1:15" hidden="1" x14ac:dyDescent="0.25">
      <c r="A710" s="9" t="s">
        <v>33</v>
      </c>
      <c r="B710" s="17" t="s">
        <v>879</v>
      </c>
      <c r="C710" t="s">
        <v>78</v>
      </c>
      <c r="D710" t="s">
        <v>344</v>
      </c>
      <c r="F710" s="9" t="s">
        <v>820</v>
      </c>
      <c r="G710">
        <v>5</v>
      </c>
      <c r="J710">
        <f>+Tabla3[[#This Row],[BALANCE INICIAL]]+Tabla3[[#This Row],[ENTRADAS]]-Tabla3[[#This Row],[SALIDAS]]</f>
        <v>5</v>
      </c>
      <c r="K710" s="2">
        <v>1499</v>
      </c>
      <c r="L710" s="2">
        <f>+Tabla3[[#This Row],[BALANCE INICIAL]]*Tabla3[[#This Row],[PRECIO]]</f>
        <v>7495</v>
      </c>
      <c r="M710" s="2">
        <f>+Tabla3[[#This Row],[ENTRADAS]]*Tabla3[[#This Row],[PRECIO]]</f>
        <v>0</v>
      </c>
      <c r="N710" s="2">
        <f>+Tabla3[[#This Row],[SALIDAS]]*Tabla3[[#This Row],[PRECIO]]</f>
        <v>0</v>
      </c>
      <c r="O710" s="2">
        <f>+Tabla3[[#This Row],[BALANCE INICIAL2]]+Tabla3[[#This Row],[ENTRADAS3]]-Tabla3[[#This Row],[SALIDAS4]]</f>
        <v>7495</v>
      </c>
    </row>
    <row r="711" spans="1:15" hidden="1" x14ac:dyDescent="0.25">
      <c r="A711" s="9" t="s">
        <v>33</v>
      </c>
      <c r="B711" s="17" t="s">
        <v>879</v>
      </c>
      <c r="C711" t="s">
        <v>78</v>
      </c>
      <c r="D711" t="s">
        <v>334</v>
      </c>
      <c r="F711" s="9" t="s">
        <v>820</v>
      </c>
      <c r="G711">
        <v>2</v>
      </c>
      <c r="J711">
        <f>+Tabla3[[#This Row],[BALANCE INICIAL]]+Tabla3[[#This Row],[ENTRADAS]]-Tabla3[[#This Row],[SALIDAS]]</f>
        <v>2</v>
      </c>
      <c r="K711" s="2">
        <v>5500</v>
      </c>
      <c r="L711" s="2">
        <f>+Tabla3[[#This Row],[BALANCE INICIAL]]*Tabla3[[#This Row],[PRECIO]]</f>
        <v>11000</v>
      </c>
      <c r="M711" s="2">
        <f>+Tabla3[[#This Row],[ENTRADAS]]*Tabla3[[#This Row],[PRECIO]]</f>
        <v>0</v>
      </c>
      <c r="N711" s="2">
        <f>+Tabla3[[#This Row],[SALIDAS]]*Tabla3[[#This Row],[PRECIO]]</f>
        <v>0</v>
      </c>
      <c r="O711" s="2">
        <f>+Tabla3[[#This Row],[BALANCE INICIAL2]]+Tabla3[[#This Row],[ENTRADAS3]]-Tabla3[[#This Row],[SALIDAS4]]</f>
        <v>11000</v>
      </c>
    </row>
    <row r="712" spans="1:15" hidden="1" x14ac:dyDescent="0.25">
      <c r="A712" s="9" t="s">
        <v>33</v>
      </c>
      <c r="B712" s="17" t="s">
        <v>879</v>
      </c>
      <c r="C712" t="s">
        <v>78</v>
      </c>
      <c r="D712" t="s">
        <v>335</v>
      </c>
      <c r="F712" s="9" t="s">
        <v>820</v>
      </c>
      <c r="G712">
        <v>2</v>
      </c>
      <c r="J712">
        <f>+Tabla3[[#This Row],[BALANCE INICIAL]]+Tabla3[[#This Row],[ENTRADAS]]-Tabla3[[#This Row],[SALIDAS]]</f>
        <v>2</v>
      </c>
      <c r="K712" s="2">
        <v>5500</v>
      </c>
      <c r="L712" s="2">
        <f>+Tabla3[[#This Row],[BALANCE INICIAL]]*Tabla3[[#This Row],[PRECIO]]</f>
        <v>11000</v>
      </c>
      <c r="M712" s="2">
        <f>+Tabla3[[#This Row],[ENTRADAS]]*Tabla3[[#This Row],[PRECIO]]</f>
        <v>0</v>
      </c>
      <c r="N712" s="2">
        <f>+Tabla3[[#This Row],[SALIDAS]]*Tabla3[[#This Row],[PRECIO]]</f>
        <v>0</v>
      </c>
      <c r="O712" s="2">
        <f>+Tabla3[[#This Row],[BALANCE INICIAL2]]+Tabla3[[#This Row],[ENTRADAS3]]-Tabla3[[#This Row],[SALIDAS4]]</f>
        <v>11000</v>
      </c>
    </row>
    <row r="713" spans="1:15" x14ac:dyDescent="0.25">
      <c r="A713" s="9" t="s">
        <v>33</v>
      </c>
      <c r="B713" s="17" t="s">
        <v>879</v>
      </c>
      <c r="C713" t="s">
        <v>78</v>
      </c>
      <c r="D713" t="s">
        <v>329</v>
      </c>
      <c r="F713" s="9" t="s">
        <v>833</v>
      </c>
      <c r="G713">
        <v>0</v>
      </c>
      <c r="H713">
        <v>7</v>
      </c>
      <c r="J713">
        <f>+Tabla3[[#This Row],[BALANCE INICIAL]]+Tabla3[[#This Row],[ENTRADAS]]-Tabla3[[#This Row],[SALIDAS]]</f>
        <v>7</v>
      </c>
      <c r="K713" s="2">
        <v>6848</v>
      </c>
      <c r="L713" s="2">
        <f>+Tabla3[[#This Row],[BALANCE INICIAL]]*Tabla3[[#This Row],[PRECIO]]</f>
        <v>0</v>
      </c>
      <c r="M713" s="2">
        <f>+Tabla3[[#This Row],[ENTRADAS]]*Tabla3[[#This Row],[PRECIO]]</f>
        <v>47936</v>
      </c>
      <c r="N713" s="2">
        <f>+Tabla3[[#This Row],[SALIDAS]]*Tabla3[[#This Row],[PRECIO]]</f>
        <v>0</v>
      </c>
      <c r="O713" s="2">
        <f>+Tabla3[[#This Row],[BALANCE INICIAL2]]+Tabla3[[#This Row],[ENTRADAS3]]-Tabla3[[#This Row],[SALIDAS4]]</f>
        <v>47936</v>
      </c>
    </row>
    <row r="714" spans="1:15" x14ac:dyDescent="0.25">
      <c r="A714" s="9" t="s">
        <v>33</v>
      </c>
      <c r="B714" s="17" t="s">
        <v>879</v>
      </c>
      <c r="C714" t="s">
        <v>78</v>
      </c>
      <c r="D714" t="s">
        <v>328</v>
      </c>
      <c r="F714" s="9" t="s">
        <v>833</v>
      </c>
      <c r="G714">
        <v>0</v>
      </c>
      <c r="H714">
        <v>7</v>
      </c>
      <c r="J714">
        <f>+Tabla3[[#This Row],[BALANCE INICIAL]]+Tabla3[[#This Row],[ENTRADAS]]-Tabla3[[#This Row],[SALIDAS]]</f>
        <v>7</v>
      </c>
      <c r="K714" s="2">
        <v>5302</v>
      </c>
      <c r="L714" s="2">
        <f>+Tabla3[[#This Row],[BALANCE INICIAL]]*Tabla3[[#This Row],[PRECIO]]</f>
        <v>0</v>
      </c>
      <c r="M714" s="2">
        <f>+Tabla3[[#This Row],[ENTRADAS]]*Tabla3[[#This Row],[PRECIO]]</f>
        <v>37114</v>
      </c>
      <c r="N714" s="2">
        <f>+Tabla3[[#This Row],[SALIDAS]]*Tabla3[[#This Row],[PRECIO]]</f>
        <v>0</v>
      </c>
      <c r="O714" s="2">
        <f>+Tabla3[[#This Row],[BALANCE INICIAL2]]+Tabla3[[#This Row],[ENTRADAS3]]-Tabla3[[#This Row],[SALIDAS4]]</f>
        <v>37114</v>
      </c>
    </row>
    <row r="715" spans="1:15" x14ac:dyDescent="0.25">
      <c r="A715" s="9" t="s">
        <v>33</v>
      </c>
      <c r="B715" s="17" t="s">
        <v>879</v>
      </c>
      <c r="C715" t="s">
        <v>78</v>
      </c>
      <c r="D715" t="s">
        <v>330</v>
      </c>
      <c r="F715" s="9" t="s">
        <v>833</v>
      </c>
      <c r="G715">
        <v>0</v>
      </c>
      <c r="H715">
        <v>7</v>
      </c>
      <c r="J715">
        <f>+Tabla3[[#This Row],[BALANCE INICIAL]]+Tabla3[[#This Row],[ENTRADAS]]-Tabla3[[#This Row],[SALIDAS]]</f>
        <v>7</v>
      </c>
      <c r="K715" s="2">
        <v>6848</v>
      </c>
      <c r="L715" s="2">
        <f>+Tabla3[[#This Row],[BALANCE INICIAL]]*Tabla3[[#This Row],[PRECIO]]</f>
        <v>0</v>
      </c>
      <c r="M715" s="2">
        <f>+Tabla3[[#This Row],[ENTRADAS]]*Tabla3[[#This Row],[PRECIO]]</f>
        <v>47936</v>
      </c>
      <c r="N715" s="2">
        <f>+Tabla3[[#This Row],[SALIDAS]]*Tabla3[[#This Row],[PRECIO]]</f>
        <v>0</v>
      </c>
      <c r="O715" s="2">
        <f>+Tabla3[[#This Row],[BALANCE INICIAL2]]+Tabla3[[#This Row],[ENTRADAS3]]-Tabla3[[#This Row],[SALIDAS4]]</f>
        <v>47936</v>
      </c>
    </row>
    <row r="716" spans="1:15" ht="17.25" customHeight="1" x14ac:dyDescent="0.25">
      <c r="A716" s="9" t="s">
        <v>33</v>
      </c>
      <c r="B716" s="17" t="s">
        <v>879</v>
      </c>
      <c r="C716" s="16" t="s">
        <v>78</v>
      </c>
      <c r="D716" t="s">
        <v>331</v>
      </c>
      <c r="F716" s="9" t="s">
        <v>833</v>
      </c>
      <c r="G716">
        <v>0</v>
      </c>
      <c r="H716">
        <v>7</v>
      </c>
      <c r="J716">
        <f>+Tabla3[[#This Row],[BALANCE INICIAL]]+Tabla3[[#This Row],[ENTRADAS]]-Tabla3[[#This Row],[SALIDAS]]</f>
        <v>7</v>
      </c>
      <c r="K716" s="2">
        <v>6848</v>
      </c>
      <c r="L716" s="2">
        <f>+Tabla3[[#This Row],[BALANCE INICIAL]]*Tabla3[[#This Row],[PRECIO]]</f>
        <v>0</v>
      </c>
      <c r="M716" s="2">
        <f>+Tabla3[[#This Row],[ENTRADAS]]*Tabla3[[#This Row],[PRECIO]]</f>
        <v>47936</v>
      </c>
      <c r="N716" s="2">
        <f>+Tabla3[[#This Row],[SALIDAS]]*Tabla3[[#This Row],[PRECIO]]</f>
        <v>0</v>
      </c>
      <c r="O716" s="2">
        <f>+Tabla3[[#This Row],[BALANCE INICIAL2]]+Tabla3[[#This Row],[ENTRADAS3]]-Tabla3[[#This Row],[SALIDAS4]]</f>
        <v>47936</v>
      </c>
    </row>
    <row r="717" spans="1:15" x14ac:dyDescent="0.25">
      <c r="A717" s="9" t="s">
        <v>33</v>
      </c>
      <c r="B717" s="17" t="s">
        <v>879</v>
      </c>
      <c r="C717" t="s">
        <v>78</v>
      </c>
      <c r="D717" t="s">
        <v>366</v>
      </c>
      <c r="F717" s="9" t="s">
        <v>858</v>
      </c>
      <c r="G717">
        <v>4</v>
      </c>
      <c r="H717">
        <v>4</v>
      </c>
      <c r="J717">
        <f>+Tabla3[[#This Row],[BALANCE INICIAL]]+Tabla3[[#This Row],[ENTRADAS]]-Tabla3[[#This Row],[SALIDAS]]</f>
        <v>8</v>
      </c>
      <c r="K717" s="2">
        <v>6250.43</v>
      </c>
      <c r="L717" s="2">
        <f>+Tabla3[[#This Row],[BALANCE INICIAL]]*Tabla3[[#This Row],[PRECIO]]</f>
        <v>25001.72</v>
      </c>
      <c r="M717" s="2">
        <f>+Tabla3[[#This Row],[ENTRADAS]]*Tabla3[[#This Row],[PRECIO]]</f>
        <v>25001.72</v>
      </c>
      <c r="N717" s="2">
        <f>+Tabla3[[#This Row],[SALIDAS]]*Tabla3[[#This Row],[PRECIO]]</f>
        <v>0</v>
      </c>
      <c r="O717" s="2">
        <f>+Tabla3[[#This Row],[BALANCE INICIAL2]]+Tabla3[[#This Row],[ENTRADAS3]]-Tabla3[[#This Row],[SALIDAS4]]</f>
        <v>50003.44</v>
      </c>
    </row>
    <row r="718" spans="1:15" x14ac:dyDescent="0.25">
      <c r="A718" s="9" t="s">
        <v>33</v>
      </c>
      <c r="B718" s="17" t="s">
        <v>879</v>
      </c>
      <c r="C718" t="s">
        <v>78</v>
      </c>
      <c r="D718" t="s">
        <v>368</v>
      </c>
      <c r="F718" s="9" t="s">
        <v>858</v>
      </c>
      <c r="G718">
        <v>4</v>
      </c>
      <c r="H718">
        <v>4</v>
      </c>
      <c r="J718">
        <f>+Tabla3[[#This Row],[BALANCE INICIAL]]+Tabla3[[#This Row],[ENTRADAS]]-Tabla3[[#This Row],[SALIDAS]]</f>
        <v>8</v>
      </c>
      <c r="K718" s="2">
        <v>6250.43</v>
      </c>
      <c r="L718" s="2">
        <f>+Tabla3[[#This Row],[BALANCE INICIAL]]*Tabla3[[#This Row],[PRECIO]]</f>
        <v>25001.72</v>
      </c>
      <c r="M718" s="2">
        <f>+Tabla3[[#This Row],[ENTRADAS]]*Tabla3[[#This Row],[PRECIO]]</f>
        <v>25001.72</v>
      </c>
      <c r="N718" s="2">
        <f>+Tabla3[[#This Row],[SALIDAS]]*Tabla3[[#This Row],[PRECIO]]</f>
        <v>0</v>
      </c>
      <c r="O718" s="2">
        <f>+Tabla3[[#This Row],[BALANCE INICIAL2]]+Tabla3[[#This Row],[ENTRADAS3]]-Tabla3[[#This Row],[SALIDAS4]]</f>
        <v>50003.44</v>
      </c>
    </row>
    <row r="719" spans="1:15" x14ac:dyDescent="0.25">
      <c r="A719" s="9" t="s">
        <v>33</v>
      </c>
      <c r="B719" s="17" t="s">
        <v>879</v>
      </c>
      <c r="C719" t="s">
        <v>78</v>
      </c>
      <c r="D719" t="s">
        <v>365</v>
      </c>
      <c r="F719" s="9" t="s">
        <v>858</v>
      </c>
      <c r="G719">
        <v>4</v>
      </c>
      <c r="H719">
        <v>4</v>
      </c>
      <c r="J719">
        <f>+Tabla3[[#This Row],[BALANCE INICIAL]]+Tabla3[[#This Row],[ENTRADAS]]-Tabla3[[#This Row],[SALIDAS]]</f>
        <v>8</v>
      </c>
      <c r="K719" s="2">
        <v>4829.71</v>
      </c>
      <c r="L719" s="2">
        <f>+Tabla3[[#This Row],[BALANCE INICIAL]]*Tabla3[[#This Row],[PRECIO]]</f>
        <v>19318.84</v>
      </c>
      <c r="M719" s="2">
        <f>+Tabla3[[#This Row],[ENTRADAS]]*Tabla3[[#This Row],[PRECIO]]</f>
        <v>19318.84</v>
      </c>
      <c r="N719" s="2">
        <f>+Tabla3[[#This Row],[SALIDAS]]*Tabla3[[#This Row],[PRECIO]]</f>
        <v>0</v>
      </c>
      <c r="O719" s="2">
        <f>+Tabla3[[#This Row],[BALANCE INICIAL2]]+Tabla3[[#This Row],[ENTRADAS3]]-Tabla3[[#This Row],[SALIDAS4]]</f>
        <v>38637.68</v>
      </c>
    </row>
    <row r="720" spans="1:15" x14ac:dyDescent="0.25">
      <c r="A720" s="9" t="s">
        <v>33</v>
      </c>
      <c r="B720" s="17" t="s">
        <v>879</v>
      </c>
      <c r="C720" t="s">
        <v>78</v>
      </c>
      <c r="D720" t="s">
        <v>367</v>
      </c>
      <c r="F720" s="9" t="s">
        <v>858</v>
      </c>
      <c r="G720">
        <v>4</v>
      </c>
      <c r="H720">
        <v>4</v>
      </c>
      <c r="J720">
        <f>+Tabla3[[#This Row],[BALANCE INICIAL]]+Tabla3[[#This Row],[ENTRADAS]]-Tabla3[[#This Row],[SALIDAS]]</f>
        <v>8</v>
      </c>
      <c r="K720" s="2">
        <v>6250.43</v>
      </c>
      <c r="L720" s="2">
        <f>+Tabla3[[#This Row],[BALANCE INICIAL]]*Tabla3[[#This Row],[PRECIO]]</f>
        <v>25001.72</v>
      </c>
      <c r="M720" s="2">
        <f>+Tabla3[[#This Row],[ENTRADAS]]*Tabla3[[#This Row],[PRECIO]]</f>
        <v>25001.72</v>
      </c>
      <c r="N720" s="2">
        <f>+Tabla3[[#This Row],[SALIDAS]]*Tabla3[[#This Row],[PRECIO]]</f>
        <v>0</v>
      </c>
      <c r="O720" s="2">
        <f>+Tabla3[[#This Row],[BALANCE INICIAL2]]+Tabla3[[#This Row],[ENTRADAS3]]-Tabla3[[#This Row],[SALIDAS4]]</f>
        <v>50003.44</v>
      </c>
    </row>
    <row r="721" spans="1:15" hidden="1" x14ac:dyDescent="0.25">
      <c r="A721" s="9" t="s">
        <v>33</v>
      </c>
      <c r="B721" s="17" t="s">
        <v>879</v>
      </c>
      <c r="C721" t="s">
        <v>78</v>
      </c>
      <c r="D721" t="s">
        <v>336</v>
      </c>
      <c r="F721" s="9" t="s">
        <v>820</v>
      </c>
      <c r="G721">
        <v>9</v>
      </c>
      <c r="J721">
        <f>+Tabla3[[#This Row],[BALANCE INICIAL]]+Tabla3[[#This Row],[ENTRADAS]]-Tabla3[[#This Row],[SALIDAS]]</f>
        <v>9</v>
      </c>
      <c r="K721" s="2">
        <v>2440</v>
      </c>
      <c r="L721" s="2">
        <f>+Tabla3[[#This Row],[BALANCE INICIAL]]*Tabla3[[#This Row],[PRECIO]]</f>
        <v>21960</v>
      </c>
      <c r="M721" s="2">
        <f>+Tabla3[[#This Row],[ENTRADAS]]*Tabla3[[#This Row],[PRECIO]]</f>
        <v>0</v>
      </c>
      <c r="N721" s="2">
        <f>+Tabla3[[#This Row],[SALIDAS]]*Tabla3[[#This Row],[PRECIO]]</f>
        <v>0</v>
      </c>
      <c r="O721" s="2">
        <f>+Tabla3[[#This Row],[BALANCE INICIAL2]]+Tabla3[[#This Row],[ENTRADAS3]]-Tabla3[[#This Row],[SALIDAS4]]</f>
        <v>21960</v>
      </c>
    </row>
    <row r="722" spans="1:15" hidden="1" x14ac:dyDescent="0.25">
      <c r="A722" s="9" t="s">
        <v>33</v>
      </c>
      <c r="B722" s="17" t="s">
        <v>879</v>
      </c>
      <c r="C722" t="s">
        <v>78</v>
      </c>
      <c r="D722" t="s">
        <v>337</v>
      </c>
      <c r="F722" s="9" t="s">
        <v>820</v>
      </c>
      <c r="G722">
        <v>11</v>
      </c>
      <c r="J722">
        <f>+Tabla3[[#This Row],[BALANCE INICIAL]]+Tabla3[[#This Row],[ENTRADAS]]-Tabla3[[#This Row],[SALIDAS]]</f>
        <v>11</v>
      </c>
      <c r="K722" s="2">
        <v>2440</v>
      </c>
      <c r="L722" s="2">
        <f>+Tabla3[[#This Row],[BALANCE INICIAL]]*Tabla3[[#This Row],[PRECIO]]</f>
        <v>26840</v>
      </c>
      <c r="M722" s="2">
        <f>+Tabla3[[#This Row],[ENTRADAS]]*Tabla3[[#This Row],[PRECIO]]</f>
        <v>0</v>
      </c>
      <c r="N722" s="2">
        <f>+Tabla3[[#This Row],[SALIDAS]]*Tabla3[[#This Row],[PRECIO]]</f>
        <v>0</v>
      </c>
      <c r="O722" s="2">
        <f>+Tabla3[[#This Row],[BALANCE INICIAL2]]+Tabla3[[#This Row],[ENTRADAS3]]-Tabla3[[#This Row],[SALIDAS4]]</f>
        <v>26840</v>
      </c>
    </row>
    <row r="723" spans="1:15" hidden="1" x14ac:dyDescent="0.25">
      <c r="A723" s="9" t="s">
        <v>33</v>
      </c>
      <c r="B723" s="17" t="s">
        <v>879</v>
      </c>
      <c r="C723" t="s">
        <v>78</v>
      </c>
      <c r="D723" t="s">
        <v>332</v>
      </c>
      <c r="F723" s="9" t="s">
        <v>833</v>
      </c>
      <c r="G723">
        <v>15</v>
      </c>
      <c r="I723">
        <v>12</v>
      </c>
      <c r="J723">
        <f>+Tabla3[[#This Row],[BALANCE INICIAL]]+Tabla3[[#This Row],[ENTRADAS]]-Tabla3[[#This Row],[SALIDAS]]</f>
        <v>3</v>
      </c>
      <c r="K723" s="2">
        <v>9043</v>
      </c>
      <c r="L723" s="2">
        <f>+Tabla3[[#This Row],[BALANCE INICIAL]]*Tabla3[[#This Row],[PRECIO]]</f>
        <v>135645</v>
      </c>
      <c r="M723" s="2">
        <f>+Tabla3[[#This Row],[ENTRADAS]]*Tabla3[[#This Row],[PRECIO]]</f>
        <v>0</v>
      </c>
      <c r="N723" s="2">
        <f>+Tabla3[[#This Row],[SALIDAS]]*Tabla3[[#This Row],[PRECIO]]</f>
        <v>108516</v>
      </c>
      <c r="O723" s="2">
        <f>+Tabla3[[#This Row],[BALANCE INICIAL2]]+Tabla3[[#This Row],[ENTRADAS3]]-Tabla3[[#This Row],[SALIDAS4]]</f>
        <v>27129</v>
      </c>
    </row>
    <row r="724" spans="1:15" hidden="1" x14ac:dyDescent="0.25">
      <c r="A724" s="9" t="s">
        <v>33</v>
      </c>
      <c r="B724" s="17" t="s">
        <v>879</v>
      </c>
      <c r="C724" t="s">
        <v>78</v>
      </c>
      <c r="D724" t="s">
        <v>364</v>
      </c>
      <c r="F724" s="9" t="s">
        <v>826</v>
      </c>
      <c r="G724">
        <v>22</v>
      </c>
      <c r="I724">
        <v>13</v>
      </c>
      <c r="J724">
        <f>+Tabla3[[#This Row],[BALANCE INICIAL]]+Tabla3[[#This Row],[ENTRADAS]]-Tabla3[[#This Row],[SALIDAS]]</f>
        <v>9</v>
      </c>
      <c r="K724" s="2">
        <v>9110.25</v>
      </c>
      <c r="L724" s="2">
        <f>+Tabla3[[#This Row],[BALANCE INICIAL]]*Tabla3[[#This Row],[PRECIO]]</f>
        <v>200425.5</v>
      </c>
      <c r="M724" s="2">
        <f>+Tabla3[[#This Row],[ENTRADAS]]*Tabla3[[#This Row],[PRECIO]]</f>
        <v>0</v>
      </c>
      <c r="N724" s="2">
        <f>+Tabla3[[#This Row],[SALIDAS]]*Tabla3[[#This Row],[PRECIO]]</f>
        <v>118433.25</v>
      </c>
      <c r="O724" s="2">
        <f>+Tabla3[[#This Row],[BALANCE INICIAL2]]+Tabla3[[#This Row],[ENTRADAS3]]-Tabla3[[#This Row],[SALIDAS4]]</f>
        <v>81992.25</v>
      </c>
    </row>
    <row r="725" spans="1:15" hidden="1" x14ac:dyDescent="0.25">
      <c r="A725" s="9" t="s">
        <v>33</v>
      </c>
      <c r="B725" s="17" t="s">
        <v>879</v>
      </c>
      <c r="C725" t="s">
        <v>78</v>
      </c>
      <c r="D725" t="s">
        <v>338</v>
      </c>
      <c r="F725" s="9" t="s">
        <v>820</v>
      </c>
      <c r="G725">
        <v>11</v>
      </c>
      <c r="J725">
        <f>+Tabla3[[#This Row],[BALANCE INICIAL]]+Tabla3[[#This Row],[ENTRADAS]]-Tabla3[[#This Row],[SALIDAS]]</f>
        <v>11</v>
      </c>
      <c r="K725" s="2">
        <v>23021</v>
      </c>
      <c r="L725" s="2">
        <f>+Tabla3[[#This Row],[BALANCE INICIAL]]*Tabla3[[#This Row],[PRECIO]]</f>
        <v>253231</v>
      </c>
      <c r="M725" s="2">
        <f>+Tabla3[[#This Row],[ENTRADAS]]*Tabla3[[#This Row],[PRECIO]]</f>
        <v>0</v>
      </c>
      <c r="N725" s="2">
        <f>+Tabla3[[#This Row],[SALIDAS]]*Tabla3[[#This Row],[PRECIO]]</f>
        <v>0</v>
      </c>
      <c r="O725" s="2">
        <f>+Tabla3[[#This Row],[BALANCE INICIAL2]]+Tabla3[[#This Row],[ENTRADAS3]]-Tabla3[[#This Row],[SALIDAS4]]</f>
        <v>253231</v>
      </c>
    </row>
    <row r="726" spans="1:15" hidden="1" x14ac:dyDescent="0.25">
      <c r="A726" s="9" t="s">
        <v>33</v>
      </c>
      <c r="B726" s="17" t="s">
        <v>879</v>
      </c>
      <c r="C726" t="s">
        <v>78</v>
      </c>
      <c r="D726" t="s">
        <v>374</v>
      </c>
      <c r="F726" s="9" t="s">
        <v>820</v>
      </c>
      <c r="G726">
        <v>8</v>
      </c>
      <c r="J726">
        <f>+Tabla3[[#This Row],[BALANCE INICIAL]]+Tabla3[[#This Row],[ENTRADAS]]-Tabla3[[#This Row],[SALIDAS]]</f>
        <v>8</v>
      </c>
      <c r="K726" s="2">
        <v>5984.4</v>
      </c>
      <c r="L726" s="2">
        <f>+Tabla3[[#This Row],[BALANCE INICIAL]]*Tabla3[[#This Row],[PRECIO]]</f>
        <v>47875.199999999997</v>
      </c>
      <c r="M726" s="2">
        <f>+Tabla3[[#This Row],[ENTRADAS]]*Tabla3[[#This Row],[PRECIO]]</f>
        <v>0</v>
      </c>
      <c r="N726" s="2">
        <f>+Tabla3[[#This Row],[SALIDAS]]*Tabla3[[#This Row],[PRECIO]]</f>
        <v>0</v>
      </c>
      <c r="O726" s="2">
        <f>+Tabla3[[#This Row],[BALANCE INICIAL2]]+Tabla3[[#This Row],[ENTRADAS3]]-Tabla3[[#This Row],[SALIDAS4]]</f>
        <v>47875.199999999997</v>
      </c>
    </row>
    <row r="727" spans="1:15" x14ac:dyDescent="0.25">
      <c r="A727" s="9" t="s">
        <v>33</v>
      </c>
      <c r="B727" s="17" t="s">
        <v>879</v>
      </c>
      <c r="C727" t="s">
        <v>78</v>
      </c>
      <c r="D727" t="s">
        <v>333</v>
      </c>
      <c r="F727" s="9" t="s">
        <v>833</v>
      </c>
      <c r="G727">
        <v>9</v>
      </c>
      <c r="H727">
        <v>8</v>
      </c>
      <c r="I727">
        <v>2</v>
      </c>
      <c r="J727">
        <f>+Tabla3[[#This Row],[BALANCE INICIAL]]+Tabla3[[#This Row],[ENTRADAS]]-Tabla3[[#This Row],[SALIDAS]]</f>
        <v>15</v>
      </c>
      <c r="K727" s="2">
        <v>16380.95</v>
      </c>
      <c r="L727" s="2">
        <f>+Tabla3[[#This Row],[BALANCE INICIAL]]*Tabla3[[#This Row],[PRECIO]]</f>
        <v>147428.55000000002</v>
      </c>
      <c r="M727" s="2">
        <f>+Tabla3[[#This Row],[ENTRADAS]]*Tabla3[[#This Row],[PRECIO]]</f>
        <v>131047.6</v>
      </c>
      <c r="N727" s="2">
        <f>+Tabla3[[#This Row],[SALIDAS]]*Tabla3[[#This Row],[PRECIO]]</f>
        <v>32761.9</v>
      </c>
      <c r="O727" s="2">
        <f>+Tabla3[[#This Row],[BALANCE INICIAL2]]+Tabla3[[#This Row],[ENTRADAS3]]-Tabla3[[#This Row],[SALIDAS4]]</f>
        <v>245714.25000000003</v>
      </c>
    </row>
    <row r="728" spans="1:15" hidden="1" x14ac:dyDescent="0.25">
      <c r="A728" s="9" t="s">
        <v>33</v>
      </c>
      <c r="B728" s="17" t="s">
        <v>879</v>
      </c>
      <c r="C728" t="s">
        <v>78</v>
      </c>
      <c r="D728" t="s">
        <v>370</v>
      </c>
      <c r="F728" s="9" t="s">
        <v>858</v>
      </c>
      <c r="G728">
        <v>4</v>
      </c>
      <c r="J728">
        <f>+Tabla3[[#This Row],[BALANCE INICIAL]]+Tabla3[[#This Row],[ENTRADAS]]-Tabla3[[#This Row],[SALIDAS]]</f>
        <v>4</v>
      </c>
      <c r="K728" s="2">
        <v>3500</v>
      </c>
      <c r="L728" s="2">
        <f>+Tabla3[[#This Row],[BALANCE INICIAL]]*Tabla3[[#This Row],[PRECIO]]</f>
        <v>14000</v>
      </c>
      <c r="M728" s="2">
        <f>+Tabla3[[#This Row],[ENTRADAS]]*Tabla3[[#This Row],[PRECIO]]</f>
        <v>0</v>
      </c>
      <c r="N728" s="2">
        <f>+Tabla3[[#This Row],[SALIDAS]]*Tabla3[[#This Row],[PRECIO]]</f>
        <v>0</v>
      </c>
      <c r="O728" s="2">
        <f>+Tabla3[[#This Row],[BALANCE INICIAL2]]+Tabla3[[#This Row],[ENTRADAS3]]-Tabla3[[#This Row],[SALIDAS4]]</f>
        <v>14000</v>
      </c>
    </row>
    <row r="729" spans="1:15" hidden="1" x14ac:dyDescent="0.25">
      <c r="A729" s="9" t="s">
        <v>33</v>
      </c>
      <c r="B729" s="17" t="s">
        <v>879</v>
      </c>
      <c r="C729" t="s">
        <v>78</v>
      </c>
      <c r="D729" t="s">
        <v>372</v>
      </c>
      <c r="F729" s="9" t="s">
        <v>858</v>
      </c>
      <c r="G729">
        <v>4</v>
      </c>
      <c r="J729">
        <f>+Tabla3[[#This Row],[BALANCE INICIAL]]+Tabla3[[#This Row],[ENTRADAS]]-Tabla3[[#This Row],[SALIDAS]]</f>
        <v>4</v>
      </c>
      <c r="K729" s="2">
        <v>3500</v>
      </c>
      <c r="L729" s="2">
        <f>+Tabla3[[#This Row],[BALANCE INICIAL]]*Tabla3[[#This Row],[PRECIO]]</f>
        <v>14000</v>
      </c>
      <c r="M729" s="2">
        <f>+Tabla3[[#This Row],[ENTRADAS]]*Tabla3[[#This Row],[PRECIO]]</f>
        <v>0</v>
      </c>
      <c r="N729" s="2">
        <f>+Tabla3[[#This Row],[SALIDAS]]*Tabla3[[#This Row],[PRECIO]]</f>
        <v>0</v>
      </c>
      <c r="O729" s="2">
        <f>+Tabla3[[#This Row],[BALANCE INICIAL2]]+Tabla3[[#This Row],[ENTRADAS3]]-Tabla3[[#This Row],[SALIDAS4]]</f>
        <v>14000</v>
      </c>
    </row>
    <row r="730" spans="1:15" hidden="1" x14ac:dyDescent="0.25">
      <c r="A730" s="9" t="s">
        <v>33</v>
      </c>
      <c r="B730" s="17" t="s">
        <v>879</v>
      </c>
      <c r="C730" t="s">
        <v>78</v>
      </c>
      <c r="D730" t="s">
        <v>369</v>
      </c>
      <c r="F730" s="9" t="s">
        <v>858</v>
      </c>
      <c r="G730">
        <v>4</v>
      </c>
      <c r="J730">
        <f>+Tabla3[[#This Row],[BALANCE INICIAL]]+Tabla3[[#This Row],[ENTRADAS]]-Tabla3[[#This Row],[SALIDAS]]</f>
        <v>4</v>
      </c>
      <c r="K730" s="2">
        <v>3500</v>
      </c>
      <c r="L730" s="2">
        <f>+Tabla3[[#This Row],[BALANCE INICIAL]]*Tabla3[[#This Row],[PRECIO]]</f>
        <v>14000</v>
      </c>
      <c r="M730" s="2">
        <f>+Tabla3[[#This Row],[ENTRADAS]]*Tabla3[[#This Row],[PRECIO]]</f>
        <v>0</v>
      </c>
      <c r="N730" s="2">
        <f>+Tabla3[[#This Row],[SALIDAS]]*Tabla3[[#This Row],[PRECIO]]</f>
        <v>0</v>
      </c>
      <c r="O730" s="2">
        <f>+Tabla3[[#This Row],[BALANCE INICIAL2]]+Tabla3[[#This Row],[ENTRADAS3]]-Tabla3[[#This Row],[SALIDAS4]]</f>
        <v>14000</v>
      </c>
    </row>
    <row r="731" spans="1:15" hidden="1" x14ac:dyDescent="0.25">
      <c r="A731" s="9" t="s">
        <v>33</v>
      </c>
      <c r="B731" s="17" t="s">
        <v>879</v>
      </c>
      <c r="C731" t="s">
        <v>78</v>
      </c>
      <c r="D731" t="s">
        <v>371</v>
      </c>
      <c r="F731" s="9" t="s">
        <v>858</v>
      </c>
      <c r="G731">
        <v>4</v>
      </c>
      <c r="J731">
        <f>+Tabla3[[#This Row],[BALANCE INICIAL]]+Tabla3[[#This Row],[ENTRADAS]]-Tabla3[[#This Row],[SALIDAS]]</f>
        <v>4</v>
      </c>
      <c r="K731" s="2">
        <v>3500</v>
      </c>
      <c r="L731" s="2">
        <f>+Tabla3[[#This Row],[BALANCE INICIAL]]*Tabla3[[#This Row],[PRECIO]]</f>
        <v>14000</v>
      </c>
      <c r="M731" s="2">
        <f>+Tabla3[[#This Row],[ENTRADAS]]*Tabla3[[#This Row],[PRECIO]]</f>
        <v>0</v>
      </c>
      <c r="N731" s="2">
        <f>+Tabla3[[#This Row],[SALIDAS]]*Tabla3[[#This Row],[PRECIO]]</f>
        <v>0</v>
      </c>
      <c r="O731" s="2">
        <f>+Tabla3[[#This Row],[BALANCE INICIAL2]]+Tabla3[[#This Row],[ENTRADAS3]]-Tabla3[[#This Row],[SALIDAS4]]</f>
        <v>14000</v>
      </c>
    </row>
    <row r="732" spans="1:15" hidden="1" x14ac:dyDescent="0.25">
      <c r="A732" s="9" t="s">
        <v>33</v>
      </c>
      <c r="B732" s="17" t="s">
        <v>879</v>
      </c>
      <c r="C732" t="s">
        <v>78</v>
      </c>
      <c r="D732" t="s">
        <v>359</v>
      </c>
      <c r="F732" s="9" t="s">
        <v>826</v>
      </c>
      <c r="G732">
        <v>2</v>
      </c>
      <c r="J732">
        <f>+Tabla3[[#This Row],[BALANCE INICIAL]]+Tabla3[[#This Row],[ENTRADAS]]-Tabla3[[#This Row],[SALIDAS]]</f>
        <v>2</v>
      </c>
      <c r="K732" s="2">
        <v>2155.7199999999998</v>
      </c>
      <c r="L732" s="2">
        <f>+Tabla3[[#This Row],[BALANCE INICIAL]]*Tabla3[[#This Row],[PRECIO]]</f>
        <v>4311.4399999999996</v>
      </c>
      <c r="M732" s="2">
        <f>+Tabla3[[#This Row],[ENTRADAS]]*Tabla3[[#This Row],[PRECIO]]</f>
        <v>0</v>
      </c>
      <c r="N732" s="2">
        <f>+Tabla3[[#This Row],[SALIDAS]]*Tabla3[[#This Row],[PRECIO]]</f>
        <v>0</v>
      </c>
      <c r="O732" s="2">
        <f>+Tabla3[[#This Row],[BALANCE INICIAL2]]+Tabla3[[#This Row],[ENTRADAS3]]-Tabla3[[#This Row],[SALIDAS4]]</f>
        <v>4311.4399999999996</v>
      </c>
    </row>
    <row r="733" spans="1:15" hidden="1" x14ac:dyDescent="0.25">
      <c r="A733" s="9" t="s">
        <v>33</v>
      </c>
      <c r="B733" s="17" t="s">
        <v>879</v>
      </c>
      <c r="C733" t="s">
        <v>78</v>
      </c>
      <c r="D733" t="s">
        <v>343</v>
      </c>
      <c r="F733" s="9" t="s">
        <v>820</v>
      </c>
      <c r="G733">
        <v>7</v>
      </c>
      <c r="J733">
        <f>+Tabla3[[#This Row],[BALANCE INICIAL]]+Tabla3[[#This Row],[ENTRADAS]]-Tabla3[[#This Row],[SALIDAS]]</f>
        <v>7</v>
      </c>
      <c r="K733" s="2">
        <v>23021</v>
      </c>
      <c r="L733" s="2">
        <f>+Tabla3[[#This Row],[BALANCE INICIAL]]*Tabla3[[#This Row],[PRECIO]]</f>
        <v>161147</v>
      </c>
      <c r="M733" s="2">
        <f>+Tabla3[[#This Row],[ENTRADAS]]*Tabla3[[#This Row],[PRECIO]]</f>
        <v>0</v>
      </c>
      <c r="N733" s="2">
        <f>+Tabla3[[#This Row],[SALIDAS]]*Tabla3[[#This Row],[PRECIO]]</f>
        <v>0</v>
      </c>
      <c r="O733" s="2">
        <f>+Tabla3[[#This Row],[BALANCE INICIAL2]]+Tabla3[[#This Row],[ENTRADAS3]]-Tabla3[[#This Row],[SALIDAS4]]</f>
        <v>161147</v>
      </c>
    </row>
    <row r="734" spans="1:15" hidden="1" x14ac:dyDescent="0.25">
      <c r="A734" s="9" t="s">
        <v>33</v>
      </c>
      <c r="B734" s="17" t="s">
        <v>879</v>
      </c>
      <c r="C734" t="s">
        <v>78</v>
      </c>
      <c r="D734" t="s">
        <v>345</v>
      </c>
      <c r="F734" s="9" t="s">
        <v>842</v>
      </c>
      <c r="G734">
        <v>2</v>
      </c>
      <c r="J734">
        <f>+Tabla3[[#This Row],[BALANCE INICIAL]]+Tabla3[[#This Row],[ENTRADAS]]-Tabla3[[#This Row],[SALIDAS]]</f>
        <v>2</v>
      </c>
      <c r="K734" s="2">
        <v>1900</v>
      </c>
      <c r="L734" s="2">
        <f>+Tabla3[[#This Row],[BALANCE INICIAL]]*Tabla3[[#This Row],[PRECIO]]</f>
        <v>3800</v>
      </c>
      <c r="M734" s="2">
        <f>+Tabla3[[#This Row],[ENTRADAS]]*Tabla3[[#This Row],[PRECIO]]</f>
        <v>0</v>
      </c>
      <c r="N734" s="2">
        <f>+Tabla3[[#This Row],[SALIDAS]]*Tabla3[[#This Row],[PRECIO]]</f>
        <v>0</v>
      </c>
      <c r="O734" s="2">
        <f>+Tabla3[[#This Row],[BALANCE INICIAL2]]+Tabla3[[#This Row],[ENTRADAS3]]-Tabla3[[#This Row],[SALIDAS4]]</f>
        <v>3800</v>
      </c>
    </row>
    <row r="735" spans="1:15" hidden="1" x14ac:dyDescent="0.25">
      <c r="A735" s="9" t="s">
        <v>33</v>
      </c>
      <c r="B735" s="17" t="s">
        <v>879</v>
      </c>
      <c r="C735" t="s">
        <v>78</v>
      </c>
      <c r="D735" t="s">
        <v>346</v>
      </c>
      <c r="F735" s="9" t="s">
        <v>820</v>
      </c>
      <c r="G735">
        <v>10</v>
      </c>
      <c r="J735">
        <f>+Tabla3[[#This Row],[BALANCE INICIAL]]+Tabla3[[#This Row],[ENTRADAS]]-Tabla3[[#This Row],[SALIDAS]]</f>
        <v>10</v>
      </c>
      <c r="K735" s="2">
        <v>1850</v>
      </c>
      <c r="L735" s="2">
        <f>+Tabla3[[#This Row],[BALANCE INICIAL]]*Tabla3[[#This Row],[PRECIO]]</f>
        <v>18500</v>
      </c>
      <c r="M735" s="2">
        <f>+Tabla3[[#This Row],[ENTRADAS]]*Tabla3[[#This Row],[PRECIO]]</f>
        <v>0</v>
      </c>
      <c r="N735" s="2">
        <f>+Tabla3[[#This Row],[SALIDAS]]*Tabla3[[#This Row],[PRECIO]]</f>
        <v>0</v>
      </c>
      <c r="O735" s="2">
        <f>+Tabla3[[#This Row],[BALANCE INICIAL2]]+Tabla3[[#This Row],[ENTRADAS3]]-Tabla3[[#This Row],[SALIDAS4]]</f>
        <v>18500</v>
      </c>
    </row>
    <row r="736" spans="1:15" hidden="1" x14ac:dyDescent="0.25">
      <c r="A736" s="9" t="s">
        <v>33</v>
      </c>
      <c r="B736" s="17" t="s">
        <v>879</v>
      </c>
      <c r="C736" t="s">
        <v>78</v>
      </c>
      <c r="D736" t="s">
        <v>347</v>
      </c>
      <c r="F736" s="9" t="s">
        <v>820</v>
      </c>
      <c r="G736">
        <v>8</v>
      </c>
      <c r="J736">
        <f>+Tabla3[[#This Row],[BALANCE INICIAL]]+Tabla3[[#This Row],[ENTRADAS]]-Tabla3[[#This Row],[SALIDAS]]</f>
        <v>8</v>
      </c>
      <c r="K736" s="2">
        <v>1490</v>
      </c>
      <c r="L736" s="2">
        <f>+Tabla3[[#This Row],[BALANCE INICIAL]]*Tabla3[[#This Row],[PRECIO]]</f>
        <v>11920</v>
      </c>
      <c r="M736" s="2">
        <f>+Tabla3[[#This Row],[ENTRADAS]]*Tabla3[[#This Row],[PRECIO]]</f>
        <v>0</v>
      </c>
      <c r="N736" s="2">
        <f>+Tabla3[[#This Row],[SALIDAS]]*Tabla3[[#This Row],[PRECIO]]</f>
        <v>0</v>
      </c>
      <c r="O736" s="2">
        <f>+Tabla3[[#This Row],[BALANCE INICIAL2]]+Tabla3[[#This Row],[ENTRADAS3]]-Tabla3[[#This Row],[SALIDAS4]]</f>
        <v>11920</v>
      </c>
    </row>
    <row r="737" spans="1:15" hidden="1" x14ac:dyDescent="0.25">
      <c r="A737" s="9" t="s">
        <v>33</v>
      </c>
      <c r="B737" s="17" t="s">
        <v>879</v>
      </c>
      <c r="C737" t="s">
        <v>78</v>
      </c>
      <c r="D737" t="s">
        <v>348</v>
      </c>
      <c r="F737" s="9" t="s">
        <v>820</v>
      </c>
      <c r="G737">
        <v>3</v>
      </c>
      <c r="J737">
        <f>+Tabla3[[#This Row],[BALANCE INICIAL]]+Tabla3[[#This Row],[ENTRADAS]]-Tabla3[[#This Row],[SALIDAS]]</f>
        <v>3</v>
      </c>
      <c r="K737" s="2">
        <v>1800</v>
      </c>
      <c r="L737" s="2">
        <f>+Tabla3[[#This Row],[BALANCE INICIAL]]*Tabla3[[#This Row],[PRECIO]]</f>
        <v>5400</v>
      </c>
      <c r="M737" s="2">
        <f>+Tabla3[[#This Row],[ENTRADAS]]*Tabla3[[#This Row],[PRECIO]]</f>
        <v>0</v>
      </c>
      <c r="N737" s="2">
        <f>+Tabla3[[#This Row],[SALIDAS]]*Tabla3[[#This Row],[PRECIO]]</f>
        <v>0</v>
      </c>
      <c r="O737" s="2">
        <f>+Tabla3[[#This Row],[BALANCE INICIAL2]]+Tabla3[[#This Row],[ENTRADAS3]]-Tabla3[[#This Row],[SALIDAS4]]</f>
        <v>5400</v>
      </c>
    </row>
    <row r="738" spans="1:15" hidden="1" x14ac:dyDescent="0.25">
      <c r="A738" s="9" t="s">
        <v>33</v>
      </c>
      <c r="B738" s="17" t="s">
        <v>879</v>
      </c>
      <c r="C738" t="s">
        <v>78</v>
      </c>
      <c r="D738" t="s">
        <v>349</v>
      </c>
      <c r="F738" s="9" t="s">
        <v>820</v>
      </c>
      <c r="G738">
        <v>1</v>
      </c>
      <c r="J738">
        <f>+Tabla3[[#This Row],[BALANCE INICIAL]]+Tabla3[[#This Row],[ENTRADAS]]-Tabla3[[#This Row],[SALIDAS]]</f>
        <v>1</v>
      </c>
      <c r="K738" s="2">
        <v>1995</v>
      </c>
      <c r="L738" s="2">
        <f>+Tabla3[[#This Row],[BALANCE INICIAL]]*Tabla3[[#This Row],[PRECIO]]</f>
        <v>1995</v>
      </c>
      <c r="M738" s="2">
        <f>+Tabla3[[#This Row],[ENTRADAS]]*Tabla3[[#This Row],[PRECIO]]</f>
        <v>0</v>
      </c>
      <c r="N738" s="2">
        <f>+Tabla3[[#This Row],[SALIDAS]]*Tabla3[[#This Row],[PRECIO]]</f>
        <v>0</v>
      </c>
      <c r="O738" s="2">
        <f>+Tabla3[[#This Row],[BALANCE INICIAL2]]+Tabla3[[#This Row],[ENTRADAS3]]-Tabla3[[#This Row],[SALIDAS4]]</f>
        <v>1995</v>
      </c>
    </row>
    <row r="739" spans="1:15" hidden="1" x14ac:dyDescent="0.25">
      <c r="A739" s="9" t="s">
        <v>33</v>
      </c>
      <c r="B739" s="17" t="s">
        <v>879</v>
      </c>
      <c r="C739" t="s">
        <v>78</v>
      </c>
      <c r="D739" t="s">
        <v>354</v>
      </c>
      <c r="F739" s="9" t="s">
        <v>820</v>
      </c>
      <c r="G739">
        <v>15</v>
      </c>
      <c r="J739">
        <f>+Tabla3[[#This Row],[BALANCE INICIAL]]+Tabla3[[#This Row],[ENTRADAS]]-Tabla3[[#This Row],[SALIDAS]]</f>
        <v>15</v>
      </c>
      <c r="K739" s="2">
        <v>1850</v>
      </c>
      <c r="L739" s="2">
        <f>+Tabla3[[#This Row],[BALANCE INICIAL]]*Tabla3[[#This Row],[PRECIO]]</f>
        <v>27750</v>
      </c>
      <c r="M739" s="2">
        <f>+Tabla3[[#This Row],[ENTRADAS]]*Tabla3[[#This Row],[PRECIO]]</f>
        <v>0</v>
      </c>
      <c r="N739" s="2">
        <f>+Tabla3[[#This Row],[SALIDAS]]*Tabla3[[#This Row],[PRECIO]]</f>
        <v>0</v>
      </c>
      <c r="O739" s="2">
        <f>+Tabla3[[#This Row],[BALANCE INICIAL2]]+Tabla3[[#This Row],[ENTRADAS3]]-Tabla3[[#This Row],[SALIDAS4]]</f>
        <v>27750</v>
      </c>
    </row>
    <row r="740" spans="1:15" hidden="1" x14ac:dyDescent="0.25">
      <c r="A740" s="9" t="s">
        <v>33</v>
      </c>
      <c r="B740" s="17" t="s">
        <v>879</v>
      </c>
      <c r="C740" t="s">
        <v>78</v>
      </c>
      <c r="D740" t="s">
        <v>355</v>
      </c>
      <c r="F740" s="9" t="s">
        <v>820</v>
      </c>
      <c r="G740">
        <v>5</v>
      </c>
      <c r="J740">
        <f>+Tabla3[[#This Row],[BALANCE INICIAL]]+Tabla3[[#This Row],[ENTRADAS]]-Tabla3[[#This Row],[SALIDAS]]</f>
        <v>5</v>
      </c>
      <c r="K740" s="2">
        <v>1750</v>
      </c>
      <c r="L740" s="2">
        <f>+Tabla3[[#This Row],[BALANCE INICIAL]]*Tabla3[[#This Row],[PRECIO]]</f>
        <v>8750</v>
      </c>
      <c r="M740" s="2">
        <f>+Tabla3[[#This Row],[ENTRADAS]]*Tabla3[[#This Row],[PRECIO]]</f>
        <v>0</v>
      </c>
      <c r="N740" s="2">
        <f>+Tabla3[[#This Row],[SALIDAS]]*Tabla3[[#This Row],[PRECIO]]</f>
        <v>0</v>
      </c>
      <c r="O740" s="2">
        <f>+Tabla3[[#This Row],[BALANCE INICIAL2]]+Tabla3[[#This Row],[ENTRADAS3]]-Tabla3[[#This Row],[SALIDAS4]]</f>
        <v>8750</v>
      </c>
    </row>
    <row r="741" spans="1:15" hidden="1" x14ac:dyDescent="0.25">
      <c r="A741" s="9" t="s">
        <v>33</v>
      </c>
      <c r="B741" s="17" t="s">
        <v>879</v>
      </c>
      <c r="C741" t="s">
        <v>78</v>
      </c>
      <c r="D741" t="s">
        <v>356</v>
      </c>
      <c r="F741" s="9" t="s">
        <v>820</v>
      </c>
      <c r="G741">
        <v>3</v>
      </c>
      <c r="J741">
        <f>+Tabla3[[#This Row],[BALANCE INICIAL]]+Tabla3[[#This Row],[ENTRADAS]]-Tabla3[[#This Row],[SALIDAS]]</f>
        <v>3</v>
      </c>
      <c r="K741" s="2">
        <v>1890</v>
      </c>
      <c r="L741" s="2">
        <f>+Tabla3[[#This Row],[BALANCE INICIAL]]*Tabla3[[#This Row],[PRECIO]]</f>
        <v>5670</v>
      </c>
      <c r="M741" s="2">
        <f>+Tabla3[[#This Row],[ENTRADAS]]*Tabla3[[#This Row],[PRECIO]]</f>
        <v>0</v>
      </c>
      <c r="N741" s="2">
        <f>+Tabla3[[#This Row],[SALIDAS]]*Tabla3[[#This Row],[PRECIO]]</f>
        <v>0</v>
      </c>
      <c r="O741" s="2">
        <f>+Tabla3[[#This Row],[BALANCE INICIAL2]]+Tabla3[[#This Row],[ENTRADAS3]]-Tabla3[[#This Row],[SALIDAS4]]</f>
        <v>5670</v>
      </c>
    </row>
    <row r="742" spans="1:15" hidden="1" x14ac:dyDescent="0.25">
      <c r="A742" s="9" t="s">
        <v>33</v>
      </c>
      <c r="B742" s="17" t="s">
        <v>879</v>
      </c>
      <c r="C742" t="s">
        <v>78</v>
      </c>
      <c r="D742" t="s">
        <v>357</v>
      </c>
      <c r="F742" s="9" t="s">
        <v>820</v>
      </c>
      <c r="G742">
        <v>1</v>
      </c>
      <c r="J742">
        <f>+Tabla3[[#This Row],[BALANCE INICIAL]]+Tabla3[[#This Row],[ENTRADAS]]-Tabla3[[#This Row],[SALIDAS]]</f>
        <v>1</v>
      </c>
      <c r="K742" s="2">
        <v>1295</v>
      </c>
      <c r="L742" s="2">
        <f>+Tabla3[[#This Row],[BALANCE INICIAL]]*Tabla3[[#This Row],[PRECIO]]</f>
        <v>1295</v>
      </c>
      <c r="M742" s="2">
        <f>+Tabla3[[#This Row],[ENTRADAS]]*Tabla3[[#This Row],[PRECIO]]</f>
        <v>0</v>
      </c>
      <c r="N742" s="2">
        <f>+Tabla3[[#This Row],[SALIDAS]]*Tabla3[[#This Row],[PRECIO]]</f>
        <v>0</v>
      </c>
      <c r="O742" s="2">
        <f>+Tabla3[[#This Row],[BALANCE INICIAL2]]+Tabla3[[#This Row],[ENTRADAS3]]-Tabla3[[#This Row],[SALIDAS4]]</f>
        <v>1295</v>
      </c>
    </row>
    <row r="743" spans="1:15" x14ac:dyDescent="0.25">
      <c r="A743" s="9" t="s">
        <v>23</v>
      </c>
      <c r="B743" s="17" t="s">
        <v>881</v>
      </c>
      <c r="C743" t="s">
        <v>882</v>
      </c>
      <c r="D743" t="s">
        <v>403</v>
      </c>
      <c r="F743" s="9" t="s">
        <v>826</v>
      </c>
      <c r="H743">
        <v>500</v>
      </c>
      <c r="I743">
        <v>500</v>
      </c>
      <c r="J743">
        <f>+Tabla3[[#This Row],[BALANCE INICIAL]]+Tabla3[[#This Row],[ENTRADAS]]-Tabla3[[#This Row],[SALIDAS]]</f>
        <v>0</v>
      </c>
      <c r="K743" s="2">
        <v>1.18</v>
      </c>
      <c r="L743" s="2">
        <f>+Tabla3[[#This Row],[BALANCE INICIAL]]*Tabla3[[#This Row],[PRECIO]]</f>
        <v>0</v>
      </c>
      <c r="M743" s="2">
        <f>+Tabla3[[#This Row],[ENTRADAS]]*Tabla3[[#This Row],[PRECIO]]</f>
        <v>590</v>
      </c>
      <c r="N743" s="2">
        <f>+Tabla3[[#This Row],[SALIDAS]]*Tabla3[[#This Row],[PRECIO]]</f>
        <v>590</v>
      </c>
      <c r="O743" s="2">
        <f>+Tabla3[[#This Row],[BALANCE INICIAL2]]+Tabla3[[#This Row],[ENTRADAS3]]-Tabla3[[#This Row],[SALIDAS4]]</f>
        <v>0</v>
      </c>
    </row>
    <row r="744" spans="1:15" x14ac:dyDescent="0.25">
      <c r="A744" s="9" t="s">
        <v>23</v>
      </c>
      <c r="B744" s="17" t="s">
        <v>881</v>
      </c>
      <c r="C744" t="s">
        <v>882</v>
      </c>
      <c r="D744" t="s">
        <v>404</v>
      </c>
      <c r="F744" s="9" t="s">
        <v>826</v>
      </c>
      <c r="H744">
        <v>500</v>
      </c>
      <c r="I744">
        <v>500</v>
      </c>
      <c r="J744">
        <f>+Tabla3[[#This Row],[BALANCE INICIAL]]+Tabla3[[#This Row],[ENTRADAS]]-Tabla3[[#This Row],[SALIDAS]]</f>
        <v>0</v>
      </c>
      <c r="K744" s="2">
        <v>1</v>
      </c>
      <c r="L744" s="2">
        <f>+Tabla3[[#This Row],[BALANCE INICIAL]]*Tabla3[[#This Row],[PRECIO]]</f>
        <v>0</v>
      </c>
      <c r="M744" s="2">
        <f>+Tabla3[[#This Row],[ENTRADAS]]*Tabla3[[#This Row],[PRECIO]]</f>
        <v>500</v>
      </c>
      <c r="N744" s="2">
        <f>+Tabla3[[#This Row],[SALIDAS]]*Tabla3[[#This Row],[PRECIO]]</f>
        <v>500</v>
      </c>
      <c r="O744" s="2">
        <f>+Tabla3[[#This Row],[BALANCE INICIAL2]]+Tabla3[[#This Row],[ENTRADAS3]]-Tabla3[[#This Row],[SALIDAS4]]</f>
        <v>0</v>
      </c>
    </row>
    <row r="745" spans="1:15" hidden="1" x14ac:dyDescent="0.25">
      <c r="A745" s="9" t="s">
        <v>29</v>
      </c>
      <c r="B745" s="17" t="s">
        <v>878</v>
      </c>
      <c r="C745" t="s">
        <v>102</v>
      </c>
      <c r="D745" t="s">
        <v>636</v>
      </c>
      <c r="F745" s="9" t="s">
        <v>834</v>
      </c>
      <c r="G745">
        <v>10</v>
      </c>
      <c r="J745">
        <f>+Tabla3[[#This Row],[BALANCE INICIAL]]+Tabla3[[#This Row],[ENTRADAS]]-Tabla3[[#This Row],[SALIDAS]]</f>
        <v>10</v>
      </c>
      <c r="K745" s="2">
        <v>73</v>
      </c>
      <c r="L745" s="2">
        <f>+Tabla3[[#This Row],[BALANCE INICIAL]]*Tabla3[[#This Row],[PRECIO]]</f>
        <v>730</v>
      </c>
      <c r="M745" s="2">
        <f>+Tabla3[[#This Row],[ENTRADAS]]*Tabla3[[#This Row],[PRECIO]]</f>
        <v>0</v>
      </c>
      <c r="N745" s="2">
        <f>+Tabla3[[#This Row],[SALIDAS]]*Tabla3[[#This Row],[PRECIO]]</f>
        <v>0</v>
      </c>
      <c r="O745" s="2">
        <f>+Tabla3[[#This Row],[BALANCE INICIAL2]]+Tabla3[[#This Row],[ENTRADAS3]]-Tabla3[[#This Row],[SALIDAS4]]</f>
        <v>730</v>
      </c>
    </row>
    <row r="746" spans="1:15" hidden="1" x14ac:dyDescent="0.25">
      <c r="A746" s="9" t="s">
        <v>47</v>
      </c>
      <c r="B746" t="s">
        <v>893</v>
      </c>
      <c r="C746" t="s">
        <v>94</v>
      </c>
      <c r="D746" t="s">
        <v>384</v>
      </c>
      <c r="F746" s="9" t="s">
        <v>859</v>
      </c>
      <c r="G746">
        <v>5</v>
      </c>
      <c r="J746">
        <f>+Tabla3[[#This Row],[BALANCE INICIAL]]+Tabla3[[#This Row],[ENTRADAS]]-Tabla3[[#This Row],[SALIDAS]]</f>
        <v>5</v>
      </c>
      <c r="K746" s="2">
        <v>4850</v>
      </c>
      <c r="L746" s="2">
        <f>+Tabla3[[#This Row],[BALANCE INICIAL]]*Tabla3[[#This Row],[PRECIO]]</f>
        <v>24250</v>
      </c>
      <c r="M746" s="2">
        <f>+Tabla3[[#This Row],[ENTRADAS]]*Tabla3[[#This Row],[PRECIO]]</f>
        <v>0</v>
      </c>
      <c r="N746" s="2">
        <f>+Tabla3[[#This Row],[SALIDAS]]*Tabla3[[#This Row],[PRECIO]]</f>
        <v>0</v>
      </c>
      <c r="O746" s="2">
        <f>+Tabla3[[#This Row],[BALANCE INICIAL2]]+Tabla3[[#This Row],[ENTRADAS3]]-Tabla3[[#This Row],[SALIDAS4]]</f>
        <v>24250</v>
      </c>
    </row>
    <row r="747" spans="1:15" hidden="1" x14ac:dyDescent="0.25">
      <c r="A747" s="9" t="s">
        <v>37</v>
      </c>
      <c r="B747" s="17" t="s">
        <v>886</v>
      </c>
      <c r="C747" t="s">
        <v>83</v>
      </c>
      <c r="D747" t="s">
        <v>318</v>
      </c>
      <c r="F747" s="9" t="s">
        <v>821</v>
      </c>
      <c r="G747">
        <v>1</v>
      </c>
      <c r="J747">
        <f>+Tabla3[[#This Row],[BALANCE INICIAL]]+Tabla3[[#This Row],[ENTRADAS]]-Tabla3[[#This Row],[SALIDAS]]</f>
        <v>1</v>
      </c>
      <c r="K747" s="2">
        <v>510</v>
      </c>
      <c r="L747" s="2">
        <f>+Tabla3[[#This Row],[BALANCE INICIAL]]*Tabla3[[#This Row],[PRECIO]]</f>
        <v>510</v>
      </c>
      <c r="M747" s="2">
        <f>+Tabla3[[#This Row],[ENTRADAS]]*Tabla3[[#This Row],[PRECIO]]</f>
        <v>0</v>
      </c>
      <c r="N747" s="2">
        <f>+Tabla3[[#This Row],[SALIDAS]]*Tabla3[[#This Row],[PRECIO]]</f>
        <v>0</v>
      </c>
      <c r="O747" s="2">
        <f>+Tabla3[[#This Row],[BALANCE INICIAL2]]+Tabla3[[#This Row],[ENTRADAS3]]-Tabla3[[#This Row],[SALIDAS4]]</f>
        <v>510</v>
      </c>
    </row>
    <row r="748" spans="1:15" hidden="1" x14ac:dyDescent="0.25">
      <c r="A748" s="9" t="s">
        <v>54</v>
      </c>
      <c r="B748" s="17" t="s">
        <v>878</v>
      </c>
      <c r="C748" t="s">
        <v>102</v>
      </c>
      <c r="D748" t="s">
        <v>812</v>
      </c>
      <c r="F748" s="9" t="s">
        <v>820</v>
      </c>
      <c r="G748">
        <v>5</v>
      </c>
      <c r="J748">
        <f>+Tabla3[[#This Row],[BALANCE INICIAL]]+Tabla3[[#This Row],[ENTRADAS]]-Tabla3[[#This Row],[SALIDAS]]</f>
        <v>5</v>
      </c>
      <c r="K748" s="2">
        <v>95</v>
      </c>
      <c r="L748" s="2">
        <f>+Tabla3[[#This Row],[BALANCE INICIAL]]*Tabla3[[#This Row],[PRECIO]]</f>
        <v>475</v>
      </c>
      <c r="M748" s="2">
        <f>+Tabla3[[#This Row],[ENTRADAS]]*Tabla3[[#This Row],[PRECIO]]</f>
        <v>0</v>
      </c>
      <c r="N748" s="2">
        <f>+Tabla3[[#This Row],[SALIDAS]]*Tabla3[[#This Row],[PRECIO]]</f>
        <v>0</v>
      </c>
      <c r="O748" s="2">
        <f>+Tabla3[[#This Row],[BALANCE INICIAL2]]+Tabla3[[#This Row],[ENTRADAS3]]-Tabla3[[#This Row],[SALIDAS4]]</f>
        <v>475</v>
      </c>
    </row>
    <row r="749" spans="1:15" hidden="1" x14ac:dyDescent="0.25">
      <c r="A749" s="9" t="s">
        <v>29</v>
      </c>
      <c r="B749" t="s">
        <v>878</v>
      </c>
      <c r="C749" t="s">
        <v>102</v>
      </c>
      <c r="D749" t="s">
        <v>527</v>
      </c>
      <c r="F749" s="9" t="s">
        <v>908</v>
      </c>
      <c r="G749">
        <v>0</v>
      </c>
      <c r="J749">
        <f>+Tabla3[[#This Row],[BALANCE INICIAL]]+Tabla3[[#This Row],[ENTRADAS]]-Tabla3[[#This Row],[SALIDAS]]</f>
        <v>0</v>
      </c>
      <c r="K749" s="2">
        <v>169</v>
      </c>
      <c r="L749" s="2">
        <f>+Tabla3[[#This Row],[BALANCE INICIAL]]*Tabla3[[#This Row],[PRECIO]]</f>
        <v>0</v>
      </c>
      <c r="M749" s="2">
        <f>+Tabla3[[#This Row],[ENTRADAS]]*Tabla3[[#This Row],[PRECIO]]</f>
        <v>0</v>
      </c>
      <c r="N749" s="2">
        <f>+Tabla3[[#This Row],[SALIDAS]]*Tabla3[[#This Row],[PRECIO]]</f>
        <v>0</v>
      </c>
      <c r="O749" s="2">
        <f>+Tabla3[[#This Row],[BALANCE INICIAL2]]+Tabla3[[#This Row],[ENTRADAS3]]-Tabla3[[#This Row],[SALIDAS4]]</f>
        <v>0</v>
      </c>
    </row>
    <row r="750" spans="1:15" hidden="1" x14ac:dyDescent="0.25">
      <c r="A750" s="9" t="s">
        <v>48</v>
      </c>
      <c r="B750" t="s">
        <v>886</v>
      </c>
      <c r="C750" t="s">
        <v>95</v>
      </c>
      <c r="D750" t="s">
        <v>360</v>
      </c>
      <c r="F750" s="9" t="s">
        <v>826</v>
      </c>
      <c r="G750">
        <v>1</v>
      </c>
      <c r="I750">
        <v>1</v>
      </c>
      <c r="J750">
        <f>+Tabla3[[#This Row],[BALANCE INICIAL]]+Tabla3[[#This Row],[ENTRADAS]]-Tabla3[[#This Row],[SALIDAS]]</f>
        <v>0</v>
      </c>
      <c r="K750" s="2">
        <v>2616.63</v>
      </c>
      <c r="L750" s="2">
        <f>+Tabla3[[#This Row],[BALANCE INICIAL]]*Tabla3[[#This Row],[PRECIO]]</f>
        <v>2616.63</v>
      </c>
      <c r="M750" s="2">
        <f>+Tabla3[[#This Row],[ENTRADAS]]*Tabla3[[#This Row],[PRECIO]]</f>
        <v>0</v>
      </c>
      <c r="N750" s="2">
        <f>+Tabla3[[#This Row],[SALIDAS]]*Tabla3[[#This Row],[PRECIO]]</f>
        <v>2616.63</v>
      </c>
      <c r="O750" s="2">
        <f>+Tabla3[[#This Row],[BALANCE INICIAL2]]+Tabla3[[#This Row],[ENTRADAS3]]-Tabla3[[#This Row],[SALIDAS4]]</f>
        <v>0</v>
      </c>
    </row>
    <row r="751" spans="1:15" hidden="1" x14ac:dyDescent="0.25">
      <c r="A751" s="9" t="s">
        <v>59</v>
      </c>
      <c r="B751" t="s">
        <v>880</v>
      </c>
      <c r="C751" t="s">
        <v>107</v>
      </c>
      <c r="D751" t="s">
        <v>811</v>
      </c>
      <c r="F751" s="9" t="s">
        <v>820</v>
      </c>
      <c r="G751">
        <v>2</v>
      </c>
      <c r="J751">
        <f>+Tabla3[[#This Row],[BALANCE INICIAL]]+Tabla3[[#This Row],[ENTRADAS]]-Tabla3[[#This Row],[SALIDAS]]</f>
        <v>2</v>
      </c>
      <c r="K751" s="2">
        <v>525</v>
      </c>
      <c r="L751" s="2">
        <f>+Tabla3[[#This Row],[BALANCE INICIAL]]*Tabla3[[#This Row],[PRECIO]]</f>
        <v>1050</v>
      </c>
      <c r="M751" s="2">
        <f>+Tabla3[[#This Row],[ENTRADAS]]*Tabla3[[#This Row],[PRECIO]]</f>
        <v>0</v>
      </c>
      <c r="N751" s="2">
        <f>+Tabla3[[#This Row],[SALIDAS]]*Tabla3[[#This Row],[PRECIO]]</f>
        <v>0</v>
      </c>
      <c r="O751" s="2">
        <f>+Tabla3[[#This Row],[BALANCE INICIAL2]]+Tabla3[[#This Row],[ENTRADAS3]]-Tabla3[[#This Row],[SALIDAS4]]</f>
        <v>1050</v>
      </c>
    </row>
    <row r="752" spans="1:15" x14ac:dyDescent="0.25">
      <c r="A752" s="9" t="s">
        <v>30</v>
      </c>
      <c r="B752" s="17" t="s">
        <v>876</v>
      </c>
      <c r="C752" t="s">
        <v>73</v>
      </c>
      <c r="D752" t="s">
        <v>135</v>
      </c>
      <c r="F752" s="9" t="s">
        <v>826</v>
      </c>
      <c r="H752">
        <v>200</v>
      </c>
      <c r="I752">
        <v>200</v>
      </c>
      <c r="J752">
        <f>+Tabla3[[#This Row],[BALANCE INICIAL]]+Tabla3[[#This Row],[ENTRADAS]]-Tabla3[[#This Row],[SALIDAS]]</f>
        <v>0</v>
      </c>
      <c r="K752" s="2">
        <v>350</v>
      </c>
      <c r="L752" s="2">
        <f>+Tabla3[[#This Row],[BALANCE INICIAL]]*Tabla3[[#This Row],[PRECIO]]</f>
        <v>0</v>
      </c>
      <c r="M752" s="2">
        <f>+Tabla3[[#This Row],[ENTRADAS]]*Tabla3[[#This Row],[PRECIO]]</f>
        <v>70000</v>
      </c>
      <c r="N752" s="2">
        <f>+Tabla3[[#This Row],[SALIDAS]]*Tabla3[[#This Row],[PRECIO]]</f>
        <v>70000</v>
      </c>
      <c r="O752" s="2">
        <f>+Tabla3[[#This Row],[BALANCE INICIAL2]]+Tabla3[[#This Row],[ENTRADAS3]]-Tabla3[[#This Row],[SALIDAS4]]</f>
        <v>0</v>
      </c>
    </row>
    <row r="753" spans="1:15" x14ac:dyDescent="0.25">
      <c r="A753" s="9" t="s">
        <v>30</v>
      </c>
      <c r="B753" s="17" t="s">
        <v>876</v>
      </c>
      <c r="C753" t="s">
        <v>73</v>
      </c>
      <c r="D753" t="s">
        <v>149</v>
      </c>
      <c r="F753" s="9" t="s">
        <v>820</v>
      </c>
      <c r="H753">
        <v>100</v>
      </c>
      <c r="I753">
        <v>100</v>
      </c>
      <c r="J753">
        <f>+Tabla3[[#This Row],[BALANCE INICIAL]]+Tabla3[[#This Row],[ENTRADAS]]-Tabla3[[#This Row],[SALIDAS]]</f>
        <v>0</v>
      </c>
      <c r="K753" s="2">
        <v>400</v>
      </c>
      <c r="L753" s="2">
        <f>+Tabla3[[#This Row],[BALANCE INICIAL]]*Tabla3[[#This Row],[PRECIO]]</f>
        <v>0</v>
      </c>
      <c r="M753" s="2">
        <f>+Tabla3[[#This Row],[ENTRADAS]]*Tabla3[[#This Row],[PRECIO]]</f>
        <v>40000</v>
      </c>
      <c r="N753" s="2">
        <f>+Tabla3[[#This Row],[SALIDAS]]*Tabla3[[#This Row],[PRECIO]]</f>
        <v>40000</v>
      </c>
      <c r="O753" s="2">
        <f>+Tabla3[[#This Row],[BALANCE INICIAL2]]+Tabla3[[#This Row],[ENTRADAS3]]-Tabla3[[#This Row],[SALIDAS4]]</f>
        <v>0</v>
      </c>
    </row>
    <row r="754" spans="1:15" hidden="1" x14ac:dyDescent="0.25">
      <c r="A754" s="9" t="s">
        <v>34</v>
      </c>
      <c r="B754" s="17" t="s">
        <v>877</v>
      </c>
      <c r="C754" t="s">
        <v>80</v>
      </c>
      <c r="D754" t="s">
        <v>452</v>
      </c>
      <c r="F754" s="9" t="s">
        <v>862</v>
      </c>
      <c r="G754">
        <v>200</v>
      </c>
      <c r="J754">
        <f>+Tabla3[[#This Row],[BALANCE INICIAL]]+Tabla3[[#This Row],[ENTRADAS]]-Tabla3[[#This Row],[SALIDAS]]</f>
        <v>200</v>
      </c>
      <c r="K754" s="2">
        <v>890</v>
      </c>
      <c r="L754" s="2">
        <f>+Tabla3[[#This Row],[BALANCE INICIAL]]*Tabla3[[#This Row],[PRECIO]]</f>
        <v>178000</v>
      </c>
      <c r="M754" s="2">
        <f>+Tabla3[[#This Row],[ENTRADAS]]*Tabla3[[#This Row],[PRECIO]]</f>
        <v>0</v>
      </c>
      <c r="N754" s="2">
        <f>+Tabla3[[#This Row],[SALIDAS]]*Tabla3[[#This Row],[PRECIO]]</f>
        <v>0</v>
      </c>
      <c r="O754" s="2">
        <f>+Tabla3[[#This Row],[BALANCE INICIAL2]]+Tabla3[[#This Row],[ENTRADAS3]]-Tabla3[[#This Row],[SALIDAS4]]</f>
        <v>178000</v>
      </c>
    </row>
    <row r="755" spans="1:15" hidden="1" x14ac:dyDescent="0.25">
      <c r="A755" s="9" t="s">
        <v>34</v>
      </c>
      <c r="B755" s="17" t="s">
        <v>877</v>
      </c>
      <c r="C755" t="s">
        <v>80</v>
      </c>
      <c r="D755" t="s">
        <v>450</v>
      </c>
      <c r="F755" s="9" t="s">
        <v>820</v>
      </c>
      <c r="G755">
        <v>3</v>
      </c>
      <c r="J755">
        <f>+Tabla3[[#This Row],[BALANCE INICIAL]]+Tabla3[[#This Row],[ENTRADAS]]-Tabla3[[#This Row],[SALIDAS]]</f>
        <v>3</v>
      </c>
      <c r="K755" s="2">
        <v>426.17</v>
      </c>
      <c r="L755" s="2">
        <f>+Tabla3[[#This Row],[BALANCE INICIAL]]*Tabla3[[#This Row],[PRECIO]]</f>
        <v>1278.51</v>
      </c>
      <c r="M755" s="2">
        <f>+Tabla3[[#This Row],[ENTRADAS]]*Tabla3[[#This Row],[PRECIO]]</f>
        <v>0</v>
      </c>
      <c r="N755" s="2">
        <f>+Tabla3[[#This Row],[SALIDAS]]*Tabla3[[#This Row],[PRECIO]]</f>
        <v>0</v>
      </c>
      <c r="O755" s="2">
        <f>+Tabla3[[#This Row],[BALANCE INICIAL2]]+Tabla3[[#This Row],[ENTRADAS3]]-Tabla3[[#This Row],[SALIDAS4]]</f>
        <v>1278.51</v>
      </c>
    </row>
    <row r="756" spans="1:15" hidden="1" x14ac:dyDescent="0.25">
      <c r="A756" s="9" t="s">
        <v>34</v>
      </c>
      <c r="B756" s="17" t="s">
        <v>877</v>
      </c>
      <c r="C756" t="s">
        <v>80</v>
      </c>
      <c r="D756" t="s">
        <v>451</v>
      </c>
      <c r="F756" s="9" t="s">
        <v>820</v>
      </c>
      <c r="G756">
        <v>6</v>
      </c>
      <c r="J756">
        <f>+Tabla3[[#This Row],[BALANCE INICIAL]]+Tabla3[[#This Row],[ENTRADAS]]-Tabla3[[#This Row],[SALIDAS]]</f>
        <v>6</v>
      </c>
      <c r="K756" s="2">
        <v>230</v>
      </c>
      <c r="L756" s="2">
        <f>+Tabla3[[#This Row],[BALANCE INICIAL]]*Tabla3[[#This Row],[PRECIO]]</f>
        <v>1380</v>
      </c>
      <c r="M756" s="2">
        <f>+Tabla3[[#This Row],[ENTRADAS]]*Tabla3[[#This Row],[PRECIO]]</f>
        <v>0</v>
      </c>
      <c r="N756" s="2">
        <f>+Tabla3[[#This Row],[SALIDAS]]*Tabla3[[#This Row],[PRECIO]]</f>
        <v>0</v>
      </c>
      <c r="O756" s="2">
        <f>+Tabla3[[#This Row],[BALANCE INICIAL2]]+Tabla3[[#This Row],[ENTRADAS3]]-Tabla3[[#This Row],[SALIDAS4]]</f>
        <v>1380</v>
      </c>
    </row>
    <row r="757" spans="1:15" hidden="1" x14ac:dyDescent="0.25">
      <c r="A757" s="9" t="s">
        <v>34</v>
      </c>
      <c r="B757" t="s">
        <v>877</v>
      </c>
      <c r="C757" t="s">
        <v>80</v>
      </c>
      <c r="D757" t="s">
        <v>361</v>
      </c>
      <c r="F757" s="9" t="s">
        <v>820</v>
      </c>
      <c r="G757">
        <v>12</v>
      </c>
      <c r="J757">
        <f>+Tabla3[[#This Row],[BALANCE INICIAL]]+Tabla3[[#This Row],[ENTRADAS]]-Tabla3[[#This Row],[SALIDAS]]</f>
        <v>12</v>
      </c>
      <c r="K757" s="2">
        <v>25.37</v>
      </c>
      <c r="L757" s="2">
        <f>+Tabla3[[#This Row],[BALANCE INICIAL]]*Tabla3[[#This Row],[PRECIO]]</f>
        <v>304.44</v>
      </c>
      <c r="M757" s="2">
        <f>+Tabla3[[#This Row],[ENTRADAS]]*Tabla3[[#This Row],[PRECIO]]</f>
        <v>0</v>
      </c>
      <c r="N757" s="2">
        <f>+Tabla3[[#This Row],[SALIDAS]]*Tabla3[[#This Row],[PRECIO]]</f>
        <v>0</v>
      </c>
      <c r="O757" s="2">
        <f>+Tabla3[[#This Row],[BALANCE INICIAL2]]+Tabla3[[#This Row],[ENTRADAS3]]-Tabla3[[#This Row],[SALIDAS4]]</f>
        <v>304.44</v>
      </c>
    </row>
    <row r="758" spans="1:15" hidden="1" x14ac:dyDescent="0.25">
      <c r="A758" s="9" t="s">
        <v>34</v>
      </c>
      <c r="B758" t="s">
        <v>877</v>
      </c>
      <c r="C758" t="s">
        <v>80</v>
      </c>
      <c r="D758" t="s">
        <v>362</v>
      </c>
      <c r="F758" s="9" t="s">
        <v>820</v>
      </c>
      <c r="G758">
        <v>12</v>
      </c>
      <c r="J758">
        <f>+Tabla3[[#This Row],[BALANCE INICIAL]]+Tabla3[[#This Row],[ENTRADAS]]-Tabla3[[#This Row],[SALIDAS]]</f>
        <v>12</v>
      </c>
      <c r="K758" s="2">
        <v>227.75</v>
      </c>
      <c r="L758" s="2">
        <f>+Tabla3[[#This Row],[BALANCE INICIAL]]*Tabla3[[#This Row],[PRECIO]]</f>
        <v>2733</v>
      </c>
      <c r="M758" s="2">
        <f>+Tabla3[[#This Row],[ENTRADAS]]*Tabla3[[#This Row],[PRECIO]]</f>
        <v>0</v>
      </c>
      <c r="N758" s="2">
        <f>+Tabla3[[#This Row],[SALIDAS]]*Tabla3[[#This Row],[PRECIO]]</f>
        <v>0</v>
      </c>
      <c r="O758" s="2">
        <f>+Tabla3[[#This Row],[BALANCE INICIAL2]]+Tabla3[[#This Row],[ENTRADAS3]]-Tabla3[[#This Row],[SALIDAS4]]</f>
        <v>2733</v>
      </c>
    </row>
    <row r="759" spans="1:15" x14ac:dyDescent="0.25">
      <c r="A759" s="9" t="s">
        <v>23</v>
      </c>
      <c r="B759" s="17" t="s">
        <v>881</v>
      </c>
      <c r="C759" t="s">
        <v>882</v>
      </c>
      <c r="D759" t="s">
        <v>405</v>
      </c>
      <c r="F759" s="9" t="s">
        <v>826</v>
      </c>
      <c r="H759">
        <v>50</v>
      </c>
      <c r="J759">
        <f>+Tabla3[[#This Row],[BALANCE INICIAL]]+Tabla3[[#This Row],[ENTRADAS]]-Tabla3[[#This Row],[SALIDAS]]</f>
        <v>50</v>
      </c>
      <c r="K759" s="2">
        <v>73.099999999999994</v>
      </c>
      <c r="L759" s="2">
        <f>+Tabla3[[#This Row],[BALANCE INICIAL]]*Tabla3[[#This Row],[PRECIO]]</f>
        <v>0</v>
      </c>
      <c r="M759" s="2">
        <f>+Tabla3[[#This Row],[ENTRADAS]]*Tabla3[[#This Row],[PRECIO]]</f>
        <v>3654.9999999999995</v>
      </c>
      <c r="N759" s="2">
        <f>+Tabla3[[#This Row],[SALIDAS]]*Tabla3[[#This Row],[PRECIO]]</f>
        <v>0</v>
      </c>
      <c r="O759" s="2">
        <f>+Tabla3[[#This Row],[BALANCE INICIAL2]]+Tabla3[[#This Row],[ENTRADAS3]]-Tabla3[[#This Row],[SALIDAS4]]</f>
        <v>3654.9999999999995</v>
      </c>
    </row>
    <row r="760" spans="1:15" hidden="1" x14ac:dyDescent="0.25">
      <c r="A760" s="9" t="s">
        <v>34</v>
      </c>
      <c r="B760" s="17" t="s">
        <v>877</v>
      </c>
      <c r="C760" t="s">
        <v>80</v>
      </c>
      <c r="D760" t="s">
        <v>468</v>
      </c>
      <c r="F760" s="9" t="s">
        <v>826</v>
      </c>
      <c r="G760">
        <v>50</v>
      </c>
      <c r="J760">
        <f>+Tabla3[[#This Row],[BALANCE INICIAL]]+Tabla3[[#This Row],[ENTRADAS]]-Tabla3[[#This Row],[SALIDAS]]</f>
        <v>50</v>
      </c>
      <c r="K760" s="2">
        <v>70.510000000000005</v>
      </c>
      <c r="L760" s="2">
        <f>+Tabla3[[#This Row],[BALANCE INICIAL]]*Tabla3[[#This Row],[PRECIO]]</f>
        <v>3525.5000000000005</v>
      </c>
      <c r="M760" s="2">
        <f>+Tabla3[[#This Row],[ENTRADAS]]*Tabla3[[#This Row],[PRECIO]]</f>
        <v>0</v>
      </c>
      <c r="N760" s="2">
        <f>+Tabla3[[#This Row],[SALIDAS]]*Tabla3[[#This Row],[PRECIO]]</f>
        <v>0</v>
      </c>
      <c r="O760" s="2">
        <f>+Tabla3[[#This Row],[BALANCE INICIAL2]]+Tabla3[[#This Row],[ENTRADAS3]]-Tabla3[[#This Row],[SALIDAS4]]</f>
        <v>3525.5000000000005</v>
      </c>
    </row>
    <row r="761" spans="1:15" hidden="1" x14ac:dyDescent="0.25">
      <c r="A761" s="9" t="s">
        <v>34</v>
      </c>
      <c r="B761" s="17" t="s">
        <v>877</v>
      </c>
      <c r="C761" t="s">
        <v>80</v>
      </c>
      <c r="D761" t="s">
        <v>445</v>
      </c>
      <c r="F761" s="9" t="s">
        <v>820</v>
      </c>
      <c r="G761">
        <v>50</v>
      </c>
      <c r="J761">
        <f>+Tabla3[[#This Row],[BALANCE INICIAL]]+Tabla3[[#This Row],[ENTRADAS]]-Tabla3[[#This Row],[SALIDAS]]</f>
        <v>50</v>
      </c>
      <c r="K761" s="2">
        <v>196.34</v>
      </c>
      <c r="L761" s="2">
        <f>+Tabla3[[#This Row],[BALANCE INICIAL]]*Tabla3[[#This Row],[PRECIO]]</f>
        <v>9817</v>
      </c>
      <c r="M761" s="2">
        <f>+Tabla3[[#This Row],[ENTRADAS]]*Tabla3[[#This Row],[PRECIO]]</f>
        <v>0</v>
      </c>
      <c r="N761" s="2">
        <f>+Tabla3[[#This Row],[SALIDAS]]*Tabla3[[#This Row],[PRECIO]]</f>
        <v>0</v>
      </c>
      <c r="O761" s="2">
        <f>+Tabla3[[#This Row],[BALANCE INICIAL2]]+Tabla3[[#This Row],[ENTRADAS3]]-Tabla3[[#This Row],[SALIDAS4]]</f>
        <v>9817</v>
      </c>
    </row>
    <row r="762" spans="1:15" x14ac:dyDescent="0.25">
      <c r="A762" s="9" t="s">
        <v>23</v>
      </c>
      <c r="B762" s="17" t="s">
        <v>881</v>
      </c>
      <c r="C762" t="s">
        <v>882</v>
      </c>
      <c r="D762" t="s">
        <v>406</v>
      </c>
      <c r="F762" s="9" t="s">
        <v>826</v>
      </c>
      <c r="H762">
        <v>50</v>
      </c>
      <c r="I762">
        <v>30</v>
      </c>
      <c r="J762">
        <f>+Tabla3[[#This Row],[BALANCE INICIAL]]+Tabla3[[#This Row],[ENTRADAS]]-Tabla3[[#This Row],[SALIDAS]]</f>
        <v>20</v>
      </c>
      <c r="K762" s="2">
        <v>146</v>
      </c>
      <c r="L762" s="2">
        <f>+Tabla3[[#This Row],[BALANCE INICIAL]]*Tabla3[[#This Row],[PRECIO]]</f>
        <v>0</v>
      </c>
      <c r="M762" s="2">
        <f>+Tabla3[[#This Row],[ENTRADAS]]*Tabla3[[#This Row],[PRECIO]]</f>
        <v>7300</v>
      </c>
      <c r="N762" s="2">
        <f>+Tabla3[[#This Row],[SALIDAS]]*Tabla3[[#This Row],[PRECIO]]</f>
        <v>4380</v>
      </c>
      <c r="O762" s="2">
        <f>+Tabla3[[#This Row],[BALANCE INICIAL2]]+Tabla3[[#This Row],[ENTRADAS3]]-Tabla3[[#This Row],[SALIDAS4]]</f>
        <v>2920</v>
      </c>
    </row>
    <row r="763" spans="1:15" hidden="1" x14ac:dyDescent="0.25">
      <c r="A763" s="9" t="s">
        <v>34</v>
      </c>
      <c r="B763" s="17" t="s">
        <v>877</v>
      </c>
      <c r="C763" t="s">
        <v>80</v>
      </c>
      <c r="D763" t="s">
        <v>466</v>
      </c>
      <c r="F763" s="9" t="s">
        <v>820</v>
      </c>
      <c r="G763">
        <v>8</v>
      </c>
      <c r="J763">
        <f>+Tabla3[[#This Row],[BALANCE INICIAL]]+Tabla3[[#This Row],[ENTRADAS]]-Tabla3[[#This Row],[SALIDAS]]</f>
        <v>8</v>
      </c>
      <c r="K763" s="2">
        <v>310.39999999999998</v>
      </c>
      <c r="L763" s="2">
        <f>+Tabla3[[#This Row],[BALANCE INICIAL]]*Tabla3[[#This Row],[PRECIO]]</f>
        <v>2483.1999999999998</v>
      </c>
      <c r="M763" s="2">
        <f>+Tabla3[[#This Row],[ENTRADAS]]*Tabla3[[#This Row],[PRECIO]]</f>
        <v>0</v>
      </c>
      <c r="N763" s="2">
        <f>+Tabla3[[#This Row],[SALIDAS]]*Tabla3[[#This Row],[PRECIO]]</f>
        <v>0</v>
      </c>
      <c r="O763" s="2">
        <f>+Tabla3[[#This Row],[BALANCE INICIAL2]]+Tabla3[[#This Row],[ENTRADAS3]]-Tabla3[[#This Row],[SALIDAS4]]</f>
        <v>2483.1999999999998</v>
      </c>
    </row>
    <row r="764" spans="1:15" hidden="1" x14ac:dyDescent="0.25">
      <c r="A764" s="9" t="s">
        <v>34</v>
      </c>
      <c r="B764" s="17" t="s">
        <v>877</v>
      </c>
      <c r="C764" t="s">
        <v>80</v>
      </c>
      <c r="D764" t="s">
        <v>467</v>
      </c>
      <c r="F764" s="9" t="s">
        <v>820</v>
      </c>
      <c r="G764">
        <v>2</v>
      </c>
      <c r="J764">
        <f>+Tabla3[[#This Row],[BALANCE INICIAL]]+Tabla3[[#This Row],[ENTRADAS]]-Tabla3[[#This Row],[SALIDAS]]</f>
        <v>2</v>
      </c>
      <c r="K764" s="2">
        <v>675</v>
      </c>
      <c r="L764" s="2">
        <f>+Tabla3[[#This Row],[BALANCE INICIAL]]*Tabla3[[#This Row],[PRECIO]]</f>
        <v>1350</v>
      </c>
      <c r="M764" s="2">
        <f>+Tabla3[[#This Row],[ENTRADAS]]*Tabla3[[#This Row],[PRECIO]]</f>
        <v>0</v>
      </c>
      <c r="N764" s="2">
        <f>+Tabla3[[#This Row],[SALIDAS]]*Tabla3[[#This Row],[PRECIO]]</f>
        <v>0</v>
      </c>
      <c r="O764" s="2">
        <f>+Tabla3[[#This Row],[BALANCE INICIAL2]]+Tabla3[[#This Row],[ENTRADAS3]]-Tabla3[[#This Row],[SALIDAS4]]</f>
        <v>1350</v>
      </c>
    </row>
    <row r="765" spans="1:15" hidden="1" x14ac:dyDescent="0.25">
      <c r="A765" s="9" t="s">
        <v>34</v>
      </c>
      <c r="B765" s="17" t="s">
        <v>877</v>
      </c>
      <c r="C765" t="s">
        <v>80</v>
      </c>
      <c r="D765" t="s">
        <v>465</v>
      </c>
      <c r="F765" s="9" t="s">
        <v>820</v>
      </c>
      <c r="G765">
        <v>11</v>
      </c>
      <c r="I765">
        <v>1</v>
      </c>
      <c r="J765">
        <f>+Tabla3[[#This Row],[BALANCE INICIAL]]+Tabla3[[#This Row],[ENTRADAS]]-Tabla3[[#This Row],[SALIDAS]]</f>
        <v>10</v>
      </c>
      <c r="K765" s="2">
        <v>310.39999999999998</v>
      </c>
      <c r="L765" s="2">
        <f>+Tabla3[[#This Row],[BALANCE INICIAL]]*Tabla3[[#This Row],[PRECIO]]</f>
        <v>3414.3999999999996</v>
      </c>
      <c r="M765" s="2">
        <f>+Tabla3[[#This Row],[ENTRADAS]]*Tabla3[[#This Row],[PRECIO]]</f>
        <v>0</v>
      </c>
      <c r="N765" s="2">
        <f>+Tabla3[[#This Row],[SALIDAS]]*Tabla3[[#This Row],[PRECIO]]</f>
        <v>310.39999999999998</v>
      </c>
      <c r="O765" s="2">
        <f>+Tabla3[[#This Row],[BALANCE INICIAL2]]+Tabla3[[#This Row],[ENTRADAS3]]-Tabla3[[#This Row],[SALIDAS4]]</f>
        <v>3103.9999999999995</v>
      </c>
    </row>
    <row r="766" spans="1:15" hidden="1" x14ac:dyDescent="0.25">
      <c r="A766" s="9" t="s">
        <v>23</v>
      </c>
      <c r="B766" s="17" t="s">
        <v>881</v>
      </c>
      <c r="C766" t="s">
        <v>882</v>
      </c>
      <c r="D766" t="s">
        <v>407</v>
      </c>
      <c r="F766" s="9" t="s">
        <v>820</v>
      </c>
      <c r="G766">
        <v>1</v>
      </c>
      <c r="J766">
        <f>+Tabla3[[#This Row],[BALANCE INICIAL]]+Tabla3[[#This Row],[ENTRADAS]]-Tabla3[[#This Row],[SALIDAS]]</f>
        <v>1</v>
      </c>
      <c r="K766" s="2">
        <v>93</v>
      </c>
      <c r="L766" s="2">
        <f>+Tabla3[[#This Row],[BALANCE INICIAL]]*Tabla3[[#This Row],[PRECIO]]</f>
        <v>93</v>
      </c>
      <c r="M766" s="2">
        <f>+Tabla3[[#This Row],[ENTRADAS]]*Tabla3[[#This Row],[PRECIO]]</f>
        <v>0</v>
      </c>
      <c r="N766" s="2">
        <f>+Tabla3[[#This Row],[SALIDAS]]*Tabla3[[#This Row],[PRECIO]]</f>
        <v>0</v>
      </c>
      <c r="O766" s="2">
        <f>+Tabla3[[#This Row],[BALANCE INICIAL2]]+Tabla3[[#This Row],[ENTRADAS3]]-Tabla3[[#This Row],[SALIDAS4]]</f>
        <v>93</v>
      </c>
    </row>
    <row r="767" spans="1:15" hidden="1" x14ac:dyDescent="0.25">
      <c r="A767" s="9" t="s">
        <v>26</v>
      </c>
      <c r="B767" t="s">
        <v>887</v>
      </c>
      <c r="C767" t="s">
        <v>70</v>
      </c>
      <c r="D767" t="s">
        <v>363</v>
      </c>
      <c r="F767" s="9" t="s">
        <v>820</v>
      </c>
      <c r="G767">
        <v>3</v>
      </c>
      <c r="J767">
        <f>+Tabla3[[#This Row],[BALANCE INICIAL]]+Tabla3[[#This Row],[ENTRADAS]]-Tabla3[[#This Row],[SALIDAS]]</f>
        <v>3</v>
      </c>
      <c r="K767" s="2">
        <v>36</v>
      </c>
      <c r="L767" s="2">
        <f>+Tabla3[[#This Row],[BALANCE INICIAL]]*Tabla3[[#This Row],[PRECIO]]</f>
        <v>108</v>
      </c>
      <c r="M767" s="2">
        <f>+Tabla3[[#This Row],[ENTRADAS]]*Tabla3[[#This Row],[PRECIO]]</f>
        <v>0</v>
      </c>
      <c r="N767" s="2">
        <f>+Tabla3[[#This Row],[SALIDAS]]*Tabla3[[#This Row],[PRECIO]]</f>
        <v>0</v>
      </c>
      <c r="O767" s="2">
        <f>+Tabla3[[#This Row],[BALANCE INICIAL2]]+Tabla3[[#This Row],[ENTRADAS3]]-Tabla3[[#This Row],[SALIDAS4]]</f>
        <v>108</v>
      </c>
    </row>
    <row r="768" spans="1:15" hidden="1" x14ac:dyDescent="0.25">
      <c r="A768" s="9" t="s">
        <v>59</v>
      </c>
      <c r="B768" t="s">
        <v>880</v>
      </c>
      <c r="C768" t="s">
        <v>107</v>
      </c>
      <c r="D768" t="s">
        <v>813</v>
      </c>
      <c r="F768" s="9" t="s">
        <v>820</v>
      </c>
      <c r="G768">
        <v>4</v>
      </c>
      <c r="J768">
        <f>+Tabla3[[#This Row],[BALANCE INICIAL]]+Tabla3[[#This Row],[ENTRADAS]]-Tabla3[[#This Row],[SALIDAS]]</f>
        <v>4</v>
      </c>
      <c r="K768" s="2">
        <v>1750</v>
      </c>
      <c r="L768" s="2">
        <f>+Tabla3[[#This Row],[BALANCE INICIAL]]*Tabla3[[#This Row],[PRECIO]]</f>
        <v>7000</v>
      </c>
      <c r="M768" s="2">
        <f>+Tabla3[[#This Row],[ENTRADAS]]*Tabla3[[#This Row],[PRECIO]]</f>
        <v>0</v>
      </c>
      <c r="N768" s="2">
        <f>+Tabla3[[#This Row],[SALIDAS]]*Tabla3[[#This Row],[PRECIO]]</f>
        <v>0</v>
      </c>
      <c r="O768" s="2">
        <f>+Tabla3[[#This Row],[BALANCE INICIAL2]]+Tabla3[[#This Row],[ENTRADAS3]]-Tabla3[[#This Row],[SALIDAS4]]</f>
        <v>7000</v>
      </c>
    </row>
    <row r="769" spans="1:15" hidden="1" x14ac:dyDescent="0.25">
      <c r="A769" s="9" t="s">
        <v>59</v>
      </c>
      <c r="B769" t="s">
        <v>880</v>
      </c>
      <c r="C769" t="s">
        <v>107</v>
      </c>
      <c r="D769" t="s">
        <v>814</v>
      </c>
      <c r="F769" s="9" t="s">
        <v>820</v>
      </c>
      <c r="G769">
        <v>303</v>
      </c>
      <c r="J769">
        <f>+Tabla3[[#This Row],[BALANCE INICIAL]]+Tabla3[[#This Row],[ENTRADAS]]-Tabla3[[#This Row],[SALIDAS]]</f>
        <v>303</v>
      </c>
      <c r="K769" s="2">
        <v>25</v>
      </c>
      <c r="L769" s="2">
        <f>+Tabla3[[#This Row],[BALANCE INICIAL]]*Tabla3[[#This Row],[PRECIO]]</f>
        <v>7575</v>
      </c>
      <c r="M769" s="2">
        <f>+Tabla3[[#This Row],[ENTRADAS]]*Tabla3[[#This Row],[PRECIO]]</f>
        <v>0</v>
      </c>
      <c r="N769" s="2">
        <f>+Tabla3[[#This Row],[SALIDAS]]*Tabla3[[#This Row],[PRECIO]]</f>
        <v>0</v>
      </c>
      <c r="O769" s="2">
        <f>+Tabla3[[#This Row],[BALANCE INICIAL2]]+Tabla3[[#This Row],[ENTRADAS3]]-Tabla3[[#This Row],[SALIDAS4]]</f>
        <v>7575</v>
      </c>
    </row>
    <row r="770" spans="1:15" hidden="1" x14ac:dyDescent="0.25">
      <c r="A770" s="9" t="s">
        <v>59</v>
      </c>
      <c r="B770" t="s">
        <v>880</v>
      </c>
      <c r="C770" t="s">
        <v>107</v>
      </c>
      <c r="D770" t="s">
        <v>815</v>
      </c>
      <c r="F770" s="9" t="s">
        <v>820</v>
      </c>
      <c r="G770">
        <v>3</v>
      </c>
      <c r="J770">
        <f>+Tabla3[[#This Row],[BALANCE INICIAL]]+Tabla3[[#This Row],[ENTRADAS]]-Tabla3[[#This Row],[SALIDAS]]</f>
        <v>3</v>
      </c>
      <c r="K770" s="2">
        <v>125</v>
      </c>
      <c r="L770" s="2">
        <f>+Tabla3[[#This Row],[BALANCE INICIAL]]*Tabla3[[#This Row],[PRECIO]]</f>
        <v>375</v>
      </c>
      <c r="M770" s="2">
        <f>+Tabla3[[#This Row],[ENTRADAS]]*Tabla3[[#This Row],[PRECIO]]</f>
        <v>0</v>
      </c>
      <c r="N770" s="2">
        <f>+Tabla3[[#This Row],[SALIDAS]]*Tabla3[[#This Row],[PRECIO]]</f>
        <v>0</v>
      </c>
      <c r="O770" s="2">
        <f>+Tabla3[[#This Row],[BALANCE INICIAL2]]+Tabla3[[#This Row],[ENTRADAS3]]-Tabla3[[#This Row],[SALIDAS4]]</f>
        <v>375</v>
      </c>
    </row>
    <row r="771" spans="1:15" hidden="1" x14ac:dyDescent="0.25">
      <c r="A771" s="9" t="s">
        <v>59</v>
      </c>
      <c r="B771" t="s">
        <v>880</v>
      </c>
      <c r="C771" t="s">
        <v>107</v>
      </c>
      <c r="D771" t="s">
        <v>816</v>
      </c>
      <c r="F771" s="9" t="s">
        <v>820</v>
      </c>
      <c r="G771">
        <v>9</v>
      </c>
      <c r="J771">
        <f>+Tabla3[[#This Row],[BALANCE INICIAL]]+Tabla3[[#This Row],[ENTRADAS]]-Tabla3[[#This Row],[SALIDAS]]</f>
        <v>9</v>
      </c>
      <c r="K771" s="2">
        <v>206</v>
      </c>
      <c r="L771" s="2">
        <f>+Tabla3[[#This Row],[BALANCE INICIAL]]*Tabla3[[#This Row],[PRECIO]]</f>
        <v>1854</v>
      </c>
      <c r="M771" s="2">
        <f>+Tabla3[[#This Row],[ENTRADAS]]*Tabla3[[#This Row],[PRECIO]]</f>
        <v>0</v>
      </c>
      <c r="N771" s="2">
        <f>+Tabla3[[#This Row],[SALIDAS]]*Tabla3[[#This Row],[PRECIO]]</f>
        <v>0</v>
      </c>
      <c r="O771" s="2">
        <f>+Tabla3[[#This Row],[BALANCE INICIAL2]]+Tabla3[[#This Row],[ENTRADAS3]]-Tabla3[[#This Row],[SALIDAS4]]</f>
        <v>1854</v>
      </c>
    </row>
    <row r="772" spans="1:15" hidden="1" x14ac:dyDescent="0.25">
      <c r="A772" s="9" t="s">
        <v>59</v>
      </c>
      <c r="B772" t="s">
        <v>880</v>
      </c>
      <c r="C772" t="s">
        <v>107</v>
      </c>
      <c r="D772" t="s">
        <v>817</v>
      </c>
      <c r="F772" s="9" t="s">
        <v>820</v>
      </c>
      <c r="G772">
        <v>1</v>
      </c>
      <c r="J772">
        <f>+Tabla3[[#This Row],[BALANCE INICIAL]]+Tabla3[[#This Row],[ENTRADAS]]-Tabla3[[#This Row],[SALIDAS]]</f>
        <v>1</v>
      </c>
      <c r="K772" s="2">
        <v>102</v>
      </c>
      <c r="L772" s="2">
        <f>+Tabla3[[#This Row],[BALANCE INICIAL]]*Tabla3[[#This Row],[PRECIO]]</f>
        <v>102</v>
      </c>
      <c r="M772" s="2">
        <f>+Tabla3[[#This Row],[ENTRADAS]]*Tabla3[[#This Row],[PRECIO]]</f>
        <v>0</v>
      </c>
      <c r="N772" s="2">
        <f>+Tabla3[[#This Row],[SALIDAS]]*Tabla3[[#This Row],[PRECIO]]</f>
        <v>0</v>
      </c>
      <c r="O772" s="2">
        <f>+Tabla3[[#This Row],[BALANCE INICIAL2]]+Tabla3[[#This Row],[ENTRADAS3]]-Tabla3[[#This Row],[SALIDAS4]]</f>
        <v>102</v>
      </c>
    </row>
    <row r="773" spans="1:15" hidden="1" x14ac:dyDescent="0.25">
      <c r="A773" s="9" t="s">
        <v>59</v>
      </c>
      <c r="B773" t="s">
        <v>880</v>
      </c>
      <c r="C773" t="s">
        <v>107</v>
      </c>
      <c r="D773" t="s">
        <v>818</v>
      </c>
      <c r="F773" s="9" t="s">
        <v>820</v>
      </c>
      <c r="G773">
        <v>120</v>
      </c>
      <c r="J773">
        <f>+Tabla3[[#This Row],[BALANCE INICIAL]]+Tabla3[[#This Row],[ENTRADAS]]-Tabla3[[#This Row],[SALIDAS]]</f>
        <v>120</v>
      </c>
      <c r="K773" s="2">
        <v>115</v>
      </c>
      <c r="L773" s="2">
        <f>+Tabla3[[#This Row],[BALANCE INICIAL]]*Tabla3[[#This Row],[PRECIO]]</f>
        <v>13800</v>
      </c>
      <c r="M773" s="2">
        <f>+Tabla3[[#This Row],[ENTRADAS]]*Tabla3[[#This Row],[PRECIO]]</f>
        <v>0</v>
      </c>
      <c r="N773" s="2">
        <f>+Tabla3[[#This Row],[SALIDAS]]*Tabla3[[#This Row],[PRECIO]]</f>
        <v>0</v>
      </c>
      <c r="O773" s="2">
        <f>+Tabla3[[#This Row],[BALANCE INICIAL2]]+Tabla3[[#This Row],[ENTRADAS3]]-Tabla3[[#This Row],[SALIDAS4]]</f>
        <v>13800</v>
      </c>
    </row>
    <row r="774" spans="1:15" hidden="1" x14ac:dyDescent="0.25">
      <c r="A774" s="9" t="s">
        <v>34</v>
      </c>
      <c r="B774" t="s">
        <v>877</v>
      </c>
      <c r="C774" t="s">
        <v>104</v>
      </c>
      <c r="D774" t="s">
        <v>531</v>
      </c>
      <c r="F774" s="9" t="s">
        <v>826</v>
      </c>
      <c r="G774">
        <v>0</v>
      </c>
      <c r="J774">
        <f>+Tabla3[[#This Row],[BALANCE INICIAL]]+Tabla3[[#This Row],[ENTRADAS]]-Tabla3[[#This Row],[SALIDAS]]</f>
        <v>0</v>
      </c>
      <c r="K774" s="2">
        <v>138</v>
      </c>
      <c r="L774" s="2">
        <f>+Tabla3[[#This Row],[BALANCE INICIAL]]*Tabla3[[#This Row],[PRECIO]]</f>
        <v>0</v>
      </c>
      <c r="M774" s="2">
        <f>+Tabla3[[#This Row],[ENTRADAS]]*Tabla3[[#This Row],[PRECIO]]</f>
        <v>0</v>
      </c>
      <c r="N774" s="2">
        <f>+Tabla3[[#This Row],[SALIDAS]]*Tabla3[[#This Row],[PRECIO]]</f>
        <v>0</v>
      </c>
      <c r="O774" s="2">
        <f>+Tabla3[[#This Row],[BALANCE INICIAL2]]+Tabla3[[#This Row],[ENTRADAS3]]-Tabla3[[#This Row],[SALIDAS4]]</f>
        <v>0</v>
      </c>
    </row>
    <row r="775" spans="1:15" hidden="1" x14ac:dyDescent="0.25">
      <c r="A775" s="9" t="s">
        <v>34</v>
      </c>
      <c r="B775" t="s">
        <v>877</v>
      </c>
      <c r="C775" t="s">
        <v>104</v>
      </c>
      <c r="D775" t="s">
        <v>532</v>
      </c>
      <c r="F775" s="9" t="s">
        <v>826</v>
      </c>
      <c r="G775">
        <v>0</v>
      </c>
      <c r="J775">
        <f>+Tabla3[[#This Row],[BALANCE INICIAL]]+Tabla3[[#This Row],[ENTRADAS]]-Tabla3[[#This Row],[SALIDAS]]</f>
        <v>0</v>
      </c>
      <c r="K775" s="2">
        <v>74</v>
      </c>
      <c r="L775" s="2">
        <f>+Tabla3[[#This Row],[BALANCE INICIAL]]*Tabla3[[#This Row],[PRECIO]]</f>
        <v>0</v>
      </c>
      <c r="M775" s="2">
        <f>+Tabla3[[#This Row],[ENTRADAS]]*Tabla3[[#This Row],[PRECIO]]</f>
        <v>0</v>
      </c>
      <c r="N775" s="2">
        <f>+Tabla3[[#This Row],[SALIDAS]]*Tabla3[[#This Row],[PRECIO]]</f>
        <v>0</v>
      </c>
      <c r="O775" s="2">
        <f>+Tabla3[[#This Row],[BALANCE INICIAL2]]+Tabla3[[#This Row],[ENTRADAS3]]-Tabla3[[#This Row],[SALIDAS4]]</f>
        <v>0</v>
      </c>
    </row>
    <row r="776" spans="1:15" x14ac:dyDescent="0.25">
      <c r="A776" s="9" t="s">
        <v>30</v>
      </c>
      <c r="B776" s="17" t="s">
        <v>876</v>
      </c>
      <c r="C776" t="s">
        <v>73</v>
      </c>
      <c r="D776" t="s">
        <v>147</v>
      </c>
      <c r="F776" s="9" t="s">
        <v>820</v>
      </c>
      <c r="H776">
        <v>12</v>
      </c>
      <c r="I776">
        <v>12</v>
      </c>
      <c r="J776">
        <f>+Tabla3[[#This Row],[BALANCE INICIAL]]+Tabla3[[#This Row],[ENTRADAS]]-Tabla3[[#This Row],[SALIDAS]]</f>
        <v>0</v>
      </c>
      <c r="K776" s="2">
        <v>12000</v>
      </c>
      <c r="L776" s="2">
        <f>+Tabla3[[#This Row],[BALANCE INICIAL]]*Tabla3[[#This Row],[PRECIO]]</f>
        <v>0</v>
      </c>
      <c r="M776" s="2">
        <f>+Tabla3[[#This Row],[ENTRADAS]]*Tabla3[[#This Row],[PRECIO]]</f>
        <v>144000</v>
      </c>
      <c r="N776" s="2">
        <f>+Tabla3[[#This Row],[SALIDAS]]*Tabla3[[#This Row],[PRECIO]]</f>
        <v>144000</v>
      </c>
      <c r="O776" s="2">
        <f>+Tabla3[[#This Row],[BALANCE INICIAL2]]+Tabla3[[#This Row],[ENTRADAS3]]-Tabla3[[#This Row],[SALIDAS4]]</f>
        <v>0</v>
      </c>
    </row>
    <row r="777" spans="1:15" hidden="1" x14ac:dyDescent="0.25">
      <c r="A777" s="9" t="s">
        <v>29</v>
      </c>
      <c r="B777" s="17" t="s">
        <v>878</v>
      </c>
      <c r="C777" t="s">
        <v>102</v>
      </c>
      <c r="D777" t="s">
        <v>637</v>
      </c>
      <c r="F777" s="9" t="s">
        <v>872</v>
      </c>
      <c r="G777">
        <v>5</v>
      </c>
      <c r="J777">
        <f>+Tabla3[[#This Row],[BALANCE INICIAL]]+Tabla3[[#This Row],[ENTRADAS]]-Tabla3[[#This Row],[SALIDAS]]</f>
        <v>5</v>
      </c>
      <c r="K777" s="2">
        <v>290</v>
      </c>
      <c r="L777" s="2">
        <f>+Tabla3[[#This Row],[BALANCE INICIAL]]*Tabla3[[#This Row],[PRECIO]]</f>
        <v>1450</v>
      </c>
      <c r="M777" s="2">
        <f>+Tabla3[[#This Row],[ENTRADAS]]*Tabla3[[#This Row],[PRECIO]]</f>
        <v>0</v>
      </c>
      <c r="N777" s="2">
        <f>+Tabla3[[#This Row],[SALIDAS]]*Tabla3[[#This Row],[PRECIO]]</f>
        <v>0</v>
      </c>
      <c r="O777" s="2">
        <f>+Tabla3[[#This Row],[BALANCE INICIAL2]]+Tabla3[[#This Row],[ENTRADAS3]]-Tabla3[[#This Row],[SALIDAS4]]</f>
        <v>1450</v>
      </c>
    </row>
    <row r="778" spans="1:15" hidden="1" x14ac:dyDescent="0.25">
      <c r="A778" s="9" t="s">
        <v>29</v>
      </c>
      <c r="B778" s="17" t="s">
        <v>878</v>
      </c>
      <c r="C778" t="s">
        <v>102</v>
      </c>
      <c r="D778" t="s">
        <v>638</v>
      </c>
      <c r="F778" s="9" t="s">
        <v>872</v>
      </c>
      <c r="G778">
        <v>2</v>
      </c>
      <c r="J778">
        <f>+Tabla3[[#This Row],[BALANCE INICIAL]]+Tabla3[[#This Row],[ENTRADAS]]-Tabla3[[#This Row],[SALIDAS]]</f>
        <v>2</v>
      </c>
      <c r="K778" s="2">
        <v>500</v>
      </c>
      <c r="L778" s="2">
        <f>+Tabla3[[#This Row],[BALANCE INICIAL]]*Tabla3[[#This Row],[PRECIO]]</f>
        <v>1000</v>
      </c>
      <c r="M778" s="2">
        <f>+Tabla3[[#This Row],[ENTRADAS]]*Tabla3[[#This Row],[PRECIO]]</f>
        <v>0</v>
      </c>
      <c r="N778" s="2">
        <f>+Tabla3[[#This Row],[SALIDAS]]*Tabla3[[#This Row],[PRECIO]]</f>
        <v>0</v>
      </c>
      <c r="O778" s="2">
        <f>+Tabla3[[#This Row],[BALANCE INICIAL2]]+Tabla3[[#This Row],[ENTRADAS3]]-Tabla3[[#This Row],[SALIDAS4]]</f>
        <v>1000</v>
      </c>
    </row>
    <row r="779" spans="1:15" hidden="1" x14ac:dyDescent="0.25">
      <c r="A779" s="9" t="s">
        <v>29</v>
      </c>
      <c r="B779" s="17" t="s">
        <v>878</v>
      </c>
      <c r="C779" t="s">
        <v>102</v>
      </c>
      <c r="D779" t="s">
        <v>639</v>
      </c>
      <c r="F779" s="9" t="s">
        <v>870</v>
      </c>
      <c r="G779">
        <v>10</v>
      </c>
      <c r="J779">
        <f>+Tabla3[[#This Row],[BALANCE INICIAL]]+Tabla3[[#This Row],[ENTRADAS]]-Tabla3[[#This Row],[SALIDAS]]</f>
        <v>10</v>
      </c>
      <c r="K779" s="2">
        <v>750</v>
      </c>
      <c r="L779" s="2">
        <f>+Tabla3[[#This Row],[BALANCE INICIAL]]*Tabla3[[#This Row],[PRECIO]]</f>
        <v>7500</v>
      </c>
      <c r="M779" s="2">
        <f>+Tabla3[[#This Row],[ENTRADAS]]*Tabla3[[#This Row],[PRECIO]]</f>
        <v>0</v>
      </c>
      <c r="N779" s="2">
        <f>+Tabla3[[#This Row],[SALIDAS]]*Tabla3[[#This Row],[PRECIO]]</f>
        <v>0</v>
      </c>
      <c r="O779" s="2">
        <f>+Tabla3[[#This Row],[BALANCE INICIAL2]]+Tabla3[[#This Row],[ENTRADAS3]]-Tabla3[[#This Row],[SALIDAS4]]</f>
        <v>7500</v>
      </c>
    </row>
    <row r="780" spans="1:15" hidden="1" x14ac:dyDescent="0.25">
      <c r="A780" s="9" t="s">
        <v>29</v>
      </c>
      <c r="B780" s="17" t="s">
        <v>878</v>
      </c>
      <c r="C780" t="s">
        <v>102</v>
      </c>
      <c r="D780" t="s">
        <v>640</v>
      </c>
      <c r="F780" s="9" t="s">
        <v>872</v>
      </c>
      <c r="G780">
        <v>1</v>
      </c>
      <c r="J780">
        <f>+Tabla3[[#This Row],[BALANCE INICIAL]]+Tabla3[[#This Row],[ENTRADAS]]-Tabla3[[#This Row],[SALIDAS]]</f>
        <v>1</v>
      </c>
      <c r="K780" s="2">
        <v>186</v>
      </c>
      <c r="L780" s="2">
        <f>+Tabla3[[#This Row],[BALANCE INICIAL]]*Tabla3[[#This Row],[PRECIO]]</f>
        <v>186</v>
      </c>
      <c r="M780" s="2">
        <f>+Tabla3[[#This Row],[ENTRADAS]]*Tabla3[[#This Row],[PRECIO]]</f>
        <v>0</v>
      </c>
      <c r="N780" s="2">
        <f>+Tabla3[[#This Row],[SALIDAS]]*Tabla3[[#This Row],[PRECIO]]</f>
        <v>0</v>
      </c>
      <c r="O780" s="2">
        <f>+Tabla3[[#This Row],[BALANCE INICIAL2]]+Tabla3[[#This Row],[ENTRADAS3]]-Tabla3[[#This Row],[SALIDAS4]]</f>
        <v>186</v>
      </c>
    </row>
    <row r="781" spans="1:15" hidden="1" x14ac:dyDescent="0.25">
      <c r="A781" s="9" t="s">
        <v>29</v>
      </c>
      <c r="B781" s="17" t="s">
        <v>878</v>
      </c>
      <c r="C781" t="s">
        <v>102</v>
      </c>
      <c r="D781" t="s">
        <v>641</v>
      </c>
      <c r="F781" s="9" t="s">
        <v>870</v>
      </c>
      <c r="G781">
        <v>39</v>
      </c>
      <c r="J781">
        <f>+Tabla3[[#This Row],[BALANCE INICIAL]]+Tabla3[[#This Row],[ENTRADAS]]-Tabla3[[#This Row],[SALIDAS]]</f>
        <v>39</v>
      </c>
      <c r="K781" s="2">
        <v>200</v>
      </c>
      <c r="L781" s="2">
        <f>+Tabla3[[#This Row],[BALANCE INICIAL]]*Tabla3[[#This Row],[PRECIO]]</f>
        <v>7800</v>
      </c>
      <c r="M781" s="2">
        <f>+Tabla3[[#This Row],[ENTRADAS]]*Tabla3[[#This Row],[PRECIO]]</f>
        <v>0</v>
      </c>
      <c r="N781" s="2">
        <f>+Tabla3[[#This Row],[SALIDAS]]*Tabla3[[#This Row],[PRECIO]]</f>
        <v>0</v>
      </c>
      <c r="O781" s="2">
        <f>+Tabla3[[#This Row],[BALANCE INICIAL2]]+Tabla3[[#This Row],[ENTRADAS3]]-Tabla3[[#This Row],[SALIDAS4]]</f>
        <v>7800</v>
      </c>
    </row>
    <row r="782" spans="1:15" hidden="1" x14ac:dyDescent="0.25">
      <c r="A782" s="9" t="s">
        <v>29</v>
      </c>
      <c r="B782" s="17" t="s">
        <v>878</v>
      </c>
      <c r="C782" t="s">
        <v>102</v>
      </c>
      <c r="D782" t="s">
        <v>642</v>
      </c>
      <c r="F782" s="9" t="s">
        <v>870</v>
      </c>
      <c r="G782">
        <v>10</v>
      </c>
      <c r="J782">
        <f>+Tabla3[[#This Row],[BALANCE INICIAL]]+Tabla3[[#This Row],[ENTRADAS]]-Tabla3[[#This Row],[SALIDAS]]</f>
        <v>10</v>
      </c>
      <c r="K782" s="2">
        <v>200</v>
      </c>
      <c r="L782" s="2">
        <f>+Tabla3[[#This Row],[BALANCE INICIAL]]*Tabla3[[#This Row],[PRECIO]]</f>
        <v>2000</v>
      </c>
      <c r="M782" s="2">
        <f>+Tabla3[[#This Row],[ENTRADAS]]*Tabla3[[#This Row],[PRECIO]]</f>
        <v>0</v>
      </c>
      <c r="N782" s="2">
        <f>+Tabla3[[#This Row],[SALIDAS]]*Tabla3[[#This Row],[PRECIO]]</f>
        <v>0</v>
      </c>
      <c r="O782" s="2">
        <f>+Tabla3[[#This Row],[BALANCE INICIAL2]]+Tabla3[[#This Row],[ENTRADAS3]]-Tabla3[[#This Row],[SALIDAS4]]</f>
        <v>2000</v>
      </c>
    </row>
    <row r="783" spans="1:15" ht="26.25" x14ac:dyDescent="0.25">
      <c r="A783" s="15" t="s">
        <v>43</v>
      </c>
      <c r="B783" s="17" t="s">
        <v>954</v>
      </c>
      <c r="C783" s="18" t="s">
        <v>89</v>
      </c>
      <c r="D783" t="s">
        <v>969</v>
      </c>
      <c r="F783" s="9" t="s">
        <v>820</v>
      </c>
      <c r="H783">
        <v>1000</v>
      </c>
      <c r="J783">
        <f>+Tabla3[[#This Row],[BALANCE INICIAL]]+Tabla3[[#This Row],[ENTRADAS]]-Tabla3[[#This Row],[SALIDAS]]</f>
        <v>1000</v>
      </c>
      <c r="K783" s="2">
        <v>0.88</v>
      </c>
      <c r="L783" s="2">
        <f>+Tabla3[[#This Row],[BALANCE INICIAL]]*Tabla3[[#This Row],[PRECIO]]</f>
        <v>0</v>
      </c>
      <c r="M783" s="2">
        <f>+Tabla3[[#This Row],[ENTRADAS]]*Tabla3[[#This Row],[PRECIO]]</f>
        <v>880</v>
      </c>
      <c r="N783" s="2">
        <f>+Tabla3[[#This Row],[SALIDAS]]*Tabla3[[#This Row],[PRECIO]]</f>
        <v>0</v>
      </c>
      <c r="O783" s="2">
        <f>+Tabla3[[#This Row],[BALANCE INICIAL2]]+Tabla3[[#This Row],[ENTRADAS3]]-Tabla3[[#This Row],[SALIDAS4]]</f>
        <v>880</v>
      </c>
    </row>
    <row r="784" spans="1:15" ht="26.25" x14ac:dyDescent="0.25">
      <c r="A784" s="15" t="s">
        <v>43</v>
      </c>
      <c r="B784" s="17" t="s">
        <v>954</v>
      </c>
      <c r="C784" s="18" t="s">
        <v>89</v>
      </c>
      <c r="D784" t="s">
        <v>970</v>
      </c>
      <c r="F784" s="9" t="s">
        <v>820</v>
      </c>
      <c r="H784">
        <v>1000</v>
      </c>
      <c r="J784">
        <f>+Tabla3[[#This Row],[BALANCE INICIAL]]+Tabla3[[#This Row],[ENTRADAS]]-Tabla3[[#This Row],[SALIDAS]]</f>
        <v>1000</v>
      </c>
      <c r="K784" s="2">
        <v>2.7</v>
      </c>
      <c r="L784" s="2">
        <f>+Tabla3[[#This Row],[BALANCE INICIAL]]*Tabla3[[#This Row],[PRECIO]]</f>
        <v>0</v>
      </c>
      <c r="M784" s="2">
        <f>+Tabla3[[#This Row],[ENTRADAS]]*Tabla3[[#This Row],[PRECIO]]</f>
        <v>2700</v>
      </c>
      <c r="N784" s="2">
        <f>+Tabla3[[#This Row],[SALIDAS]]*Tabla3[[#This Row],[PRECIO]]</f>
        <v>0</v>
      </c>
      <c r="O784" s="2">
        <f>+Tabla3[[#This Row],[BALANCE INICIAL2]]+Tabla3[[#This Row],[ENTRADAS3]]-Tabla3[[#This Row],[SALIDAS4]]</f>
        <v>2700</v>
      </c>
    </row>
    <row r="785" spans="1:15" hidden="1" x14ac:dyDescent="0.25">
      <c r="A785" s="9" t="s">
        <v>33</v>
      </c>
      <c r="B785" s="17" t="s">
        <v>879</v>
      </c>
      <c r="C785" t="s">
        <v>106</v>
      </c>
      <c r="D785" t="s">
        <v>819</v>
      </c>
      <c r="F785" s="9" t="s">
        <v>825</v>
      </c>
      <c r="G785">
        <v>1</v>
      </c>
      <c r="J785">
        <f>+Tabla3[[#This Row],[BALANCE INICIAL]]+Tabla3[[#This Row],[ENTRADAS]]-Tabla3[[#This Row],[SALIDAS]]</f>
        <v>1</v>
      </c>
      <c r="K785" s="2">
        <v>1490</v>
      </c>
      <c r="L785" s="2">
        <f>+Tabla3[[#This Row],[BALANCE INICIAL]]*Tabla3[[#This Row],[PRECIO]]</f>
        <v>1490</v>
      </c>
      <c r="M785" s="2">
        <f>+Tabla3[[#This Row],[ENTRADAS]]*Tabla3[[#This Row],[PRECIO]]</f>
        <v>0</v>
      </c>
      <c r="N785" s="2">
        <f>+Tabla3[[#This Row],[SALIDAS]]*Tabla3[[#This Row],[PRECIO]]</f>
        <v>0</v>
      </c>
      <c r="O785" s="2">
        <f>+Tabla3[[#This Row],[BALANCE INICIAL2]]+Tabla3[[#This Row],[ENTRADAS3]]-Tabla3[[#This Row],[SALIDAS4]]</f>
        <v>1490</v>
      </c>
    </row>
    <row r="786" spans="1:15" x14ac:dyDescent="0.25">
      <c r="A786" s="9" t="s">
        <v>30</v>
      </c>
      <c r="B786" s="17" t="s">
        <v>876</v>
      </c>
      <c r="C786" t="s">
        <v>73</v>
      </c>
      <c r="D786" t="s">
        <v>143</v>
      </c>
      <c r="F786" s="9" t="s">
        <v>820</v>
      </c>
      <c r="H786">
        <v>10</v>
      </c>
      <c r="I786">
        <v>10</v>
      </c>
      <c r="J786">
        <f>+Tabla3[[#This Row],[BALANCE INICIAL]]+Tabla3[[#This Row],[ENTRADAS]]-Tabla3[[#This Row],[SALIDAS]]</f>
        <v>0</v>
      </c>
      <c r="K786" s="2">
        <v>500</v>
      </c>
      <c r="L786" s="2">
        <f>+Tabla3[[#This Row],[BALANCE INICIAL]]*Tabla3[[#This Row],[PRECIO]]</f>
        <v>0</v>
      </c>
      <c r="M786" s="2">
        <f>+Tabla3[[#This Row],[ENTRADAS]]*Tabla3[[#This Row],[PRECIO]]</f>
        <v>5000</v>
      </c>
      <c r="N786" s="2">
        <f>+Tabla3[[#This Row],[SALIDAS]]*Tabla3[[#This Row],[PRECIO]]</f>
        <v>5000</v>
      </c>
      <c r="O786" s="2">
        <f>+Tabla3[[#This Row],[BALANCE INICIAL2]]+Tabla3[[#This Row],[ENTRADAS3]]-Tabla3[[#This Row],[SALIDAS4]]</f>
        <v>0</v>
      </c>
    </row>
    <row r="787" spans="1:15" x14ac:dyDescent="0.25">
      <c r="A787" s="9" t="s">
        <v>30</v>
      </c>
      <c r="B787" s="17" t="s">
        <v>876</v>
      </c>
      <c r="C787" t="s">
        <v>73</v>
      </c>
      <c r="D787" t="s">
        <v>136</v>
      </c>
      <c r="F787" s="9" t="s">
        <v>829</v>
      </c>
      <c r="H787">
        <v>130</v>
      </c>
      <c r="I787">
        <v>130</v>
      </c>
      <c r="J787">
        <f>+Tabla3[[#This Row],[BALANCE INICIAL]]+Tabla3[[#This Row],[ENTRADAS]]-Tabla3[[#This Row],[SALIDAS]]</f>
        <v>0</v>
      </c>
      <c r="K787" s="2">
        <v>400</v>
      </c>
      <c r="L787" s="2">
        <f>+Tabla3[[#This Row],[BALANCE INICIAL]]*Tabla3[[#This Row],[PRECIO]]</f>
        <v>0</v>
      </c>
      <c r="M787" s="2">
        <f>+Tabla3[[#This Row],[ENTRADAS]]*Tabla3[[#This Row],[PRECIO]]</f>
        <v>52000</v>
      </c>
      <c r="N787" s="2">
        <f>+Tabla3[[#This Row],[SALIDAS]]*Tabla3[[#This Row],[PRECIO]]</f>
        <v>52000</v>
      </c>
      <c r="O787" s="2">
        <f>+Tabla3[[#This Row],[BALANCE INICIAL2]]+Tabla3[[#This Row],[ENTRADAS3]]-Tabla3[[#This Row],[SALIDAS4]]</f>
        <v>0</v>
      </c>
    </row>
    <row r="788" spans="1:15" hidden="1" x14ac:dyDescent="0.25">
      <c r="A788" s="9" t="s">
        <v>57</v>
      </c>
      <c r="B788" t="s">
        <v>878</v>
      </c>
      <c r="C788" t="s">
        <v>102</v>
      </c>
      <c r="D788" t="s">
        <v>529</v>
      </c>
      <c r="F788" s="9" t="s">
        <v>908</v>
      </c>
      <c r="G788">
        <v>0</v>
      </c>
      <c r="J788">
        <f>+Tabla3[[#This Row],[BALANCE INICIAL]]+Tabla3[[#This Row],[ENTRADAS]]-Tabla3[[#This Row],[SALIDAS]]</f>
        <v>0</v>
      </c>
      <c r="K788" s="2">
        <v>110</v>
      </c>
      <c r="L788" s="2">
        <f>+Tabla3[[#This Row],[BALANCE INICIAL]]*Tabla3[[#This Row],[PRECIO]]</f>
        <v>0</v>
      </c>
      <c r="M788" s="2">
        <f>+Tabla3[[#This Row],[ENTRADAS]]*Tabla3[[#This Row],[PRECIO]]</f>
        <v>0</v>
      </c>
      <c r="N788" s="2">
        <f>+Tabla3[[#This Row],[SALIDAS]]*Tabla3[[#This Row],[PRECIO]]</f>
        <v>0</v>
      </c>
      <c r="O788" s="2">
        <f>+Tabla3[[#This Row],[BALANCE INICIAL2]]+Tabla3[[#This Row],[ENTRADAS3]]-Tabla3[[#This Row],[SALIDAS4]]</f>
        <v>0</v>
      </c>
    </row>
    <row r="789" spans="1:15" hidden="1" x14ac:dyDescent="0.25">
      <c r="A789" s="9" t="s">
        <v>58</v>
      </c>
      <c r="B789" t="s">
        <v>878</v>
      </c>
      <c r="C789" t="s">
        <v>102</v>
      </c>
      <c r="D789" t="s">
        <v>530</v>
      </c>
      <c r="F789" s="9" t="s">
        <v>908</v>
      </c>
      <c r="G789">
        <v>0</v>
      </c>
      <c r="J789">
        <f>+Tabla3[[#This Row],[BALANCE INICIAL]]+Tabla3[[#This Row],[ENTRADAS]]-Tabla3[[#This Row],[SALIDAS]]</f>
        <v>0</v>
      </c>
      <c r="K789" s="2">
        <v>33</v>
      </c>
      <c r="L789" s="2">
        <f>+Tabla3[[#This Row],[BALANCE INICIAL]]*Tabla3[[#This Row],[PRECIO]]</f>
        <v>0</v>
      </c>
      <c r="M789" s="2">
        <f>+Tabla3[[#This Row],[ENTRADAS]]*Tabla3[[#This Row],[PRECIO]]</f>
        <v>0</v>
      </c>
      <c r="N789" s="2">
        <f>+Tabla3[[#This Row],[SALIDAS]]*Tabla3[[#This Row],[PRECIO]]</f>
        <v>0</v>
      </c>
      <c r="O789" s="2">
        <f>+Tabla3[[#This Row],[BALANCE INICIAL2]]+Tabla3[[#This Row],[ENTRADAS3]]-Tabla3[[#This Row],[SALIDAS4]]</f>
        <v>0</v>
      </c>
    </row>
    <row r="790" spans="1:15" hidden="1" x14ac:dyDescent="0.25">
      <c r="A790" s="9" t="s">
        <v>31</v>
      </c>
      <c r="B790" t="s">
        <v>897</v>
      </c>
      <c r="C790" t="s">
        <v>75</v>
      </c>
      <c r="D790" t="s">
        <v>243</v>
      </c>
      <c r="F790" s="9" t="s">
        <v>821</v>
      </c>
      <c r="G790">
        <v>11</v>
      </c>
      <c r="I790">
        <v>2</v>
      </c>
      <c r="J790">
        <f>+Tabla3[[#This Row],[BALANCE INICIAL]]+Tabla3[[#This Row],[ENTRADAS]]-Tabla3[[#This Row],[SALIDAS]]</f>
        <v>9</v>
      </c>
      <c r="K790" s="2">
        <v>1950</v>
      </c>
      <c r="L790" s="2">
        <f>+Tabla3[[#This Row],[BALANCE INICIAL]]*Tabla3[[#This Row],[PRECIO]]</f>
        <v>21450</v>
      </c>
      <c r="M790" s="2">
        <f>+Tabla3[[#This Row],[ENTRADAS]]*Tabla3[[#This Row],[PRECIO]]</f>
        <v>0</v>
      </c>
      <c r="N790" s="2">
        <f>+Tabla3[[#This Row],[SALIDAS]]*Tabla3[[#This Row],[PRECIO]]</f>
        <v>3900</v>
      </c>
      <c r="O790" s="2">
        <f>+Tabla3[[#This Row],[BALANCE INICIAL2]]+Tabla3[[#This Row],[ENTRADAS3]]-Tabla3[[#This Row],[SALIDAS4]]</f>
        <v>17550</v>
      </c>
    </row>
    <row r="791" spans="1:15" hidden="1" x14ac:dyDescent="0.25">
      <c r="A791" s="9" t="s">
        <v>28</v>
      </c>
      <c r="B791" t="s">
        <v>884</v>
      </c>
      <c r="C791" t="s">
        <v>74</v>
      </c>
      <c r="F791" s="9"/>
      <c r="J791">
        <f>+Tabla3[[#This Row],[BALANCE INICIAL]]+Tabla3[[#This Row],[ENTRADAS]]-Tabla3[[#This Row],[SALIDAS]]</f>
        <v>0</v>
      </c>
      <c r="K791" s="2"/>
      <c r="L791" s="2">
        <f>+Tabla3[[#This Row],[BALANCE INICIAL]]*Tabla3[[#This Row],[PRECIO]]</f>
        <v>0</v>
      </c>
      <c r="M791" s="2">
        <f>+Tabla3[[#This Row],[ENTRADAS]]*Tabla3[[#This Row],[PRECIO]]</f>
        <v>0</v>
      </c>
      <c r="N791" s="2">
        <f>+Tabla3[[#This Row],[SALIDAS]]*Tabla3[[#This Row],[PRECIO]]</f>
        <v>0</v>
      </c>
      <c r="O791" s="2">
        <f>+Tabla3[[#This Row],[BALANCE INICIAL2]]+Tabla3[[#This Row],[ENTRADAS3]]-Tabla3[[#This Row],[SALIDAS4]]</f>
        <v>0</v>
      </c>
    </row>
    <row r="792" spans="1:15" hidden="1" x14ac:dyDescent="0.25">
      <c r="A792" s="9" t="s">
        <v>28</v>
      </c>
      <c r="B792" t="s">
        <v>884</v>
      </c>
      <c r="C792" t="s">
        <v>74</v>
      </c>
      <c r="F792" s="9"/>
      <c r="G792">
        <v>0</v>
      </c>
      <c r="J792">
        <f>+Tabla3[[#This Row],[BALANCE INICIAL]]+Tabla3[[#This Row],[ENTRADAS]]-Tabla3[[#This Row],[SALIDAS]]</f>
        <v>0</v>
      </c>
      <c r="K792" s="2"/>
      <c r="L792" s="2">
        <f>+Tabla3[[#This Row],[BALANCE INICIAL]]*Tabla3[[#This Row],[PRECIO]]</f>
        <v>0</v>
      </c>
      <c r="M792" s="2">
        <f>+Tabla3[[#This Row],[ENTRADAS]]*Tabla3[[#This Row],[PRECIO]]</f>
        <v>0</v>
      </c>
      <c r="N792" s="2">
        <f>+Tabla3[[#This Row],[SALIDAS]]*Tabla3[[#This Row],[PRECIO]]</f>
        <v>0</v>
      </c>
      <c r="O792" s="2">
        <f>+Tabla3[[#This Row],[BALANCE INICIAL2]]+Tabla3[[#This Row],[ENTRADAS3]]-Tabla3[[#This Row],[SALIDAS4]]</f>
        <v>0</v>
      </c>
    </row>
  </sheetData>
  <mergeCells count="5">
    <mergeCell ref="A15:C15"/>
    <mergeCell ref="G15:J15"/>
    <mergeCell ref="L15:O15"/>
    <mergeCell ref="A6:C6"/>
    <mergeCell ref="A7:C7"/>
  </mergeCells>
  <phoneticPr fontId="8" type="noConversion"/>
  <conditionalFormatting sqref="A188">
    <cfRule type="duplicateValues" dxfId="21" priority="5" stopIfTrue="1"/>
    <cfRule type="duplicateValues" dxfId="20" priority="6" stopIfTrue="1"/>
    <cfRule type="duplicateValues" dxfId="19" priority="7" stopIfTrue="1"/>
    <cfRule type="duplicateValues" dxfId="18" priority="8"/>
  </conditionalFormatting>
  <conditionalFormatting sqref="A189">
    <cfRule type="duplicateValues" dxfId="17" priority="1" stopIfTrue="1"/>
    <cfRule type="duplicateValues" dxfId="16" priority="2" stopIfTrue="1"/>
    <cfRule type="duplicateValues" dxfId="15" priority="3" stopIfTrue="1"/>
    <cfRule type="duplicateValues" dxfId="14" priority="4"/>
  </conditionalFormatting>
  <conditionalFormatting sqref="A508:A509">
    <cfRule type="duplicateValues" dxfId="13" priority="9" stopIfTrue="1"/>
    <cfRule type="duplicateValues" dxfId="12" priority="10" stopIfTrue="1"/>
    <cfRule type="duplicateValues" dxfId="11" priority="11" stopIfTrue="1"/>
    <cfRule type="duplicateValues" dxfId="10" priority="12"/>
  </conditionalFormatting>
  <pageMargins left="0.7" right="0.7" top="0.75" bottom="0.75" header="0.3" footer="0.3"/>
  <pageSetup orientation="portrait" horizontalDpi="4294967295" verticalDpi="4294967295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ENERO 2024</vt:lpstr>
      <vt:lpstr>FEBRERO 2024</vt:lpstr>
      <vt:lpstr>MARZO 2024</vt:lpstr>
      <vt:lpstr>ABRIL 2024</vt:lpstr>
      <vt:lpstr>JUNIO 2024</vt:lpstr>
      <vt:lpstr>JULIO 2024</vt:lpstr>
      <vt:lpstr>AGOSTO 2024</vt:lpstr>
      <vt:lpstr>MAYO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R. Volquez Mercedes</dc:creator>
  <cp:lastModifiedBy>Clinio Benjamin Morel Frometa</cp:lastModifiedBy>
  <cp:lastPrinted>2024-07-09T17:11:33Z</cp:lastPrinted>
  <dcterms:created xsi:type="dcterms:W3CDTF">2022-06-06T19:40:14Z</dcterms:created>
  <dcterms:modified xsi:type="dcterms:W3CDTF">2024-08-23T15:49:33Z</dcterms:modified>
</cp:coreProperties>
</file>