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Presupuesto 2024/PRESUPUESTO APROBADO 2024/"/>
    </mc:Choice>
  </mc:AlternateContent>
  <xr:revisionPtr revIDLastSave="262" documentId="13_ncr:1_{CA00480F-B217-4E72-82A5-37B72C679325}" xr6:coauthVersionLast="47" xr6:coauthVersionMax="47" xr10:uidLastSave="{7F4FA083-F5A0-44ED-81F6-22DBE7F01E52}"/>
  <bookViews>
    <workbookView xWindow="-120" yWindow="-120" windowWidth="20730" windowHeight="11160" firstSheet="7" activeTab="11" xr2:uid="{00000000-000D-0000-FFFF-FFFF00000000}"/>
  </bookViews>
  <sheets>
    <sheet name="PRESUPUESTO APROBADO 2024" sheetId="1" r:id="rId1"/>
    <sheet name="ENERO 2024" sheetId="2" r:id="rId2"/>
    <sheet name="FEBRERO 2024" sheetId="3" r:id="rId3"/>
    <sheet name="MARZO 2024" sheetId="4" r:id="rId4"/>
    <sheet name="ABRIL 2024" sheetId="5" r:id="rId5"/>
    <sheet name="MAYO 2024" sheetId="6" r:id="rId6"/>
    <sheet name="JUNIO 2024" sheetId="7" r:id="rId7"/>
    <sheet name="JULIO 2024" sheetId="8" r:id="rId8"/>
    <sheet name="AGOSTO 2024" sheetId="9" r:id="rId9"/>
    <sheet name="SEPTIEMBRE 2024" sheetId="10" r:id="rId10"/>
    <sheet name="OCTUBRE 2024" sheetId="11" r:id="rId11"/>
    <sheet name="NOVIEMBRE 2024" sheetId="12" r:id="rId12"/>
  </sheets>
  <definedNames>
    <definedName name="_xlnm.Print_Titles" localSheetId="4">'ABRIL 2024'!$1:$7</definedName>
    <definedName name="_xlnm.Print_Titles" localSheetId="8">'AGOSTO 2024'!$1:$7</definedName>
    <definedName name="_xlnm.Print_Titles" localSheetId="1">'ENERO 2024'!$1:$7</definedName>
    <definedName name="_xlnm.Print_Titles" localSheetId="2">'FEBRERO 2024'!$1:$7</definedName>
    <definedName name="_xlnm.Print_Titles" localSheetId="7">'JULIO 2024'!$1:$7</definedName>
    <definedName name="_xlnm.Print_Titles" localSheetId="6">'JUNIO 2024'!$1:$7</definedName>
    <definedName name="_xlnm.Print_Titles" localSheetId="3">'MARZO 2024'!$1:$7</definedName>
    <definedName name="_xlnm.Print_Titles" localSheetId="5">'MAYO 2024'!$1:$7</definedName>
    <definedName name="_xlnm.Print_Titles" localSheetId="11">'NOVIEMBRE 2024'!$1:$7</definedName>
    <definedName name="_xlnm.Print_Titles" localSheetId="10">'OCTUBRE 2024'!$1:$7</definedName>
    <definedName name="_xlnm.Print_Titles" localSheetId="0">'PRESUPUESTO APROBADO 2024'!$1:$7</definedName>
    <definedName name="_xlnm.Print_Titles" localSheetId="9">'SEPTIEMBRE 2024'!$1:$7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12" l="1"/>
  <c r="E81" i="12"/>
  <c r="D81" i="12"/>
  <c r="C81" i="12"/>
  <c r="D80" i="12"/>
  <c r="D79" i="12"/>
  <c r="D78" i="12" s="1"/>
  <c r="P78" i="12"/>
  <c r="P83" i="12" s="1"/>
  <c r="O78" i="12"/>
  <c r="O83" i="12" s="1"/>
  <c r="N78" i="12"/>
  <c r="N83" i="12" s="1"/>
  <c r="M78" i="12"/>
  <c r="M83" i="12" s="1"/>
  <c r="L78" i="12"/>
  <c r="L83" i="12" s="1"/>
  <c r="K78" i="12"/>
  <c r="K83" i="12" s="1"/>
  <c r="J78" i="12"/>
  <c r="J83" i="12" s="1"/>
  <c r="I78" i="12"/>
  <c r="I83" i="12" s="1"/>
  <c r="H78" i="12"/>
  <c r="H83" i="12" s="1"/>
  <c r="G78" i="12"/>
  <c r="G74" i="12" s="1"/>
  <c r="F78" i="12"/>
  <c r="E78" i="12"/>
  <c r="C78" i="12"/>
  <c r="E77" i="12"/>
  <c r="D77" i="12" s="1"/>
  <c r="E76" i="12"/>
  <c r="D76" i="12" s="1"/>
  <c r="G75" i="12"/>
  <c r="F75" i="12"/>
  <c r="F83" i="12" s="1"/>
  <c r="C75" i="12"/>
  <c r="F74" i="12"/>
  <c r="D72" i="12"/>
  <c r="D71" i="12"/>
  <c r="D70" i="12"/>
  <c r="P69" i="12"/>
  <c r="O69" i="12"/>
  <c r="N69" i="12"/>
  <c r="M69" i="12"/>
  <c r="L69" i="12"/>
  <c r="K69" i="12"/>
  <c r="J69" i="12"/>
  <c r="I69" i="12"/>
  <c r="H69" i="12"/>
  <c r="G69" i="12"/>
  <c r="F69" i="12"/>
  <c r="E69" i="12"/>
  <c r="C69" i="12"/>
  <c r="B69" i="12"/>
  <c r="D68" i="12"/>
  <c r="D67" i="12"/>
  <c r="P66" i="12"/>
  <c r="O66" i="12"/>
  <c r="N66" i="12"/>
  <c r="M66" i="12"/>
  <c r="L66" i="12"/>
  <c r="K66" i="12"/>
  <c r="J66" i="12"/>
  <c r="I66" i="12"/>
  <c r="H66" i="12"/>
  <c r="G66" i="12"/>
  <c r="F66" i="12"/>
  <c r="E66" i="12"/>
  <c r="C66" i="12"/>
  <c r="B66" i="12"/>
  <c r="D65" i="12"/>
  <c r="D64" i="12"/>
  <c r="D63" i="12"/>
  <c r="D62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C61" i="12"/>
  <c r="B61" i="12"/>
  <c r="D60" i="12"/>
  <c r="D59" i="12"/>
  <c r="D58" i="12"/>
  <c r="D57" i="12"/>
  <c r="D56" i="12"/>
  <c r="D55" i="12"/>
  <c r="D54" i="12"/>
  <c r="D53" i="12"/>
  <c r="D52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C51" i="12"/>
  <c r="B51" i="12"/>
  <c r="D50" i="12"/>
  <c r="D49" i="12"/>
  <c r="D48" i="12"/>
  <c r="D47" i="12"/>
  <c r="D46" i="12"/>
  <c r="D45" i="12"/>
  <c r="D44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C43" i="12"/>
  <c r="B43" i="12"/>
  <c r="D42" i="12"/>
  <c r="D41" i="12"/>
  <c r="D40" i="12"/>
  <c r="D39" i="12"/>
  <c r="D38" i="12"/>
  <c r="D37" i="12"/>
  <c r="D36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C35" i="12"/>
  <c r="B35" i="12"/>
  <c r="D34" i="12"/>
  <c r="D33" i="12"/>
  <c r="D32" i="12"/>
  <c r="D31" i="12"/>
  <c r="D30" i="12"/>
  <c r="D29" i="12"/>
  <c r="D28" i="12"/>
  <c r="D27" i="12"/>
  <c r="D26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C25" i="12"/>
  <c r="B25" i="12"/>
  <c r="D24" i="12"/>
  <c r="D23" i="12"/>
  <c r="D22" i="12"/>
  <c r="D21" i="12"/>
  <c r="D20" i="12"/>
  <c r="D19" i="12"/>
  <c r="D18" i="12"/>
  <c r="D17" i="12"/>
  <c r="D16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C15" i="12"/>
  <c r="B15" i="12"/>
  <c r="D14" i="12"/>
  <c r="D13" i="12"/>
  <c r="D12" i="12"/>
  <c r="D11" i="12"/>
  <c r="D10" i="12"/>
  <c r="P9" i="12"/>
  <c r="O9" i="12"/>
  <c r="N9" i="12"/>
  <c r="M9" i="12"/>
  <c r="L9" i="12"/>
  <c r="K9" i="12"/>
  <c r="J9" i="12"/>
  <c r="I9" i="12"/>
  <c r="H9" i="12"/>
  <c r="G9" i="12"/>
  <c r="F9" i="12"/>
  <c r="E9" i="12"/>
  <c r="C9" i="12"/>
  <c r="B9" i="12"/>
  <c r="N83" i="11"/>
  <c r="J83" i="11"/>
  <c r="D82" i="11"/>
  <c r="D81" i="11" s="1"/>
  <c r="E81" i="11"/>
  <c r="C81" i="11"/>
  <c r="D80" i="11"/>
  <c r="D79" i="11"/>
  <c r="D78" i="11" s="1"/>
  <c r="P78" i="11"/>
  <c r="P83" i="11" s="1"/>
  <c r="O78" i="11"/>
  <c r="O83" i="11" s="1"/>
  <c r="N78" i="11"/>
  <c r="M78" i="11"/>
  <c r="M83" i="11" s="1"/>
  <c r="L78" i="11"/>
  <c r="L83" i="11" s="1"/>
  <c r="K78" i="11"/>
  <c r="K83" i="11" s="1"/>
  <c r="J78" i="11"/>
  <c r="I78" i="11"/>
  <c r="I83" i="11" s="1"/>
  <c r="H78" i="11"/>
  <c r="H83" i="11" s="1"/>
  <c r="G78" i="11"/>
  <c r="F78" i="11"/>
  <c r="E78" i="11"/>
  <c r="E74" i="11" s="1"/>
  <c r="C78" i="11"/>
  <c r="E77" i="11"/>
  <c r="D77" i="11"/>
  <c r="D75" i="11" s="1"/>
  <c r="E76" i="11"/>
  <c r="D76" i="11"/>
  <c r="G75" i="11"/>
  <c r="G83" i="11" s="1"/>
  <c r="F75" i="11"/>
  <c r="F83" i="11" s="1"/>
  <c r="E75" i="11"/>
  <c r="E83" i="11" s="1"/>
  <c r="C75" i="11"/>
  <c r="G74" i="11"/>
  <c r="D72" i="11"/>
  <c r="D71" i="11"/>
  <c r="D70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C69" i="11"/>
  <c r="B69" i="11"/>
  <c r="D68" i="11"/>
  <c r="D67" i="11"/>
  <c r="D66" i="11" s="1"/>
  <c r="P66" i="11"/>
  <c r="O66" i="11"/>
  <c r="N66" i="11"/>
  <c r="M66" i="11"/>
  <c r="L66" i="11"/>
  <c r="K66" i="11"/>
  <c r="J66" i="11"/>
  <c r="I66" i="11"/>
  <c r="H66" i="11"/>
  <c r="G66" i="11"/>
  <c r="F66" i="11"/>
  <c r="E66" i="11"/>
  <c r="C66" i="11"/>
  <c r="B66" i="11"/>
  <c r="D65" i="11"/>
  <c r="D64" i="11"/>
  <c r="D63" i="11"/>
  <c r="D62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C61" i="11"/>
  <c r="B61" i="11"/>
  <c r="D60" i="11"/>
  <c r="D59" i="11"/>
  <c r="D58" i="11"/>
  <c r="D57" i="11"/>
  <c r="D56" i="11"/>
  <c r="D55" i="11"/>
  <c r="D54" i="11"/>
  <c r="D53" i="11"/>
  <c r="D51" i="11" s="1"/>
  <c r="D52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C51" i="11"/>
  <c r="B51" i="11"/>
  <c r="D50" i="11"/>
  <c r="D49" i="11"/>
  <c r="D48" i="11"/>
  <c r="D47" i="11"/>
  <c r="D46" i="11"/>
  <c r="D45" i="11"/>
  <c r="D44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C43" i="11"/>
  <c r="B43" i="11"/>
  <c r="D42" i="11"/>
  <c r="D41" i="11"/>
  <c r="D40" i="11"/>
  <c r="D39" i="11"/>
  <c r="D38" i="11"/>
  <c r="D37" i="11"/>
  <c r="D36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C35" i="11"/>
  <c r="B35" i="11"/>
  <c r="D34" i="11"/>
  <c r="D33" i="11"/>
  <c r="D32" i="11"/>
  <c r="D31" i="11"/>
  <c r="D30" i="11"/>
  <c r="D29" i="11"/>
  <c r="D28" i="11"/>
  <c r="D27" i="11"/>
  <c r="D26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C25" i="11"/>
  <c r="B25" i="11"/>
  <c r="D24" i="11"/>
  <c r="D23" i="11"/>
  <c r="D22" i="11"/>
  <c r="D21" i="11"/>
  <c r="D20" i="11"/>
  <c r="D19" i="11"/>
  <c r="D18" i="11"/>
  <c r="D17" i="11"/>
  <c r="D16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C15" i="11"/>
  <c r="B15" i="11"/>
  <c r="D14" i="11"/>
  <c r="D13" i="11"/>
  <c r="D12" i="11"/>
  <c r="D11" i="11"/>
  <c r="D10" i="11"/>
  <c r="P9" i="11"/>
  <c r="P73" i="11" s="1"/>
  <c r="O9" i="11"/>
  <c r="O73" i="11" s="1"/>
  <c r="O84" i="11" s="1"/>
  <c r="N9" i="11"/>
  <c r="M9" i="11"/>
  <c r="M73" i="11" s="1"/>
  <c r="M84" i="11" s="1"/>
  <c r="L9" i="11"/>
  <c r="L73" i="11" s="1"/>
  <c r="K9" i="11"/>
  <c r="K73" i="11" s="1"/>
  <c r="K84" i="11" s="1"/>
  <c r="J9" i="11"/>
  <c r="J73" i="11" s="1"/>
  <c r="J84" i="11" s="1"/>
  <c r="I9" i="11"/>
  <c r="I73" i="11" s="1"/>
  <c r="I84" i="11" s="1"/>
  <c r="H9" i="11"/>
  <c r="H73" i="11" s="1"/>
  <c r="G9" i="11"/>
  <c r="G73" i="11" s="1"/>
  <c r="G84" i="11" s="1"/>
  <c r="F9" i="11"/>
  <c r="F73" i="11" s="1"/>
  <c r="F84" i="11" s="1"/>
  <c r="E9" i="11"/>
  <c r="E73" i="11" s="1"/>
  <c r="E84" i="11" s="1"/>
  <c r="C9" i="11"/>
  <c r="B9" i="11"/>
  <c r="B73" i="11" s="1"/>
  <c r="B84" i="11" s="1"/>
  <c r="N83" i="10"/>
  <c r="M83" i="10"/>
  <c r="J83" i="10"/>
  <c r="I83" i="10"/>
  <c r="D82" i="10"/>
  <c r="E81" i="10"/>
  <c r="D81" i="10"/>
  <c r="C81" i="10"/>
  <c r="D80" i="10"/>
  <c r="D79" i="10"/>
  <c r="P78" i="10"/>
  <c r="P83" i="10" s="1"/>
  <c r="O78" i="10"/>
  <c r="O83" i="10" s="1"/>
  <c r="N78" i="10"/>
  <c r="M78" i="10"/>
  <c r="L78" i="10"/>
  <c r="L83" i="10" s="1"/>
  <c r="K78" i="10"/>
  <c r="K83" i="10" s="1"/>
  <c r="J78" i="10"/>
  <c r="I78" i="10"/>
  <c r="H78" i="10"/>
  <c r="H83" i="10" s="1"/>
  <c r="G78" i="10"/>
  <c r="F78" i="10"/>
  <c r="E78" i="10"/>
  <c r="D78" i="10"/>
  <c r="C78" i="10"/>
  <c r="E77" i="10"/>
  <c r="D77" i="10"/>
  <c r="E76" i="10"/>
  <c r="D76" i="10" s="1"/>
  <c r="D75" i="10" s="1"/>
  <c r="G75" i="10"/>
  <c r="G83" i="10" s="1"/>
  <c r="F75" i="10"/>
  <c r="F83" i="10" s="1"/>
  <c r="E75" i="10"/>
  <c r="E83" i="10" s="1"/>
  <c r="C75" i="10"/>
  <c r="G74" i="10"/>
  <c r="F74" i="10"/>
  <c r="D72" i="10"/>
  <c r="D71" i="10"/>
  <c r="D70" i="10"/>
  <c r="D69" i="10" s="1"/>
  <c r="P69" i="10"/>
  <c r="O69" i="10"/>
  <c r="N69" i="10"/>
  <c r="M69" i="10"/>
  <c r="L69" i="10"/>
  <c r="K69" i="10"/>
  <c r="J69" i="10"/>
  <c r="I69" i="10"/>
  <c r="H69" i="10"/>
  <c r="G69" i="10"/>
  <c r="F69" i="10"/>
  <c r="E69" i="10"/>
  <c r="C69" i="10"/>
  <c r="B69" i="10"/>
  <c r="D68" i="10"/>
  <c r="D67" i="10"/>
  <c r="D66" i="10" s="1"/>
  <c r="P66" i="10"/>
  <c r="O66" i="10"/>
  <c r="N66" i="10"/>
  <c r="M66" i="10"/>
  <c r="L66" i="10"/>
  <c r="K66" i="10"/>
  <c r="J66" i="10"/>
  <c r="I66" i="10"/>
  <c r="H66" i="10"/>
  <c r="G66" i="10"/>
  <c r="F66" i="10"/>
  <c r="E66" i="10"/>
  <c r="C66" i="10"/>
  <c r="B66" i="10"/>
  <c r="D65" i="10"/>
  <c r="D64" i="10"/>
  <c r="D63" i="10"/>
  <c r="D62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C61" i="10"/>
  <c r="B61" i="10"/>
  <c r="D60" i="10"/>
  <c r="D59" i="10"/>
  <c r="D58" i="10"/>
  <c r="D57" i="10"/>
  <c r="D56" i="10"/>
  <c r="D55" i="10"/>
  <c r="D54" i="10"/>
  <c r="D53" i="10"/>
  <c r="D52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C51" i="10"/>
  <c r="B51" i="10"/>
  <c r="D50" i="10"/>
  <c r="D49" i="10"/>
  <c r="D48" i="10"/>
  <c r="D47" i="10"/>
  <c r="D46" i="10"/>
  <c r="D45" i="10"/>
  <c r="D44" i="10"/>
  <c r="P43" i="10"/>
  <c r="O43" i="10"/>
  <c r="O73" i="10" s="1"/>
  <c r="O84" i="10" s="1"/>
  <c r="N43" i="10"/>
  <c r="N73" i="10" s="1"/>
  <c r="N84" i="10" s="1"/>
  <c r="M43" i="10"/>
  <c r="L43" i="10"/>
  <c r="K43" i="10"/>
  <c r="K73" i="10" s="1"/>
  <c r="K84" i="10" s="1"/>
  <c r="J43" i="10"/>
  <c r="J73" i="10" s="1"/>
  <c r="J84" i="10" s="1"/>
  <c r="I43" i="10"/>
  <c r="H43" i="10"/>
  <c r="G43" i="10"/>
  <c r="G73" i="10" s="1"/>
  <c r="G84" i="10" s="1"/>
  <c r="F43" i="10"/>
  <c r="F73" i="10" s="1"/>
  <c r="F84" i="10" s="1"/>
  <c r="E43" i="10"/>
  <c r="C43" i="10"/>
  <c r="B43" i="10"/>
  <c r="B73" i="10" s="1"/>
  <c r="B84" i="10" s="1"/>
  <c r="D42" i="10"/>
  <c r="D41" i="10"/>
  <c r="D40" i="10"/>
  <c r="D39" i="10"/>
  <c r="D38" i="10"/>
  <c r="D37" i="10"/>
  <c r="D36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C35" i="10"/>
  <c r="B35" i="10"/>
  <c r="D34" i="10"/>
  <c r="D33" i="10"/>
  <c r="D32" i="10"/>
  <c r="D31" i="10"/>
  <c r="D30" i="10"/>
  <c r="D29" i="10"/>
  <c r="D28" i="10"/>
  <c r="D27" i="10"/>
  <c r="D26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C25" i="10"/>
  <c r="B25" i="10"/>
  <c r="D24" i="10"/>
  <c r="D23" i="10"/>
  <c r="D22" i="10"/>
  <c r="D21" i="10"/>
  <c r="D20" i="10"/>
  <c r="D19" i="10"/>
  <c r="D18" i="10"/>
  <c r="D17" i="10"/>
  <c r="D16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C15" i="10"/>
  <c r="B15" i="10"/>
  <c r="D14" i="10"/>
  <c r="D13" i="10"/>
  <c r="D12" i="10"/>
  <c r="D11" i="10"/>
  <c r="D10" i="10"/>
  <c r="P9" i="10"/>
  <c r="P73" i="10" s="1"/>
  <c r="O9" i="10"/>
  <c r="N9" i="10"/>
  <c r="M9" i="10"/>
  <c r="L9" i="10"/>
  <c r="L73" i="10" s="1"/>
  <c r="K9" i="10"/>
  <c r="J9" i="10"/>
  <c r="I9" i="10"/>
  <c r="I73" i="10" s="1"/>
  <c r="I84" i="10" s="1"/>
  <c r="H9" i="10"/>
  <c r="H73" i="10" s="1"/>
  <c r="G9" i="10"/>
  <c r="F9" i="10"/>
  <c r="E9" i="10"/>
  <c r="E73" i="10" s="1"/>
  <c r="E84" i="10" s="1"/>
  <c r="C9" i="10"/>
  <c r="B9" i="10"/>
  <c r="D33" i="9"/>
  <c r="L25" i="9"/>
  <c r="D82" i="9"/>
  <c r="D81" i="9" s="1"/>
  <c r="E81" i="9"/>
  <c r="C81" i="9"/>
  <c r="D80" i="9"/>
  <c r="D79" i="9"/>
  <c r="P78" i="9"/>
  <c r="P83" i="9" s="1"/>
  <c r="O78" i="9"/>
  <c r="O83" i="9" s="1"/>
  <c r="N78" i="9"/>
  <c r="N83" i="9" s="1"/>
  <c r="M78" i="9"/>
  <c r="M83" i="9" s="1"/>
  <c r="L78" i="9"/>
  <c r="L83" i="9" s="1"/>
  <c r="K78" i="9"/>
  <c r="K83" i="9" s="1"/>
  <c r="J78" i="9"/>
  <c r="J83" i="9" s="1"/>
  <c r="I78" i="9"/>
  <c r="I83" i="9" s="1"/>
  <c r="H78" i="9"/>
  <c r="H83" i="9" s="1"/>
  <c r="G78" i="9"/>
  <c r="F78" i="9"/>
  <c r="E78" i="9"/>
  <c r="C78" i="9"/>
  <c r="E77" i="9"/>
  <c r="E76" i="9"/>
  <c r="D76" i="9" s="1"/>
  <c r="G75" i="9"/>
  <c r="F75" i="9"/>
  <c r="F83" i="9" s="1"/>
  <c r="C75" i="9"/>
  <c r="D72" i="9"/>
  <c r="D71" i="9"/>
  <c r="D70" i="9"/>
  <c r="P69" i="9"/>
  <c r="O69" i="9"/>
  <c r="N69" i="9"/>
  <c r="M69" i="9"/>
  <c r="L69" i="9"/>
  <c r="K69" i="9"/>
  <c r="J69" i="9"/>
  <c r="I69" i="9"/>
  <c r="H69" i="9"/>
  <c r="G69" i="9"/>
  <c r="F69" i="9"/>
  <c r="E69" i="9"/>
  <c r="C69" i="9"/>
  <c r="B69" i="9"/>
  <c r="D68" i="9"/>
  <c r="D67" i="9"/>
  <c r="P66" i="9"/>
  <c r="O66" i="9"/>
  <c r="N66" i="9"/>
  <c r="M66" i="9"/>
  <c r="L66" i="9"/>
  <c r="K66" i="9"/>
  <c r="J66" i="9"/>
  <c r="I66" i="9"/>
  <c r="H66" i="9"/>
  <c r="G66" i="9"/>
  <c r="F66" i="9"/>
  <c r="E66" i="9"/>
  <c r="C66" i="9"/>
  <c r="B66" i="9"/>
  <c r="D65" i="9"/>
  <c r="D64" i="9"/>
  <c r="D63" i="9"/>
  <c r="D62" i="9"/>
  <c r="P61" i="9"/>
  <c r="O61" i="9"/>
  <c r="N61" i="9"/>
  <c r="M61" i="9"/>
  <c r="L61" i="9"/>
  <c r="K61" i="9"/>
  <c r="J61" i="9"/>
  <c r="I61" i="9"/>
  <c r="H61" i="9"/>
  <c r="G61" i="9"/>
  <c r="F61" i="9"/>
  <c r="E61" i="9"/>
  <c r="C61" i="9"/>
  <c r="B61" i="9"/>
  <c r="D60" i="9"/>
  <c r="D59" i="9"/>
  <c r="D58" i="9"/>
  <c r="D57" i="9"/>
  <c r="D56" i="9"/>
  <c r="D55" i="9"/>
  <c r="D54" i="9"/>
  <c r="D53" i="9"/>
  <c r="D52" i="9"/>
  <c r="P51" i="9"/>
  <c r="O51" i="9"/>
  <c r="N51" i="9"/>
  <c r="M51" i="9"/>
  <c r="L51" i="9"/>
  <c r="K51" i="9"/>
  <c r="J51" i="9"/>
  <c r="I51" i="9"/>
  <c r="H51" i="9"/>
  <c r="G51" i="9"/>
  <c r="F51" i="9"/>
  <c r="E51" i="9"/>
  <c r="C51" i="9"/>
  <c r="B51" i="9"/>
  <c r="D50" i="9"/>
  <c r="D49" i="9"/>
  <c r="D48" i="9"/>
  <c r="D47" i="9"/>
  <c r="D46" i="9"/>
  <c r="D45" i="9"/>
  <c r="D44" i="9"/>
  <c r="P43" i="9"/>
  <c r="O43" i="9"/>
  <c r="N43" i="9"/>
  <c r="M43" i="9"/>
  <c r="L43" i="9"/>
  <c r="K43" i="9"/>
  <c r="J43" i="9"/>
  <c r="I43" i="9"/>
  <c r="H43" i="9"/>
  <c r="G43" i="9"/>
  <c r="F43" i="9"/>
  <c r="E43" i="9"/>
  <c r="C43" i="9"/>
  <c r="B43" i="9"/>
  <c r="D42" i="9"/>
  <c r="D41" i="9"/>
  <c r="D40" i="9"/>
  <c r="D39" i="9"/>
  <c r="D38" i="9"/>
  <c r="D37" i="9"/>
  <c r="D36" i="9"/>
  <c r="P35" i="9"/>
  <c r="O35" i="9"/>
  <c r="N35" i="9"/>
  <c r="M35" i="9"/>
  <c r="L35" i="9"/>
  <c r="K35" i="9"/>
  <c r="J35" i="9"/>
  <c r="I35" i="9"/>
  <c r="H35" i="9"/>
  <c r="G35" i="9"/>
  <c r="F35" i="9"/>
  <c r="E35" i="9"/>
  <c r="C35" i="9"/>
  <c r="B35" i="9"/>
  <c r="D34" i="9"/>
  <c r="D32" i="9"/>
  <c r="D31" i="9"/>
  <c r="D30" i="9"/>
  <c r="D29" i="9"/>
  <c r="D28" i="9"/>
  <c r="D27" i="9"/>
  <c r="D26" i="9"/>
  <c r="P25" i="9"/>
  <c r="O25" i="9"/>
  <c r="N25" i="9"/>
  <c r="M25" i="9"/>
  <c r="K25" i="9"/>
  <c r="J25" i="9"/>
  <c r="I25" i="9"/>
  <c r="H25" i="9"/>
  <c r="G25" i="9"/>
  <c r="F25" i="9"/>
  <c r="E25" i="9"/>
  <c r="C25" i="9"/>
  <c r="B25" i="9"/>
  <c r="D24" i="9"/>
  <c r="D23" i="9"/>
  <c r="D22" i="9"/>
  <c r="D21" i="9"/>
  <c r="D20" i="9"/>
  <c r="D19" i="9"/>
  <c r="D18" i="9"/>
  <c r="D17" i="9"/>
  <c r="D16" i="9"/>
  <c r="P15" i="9"/>
  <c r="O15" i="9"/>
  <c r="N15" i="9"/>
  <c r="M15" i="9"/>
  <c r="L15" i="9"/>
  <c r="K15" i="9"/>
  <c r="J15" i="9"/>
  <c r="I15" i="9"/>
  <c r="H15" i="9"/>
  <c r="G15" i="9"/>
  <c r="F15" i="9"/>
  <c r="E15" i="9"/>
  <c r="C15" i="9"/>
  <c r="B15" i="9"/>
  <c r="D14" i="9"/>
  <c r="D13" i="9"/>
  <c r="D12" i="9"/>
  <c r="D11" i="9"/>
  <c r="D10" i="9"/>
  <c r="P9" i="9"/>
  <c r="O9" i="9"/>
  <c r="N9" i="9"/>
  <c r="M9" i="9"/>
  <c r="L9" i="9"/>
  <c r="K9" i="9"/>
  <c r="J9" i="9"/>
  <c r="I9" i="9"/>
  <c r="H9" i="9"/>
  <c r="G9" i="9"/>
  <c r="F9" i="9"/>
  <c r="E9" i="9"/>
  <c r="C9" i="9"/>
  <c r="B9" i="9"/>
  <c r="K61" i="8"/>
  <c r="N83" i="8"/>
  <c r="J83" i="8"/>
  <c r="D82" i="8"/>
  <c r="D81" i="8" s="1"/>
  <c r="E81" i="8"/>
  <c r="C81" i="8"/>
  <c r="D80" i="8"/>
  <c r="D79" i="8"/>
  <c r="D78" i="8" s="1"/>
  <c r="P78" i="8"/>
  <c r="P83" i="8" s="1"/>
  <c r="O78" i="8"/>
  <c r="O83" i="8" s="1"/>
  <c r="N78" i="8"/>
  <c r="M78" i="8"/>
  <c r="M83" i="8" s="1"/>
  <c r="L78" i="8"/>
  <c r="L83" i="8" s="1"/>
  <c r="K78" i="8"/>
  <c r="K83" i="8" s="1"/>
  <c r="J78" i="8"/>
  <c r="I78" i="8"/>
  <c r="I83" i="8" s="1"/>
  <c r="H78" i="8"/>
  <c r="H83" i="8" s="1"/>
  <c r="G78" i="8"/>
  <c r="F78" i="8"/>
  <c r="E78" i="8"/>
  <c r="C78" i="8"/>
  <c r="E77" i="8"/>
  <c r="E75" i="8" s="1"/>
  <c r="D77" i="8"/>
  <c r="D75" i="8" s="1"/>
  <c r="E76" i="8"/>
  <c r="D76" i="8"/>
  <c r="G75" i="8"/>
  <c r="G83" i="8" s="1"/>
  <c r="F75" i="8"/>
  <c r="F83" i="8" s="1"/>
  <c r="C75" i="8"/>
  <c r="G74" i="8"/>
  <c r="D72" i="8"/>
  <c r="D71" i="8"/>
  <c r="D70" i="8"/>
  <c r="P69" i="8"/>
  <c r="O69" i="8"/>
  <c r="N69" i="8"/>
  <c r="M69" i="8"/>
  <c r="L69" i="8"/>
  <c r="K69" i="8"/>
  <c r="J69" i="8"/>
  <c r="I69" i="8"/>
  <c r="H69" i="8"/>
  <c r="G69" i="8"/>
  <c r="F69" i="8"/>
  <c r="E69" i="8"/>
  <c r="C69" i="8"/>
  <c r="B69" i="8"/>
  <c r="D68" i="8"/>
  <c r="D67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D65" i="8"/>
  <c r="D64" i="8"/>
  <c r="D63" i="8"/>
  <c r="D62" i="8"/>
  <c r="P61" i="8"/>
  <c r="O61" i="8"/>
  <c r="N61" i="8"/>
  <c r="M61" i="8"/>
  <c r="L61" i="8"/>
  <c r="J61" i="8"/>
  <c r="I61" i="8"/>
  <c r="H61" i="8"/>
  <c r="G61" i="8"/>
  <c r="F61" i="8"/>
  <c r="E61" i="8"/>
  <c r="C61" i="8"/>
  <c r="B61" i="8"/>
  <c r="D60" i="8"/>
  <c r="D59" i="8"/>
  <c r="D58" i="8"/>
  <c r="D57" i="8"/>
  <c r="D56" i="8"/>
  <c r="D55" i="8"/>
  <c r="D54" i="8"/>
  <c r="D53" i="8"/>
  <c r="D52" i="8"/>
  <c r="P51" i="8"/>
  <c r="O51" i="8"/>
  <c r="N51" i="8"/>
  <c r="M51" i="8"/>
  <c r="L51" i="8"/>
  <c r="K51" i="8"/>
  <c r="J51" i="8"/>
  <c r="I51" i="8"/>
  <c r="H51" i="8"/>
  <c r="G51" i="8"/>
  <c r="F51" i="8"/>
  <c r="E51" i="8"/>
  <c r="C51" i="8"/>
  <c r="B51" i="8"/>
  <c r="D50" i="8"/>
  <c r="D49" i="8"/>
  <c r="D48" i="8"/>
  <c r="D47" i="8"/>
  <c r="D46" i="8"/>
  <c r="D43" i="8" s="1"/>
  <c r="D45" i="8"/>
  <c r="D44" i="8"/>
  <c r="P43" i="8"/>
  <c r="P73" i="8" s="1"/>
  <c r="P84" i="8" s="1"/>
  <c r="O43" i="8"/>
  <c r="N43" i="8"/>
  <c r="M43" i="8"/>
  <c r="L43" i="8"/>
  <c r="L73" i="8" s="1"/>
  <c r="L84" i="8" s="1"/>
  <c r="K43" i="8"/>
  <c r="J43" i="8"/>
  <c r="I43" i="8"/>
  <c r="H43" i="8"/>
  <c r="H73" i="8" s="1"/>
  <c r="H84" i="8" s="1"/>
  <c r="G43" i="8"/>
  <c r="F43" i="8"/>
  <c r="E43" i="8"/>
  <c r="C43" i="8"/>
  <c r="B43" i="8"/>
  <c r="D42" i="8"/>
  <c r="D41" i="8"/>
  <c r="D40" i="8"/>
  <c r="D39" i="8"/>
  <c r="D38" i="8"/>
  <c r="D37" i="8"/>
  <c r="D36" i="8"/>
  <c r="P35" i="8"/>
  <c r="O35" i="8"/>
  <c r="N35" i="8"/>
  <c r="M35" i="8"/>
  <c r="L35" i="8"/>
  <c r="K35" i="8"/>
  <c r="J35" i="8"/>
  <c r="I35" i="8"/>
  <c r="H35" i="8"/>
  <c r="G35" i="8"/>
  <c r="F35" i="8"/>
  <c r="E35" i="8"/>
  <c r="C35" i="8"/>
  <c r="B35" i="8"/>
  <c r="D34" i="8"/>
  <c r="D33" i="8"/>
  <c r="D32" i="8"/>
  <c r="D31" i="8"/>
  <c r="D30" i="8"/>
  <c r="D29" i="8"/>
  <c r="D28" i="8"/>
  <c r="D27" i="8"/>
  <c r="D26" i="8"/>
  <c r="P25" i="8"/>
  <c r="O25" i="8"/>
  <c r="N25" i="8"/>
  <c r="M25" i="8"/>
  <c r="L25" i="8"/>
  <c r="K25" i="8"/>
  <c r="J25" i="8"/>
  <c r="I25" i="8"/>
  <c r="H25" i="8"/>
  <c r="G25" i="8"/>
  <c r="F25" i="8"/>
  <c r="E25" i="8"/>
  <c r="C25" i="8"/>
  <c r="B25" i="8"/>
  <c r="D24" i="8"/>
  <c r="D23" i="8"/>
  <c r="D22" i="8"/>
  <c r="D21" i="8"/>
  <c r="D20" i="8"/>
  <c r="D19" i="8"/>
  <c r="D18" i="8"/>
  <c r="D17" i="8"/>
  <c r="D16" i="8"/>
  <c r="P15" i="8"/>
  <c r="O15" i="8"/>
  <c r="N15" i="8"/>
  <c r="M15" i="8"/>
  <c r="L15" i="8"/>
  <c r="K15" i="8"/>
  <c r="J15" i="8"/>
  <c r="I15" i="8"/>
  <c r="H15" i="8"/>
  <c r="G15" i="8"/>
  <c r="F15" i="8"/>
  <c r="E15" i="8"/>
  <c r="C15" i="8"/>
  <c r="B15" i="8"/>
  <c r="D14" i="8"/>
  <c r="D13" i="8"/>
  <c r="D12" i="8"/>
  <c r="D11" i="8"/>
  <c r="D10" i="8"/>
  <c r="P9" i="8"/>
  <c r="O9" i="8"/>
  <c r="O73" i="8" s="1"/>
  <c r="O84" i="8" s="1"/>
  <c r="N9" i="8"/>
  <c r="N73" i="8" s="1"/>
  <c r="N84" i="8" s="1"/>
  <c r="M9" i="8"/>
  <c r="M73" i="8" s="1"/>
  <c r="M84" i="8" s="1"/>
  <c r="L9" i="8"/>
  <c r="K9" i="8"/>
  <c r="J9" i="8"/>
  <c r="J73" i="8" s="1"/>
  <c r="J84" i="8" s="1"/>
  <c r="I9" i="8"/>
  <c r="I73" i="8" s="1"/>
  <c r="I84" i="8" s="1"/>
  <c r="H9" i="8"/>
  <c r="G9" i="8"/>
  <c r="G73" i="8" s="1"/>
  <c r="G84" i="8" s="1"/>
  <c r="F9" i="8"/>
  <c r="F73" i="8" s="1"/>
  <c r="F84" i="8" s="1"/>
  <c r="E9" i="8"/>
  <c r="E73" i="8" s="1"/>
  <c r="C9" i="8"/>
  <c r="B9" i="8"/>
  <c r="B73" i="8" s="1"/>
  <c r="B84" i="8" s="1"/>
  <c r="D82" i="7"/>
  <c r="D81" i="7" s="1"/>
  <c r="E81" i="7"/>
  <c r="C81" i="7"/>
  <c r="D80" i="7"/>
  <c r="D79" i="7"/>
  <c r="P78" i="7"/>
  <c r="P83" i="7" s="1"/>
  <c r="O78" i="7"/>
  <c r="O83" i="7" s="1"/>
  <c r="N78" i="7"/>
  <c r="N83" i="7" s="1"/>
  <c r="M78" i="7"/>
  <c r="M83" i="7" s="1"/>
  <c r="L78" i="7"/>
  <c r="L83" i="7" s="1"/>
  <c r="K78" i="7"/>
  <c r="K83" i="7" s="1"/>
  <c r="J78" i="7"/>
  <c r="J83" i="7" s="1"/>
  <c r="I78" i="7"/>
  <c r="I83" i="7" s="1"/>
  <c r="H78" i="7"/>
  <c r="H83" i="7" s="1"/>
  <c r="G78" i="7"/>
  <c r="F78" i="7"/>
  <c r="E78" i="7"/>
  <c r="C78" i="7"/>
  <c r="E77" i="7"/>
  <c r="D77" i="7"/>
  <c r="E76" i="7"/>
  <c r="D76" i="7" s="1"/>
  <c r="G75" i="7"/>
  <c r="G83" i="7" s="1"/>
  <c r="F75" i="7"/>
  <c r="E75" i="7"/>
  <c r="E83" i="7" s="1"/>
  <c r="C75" i="7"/>
  <c r="G74" i="7"/>
  <c r="D72" i="7"/>
  <c r="D71" i="7"/>
  <c r="D70" i="7"/>
  <c r="P69" i="7"/>
  <c r="O69" i="7"/>
  <c r="N69" i="7"/>
  <c r="M69" i="7"/>
  <c r="L69" i="7"/>
  <c r="K69" i="7"/>
  <c r="J69" i="7"/>
  <c r="I69" i="7"/>
  <c r="H69" i="7"/>
  <c r="G69" i="7"/>
  <c r="F69" i="7"/>
  <c r="E69" i="7"/>
  <c r="C69" i="7"/>
  <c r="B69" i="7"/>
  <c r="D68" i="7"/>
  <c r="D67" i="7"/>
  <c r="P66" i="7"/>
  <c r="O66" i="7"/>
  <c r="N66" i="7"/>
  <c r="M66" i="7"/>
  <c r="L66" i="7"/>
  <c r="K66" i="7"/>
  <c r="J66" i="7"/>
  <c r="I66" i="7"/>
  <c r="H66" i="7"/>
  <c r="G66" i="7"/>
  <c r="F66" i="7"/>
  <c r="E66" i="7"/>
  <c r="C66" i="7"/>
  <c r="B66" i="7"/>
  <c r="D65" i="7"/>
  <c r="D64" i="7"/>
  <c r="D63" i="7"/>
  <c r="D62" i="7"/>
  <c r="P61" i="7"/>
  <c r="O61" i="7"/>
  <c r="N61" i="7"/>
  <c r="M61" i="7"/>
  <c r="L61" i="7"/>
  <c r="K61" i="7"/>
  <c r="J61" i="7"/>
  <c r="I61" i="7"/>
  <c r="H61" i="7"/>
  <c r="G61" i="7"/>
  <c r="F61" i="7"/>
  <c r="E61" i="7"/>
  <c r="C61" i="7"/>
  <c r="B61" i="7"/>
  <c r="D60" i="7"/>
  <c r="D59" i="7"/>
  <c r="D58" i="7"/>
  <c r="D57" i="7"/>
  <c r="D56" i="7"/>
  <c r="D55" i="7"/>
  <c r="D54" i="7"/>
  <c r="D53" i="7"/>
  <c r="D52" i="7"/>
  <c r="P51" i="7"/>
  <c r="O51" i="7"/>
  <c r="N51" i="7"/>
  <c r="M51" i="7"/>
  <c r="L51" i="7"/>
  <c r="K51" i="7"/>
  <c r="J51" i="7"/>
  <c r="I51" i="7"/>
  <c r="H51" i="7"/>
  <c r="G51" i="7"/>
  <c r="F51" i="7"/>
  <c r="E51" i="7"/>
  <c r="C51" i="7"/>
  <c r="B51" i="7"/>
  <c r="D50" i="7"/>
  <c r="D49" i="7"/>
  <c r="D48" i="7"/>
  <c r="D47" i="7"/>
  <c r="D46" i="7"/>
  <c r="D45" i="7"/>
  <c r="D44" i="7"/>
  <c r="P43" i="7"/>
  <c r="O43" i="7"/>
  <c r="N43" i="7"/>
  <c r="M43" i="7"/>
  <c r="L43" i="7"/>
  <c r="K43" i="7"/>
  <c r="J43" i="7"/>
  <c r="I43" i="7"/>
  <c r="H43" i="7"/>
  <c r="G43" i="7"/>
  <c r="F43" i="7"/>
  <c r="E43" i="7"/>
  <c r="C43" i="7"/>
  <c r="B43" i="7"/>
  <c r="D42" i="7"/>
  <c r="D41" i="7"/>
  <c r="D40" i="7"/>
  <c r="D39" i="7"/>
  <c r="D38" i="7"/>
  <c r="D37" i="7"/>
  <c r="D36" i="7"/>
  <c r="P35" i="7"/>
  <c r="O35" i="7"/>
  <c r="N35" i="7"/>
  <c r="M35" i="7"/>
  <c r="L35" i="7"/>
  <c r="K35" i="7"/>
  <c r="J35" i="7"/>
  <c r="I35" i="7"/>
  <c r="H35" i="7"/>
  <c r="G35" i="7"/>
  <c r="F35" i="7"/>
  <c r="E35" i="7"/>
  <c r="C35" i="7"/>
  <c r="B35" i="7"/>
  <c r="D34" i="7"/>
  <c r="D33" i="7"/>
  <c r="D32" i="7"/>
  <c r="D31" i="7"/>
  <c r="D30" i="7"/>
  <c r="D29" i="7"/>
  <c r="D28" i="7"/>
  <c r="D27" i="7"/>
  <c r="D26" i="7"/>
  <c r="P25" i="7"/>
  <c r="O25" i="7"/>
  <c r="N25" i="7"/>
  <c r="M25" i="7"/>
  <c r="L25" i="7"/>
  <c r="K25" i="7"/>
  <c r="J25" i="7"/>
  <c r="I25" i="7"/>
  <c r="H25" i="7"/>
  <c r="G25" i="7"/>
  <c r="F25" i="7"/>
  <c r="E25" i="7"/>
  <c r="C25" i="7"/>
  <c r="B25" i="7"/>
  <c r="D24" i="7"/>
  <c r="D23" i="7"/>
  <c r="D22" i="7"/>
  <c r="D21" i="7"/>
  <c r="D20" i="7"/>
  <c r="D19" i="7"/>
  <c r="D18" i="7"/>
  <c r="D17" i="7"/>
  <c r="D16" i="7"/>
  <c r="P15" i="7"/>
  <c r="O15" i="7"/>
  <c r="N15" i="7"/>
  <c r="M15" i="7"/>
  <c r="L15" i="7"/>
  <c r="K15" i="7"/>
  <c r="J15" i="7"/>
  <c r="I15" i="7"/>
  <c r="H15" i="7"/>
  <c r="G15" i="7"/>
  <c r="F15" i="7"/>
  <c r="E15" i="7"/>
  <c r="C15" i="7"/>
  <c r="B15" i="7"/>
  <c r="D14" i="7"/>
  <c r="D13" i="7"/>
  <c r="D12" i="7"/>
  <c r="D11" i="7"/>
  <c r="D10" i="7"/>
  <c r="P9" i="7"/>
  <c r="O9" i="7"/>
  <c r="N9" i="7"/>
  <c r="M9" i="7"/>
  <c r="L9" i="7"/>
  <c r="K9" i="7"/>
  <c r="J9" i="7"/>
  <c r="I9" i="7"/>
  <c r="H9" i="7"/>
  <c r="G9" i="7"/>
  <c r="F9" i="7"/>
  <c r="E9" i="7"/>
  <c r="C9" i="7"/>
  <c r="B9" i="7"/>
  <c r="N83" i="6"/>
  <c r="M83" i="6"/>
  <c r="J83" i="6"/>
  <c r="I83" i="6"/>
  <c r="D82" i="6"/>
  <c r="E81" i="6"/>
  <c r="D81" i="6"/>
  <c r="C81" i="6"/>
  <c r="D80" i="6"/>
  <c r="D79" i="6"/>
  <c r="P78" i="6"/>
  <c r="P83" i="6" s="1"/>
  <c r="O78" i="6"/>
  <c r="O83" i="6" s="1"/>
  <c r="N78" i="6"/>
  <c r="M78" i="6"/>
  <c r="L78" i="6"/>
  <c r="L83" i="6" s="1"/>
  <c r="K78" i="6"/>
  <c r="K83" i="6" s="1"/>
  <c r="J78" i="6"/>
  <c r="I78" i="6"/>
  <c r="H78" i="6"/>
  <c r="H83" i="6" s="1"/>
  <c r="G78" i="6"/>
  <c r="F78" i="6"/>
  <c r="E78" i="6"/>
  <c r="D78" i="6"/>
  <c r="C78" i="6"/>
  <c r="E77" i="6"/>
  <c r="D77" i="6"/>
  <c r="E76" i="6"/>
  <c r="D76" i="6" s="1"/>
  <c r="D75" i="6" s="1"/>
  <c r="G75" i="6"/>
  <c r="G83" i="6" s="1"/>
  <c r="F75" i="6"/>
  <c r="F83" i="6" s="1"/>
  <c r="E75" i="6"/>
  <c r="E83" i="6" s="1"/>
  <c r="C75" i="6"/>
  <c r="G74" i="6"/>
  <c r="F74" i="6"/>
  <c r="D72" i="6"/>
  <c r="D71" i="6"/>
  <c r="D70" i="6"/>
  <c r="P69" i="6"/>
  <c r="O69" i="6"/>
  <c r="N69" i="6"/>
  <c r="M69" i="6"/>
  <c r="L69" i="6"/>
  <c r="K69" i="6"/>
  <c r="J69" i="6"/>
  <c r="I69" i="6"/>
  <c r="H69" i="6"/>
  <c r="G69" i="6"/>
  <c r="F69" i="6"/>
  <c r="E69" i="6"/>
  <c r="C69" i="6"/>
  <c r="B69" i="6"/>
  <c r="D68" i="6"/>
  <c r="D67" i="6"/>
  <c r="P66" i="6"/>
  <c r="O66" i="6"/>
  <c r="N66" i="6"/>
  <c r="M66" i="6"/>
  <c r="L66" i="6"/>
  <c r="K66" i="6"/>
  <c r="J66" i="6"/>
  <c r="I66" i="6"/>
  <c r="H66" i="6"/>
  <c r="G66" i="6"/>
  <c r="F66" i="6"/>
  <c r="E66" i="6"/>
  <c r="C66" i="6"/>
  <c r="B66" i="6"/>
  <c r="D65" i="6"/>
  <c r="D64" i="6"/>
  <c r="D63" i="6"/>
  <c r="D62" i="6"/>
  <c r="P61" i="6"/>
  <c r="O61" i="6"/>
  <c r="N61" i="6"/>
  <c r="M61" i="6"/>
  <c r="L61" i="6"/>
  <c r="K61" i="6"/>
  <c r="J61" i="6"/>
  <c r="I61" i="6"/>
  <c r="H61" i="6"/>
  <c r="G61" i="6"/>
  <c r="F61" i="6"/>
  <c r="E61" i="6"/>
  <c r="C61" i="6"/>
  <c r="B61" i="6"/>
  <c r="D60" i="6"/>
  <c r="D59" i="6"/>
  <c r="D58" i="6"/>
  <c r="D57" i="6"/>
  <c r="D56" i="6"/>
  <c r="D55" i="6"/>
  <c r="D54" i="6"/>
  <c r="D53" i="6"/>
  <c r="D52" i="6"/>
  <c r="P51" i="6"/>
  <c r="O51" i="6"/>
  <c r="N51" i="6"/>
  <c r="M51" i="6"/>
  <c r="L51" i="6"/>
  <c r="K51" i="6"/>
  <c r="J51" i="6"/>
  <c r="I51" i="6"/>
  <c r="H51" i="6"/>
  <c r="G51" i="6"/>
  <c r="F51" i="6"/>
  <c r="E51" i="6"/>
  <c r="C51" i="6"/>
  <c r="B51" i="6"/>
  <c r="D50" i="6"/>
  <c r="D49" i="6"/>
  <c r="D48" i="6"/>
  <c r="D47" i="6"/>
  <c r="D46" i="6"/>
  <c r="D45" i="6"/>
  <c r="D44" i="6"/>
  <c r="P43" i="6"/>
  <c r="P73" i="6" s="1"/>
  <c r="P84" i="6" s="1"/>
  <c r="O43" i="6"/>
  <c r="O73" i="6" s="1"/>
  <c r="O84" i="6" s="1"/>
  <c r="N43" i="6"/>
  <c r="M43" i="6"/>
  <c r="L43" i="6"/>
  <c r="L73" i="6" s="1"/>
  <c r="L84" i="6" s="1"/>
  <c r="K43" i="6"/>
  <c r="K73" i="6" s="1"/>
  <c r="K84" i="6" s="1"/>
  <c r="J43" i="6"/>
  <c r="I43" i="6"/>
  <c r="H43" i="6"/>
  <c r="H73" i="6" s="1"/>
  <c r="H84" i="6" s="1"/>
  <c r="G43" i="6"/>
  <c r="G73" i="6" s="1"/>
  <c r="G84" i="6" s="1"/>
  <c r="F43" i="6"/>
  <c r="E43" i="6"/>
  <c r="C43" i="6"/>
  <c r="C73" i="6" s="1"/>
  <c r="C84" i="6" s="1"/>
  <c r="B43" i="6"/>
  <c r="D42" i="6"/>
  <c r="D41" i="6"/>
  <c r="D40" i="6"/>
  <c r="D39" i="6"/>
  <c r="D38" i="6"/>
  <c r="D37" i="6"/>
  <c r="D36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D34" i="6"/>
  <c r="D33" i="6"/>
  <c r="D32" i="6"/>
  <c r="D31" i="6"/>
  <c r="D30" i="6"/>
  <c r="D29" i="6"/>
  <c r="D28" i="6"/>
  <c r="D27" i="6"/>
  <c r="D26" i="6"/>
  <c r="P25" i="6"/>
  <c r="O25" i="6"/>
  <c r="N25" i="6"/>
  <c r="M25" i="6"/>
  <c r="L25" i="6"/>
  <c r="K25" i="6"/>
  <c r="J25" i="6"/>
  <c r="I25" i="6"/>
  <c r="H25" i="6"/>
  <c r="G25" i="6"/>
  <c r="F25" i="6"/>
  <c r="E25" i="6"/>
  <c r="C25" i="6"/>
  <c r="B25" i="6"/>
  <c r="D24" i="6"/>
  <c r="D23" i="6"/>
  <c r="D22" i="6"/>
  <c r="D21" i="6"/>
  <c r="D20" i="6"/>
  <c r="D19" i="6"/>
  <c r="D18" i="6"/>
  <c r="D17" i="6"/>
  <c r="D16" i="6"/>
  <c r="P15" i="6"/>
  <c r="O15" i="6"/>
  <c r="N15" i="6"/>
  <c r="M15" i="6"/>
  <c r="L15" i="6"/>
  <c r="K15" i="6"/>
  <c r="J15" i="6"/>
  <c r="I15" i="6"/>
  <c r="H15" i="6"/>
  <c r="G15" i="6"/>
  <c r="F15" i="6"/>
  <c r="E15" i="6"/>
  <c r="C15" i="6"/>
  <c r="B15" i="6"/>
  <c r="D14" i="6"/>
  <c r="D13" i="6"/>
  <c r="D12" i="6"/>
  <c r="D11" i="6"/>
  <c r="D10" i="6"/>
  <c r="P9" i="6"/>
  <c r="O9" i="6"/>
  <c r="N9" i="6"/>
  <c r="N73" i="6" s="1"/>
  <c r="N84" i="6" s="1"/>
  <c r="M9" i="6"/>
  <c r="M73" i="6" s="1"/>
  <c r="M84" i="6" s="1"/>
  <c r="L9" i="6"/>
  <c r="K9" i="6"/>
  <c r="J9" i="6"/>
  <c r="J73" i="6" s="1"/>
  <c r="J84" i="6" s="1"/>
  <c r="I9" i="6"/>
  <c r="H9" i="6"/>
  <c r="G9" i="6"/>
  <c r="F9" i="6"/>
  <c r="F73" i="6" s="1"/>
  <c r="E9" i="6"/>
  <c r="E73" i="6" s="1"/>
  <c r="E84" i="6" s="1"/>
  <c r="C9" i="6"/>
  <c r="B9" i="6"/>
  <c r="B73" i="6" s="1"/>
  <c r="B84" i="6" s="1"/>
  <c r="H43" i="5"/>
  <c r="O83" i="5"/>
  <c r="N83" i="5"/>
  <c r="K83" i="5"/>
  <c r="J83" i="5"/>
  <c r="D82" i="5"/>
  <c r="E81" i="5"/>
  <c r="D81" i="5"/>
  <c r="C81" i="5"/>
  <c r="D80" i="5"/>
  <c r="D79" i="5"/>
  <c r="D78" i="5" s="1"/>
  <c r="P78" i="5"/>
  <c r="P83" i="5" s="1"/>
  <c r="O78" i="5"/>
  <c r="N78" i="5"/>
  <c r="M78" i="5"/>
  <c r="M83" i="5" s="1"/>
  <c r="L78" i="5"/>
  <c r="L83" i="5" s="1"/>
  <c r="K78" i="5"/>
  <c r="J78" i="5"/>
  <c r="I78" i="5"/>
  <c r="I83" i="5" s="1"/>
  <c r="H78" i="5"/>
  <c r="H83" i="5" s="1"/>
  <c r="G78" i="5"/>
  <c r="F78" i="5"/>
  <c r="E78" i="5"/>
  <c r="C78" i="5"/>
  <c r="E77" i="5"/>
  <c r="D77" i="5"/>
  <c r="E76" i="5"/>
  <c r="D76" i="5" s="1"/>
  <c r="D75" i="5" s="1"/>
  <c r="G75" i="5"/>
  <c r="G83" i="5" s="1"/>
  <c r="F75" i="5"/>
  <c r="F83" i="5" s="1"/>
  <c r="E75" i="5"/>
  <c r="E83" i="5" s="1"/>
  <c r="C75" i="5"/>
  <c r="G74" i="5"/>
  <c r="D72" i="5"/>
  <c r="D71" i="5"/>
  <c r="D70" i="5"/>
  <c r="P69" i="5"/>
  <c r="O69" i="5"/>
  <c r="N69" i="5"/>
  <c r="M69" i="5"/>
  <c r="L69" i="5"/>
  <c r="K69" i="5"/>
  <c r="J69" i="5"/>
  <c r="I69" i="5"/>
  <c r="H69" i="5"/>
  <c r="G69" i="5"/>
  <c r="F69" i="5"/>
  <c r="E69" i="5"/>
  <c r="C69" i="5"/>
  <c r="B69" i="5"/>
  <c r="D68" i="5"/>
  <c r="D67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D65" i="5"/>
  <c r="D64" i="5"/>
  <c r="D63" i="5"/>
  <c r="D62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D60" i="5"/>
  <c r="D59" i="5"/>
  <c r="D58" i="5"/>
  <c r="D57" i="5"/>
  <c r="D56" i="5"/>
  <c r="D55" i="5"/>
  <c r="D54" i="5"/>
  <c r="D53" i="5"/>
  <c r="D52" i="5"/>
  <c r="P51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D50" i="5"/>
  <c r="D49" i="5"/>
  <c r="D48" i="5"/>
  <c r="D47" i="5"/>
  <c r="D46" i="5"/>
  <c r="D45" i="5"/>
  <c r="D44" i="5"/>
  <c r="P43" i="5"/>
  <c r="O43" i="5"/>
  <c r="N43" i="5"/>
  <c r="M43" i="5"/>
  <c r="L43" i="5"/>
  <c r="K43" i="5"/>
  <c r="J43" i="5"/>
  <c r="I43" i="5"/>
  <c r="G43" i="5"/>
  <c r="F43" i="5"/>
  <c r="E43" i="5"/>
  <c r="C43" i="5"/>
  <c r="B43" i="5"/>
  <c r="D42" i="5"/>
  <c r="D41" i="5"/>
  <c r="D40" i="5"/>
  <c r="D39" i="5"/>
  <c r="D38" i="5"/>
  <c r="D37" i="5"/>
  <c r="D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D34" i="5"/>
  <c r="D33" i="5"/>
  <c r="D32" i="5"/>
  <c r="D31" i="5"/>
  <c r="D30" i="5"/>
  <c r="D29" i="5"/>
  <c r="D28" i="5"/>
  <c r="D27" i="5"/>
  <c r="D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D24" i="5"/>
  <c r="D23" i="5"/>
  <c r="D22" i="5"/>
  <c r="D21" i="5"/>
  <c r="D20" i="5"/>
  <c r="D19" i="5"/>
  <c r="D18" i="5"/>
  <c r="D17" i="5"/>
  <c r="D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D14" i="5"/>
  <c r="D13" i="5"/>
  <c r="D12" i="5"/>
  <c r="D11" i="5"/>
  <c r="D10" i="5"/>
  <c r="P9" i="5"/>
  <c r="P73" i="5" s="1"/>
  <c r="P84" i="5" s="1"/>
  <c r="O9" i="5"/>
  <c r="O73" i="5" s="1"/>
  <c r="O84" i="5" s="1"/>
  <c r="N9" i="5"/>
  <c r="N73" i="5" s="1"/>
  <c r="N84" i="5" s="1"/>
  <c r="M9" i="5"/>
  <c r="M73" i="5" s="1"/>
  <c r="M84" i="5" s="1"/>
  <c r="L9" i="5"/>
  <c r="L73" i="5" s="1"/>
  <c r="L84" i="5" s="1"/>
  <c r="K9" i="5"/>
  <c r="K73" i="5" s="1"/>
  <c r="K84" i="5" s="1"/>
  <c r="J9" i="5"/>
  <c r="J73" i="5" s="1"/>
  <c r="J84" i="5" s="1"/>
  <c r="I9" i="5"/>
  <c r="I73" i="5" s="1"/>
  <c r="I84" i="5" s="1"/>
  <c r="H9" i="5"/>
  <c r="G9" i="5"/>
  <c r="G73" i="5" s="1"/>
  <c r="G84" i="5" s="1"/>
  <c r="F9" i="5"/>
  <c r="F73" i="5" s="1"/>
  <c r="F84" i="5" s="1"/>
  <c r="E9" i="5"/>
  <c r="E73" i="5" s="1"/>
  <c r="E84" i="5" s="1"/>
  <c r="C9" i="5"/>
  <c r="C73" i="5" s="1"/>
  <c r="C84" i="5" s="1"/>
  <c r="B9" i="5"/>
  <c r="B73" i="5" s="1"/>
  <c r="B84" i="5" s="1"/>
  <c r="G25" i="4"/>
  <c r="N83" i="4"/>
  <c r="M83" i="4"/>
  <c r="J83" i="4"/>
  <c r="I83" i="4"/>
  <c r="D82" i="4"/>
  <c r="E81" i="4"/>
  <c r="D81" i="4"/>
  <c r="C81" i="4"/>
  <c r="D80" i="4"/>
  <c r="D79" i="4"/>
  <c r="P78" i="4"/>
  <c r="P83" i="4" s="1"/>
  <c r="O78" i="4"/>
  <c r="O83" i="4" s="1"/>
  <c r="N78" i="4"/>
  <c r="M78" i="4"/>
  <c r="L78" i="4"/>
  <c r="L83" i="4" s="1"/>
  <c r="K78" i="4"/>
  <c r="K83" i="4" s="1"/>
  <c r="J78" i="4"/>
  <c r="I78" i="4"/>
  <c r="H78" i="4"/>
  <c r="H83" i="4" s="1"/>
  <c r="G78" i="4"/>
  <c r="F78" i="4"/>
  <c r="E78" i="4"/>
  <c r="D78" i="4"/>
  <c r="C78" i="4"/>
  <c r="E77" i="4"/>
  <c r="D77" i="4"/>
  <c r="E76" i="4"/>
  <c r="D76" i="4" s="1"/>
  <c r="D75" i="4" s="1"/>
  <c r="G75" i="4"/>
  <c r="G83" i="4" s="1"/>
  <c r="F75" i="4"/>
  <c r="F83" i="4" s="1"/>
  <c r="E75" i="4"/>
  <c r="E83" i="4" s="1"/>
  <c r="C75" i="4"/>
  <c r="G74" i="4"/>
  <c r="F74" i="4"/>
  <c r="D72" i="4"/>
  <c r="D71" i="4"/>
  <c r="D70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D68" i="4"/>
  <c r="D67" i="4"/>
  <c r="D66" i="4" s="1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D61" i="4" s="1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P73" i="4" s="1"/>
  <c r="P84" i="4" s="1"/>
  <c r="O43" i="4"/>
  <c r="O73" i="4" s="1"/>
  <c r="O84" i="4" s="1"/>
  <c r="N43" i="4"/>
  <c r="M43" i="4"/>
  <c r="L43" i="4"/>
  <c r="L73" i="4" s="1"/>
  <c r="L84" i="4" s="1"/>
  <c r="K43" i="4"/>
  <c r="K73" i="4" s="1"/>
  <c r="K84" i="4" s="1"/>
  <c r="J43" i="4"/>
  <c r="I43" i="4"/>
  <c r="H43" i="4"/>
  <c r="H73" i="4" s="1"/>
  <c r="H84" i="4" s="1"/>
  <c r="G43" i="4"/>
  <c r="F43" i="4"/>
  <c r="E43" i="4"/>
  <c r="C43" i="4"/>
  <c r="C73" i="4" s="1"/>
  <c r="C84" i="4" s="1"/>
  <c r="B43" i="4"/>
  <c r="D42" i="4"/>
  <c r="D41" i="4"/>
  <c r="D40" i="4"/>
  <c r="D39" i="4"/>
  <c r="D38" i="4"/>
  <c r="D37" i="4"/>
  <c r="D36" i="4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O9" i="4"/>
  <c r="N9" i="4"/>
  <c r="N73" i="4" s="1"/>
  <c r="N84" i="4" s="1"/>
  <c r="M9" i="4"/>
  <c r="M73" i="4" s="1"/>
  <c r="M84" i="4" s="1"/>
  <c r="L9" i="4"/>
  <c r="K9" i="4"/>
  <c r="J9" i="4"/>
  <c r="J73" i="4" s="1"/>
  <c r="J84" i="4" s="1"/>
  <c r="I9" i="4"/>
  <c r="I73" i="4" s="1"/>
  <c r="I84" i="4" s="1"/>
  <c r="H9" i="4"/>
  <c r="G9" i="4"/>
  <c r="F9" i="4"/>
  <c r="F73" i="4" s="1"/>
  <c r="F84" i="4" s="1"/>
  <c r="E9" i="4"/>
  <c r="E73" i="4" s="1"/>
  <c r="C9" i="4"/>
  <c r="B9" i="4"/>
  <c r="B73" i="4" s="1"/>
  <c r="B84" i="4" s="1"/>
  <c r="F66" i="3"/>
  <c r="D82" i="3"/>
  <c r="D81" i="3" s="1"/>
  <c r="E81" i="3"/>
  <c r="C81" i="3"/>
  <c r="D80" i="3"/>
  <c r="D79" i="3"/>
  <c r="P78" i="3"/>
  <c r="P83" i="3" s="1"/>
  <c r="O78" i="3"/>
  <c r="O83" i="3" s="1"/>
  <c r="N78" i="3"/>
  <c r="N83" i="3" s="1"/>
  <c r="M78" i="3"/>
  <c r="M83" i="3" s="1"/>
  <c r="L78" i="3"/>
  <c r="L83" i="3" s="1"/>
  <c r="K78" i="3"/>
  <c r="K83" i="3" s="1"/>
  <c r="J78" i="3"/>
  <c r="J83" i="3" s="1"/>
  <c r="I78" i="3"/>
  <c r="I83" i="3" s="1"/>
  <c r="H78" i="3"/>
  <c r="H83" i="3" s="1"/>
  <c r="G78" i="3"/>
  <c r="F78" i="3"/>
  <c r="E78" i="3"/>
  <c r="C78" i="3"/>
  <c r="E77" i="3"/>
  <c r="D77" i="3" s="1"/>
  <c r="E76" i="3"/>
  <c r="D76" i="3" s="1"/>
  <c r="G75" i="3"/>
  <c r="F75" i="3"/>
  <c r="C75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P66" i="3"/>
  <c r="O66" i="3"/>
  <c r="N66" i="3"/>
  <c r="M66" i="3"/>
  <c r="L66" i="3"/>
  <c r="K66" i="3"/>
  <c r="J66" i="3"/>
  <c r="I66" i="3"/>
  <c r="H66" i="3"/>
  <c r="G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N43" i="3"/>
  <c r="M43" i="3"/>
  <c r="L43" i="3"/>
  <c r="K43" i="3"/>
  <c r="J43" i="3"/>
  <c r="I43" i="3"/>
  <c r="H43" i="3"/>
  <c r="G43" i="3"/>
  <c r="F43" i="3"/>
  <c r="E43" i="3"/>
  <c r="C43" i="3"/>
  <c r="B43" i="3"/>
  <c r="D42" i="3"/>
  <c r="D41" i="3"/>
  <c r="D40" i="3"/>
  <c r="D39" i="3"/>
  <c r="D38" i="3"/>
  <c r="D37" i="3"/>
  <c r="D36" i="3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10" i="3"/>
  <c r="P9" i="3"/>
  <c r="O9" i="3"/>
  <c r="N9" i="3"/>
  <c r="M9" i="3"/>
  <c r="L9" i="3"/>
  <c r="K9" i="3"/>
  <c r="J9" i="3"/>
  <c r="I9" i="3"/>
  <c r="H9" i="3"/>
  <c r="G9" i="3"/>
  <c r="F9" i="3"/>
  <c r="E9" i="3"/>
  <c r="C9" i="3"/>
  <c r="B9" i="3"/>
  <c r="E66" i="2"/>
  <c r="E51" i="2"/>
  <c r="E43" i="2"/>
  <c r="G83" i="12" l="1"/>
  <c r="B73" i="12"/>
  <c r="B84" i="12" s="1"/>
  <c r="D61" i="12"/>
  <c r="E75" i="12"/>
  <c r="E83" i="12" s="1"/>
  <c r="H73" i="12"/>
  <c r="H84" i="12" s="1"/>
  <c r="L73" i="12"/>
  <c r="L84" i="12" s="1"/>
  <c r="P73" i="12"/>
  <c r="P84" i="12" s="1"/>
  <c r="E73" i="12"/>
  <c r="E84" i="12" s="1"/>
  <c r="I73" i="12"/>
  <c r="I84" i="12" s="1"/>
  <c r="M73" i="12"/>
  <c r="M84" i="12" s="1"/>
  <c r="G73" i="12"/>
  <c r="G84" i="12" s="1"/>
  <c r="K73" i="12"/>
  <c r="K84" i="12" s="1"/>
  <c r="F73" i="12"/>
  <c r="F84" i="12" s="1"/>
  <c r="J73" i="12"/>
  <c r="J84" i="12" s="1"/>
  <c r="N73" i="12"/>
  <c r="N84" i="12" s="1"/>
  <c r="D75" i="12"/>
  <c r="D83" i="12" s="1"/>
  <c r="C73" i="12"/>
  <c r="C84" i="12" s="1"/>
  <c r="D69" i="12"/>
  <c r="D66" i="12"/>
  <c r="D51" i="12"/>
  <c r="D43" i="12"/>
  <c r="D35" i="12"/>
  <c r="D25" i="12"/>
  <c r="D15" i="12"/>
  <c r="D9" i="12"/>
  <c r="O73" i="12"/>
  <c r="O84" i="12" s="1"/>
  <c r="D74" i="12"/>
  <c r="C73" i="11"/>
  <c r="C84" i="11" s="1"/>
  <c r="D69" i="11"/>
  <c r="D61" i="11"/>
  <c r="D43" i="11"/>
  <c r="D35" i="11"/>
  <c r="D25" i="11"/>
  <c r="N73" i="11"/>
  <c r="N84" i="11" s="1"/>
  <c r="D15" i="11"/>
  <c r="D9" i="11"/>
  <c r="H84" i="11"/>
  <c r="L84" i="11"/>
  <c r="P84" i="11"/>
  <c r="D74" i="11"/>
  <c r="D83" i="11"/>
  <c r="F74" i="11"/>
  <c r="C73" i="10"/>
  <c r="C84" i="10" s="1"/>
  <c r="D61" i="10"/>
  <c r="D51" i="10"/>
  <c r="D43" i="10"/>
  <c r="D35" i="10"/>
  <c r="M73" i="10"/>
  <c r="M84" i="10" s="1"/>
  <c r="D25" i="10"/>
  <c r="D73" i="10" s="1"/>
  <c r="D15" i="10"/>
  <c r="D9" i="10"/>
  <c r="D74" i="10"/>
  <c r="D83" i="10"/>
  <c r="H84" i="10"/>
  <c r="L84" i="10"/>
  <c r="P84" i="10"/>
  <c r="E74" i="10"/>
  <c r="G83" i="9"/>
  <c r="D78" i="9"/>
  <c r="E75" i="9"/>
  <c r="E73" i="9"/>
  <c r="I73" i="9"/>
  <c r="M73" i="9"/>
  <c r="M84" i="9" s="1"/>
  <c r="D61" i="9"/>
  <c r="B73" i="9"/>
  <c r="B84" i="9" s="1"/>
  <c r="G73" i="9"/>
  <c r="G84" i="9" s="1"/>
  <c r="K73" i="9"/>
  <c r="K84" i="9" s="1"/>
  <c r="O73" i="9"/>
  <c r="O84" i="9" s="1"/>
  <c r="D66" i="9"/>
  <c r="F73" i="9"/>
  <c r="F84" i="9" s="1"/>
  <c r="J73" i="9"/>
  <c r="J84" i="9" s="1"/>
  <c r="N73" i="9"/>
  <c r="N84" i="9" s="1"/>
  <c r="D15" i="9"/>
  <c r="D51" i="9"/>
  <c r="G74" i="9"/>
  <c r="D9" i="9"/>
  <c r="H73" i="9"/>
  <c r="H84" i="9" s="1"/>
  <c r="P73" i="9"/>
  <c r="D77" i="9"/>
  <c r="D75" i="9" s="1"/>
  <c r="D83" i="9" s="1"/>
  <c r="C73" i="9"/>
  <c r="C84" i="9" s="1"/>
  <c r="D69" i="9"/>
  <c r="D43" i="9"/>
  <c r="D35" i="9"/>
  <c r="D25" i="9"/>
  <c r="L73" i="9"/>
  <c r="L84" i="9" s="1"/>
  <c r="P84" i="9"/>
  <c r="I84" i="9"/>
  <c r="E83" i="9"/>
  <c r="E74" i="9"/>
  <c r="F74" i="9"/>
  <c r="C73" i="8"/>
  <c r="C84" i="8" s="1"/>
  <c r="D69" i="8"/>
  <c r="D61" i="8"/>
  <c r="D51" i="8"/>
  <c r="D35" i="8"/>
  <c r="D25" i="8"/>
  <c r="D15" i="8"/>
  <c r="K73" i="8"/>
  <c r="K84" i="8" s="1"/>
  <c r="D9" i="8"/>
  <c r="D74" i="8"/>
  <c r="D83" i="8"/>
  <c r="E84" i="8"/>
  <c r="E83" i="8"/>
  <c r="E74" i="8"/>
  <c r="F74" i="8"/>
  <c r="F83" i="7"/>
  <c r="C73" i="7"/>
  <c r="C84" i="7" s="1"/>
  <c r="H73" i="7"/>
  <c r="H84" i="7" s="1"/>
  <c r="L73" i="7"/>
  <c r="L84" i="7" s="1"/>
  <c r="P73" i="7"/>
  <c r="P84" i="7" s="1"/>
  <c r="D66" i="7"/>
  <c r="D75" i="7"/>
  <c r="D78" i="7"/>
  <c r="E74" i="7"/>
  <c r="M73" i="7"/>
  <c r="M84" i="7" s="1"/>
  <c r="F73" i="7"/>
  <c r="N73" i="7"/>
  <c r="N84" i="7" s="1"/>
  <c r="E73" i="7"/>
  <c r="E84" i="7" s="1"/>
  <c r="I73" i="7"/>
  <c r="I84" i="7" s="1"/>
  <c r="B73" i="7"/>
  <c r="B84" i="7" s="1"/>
  <c r="G73" i="7"/>
  <c r="G84" i="7" s="1"/>
  <c r="K73" i="7"/>
  <c r="K84" i="7" s="1"/>
  <c r="O73" i="7"/>
  <c r="O84" i="7" s="1"/>
  <c r="D61" i="7"/>
  <c r="D69" i="7"/>
  <c r="D51" i="7"/>
  <c r="D43" i="7"/>
  <c r="D35" i="7"/>
  <c r="D25" i="7"/>
  <c r="D15" i="7"/>
  <c r="J73" i="7"/>
  <c r="J84" i="7" s="1"/>
  <c r="D9" i="7"/>
  <c r="D83" i="7"/>
  <c r="F74" i="7"/>
  <c r="D69" i="6"/>
  <c r="D66" i="6"/>
  <c r="D61" i="6"/>
  <c r="D51" i="6"/>
  <c r="D43" i="6"/>
  <c r="D35" i="6"/>
  <c r="D25" i="6"/>
  <c r="I73" i="6"/>
  <c r="I84" i="6" s="1"/>
  <c r="D15" i="6"/>
  <c r="D9" i="6"/>
  <c r="F84" i="6"/>
  <c r="D74" i="6"/>
  <c r="D83" i="6"/>
  <c r="E74" i="6"/>
  <c r="D69" i="5"/>
  <c r="D66" i="5"/>
  <c r="D61" i="5"/>
  <c r="D51" i="5"/>
  <c r="D43" i="5"/>
  <c r="D35" i="5"/>
  <c r="D25" i="5"/>
  <c r="D15" i="5"/>
  <c r="H73" i="5"/>
  <c r="H84" i="5" s="1"/>
  <c r="D9" i="5"/>
  <c r="D73" i="5" s="1"/>
  <c r="D84" i="5" s="1"/>
  <c r="D74" i="5"/>
  <c r="D83" i="5"/>
  <c r="E74" i="5"/>
  <c r="F74" i="5"/>
  <c r="D69" i="4"/>
  <c r="D51" i="4"/>
  <c r="D43" i="4"/>
  <c r="D35" i="4"/>
  <c r="D25" i="4"/>
  <c r="D15" i="4"/>
  <c r="D9" i="4"/>
  <c r="G73" i="4"/>
  <c r="G84" i="4" s="1"/>
  <c r="E84" i="4"/>
  <c r="D74" i="4"/>
  <c r="D83" i="4"/>
  <c r="E74" i="4"/>
  <c r="F83" i="3"/>
  <c r="D78" i="3"/>
  <c r="G83" i="3"/>
  <c r="D35" i="3"/>
  <c r="D75" i="3"/>
  <c r="H73" i="3"/>
  <c r="H84" i="3" s="1"/>
  <c r="L73" i="3"/>
  <c r="L84" i="3" s="1"/>
  <c r="P73" i="3"/>
  <c r="P84" i="3" s="1"/>
  <c r="J73" i="3"/>
  <c r="J84" i="3" s="1"/>
  <c r="N73" i="3"/>
  <c r="N84" i="3" s="1"/>
  <c r="D69" i="3"/>
  <c r="F74" i="3"/>
  <c r="I73" i="3"/>
  <c r="I84" i="3" s="1"/>
  <c r="D15" i="3"/>
  <c r="B73" i="3"/>
  <c r="B84" i="3" s="1"/>
  <c r="G73" i="3"/>
  <c r="K73" i="3"/>
  <c r="K84" i="3" s="1"/>
  <c r="O73" i="3"/>
  <c r="O84" i="3" s="1"/>
  <c r="D61" i="3"/>
  <c r="E73" i="3"/>
  <c r="M73" i="3"/>
  <c r="M84" i="3" s="1"/>
  <c r="C73" i="3"/>
  <c r="C84" i="3" s="1"/>
  <c r="E75" i="3"/>
  <c r="D66" i="3"/>
  <c r="D51" i="3"/>
  <c r="D43" i="3"/>
  <c r="D25" i="3"/>
  <c r="D9" i="3"/>
  <c r="F73" i="3"/>
  <c r="F84" i="3" s="1"/>
  <c r="D74" i="3"/>
  <c r="G74" i="3"/>
  <c r="D71" i="2"/>
  <c r="D72" i="2"/>
  <c r="D70" i="2"/>
  <c r="D68" i="2"/>
  <c r="D67" i="2"/>
  <c r="D63" i="2"/>
  <c r="D64" i="2"/>
  <c r="D65" i="2"/>
  <c r="D62" i="2"/>
  <c r="D53" i="2"/>
  <c r="D54" i="2"/>
  <c r="D55" i="2"/>
  <c r="D56" i="2"/>
  <c r="D57" i="2"/>
  <c r="D58" i="2"/>
  <c r="D59" i="2"/>
  <c r="D60" i="2"/>
  <c r="D52" i="2"/>
  <c r="D45" i="2"/>
  <c r="D46" i="2"/>
  <c r="D47" i="2"/>
  <c r="D48" i="2"/>
  <c r="D49" i="2"/>
  <c r="D50" i="2"/>
  <c r="D44" i="2"/>
  <c r="D37" i="2"/>
  <c r="D38" i="2"/>
  <c r="D39" i="2"/>
  <c r="D40" i="2"/>
  <c r="D41" i="2"/>
  <c r="D42" i="2"/>
  <c r="D36" i="2"/>
  <c r="D27" i="2"/>
  <c r="D28" i="2"/>
  <c r="D29" i="2"/>
  <c r="D30" i="2"/>
  <c r="D31" i="2"/>
  <c r="D32" i="2"/>
  <c r="D33" i="2"/>
  <c r="D34" i="2"/>
  <c r="D26" i="2"/>
  <c r="D17" i="2"/>
  <c r="D18" i="2"/>
  <c r="D19" i="2"/>
  <c r="D20" i="2"/>
  <c r="D21" i="2"/>
  <c r="D22" i="2"/>
  <c r="D23" i="2"/>
  <c r="D24" i="2"/>
  <c r="D16" i="2"/>
  <c r="D11" i="2"/>
  <c r="D12" i="2"/>
  <c r="D13" i="2"/>
  <c r="D14" i="2"/>
  <c r="D79" i="2"/>
  <c r="D80" i="2"/>
  <c r="D82" i="2"/>
  <c r="D81" i="2" s="1"/>
  <c r="D10" i="2"/>
  <c r="P9" i="2"/>
  <c r="P15" i="2"/>
  <c r="P25" i="2"/>
  <c r="P35" i="2"/>
  <c r="P43" i="2"/>
  <c r="P51" i="2"/>
  <c r="P61" i="2"/>
  <c r="P66" i="2"/>
  <c r="P69" i="2"/>
  <c r="P78" i="2"/>
  <c r="P83" i="2" s="1"/>
  <c r="O9" i="2"/>
  <c r="O15" i="2"/>
  <c r="O25" i="2"/>
  <c r="O35" i="2"/>
  <c r="O43" i="2"/>
  <c r="O51" i="2"/>
  <c r="O61" i="2"/>
  <c r="O66" i="2"/>
  <c r="O69" i="2"/>
  <c r="O78" i="2"/>
  <c r="O83" i="2" s="1"/>
  <c r="N9" i="2"/>
  <c r="N15" i="2"/>
  <c r="N25" i="2"/>
  <c r="N35" i="2"/>
  <c r="N43" i="2"/>
  <c r="N51" i="2"/>
  <c r="N61" i="2"/>
  <c r="N66" i="2"/>
  <c r="N69" i="2"/>
  <c r="N78" i="2"/>
  <c r="N83" i="2" s="1"/>
  <c r="M9" i="2"/>
  <c r="M15" i="2"/>
  <c r="M25" i="2"/>
  <c r="M35" i="2"/>
  <c r="M43" i="2"/>
  <c r="M51" i="2"/>
  <c r="M61" i="2"/>
  <c r="M66" i="2"/>
  <c r="M69" i="2"/>
  <c r="M78" i="2"/>
  <c r="M83" i="2" s="1"/>
  <c r="L9" i="2"/>
  <c r="L15" i="2"/>
  <c r="L25" i="2"/>
  <c r="L35" i="2"/>
  <c r="L43" i="2"/>
  <c r="L51" i="2"/>
  <c r="L61" i="2"/>
  <c r="L66" i="2"/>
  <c r="L69" i="2"/>
  <c r="L78" i="2"/>
  <c r="L83" i="2" s="1"/>
  <c r="K9" i="2"/>
  <c r="K15" i="2"/>
  <c r="K25" i="2"/>
  <c r="K35" i="2"/>
  <c r="K43" i="2"/>
  <c r="K51" i="2"/>
  <c r="K61" i="2"/>
  <c r="K66" i="2"/>
  <c r="K69" i="2"/>
  <c r="K78" i="2"/>
  <c r="K83" i="2" s="1"/>
  <c r="J9" i="2"/>
  <c r="J15" i="2"/>
  <c r="J25" i="2"/>
  <c r="J35" i="2"/>
  <c r="J43" i="2"/>
  <c r="J51" i="2"/>
  <c r="J61" i="2"/>
  <c r="J66" i="2"/>
  <c r="J69" i="2"/>
  <c r="J78" i="2"/>
  <c r="J83" i="2" s="1"/>
  <c r="I9" i="2"/>
  <c r="I15" i="2"/>
  <c r="I25" i="2"/>
  <c r="I35" i="2"/>
  <c r="I43" i="2"/>
  <c r="I51" i="2"/>
  <c r="I61" i="2"/>
  <c r="I66" i="2"/>
  <c r="I69" i="2"/>
  <c r="I78" i="2"/>
  <c r="I83" i="2" s="1"/>
  <c r="H9" i="2"/>
  <c r="H15" i="2"/>
  <c r="H25" i="2"/>
  <c r="H35" i="2"/>
  <c r="H43" i="2"/>
  <c r="H51" i="2"/>
  <c r="H61" i="2"/>
  <c r="H66" i="2"/>
  <c r="H69" i="2"/>
  <c r="H78" i="2"/>
  <c r="H83" i="2" s="1"/>
  <c r="G9" i="2"/>
  <c r="G15" i="2"/>
  <c r="G25" i="2"/>
  <c r="G35" i="2"/>
  <c r="G43" i="2"/>
  <c r="G51" i="2"/>
  <c r="G61" i="2"/>
  <c r="G66" i="2"/>
  <c r="G69" i="2"/>
  <c r="G75" i="2"/>
  <c r="G78" i="2"/>
  <c r="F9" i="2"/>
  <c r="F15" i="2"/>
  <c r="F25" i="2"/>
  <c r="F35" i="2"/>
  <c r="F43" i="2"/>
  <c r="F51" i="2"/>
  <c r="F61" i="2"/>
  <c r="F66" i="2"/>
  <c r="F69" i="2"/>
  <c r="F75" i="2"/>
  <c r="F78" i="2"/>
  <c r="E9" i="2"/>
  <c r="E15" i="2"/>
  <c r="E25" i="2"/>
  <c r="E35" i="2"/>
  <c r="E61" i="2"/>
  <c r="E69" i="2"/>
  <c r="E76" i="2"/>
  <c r="D76" i="2" s="1"/>
  <c r="E77" i="2"/>
  <c r="D77" i="2" s="1"/>
  <c r="E78" i="2"/>
  <c r="E81" i="2"/>
  <c r="C81" i="2"/>
  <c r="C78" i="2"/>
  <c r="C75" i="2"/>
  <c r="C69" i="2"/>
  <c r="B69" i="2"/>
  <c r="C66" i="2"/>
  <c r="B66" i="2"/>
  <c r="C61" i="2"/>
  <c r="B61" i="2"/>
  <c r="C51" i="2"/>
  <c r="B51" i="2"/>
  <c r="C43" i="2"/>
  <c r="B43" i="2"/>
  <c r="C35" i="2"/>
  <c r="B35" i="2"/>
  <c r="C25" i="2"/>
  <c r="B25" i="2"/>
  <c r="C15" i="2"/>
  <c r="B15" i="2"/>
  <c r="C9" i="2"/>
  <c r="B9" i="2"/>
  <c r="B25" i="1"/>
  <c r="D82" i="1"/>
  <c r="D81" i="1" s="1"/>
  <c r="E81" i="1"/>
  <c r="C81" i="1"/>
  <c r="D80" i="1"/>
  <c r="D79" i="1"/>
  <c r="P78" i="1"/>
  <c r="P83" i="1" s="1"/>
  <c r="O78" i="1"/>
  <c r="O83" i="1" s="1"/>
  <c r="N78" i="1"/>
  <c r="N83" i="1" s="1"/>
  <c r="M78" i="1"/>
  <c r="M83" i="1" s="1"/>
  <c r="L78" i="1"/>
  <c r="L83" i="1" s="1"/>
  <c r="K78" i="1"/>
  <c r="K83" i="1" s="1"/>
  <c r="J78" i="1"/>
  <c r="J83" i="1" s="1"/>
  <c r="I78" i="1"/>
  <c r="I83" i="1" s="1"/>
  <c r="H78" i="1"/>
  <c r="H83" i="1" s="1"/>
  <c r="G78" i="1"/>
  <c r="F78" i="1"/>
  <c r="E78" i="1"/>
  <c r="C78" i="1"/>
  <c r="E77" i="1"/>
  <c r="D77" i="1" s="1"/>
  <c r="E76" i="1"/>
  <c r="D76" i="1" s="1"/>
  <c r="G75" i="1"/>
  <c r="F75" i="1"/>
  <c r="C75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E74" i="12" l="1"/>
  <c r="D73" i="12"/>
  <c r="D84" i="12" s="1"/>
  <c r="D73" i="11"/>
  <c r="D84" i="11" s="1"/>
  <c r="D84" i="10"/>
  <c r="D74" i="9"/>
  <c r="E84" i="9"/>
  <c r="D73" i="9"/>
  <c r="D84" i="9" s="1"/>
  <c r="D73" i="8"/>
  <c r="D84" i="8" s="1"/>
  <c r="F84" i="7"/>
  <c r="D74" i="7"/>
  <c r="D73" i="7"/>
  <c r="D84" i="7" s="1"/>
  <c r="D73" i="6"/>
  <c r="D84" i="6" s="1"/>
  <c r="D73" i="4"/>
  <c r="D84" i="4" s="1"/>
  <c r="D83" i="3"/>
  <c r="G84" i="3"/>
  <c r="E83" i="3"/>
  <c r="E84" i="3" s="1"/>
  <c r="E74" i="3"/>
  <c r="D73" i="3"/>
  <c r="D84" i="3" s="1"/>
  <c r="N73" i="2"/>
  <c r="N84" i="2" s="1"/>
  <c r="F73" i="2"/>
  <c r="G83" i="2"/>
  <c r="D75" i="2"/>
  <c r="M73" i="2"/>
  <c r="M84" i="2" s="1"/>
  <c r="F74" i="2"/>
  <c r="P73" i="2"/>
  <c r="P84" i="2" s="1"/>
  <c r="D78" i="2"/>
  <c r="D61" i="2"/>
  <c r="D69" i="2"/>
  <c r="E73" i="2"/>
  <c r="B73" i="2"/>
  <c r="B84" i="2" s="1"/>
  <c r="G73" i="2"/>
  <c r="H73" i="2"/>
  <c r="H84" i="2" s="1"/>
  <c r="J73" i="2"/>
  <c r="J84" i="2" s="1"/>
  <c r="K73" i="2"/>
  <c r="K84" i="2" s="1"/>
  <c r="L73" i="2"/>
  <c r="L84" i="2" s="1"/>
  <c r="I73" i="2"/>
  <c r="I84" i="2" s="1"/>
  <c r="O73" i="2"/>
  <c r="O84" i="2" s="1"/>
  <c r="D43" i="2"/>
  <c r="D66" i="2"/>
  <c r="D51" i="2"/>
  <c r="D35" i="2"/>
  <c r="D25" i="2"/>
  <c r="D15" i="2"/>
  <c r="E75" i="2"/>
  <c r="E83" i="2" s="1"/>
  <c r="G74" i="2"/>
  <c r="F83" i="2"/>
  <c r="C73" i="2"/>
  <c r="C84" i="2" s="1"/>
  <c r="E75" i="1"/>
  <c r="E83" i="1" s="1"/>
  <c r="N73" i="1"/>
  <c r="N84" i="1" s="1"/>
  <c r="F73" i="1"/>
  <c r="J73" i="1"/>
  <c r="J84" i="1" s="1"/>
  <c r="F74" i="1"/>
  <c r="D78" i="1"/>
  <c r="G74" i="1"/>
  <c r="F83" i="1"/>
  <c r="G73" i="1"/>
  <c r="K73" i="1"/>
  <c r="K84" i="1" s="1"/>
  <c r="O73" i="1"/>
  <c r="O84" i="1" s="1"/>
  <c r="G83" i="1"/>
  <c r="E73" i="1"/>
  <c r="I73" i="1"/>
  <c r="I84" i="1" s="1"/>
  <c r="M73" i="1"/>
  <c r="M84" i="1" s="1"/>
  <c r="D73" i="1"/>
  <c r="H73" i="1"/>
  <c r="H84" i="1" s="1"/>
  <c r="L73" i="1"/>
  <c r="L84" i="1" s="1"/>
  <c r="P73" i="1"/>
  <c r="P84" i="1" s="1"/>
  <c r="D75" i="1"/>
  <c r="C73" i="1"/>
  <c r="C84" i="1" s="1"/>
  <c r="B73" i="1"/>
  <c r="B84" i="1" s="1"/>
  <c r="F84" i="2" l="1"/>
  <c r="D83" i="2"/>
  <c r="G84" i="2"/>
  <c r="D74" i="2"/>
  <c r="E84" i="2"/>
  <c r="E74" i="2"/>
  <c r="G84" i="1"/>
  <c r="E74" i="1"/>
  <c r="E84" i="1"/>
  <c r="F84" i="1"/>
  <c r="D74" i="1"/>
  <c r="D83" i="1"/>
  <c r="D84" i="1" s="1"/>
  <c r="D9" i="2"/>
  <c r="D73" i="2" s="1"/>
  <c r="D84" i="2" l="1"/>
</calcChain>
</file>

<file path=xl/sharedStrings.xml><?xml version="1.0" encoding="utf-8"?>
<sst xmlns="http://schemas.openxmlformats.org/spreadsheetml/2006/main" count="1441" uniqueCount="160">
  <si>
    <t>Ministerio de Educacion Superior  Ciencia y Tecnologia</t>
  </si>
  <si>
    <t>Instituto Tecnico Superior Comunitario</t>
  </si>
  <si>
    <t>Año 2024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</si>
  <si>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</si>
  <si>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</si>
  <si>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</si>
  <si>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</si>
  <si>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</si>
  <si>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</si>
  <si>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</si>
  <si>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</si>
  <si>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</si>
  <si>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</si>
  <si>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</si>
  <si>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</si>
  <si>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</si>
  <si>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</si>
  <si>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</si>
  <si>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</si>
  <si>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</si>
  <si>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</si>
  <si>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</si>
  <si>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</si>
  <si>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</si>
  <si>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</si>
  <si>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</si>
  <si>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</si>
  <si>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</si>
  <si>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</si>
  <si>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</si>
  <si>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</si>
  <si>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</si>
  <si>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</si>
  <si>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</si>
  <si>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</si>
  <si>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</si>
  <si>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</si>
  <si>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</si>
  <si>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</si>
  <si>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</si>
  <si>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</si>
  <si>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</si>
  <si>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</si>
  <si>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</si>
  <si>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</si>
  <si>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</si>
  <si>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</si>
  <si>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</si>
  <si>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</si>
  <si>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</si>
  <si>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</si>
  <si>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</si>
  <si>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</si>
  <si>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</si>
  <si>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</si>
  <si>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</si>
  <si>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</si>
  <si>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</si>
  <si>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</si>
  <si>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</si>
  <si>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</si>
  <si>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</si>
  <si>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</si>
  <si>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</si>
  <si>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</si>
  <si>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</si>
  <si>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</si>
  <si>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</si>
  <si>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</si>
  <si>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</si>
  <si>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</si>
  <si>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</si>
  <si>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</si>
  <si>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</si>
  <si>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</si>
  <si>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</si>
  <si>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</si>
  <si>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</si>
  <si>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</si>
  <si>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</si>
  <si>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</si>
  <si>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</si>
  <si>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</si>
  <si>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</si>
  <si>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</si>
  <si>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</si>
  <si>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</si>
  <si>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</si>
  <si>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</si>
  <si>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</si>
  <si>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</si>
  <si>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</si>
  <si>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</si>
  <si>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</si>
  <si>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</si>
  <si>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</si>
  <si>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</si>
  <si>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</si>
  <si>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</si>
  <si>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</si>
  <si>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</si>
  <si>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</si>
  <si>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</si>
  <si>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</si>
  <si>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</si>
  <si>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</si>
  <si>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</si>
  <si>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 xml:space="preserve">  __________________________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</si>
  <si>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</si>
  <si>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</si>
  <si>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</si>
  <si>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</si>
  <si>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</si>
  <si>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</si>
  <si>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_________________________________________</t>
  </si>
  <si>
    <t xml:space="preserve">Dra. Maritza Contreras </t>
  </si>
  <si>
    <t xml:space="preserve">Vicerrectora Administrativa y Financiera </t>
  </si>
  <si>
    <t>Fuente: [SIGEF]</t>
  </si>
  <si>
    <t>Fecha de registro: hasta el 31 de enero 2024</t>
  </si>
  <si>
    <t>Fecha de imputación: hasta el 31 de enero 2024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</si>
  <si>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</si>
  <si>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</si>
  <si>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</si>
  <si>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</si>
  <si>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</si>
  <si>
    <t>_______________________________</t>
  </si>
  <si>
    <t>Fecha de registro: hasta el 29 de febrero 2024</t>
  </si>
  <si>
    <t>Fecha de imputación: hasta el 29 de febrero 2024</t>
  </si>
  <si>
    <t>Fecha de registro: hasta el 31 de marzo 2024</t>
  </si>
  <si>
    <t>Fecha de imputación: hasta el 31 de marzo 2024</t>
  </si>
  <si>
    <t xml:space="preserve">                                    _______________________________</t>
  </si>
  <si>
    <t xml:space="preserve">                              Licda. Claudia Quiterio </t>
  </si>
  <si>
    <t xml:space="preserve">                             Directora Financiera </t>
  </si>
  <si>
    <t>Fecha de registro: hasta el 30 de Aabril 2024</t>
  </si>
  <si>
    <t>Fecha de imputación: hasta el 30 de abril 2024</t>
  </si>
  <si>
    <t xml:space="preserve">                                                                               _______________________________</t>
  </si>
  <si>
    <t xml:space="preserve">                                                                                   Licda. Claudia Quiterio </t>
  </si>
  <si>
    <t xml:space="preserve">                                                                                    Directora Financiera </t>
  </si>
  <si>
    <t>Fecha de registro: hasta el 31 de mayo 2024</t>
  </si>
  <si>
    <t>Fecha de imputación: hasta el 31 de mayo 2024</t>
  </si>
  <si>
    <t xml:space="preserve">         __________________________</t>
  </si>
  <si>
    <t xml:space="preserve">              Licda. Yenny Hernandez</t>
  </si>
  <si>
    <t xml:space="preserve">           Encargada de Presupuesto</t>
  </si>
  <si>
    <t>Fecha de registro: hasta el 30 de junio 2024</t>
  </si>
  <si>
    <t>Fecha de imputación: hasta el 30 de junio 2024</t>
  </si>
  <si>
    <t>_________________________________</t>
  </si>
  <si>
    <t xml:space="preserve">                  </t>
  </si>
  <si>
    <t xml:space="preserve">  Licda. Claudia Quiterio </t>
  </si>
  <si>
    <t xml:space="preserve">                                                                                    </t>
  </si>
  <si>
    <t>Fecha de registro: hasta el 31 de julio 2024</t>
  </si>
  <si>
    <t>Fecha de imputación: hasta el 31 de julio 2024</t>
  </si>
  <si>
    <t>Fecha de registro: hasta el 31 de agosto 2024</t>
  </si>
  <si>
    <t>Fecha de imputación: hasta el 31 de agosto 2024</t>
  </si>
  <si>
    <t>2.1.2 - SOBRESUELDOS</t>
  </si>
  <si>
    <t>Fecha de registro: hasta el 30 de septiembre 2024</t>
  </si>
  <si>
    <t>Fecha de imputación: hasta el 30 de septiembre 2024</t>
  </si>
  <si>
    <t>Fecha de registro: hasta el 31 de octubre 2024</t>
  </si>
  <si>
    <t>Fecha de imputación: hasta el 31 de octubre 2024</t>
  </si>
  <si>
    <t>Fecha de registro: hasta el 30 de noviembre 2024</t>
  </si>
  <si>
    <t>Fecha de imputación: hasta el 30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</si>
</sst>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1" fillId="0" borderId="0" xfId="0" applyFont="1"/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vertical="top" wrapText="1" indent="2"/>
    </xf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8" fillId="2" borderId="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03BA0E0B-FFB5-4BB4-94EE-AC7741A25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2000250</xdr:colOff>
      <xdr:row>5</xdr:row>
      <xdr:rowOff>180976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45D532AF-06F2-4153-BE59-0F76B97551F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00250" cy="165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762001</xdr:colOff>
      <xdr:row>0</xdr:row>
      <xdr:rowOff>0</xdr:rowOff>
    </xdr:from>
    <xdr:ext cx="2063750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51A4DD5D-6AAE-4B42-AA76-C9049D9E0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1801" y="0"/>
          <a:ext cx="2063750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4124325</xdr:colOff>
      <xdr:row>5</xdr:row>
      <xdr:rowOff>152401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C62E397-AD36-4453-A6C0-172F0E03497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4124325" cy="16287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142876</xdr:colOff>
      <xdr:row>0</xdr:row>
      <xdr:rowOff>0</xdr:rowOff>
    </xdr:from>
    <xdr:ext cx="2063750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7CDFC7BB-8D2D-414F-B193-3A22325EF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68626" y="0"/>
          <a:ext cx="2063750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4524375</xdr:colOff>
      <xdr:row>5</xdr:row>
      <xdr:rowOff>133350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3A2A39F7-E726-4158-A440-1EDC5FF0C89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4524375" cy="16097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95251</xdr:colOff>
      <xdr:row>0</xdr:row>
      <xdr:rowOff>0</xdr:rowOff>
    </xdr:from>
    <xdr:ext cx="2063750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62996E24-B79E-4A30-8B41-D76A2B147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97376" y="0"/>
          <a:ext cx="2063750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3200400</xdr:colOff>
      <xdr:row>5</xdr:row>
      <xdr:rowOff>133350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C0EF078E-44F3-4EB0-B088-EB7C7C8520B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200400" cy="16097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0</xdr:row>
      <xdr:rowOff>67065</xdr:rowOff>
    </xdr:from>
    <xdr:ext cx="15716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028AC370-A35A-429D-AAC7-F02DAAA7C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67065"/>
          <a:ext cx="15716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2790824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3823513-0C49-445B-82B8-C7AD1D5C85E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790824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742950</xdr:colOff>
      <xdr:row>0</xdr:row>
      <xdr:rowOff>28575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854C509C-7E98-44CA-9CC0-0D358F4FB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285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3162300</xdr:colOff>
      <xdr:row>6</xdr:row>
      <xdr:rowOff>9526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8392E7D8-6BFC-4B4D-A6F7-C65F23847CC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162300" cy="17240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28575</xdr:colOff>
      <xdr:row>0</xdr:row>
      <xdr:rowOff>38100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7F9CB453-B582-4BC1-8548-F13799BE1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38100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3333750</xdr:colOff>
      <xdr:row>5</xdr:row>
      <xdr:rowOff>228600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940C5E3D-0D3F-4BEA-935E-99E9C6A2F1B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333750" cy="17049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638175</xdr:colOff>
      <xdr:row>0</xdr:row>
      <xdr:rowOff>66675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D93C94E4-8D29-4905-B59B-06D4B91CA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3700" y="666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3609974</xdr:colOff>
      <xdr:row>5</xdr:row>
      <xdr:rowOff>104775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64488902-5C63-4A22-8A8F-EEDE1C6CFE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609974" cy="15811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847725</xdr:colOff>
      <xdr:row>0</xdr:row>
      <xdr:rowOff>47624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0C0C83E3-7F0A-4F34-BAFD-BC300DFDB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8575" y="47624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4133850</xdr:colOff>
      <xdr:row>5</xdr:row>
      <xdr:rowOff>209548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C56A9AEB-B175-4B33-B8DB-78E441AC995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33850" cy="16859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800100</xdr:colOff>
      <xdr:row>0</xdr:row>
      <xdr:rowOff>28574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5E8DBF70-28BA-4EAD-AB5D-C6DA4A78D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3925" y="28574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4152900</xdr:colOff>
      <xdr:row>5</xdr:row>
      <xdr:rowOff>190500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D93A03D9-344B-40CB-AAF1-6AD86EC16D2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52900" cy="1666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0</xdr:row>
      <xdr:rowOff>0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7C31C06F-904F-4F40-B7EA-CB78CC7AC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0225" y="0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3686174</xdr:colOff>
      <xdr:row>6</xdr:row>
      <xdr:rowOff>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B3670AF7-B0BC-4235-8CBC-BB8D43A99E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686174" cy="171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142876</xdr:colOff>
      <xdr:row>0</xdr:row>
      <xdr:rowOff>0</xdr:rowOff>
    </xdr:from>
    <xdr:ext cx="2063750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CE5C240C-0928-4D66-9771-7286BF36D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2676" y="0"/>
          <a:ext cx="2063750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5724525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8A0667B1-054B-4E20-B3A1-6B9A4D89C97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724525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74.7109375" style="16" customWidth="1"/>
    <col min="2" max="2" width="19.140625" style="16" customWidth="1"/>
    <col min="3" max="3" width="18" style="16" customWidth="1"/>
    <col min="4" max="4" width="20" style="16" hidden="1" customWidth="1"/>
    <col min="5" max="14" width="18" style="16" hidden="1" customWidth="1"/>
    <col min="15" max="15" width="16.7109375" style="16" hidden="1" customWidth="1"/>
    <col min="16" max="16" width="21.7109375" style="16" hidden="1" customWidth="1"/>
    <col min="17" max="17" width="20" style="16" hidden="1" customWidth="1"/>
    <col min="18" max="18" width="17.85546875" style="16" hidden="1" customWidth="1"/>
    <col min="19" max="19" width="24.42578125" style="16" hidden="1" customWidth="1"/>
    <col min="20" max="20" width="17.7109375" style="16" hidden="1" customWidth="1"/>
    <col min="21" max="21" width="23.28515625" style="16" hidden="1" customWidth="1"/>
    <col min="22" max="22" width="16.140625" style="16" hidden="1" customWidth="1"/>
    <col min="23" max="23" width="5" style="16" hidden="1" customWidth="1"/>
    <col min="24" max="16384" width="8" style="16"/>
  </cols>
  <sheetData>
    <row r="1" spans="1:23" s="1" customFormat="1" ht="23.25" customHeight="1" x14ac:dyDescent="0.25">
      <c r="A1" s="46" t="s">
        <v>0</v>
      </c>
      <c r="B1" s="46"/>
      <c r="C1" s="46"/>
    </row>
    <row r="2" spans="1:23" s="1" customFormat="1" ht="23.25" customHeight="1" x14ac:dyDescent="0.25">
      <c r="A2" s="46" t="s">
        <v>1</v>
      </c>
      <c r="B2" s="46"/>
      <c r="C2" s="46"/>
    </row>
    <row r="3" spans="1:23" s="2" customFormat="1" ht="23.25" x14ac:dyDescent="0.25">
      <c r="A3" s="46" t="s">
        <v>2</v>
      </c>
      <c r="B3" s="46"/>
      <c r="C3" s="46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s="2" customFormat="1" ht="23.25" customHeight="1" x14ac:dyDescent="0.25">
      <c r="A4" s="46" t="s">
        <v>3</v>
      </c>
      <c r="B4" s="46"/>
      <c r="C4" s="4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s="2" customFormat="1" ht="23.25" x14ac:dyDescent="0.25">
      <c r="A5" s="47" t="s">
        <v>4</v>
      </c>
      <c r="B5" s="47"/>
      <c r="C5" s="4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3" s="7" customFormat="1" ht="18.75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"/>
      <c r="R6" s="5"/>
      <c r="S6" s="5"/>
      <c r="T6" s="5"/>
      <c r="U6" s="5"/>
      <c r="V6" s="5"/>
      <c r="W6" s="6"/>
    </row>
    <row r="7" spans="1:23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23" s="13" customFormat="1" ht="15.75" x14ac:dyDescent="0.25">
      <c r="A8" s="12" t="s">
        <v>23</v>
      </c>
      <c r="B8" s="12"/>
      <c r="C8" s="12"/>
      <c r="D8" s="12"/>
      <c r="E8" s="12"/>
    </row>
    <row r="9" spans="1:23" ht="15.75" x14ac:dyDescent="0.25">
      <c r="A9" s="14" t="s">
        <v>24</v>
      </c>
      <c r="B9" s="15">
        <f>SUM(B10:B14)</f>
        <v>530624098</v>
      </c>
      <c r="C9" s="15">
        <f>SUM(C10:C14)</f>
        <v>530624098</v>
      </c>
      <c r="D9" s="15">
        <f>SUM(D10:D14)</f>
        <v>0</v>
      </c>
      <c r="E9" s="15">
        <f t="shared" ref="E9:P9" si="0">SUM(E10:E14)</f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23" ht="15.75" x14ac:dyDescent="0.25">
      <c r="A10" s="17" t="s">
        <v>25</v>
      </c>
      <c r="B10" s="18">
        <v>419037260</v>
      </c>
      <c r="C10" s="18">
        <v>419037260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3" ht="15.75" x14ac:dyDescent="0.25">
      <c r="A11" s="17" t="s">
        <v>26</v>
      </c>
      <c r="B11" s="18">
        <v>52155290</v>
      </c>
      <c r="C11" s="18">
        <v>52155290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3" ht="15.75" x14ac:dyDescent="0.25">
      <c r="A12" s="17" t="s">
        <v>27</v>
      </c>
      <c r="B12" s="19">
        <v>0</v>
      </c>
      <c r="C12" s="19">
        <v>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3" ht="15.75" x14ac:dyDescent="0.25">
      <c r="A13" s="17" t="s">
        <v>28</v>
      </c>
      <c r="B13" s="19">
        <v>0</v>
      </c>
      <c r="C13" s="19"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3" ht="15.75" x14ac:dyDescent="0.25">
      <c r="A14" s="17" t="s">
        <v>29</v>
      </c>
      <c r="B14" s="18">
        <v>59431548</v>
      </c>
      <c r="C14" s="18">
        <v>59431548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3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1">SUM(D16:D24)</f>
        <v>0</v>
      </c>
      <c r="E15" s="15">
        <f t="shared" si="1"/>
        <v>0</v>
      </c>
      <c r="F15" s="15">
        <f t="shared" si="1"/>
        <v>0</v>
      </c>
      <c r="G15" s="15">
        <f t="shared" si="1"/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 t="shared" si="1"/>
        <v>0</v>
      </c>
      <c r="P15" s="15">
        <f t="shared" si="1"/>
        <v>0</v>
      </c>
    </row>
    <row r="16" spans="1:23" ht="15.75" x14ac:dyDescent="0.25">
      <c r="A16" s="17" t="s">
        <v>31</v>
      </c>
      <c r="B16" s="18">
        <v>28187655</v>
      </c>
      <c r="C16" s="18">
        <v>28187655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2">SUM(D26:D34)</f>
        <v>0</v>
      </c>
      <c r="E25" s="15">
        <f t="shared" si="2"/>
        <v>0</v>
      </c>
      <c r="F25" s="15">
        <f t="shared" si="2"/>
        <v>0</v>
      </c>
      <c r="G25" s="15">
        <f t="shared" si="2"/>
        <v>0</v>
      </c>
      <c r="H25" s="15">
        <f t="shared" si="2"/>
        <v>0</v>
      </c>
      <c r="I25" s="15">
        <f t="shared" si="2"/>
        <v>0</v>
      </c>
      <c r="J25" s="15">
        <f t="shared" si="2"/>
        <v>0</v>
      </c>
      <c r="K25" s="15">
        <f t="shared" si="2"/>
        <v>0</v>
      </c>
      <c r="L25" s="15">
        <f t="shared" si="2"/>
        <v>0</v>
      </c>
      <c r="M25" s="15">
        <f t="shared" si="2"/>
        <v>0</v>
      </c>
      <c r="N25" s="15">
        <f t="shared" si="2"/>
        <v>0</v>
      </c>
      <c r="O25" s="15">
        <f t="shared" si="2"/>
        <v>0</v>
      </c>
      <c r="P25" s="15">
        <f t="shared" si="2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31.5" x14ac:dyDescent="0.25">
      <c r="A32" s="17" t="s">
        <v>47</v>
      </c>
      <c r="B32" s="18">
        <v>9650000</v>
      </c>
      <c r="C32" s="18">
        <v>9390000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3">SUM(D36:D42)</f>
        <v>0</v>
      </c>
      <c r="E35" s="21">
        <f t="shared" si="3"/>
        <v>0</v>
      </c>
      <c r="F35" s="15">
        <f t="shared" si="3"/>
        <v>0</v>
      </c>
      <c r="G35" s="15">
        <f t="shared" si="3"/>
        <v>0</v>
      </c>
      <c r="H35" s="15">
        <f t="shared" si="3"/>
        <v>0</v>
      </c>
      <c r="I35" s="15">
        <f t="shared" si="3"/>
        <v>0</v>
      </c>
      <c r="J35" s="15">
        <f t="shared" si="3"/>
        <v>0</v>
      </c>
      <c r="K35" s="15">
        <f t="shared" si="3"/>
        <v>0</v>
      </c>
      <c r="L35" s="15">
        <f t="shared" si="3"/>
        <v>0</v>
      </c>
      <c r="M35" s="15">
        <f t="shared" si="3"/>
        <v>0</v>
      </c>
      <c r="N35" s="15">
        <f t="shared" si="3"/>
        <v>0</v>
      </c>
      <c r="O35" s="15">
        <f t="shared" si="3"/>
        <v>0</v>
      </c>
      <c r="P35" s="15">
        <f t="shared" si="3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/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/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/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31.5" x14ac:dyDescent="0.25">
      <c r="A39" s="17" t="s">
        <v>54</v>
      </c>
      <c r="B39" s="19">
        <v>0</v>
      </c>
      <c r="C39" s="19">
        <v>0</v>
      </c>
      <c r="D39" s="19"/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31.5" x14ac:dyDescent="0.25">
      <c r="A40" s="17" t="s">
        <v>55</v>
      </c>
      <c r="B40" s="19">
        <v>0</v>
      </c>
      <c r="C40" s="19">
        <v>0</v>
      </c>
      <c r="D40" s="19"/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/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/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4">SUM(D44:D50)</f>
        <v>0</v>
      </c>
      <c r="E43" s="21">
        <f t="shared" si="4"/>
        <v>0</v>
      </c>
      <c r="F43" s="15">
        <f t="shared" si="4"/>
        <v>0</v>
      </c>
      <c r="G43" s="15">
        <f t="shared" si="4"/>
        <v>0</v>
      </c>
      <c r="H43" s="15">
        <f t="shared" si="4"/>
        <v>0</v>
      </c>
      <c r="I43" s="15">
        <f t="shared" si="4"/>
        <v>0</v>
      </c>
      <c r="J43" s="15">
        <f t="shared" si="4"/>
        <v>0</v>
      </c>
      <c r="K43" s="15">
        <f t="shared" si="4"/>
        <v>0</v>
      </c>
      <c r="L43" s="15">
        <f t="shared" si="4"/>
        <v>0</v>
      </c>
      <c r="M43" s="15">
        <f t="shared" si="4"/>
        <v>0</v>
      </c>
      <c r="N43" s="15">
        <f t="shared" si="4"/>
        <v>0</v>
      </c>
      <c r="O43" s="15">
        <f t="shared" si="4"/>
        <v>0</v>
      </c>
      <c r="P43" s="15">
        <f t="shared" si="4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/>
      <c r="E44" s="19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/>
      <c r="E45" s="19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/>
      <c r="E46" s="19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31.5" x14ac:dyDescent="0.25">
      <c r="A47" s="17" t="s">
        <v>62</v>
      </c>
      <c r="B47" s="19">
        <v>0</v>
      </c>
      <c r="C47" s="19">
        <v>0</v>
      </c>
      <c r="D47" s="19"/>
      <c r="E47" s="19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31.5" x14ac:dyDescent="0.25">
      <c r="A48" s="17" t="s">
        <v>63</v>
      </c>
      <c r="B48" s="19">
        <v>0</v>
      </c>
      <c r="C48" s="19">
        <v>0</v>
      </c>
      <c r="D48" s="19"/>
      <c r="E48" s="19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23" ht="15.75" x14ac:dyDescent="0.25">
      <c r="A49" s="17" t="s">
        <v>64</v>
      </c>
      <c r="B49" s="19">
        <v>0</v>
      </c>
      <c r="C49" s="19">
        <v>0</v>
      </c>
      <c r="D49" s="19"/>
      <c r="E49" s="19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23" ht="15.75" x14ac:dyDescent="0.25">
      <c r="A50" s="17" t="s">
        <v>65</v>
      </c>
      <c r="B50" s="19">
        <v>0</v>
      </c>
      <c r="C50" s="19">
        <v>0</v>
      </c>
      <c r="D50" s="19"/>
      <c r="E50" s="19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23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K51" si="5">SUM(D52:D60)</f>
        <v>0</v>
      </c>
      <c r="E51" s="15">
        <f t="shared" si="5"/>
        <v>0</v>
      </c>
      <c r="F51" s="15">
        <f t="shared" si="5"/>
        <v>0</v>
      </c>
      <c r="G51" s="15">
        <f>SUM(G52:G60)</f>
        <v>0</v>
      </c>
      <c r="H51" s="15">
        <f t="shared" si="5"/>
        <v>0</v>
      </c>
      <c r="I51" s="15">
        <f t="shared" si="5"/>
        <v>0</v>
      </c>
      <c r="J51" s="15">
        <f t="shared" si="5"/>
        <v>0</v>
      </c>
      <c r="K51" s="15">
        <f t="shared" si="5"/>
        <v>0</v>
      </c>
      <c r="L51" s="15">
        <f>SUM(L52:L60)</f>
        <v>0</v>
      </c>
      <c r="M51" s="15">
        <f>SUM(M52:M60)</f>
        <v>0</v>
      </c>
      <c r="N51" s="15">
        <f>SUM(N52:N60)</f>
        <v>0</v>
      </c>
      <c r="O51" s="15">
        <f>SUM(O52:O60)</f>
        <v>0</v>
      </c>
      <c r="P51" s="15">
        <f>SUM(P52:P60)</f>
        <v>0</v>
      </c>
    </row>
    <row r="52" spans="1:23" ht="15.75" x14ac:dyDescent="0.25">
      <c r="A52" s="17" t="s">
        <v>67</v>
      </c>
      <c r="B52" s="18">
        <v>1200000</v>
      </c>
      <c r="C52" s="18">
        <v>1565200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23" ht="15.75" x14ac:dyDescent="0.25">
      <c r="A53" s="17" t="s">
        <v>68</v>
      </c>
      <c r="B53" s="18">
        <v>1200000</v>
      </c>
      <c r="C53" s="18">
        <v>245400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23" ht="15.75" x14ac:dyDescent="0.25">
      <c r="A54" s="17" t="s">
        <v>69</v>
      </c>
      <c r="B54" s="18">
        <v>800000</v>
      </c>
      <c r="C54" s="18">
        <v>200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23" ht="15.75" x14ac:dyDescent="0.25">
      <c r="A55" s="17" t="s">
        <v>70</v>
      </c>
      <c r="B55" s="18">
        <v>300000</v>
      </c>
      <c r="C55" s="18">
        <v>300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23" ht="15.75" x14ac:dyDescent="0.25">
      <c r="A56" s="17" t="s">
        <v>71</v>
      </c>
      <c r="B56" s="18">
        <v>1633762</v>
      </c>
      <c r="C56" s="18">
        <v>130500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23" ht="15.75" x14ac:dyDescent="0.25">
      <c r="A57" s="17" t="s">
        <v>72</v>
      </c>
      <c r="B57" s="18">
        <v>300000</v>
      </c>
      <c r="C57" s="18">
        <v>100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23" ht="15.75" x14ac:dyDescent="0.25">
      <c r="A58" s="17" t="s">
        <v>73</v>
      </c>
      <c r="B58" s="19">
        <v>0</v>
      </c>
      <c r="C58" s="19">
        <v>0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23" ht="15.75" x14ac:dyDescent="0.25">
      <c r="A59" s="17" t="s">
        <v>74</v>
      </c>
      <c r="B59" s="18">
        <v>1000000</v>
      </c>
      <c r="C59" s="18">
        <v>200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23" ht="31.5" x14ac:dyDescent="0.25">
      <c r="A60" s="17" t="s">
        <v>75</v>
      </c>
      <c r="B60" s="19">
        <v>0</v>
      </c>
      <c r="C60" s="19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23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W61" si="6">SUM(D62:D65)</f>
        <v>0</v>
      </c>
      <c r="E61" s="21">
        <f t="shared" si="6"/>
        <v>0</v>
      </c>
      <c r="F61" s="15">
        <f t="shared" si="6"/>
        <v>0</v>
      </c>
      <c r="G61" s="15">
        <f t="shared" si="6"/>
        <v>0</v>
      </c>
      <c r="H61" s="15">
        <f t="shared" si="6"/>
        <v>0</v>
      </c>
      <c r="I61" s="15">
        <f t="shared" si="6"/>
        <v>0</v>
      </c>
      <c r="J61" s="15">
        <f t="shared" si="6"/>
        <v>0</v>
      </c>
      <c r="K61" s="15">
        <f t="shared" si="6"/>
        <v>0</v>
      </c>
      <c r="L61" s="15">
        <f t="shared" si="6"/>
        <v>0</v>
      </c>
      <c r="M61" s="15">
        <f t="shared" si="6"/>
        <v>0</v>
      </c>
      <c r="N61" s="15">
        <f t="shared" si="6"/>
        <v>0</v>
      </c>
      <c r="O61" s="15">
        <f t="shared" si="6"/>
        <v>0</v>
      </c>
      <c r="P61" s="15">
        <f t="shared" si="6"/>
        <v>0</v>
      </c>
      <c r="Q61" s="15">
        <f t="shared" si="6"/>
        <v>0</v>
      </c>
      <c r="R61" s="15">
        <f t="shared" si="6"/>
        <v>0</v>
      </c>
      <c r="S61" s="15">
        <f t="shared" si="6"/>
        <v>0</v>
      </c>
      <c r="T61" s="15">
        <f t="shared" si="6"/>
        <v>0</v>
      </c>
      <c r="U61" s="15">
        <f t="shared" si="6"/>
        <v>0</v>
      </c>
      <c r="V61" s="15">
        <f t="shared" si="6"/>
        <v>0</v>
      </c>
      <c r="W61" s="15">
        <f t="shared" si="6"/>
        <v>0</v>
      </c>
    </row>
    <row r="62" spans="1:23" ht="15.75" x14ac:dyDescent="0.25">
      <c r="A62" s="17" t="s">
        <v>77</v>
      </c>
      <c r="B62" s="18">
        <v>0</v>
      </c>
      <c r="C62" s="18">
        <v>0</v>
      </c>
      <c r="D62" s="19"/>
      <c r="E62" s="19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23" ht="15.75" x14ac:dyDescent="0.25">
      <c r="A63" s="17" t="s">
        <v>78</v>
      </c>
      <c r="B63" s="19">
        <v>0</v>
      </c>
      <c r="C63" s="19">
        <v>0</v>
      </c>
      <c r="D63" s="19"/>
      <c r="E63" s="19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23" ht="15.75" x14ac:dyDescent="0.25">
      <c r="A64" s="17" t="s">
        <v>79</v>
      </c>
      <c r="B64" s="19">
        <v>0</v>
      </c>
      <c r="C64" s="19">
        <v>0</v>
      </c>
      <c r="D64" s="19"/>
      <c r="E64" s="19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23" ht="31.5" x14ac:dyDescent="0.25">
      <c r="A65" s="17" t="s">
        <v>80</v>
      </c>
      <c r="B65" s="19">
        <v>0</v>
      </c>
      <c r="C65" s="19">
        <v>0</v>
      </c>
      <c r="D65" s="19"/>
      <c r="E65" s="19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23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K66" si="7">SUM(D67:D68)</f>
        <v>0</v>
      </c>
      <c r="E66" s="21">
        <f t="shared" si="7"/>
        <v>0</v>
      </c>
      <c r="F66" s="15">
        <f t="shared" si="7"/>
        <v>0</v>
      </c>
      <c r="G66" s="15">
        <f t="shared" si="7"/>
        <v>0</v>
      </c>
      <c r="H66" s="15">
        <f t="shared" si="7"/>
        <v>0</v>
      </c>
      <c r="I66" s="15">
        <f t="shared" si="7"/>
        <v>0</v>
      </c>
      <c r="J66" s="15">
        <f t="shared" si="7"/>
        <v>0</v>
      </c>
      <c r="K66" s="15">
        <f t="shared" si="7"/>
        <v>0</v>
      </c>
      <c r="L66" s="15">
        <f>SUM(L67:L68)</f>
        <v>0</v>
      </c>
      <c r="M66" s="15">
        <f>SUM(M67:M68)</f>
        <v>0</v>
      </c>
      <c r="N66" s="15">
        <f>SUM(N67:N68)</f>
        <v>0</v>
      </c>
      <c r="O66" s="15">
        <f>SUM(O67:O68)</f>
        <v>0</v>
      </c>
      <c r="P66" s="15">
        <f>SUM(P67:P68)</f>
        <v>0</v>
      </c>
    </row>
    <row r="67" spans="1:23" ht="15.75" x14ac:dyDescent="0.25">
      <c r="A67" s="17" t="s">
        <v>82</v>
      </c>
      <c r="B67" s="19">
        <v>0</v>
      </c>
      <c r="C67" s="19">
        <v>0</v>
      </c>
      <c r="D67" s="19"/>
      <c r="E67" s="19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23" ht="15.75" x14ac:dyDescent="0.25">
      <c r="A68" s="17" t="s">
        <v>83</v>
      </c>
      <c r="B68" s="19">
        <v>0</v>
      </c>
      <c r="C68" s="19">
        <v>0</v>
      </c>
      <c r="D68" s="19"/>
      <c r="E68" s="19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23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8">SUM(D70:D72)</f>
        <v>0</v>
      </c>
      <c r="E69" s="21">
        <f t="shared" si="8"/>
        <v>0</v>
      </c>
      <c r="F69" s="21">
        <f t="shared" si="8"/>
        <v>0</v>
      </c>
      <c r="G69" s="21">
        <f>SUM(G70:G72)</f>
        <v>0</v>
      </c>
      <c r="H69" s="21">
        <f t="shared" si="8"/>
        <v>0</v>
      </c>
      <c r="I69" s="21">
        <f t="shared" si="8"/>
        <v>0</v>
      </c>
      <c r="J69" s="21">
        <f t="shared" si="8"/>
        <v>0</v>
      </c>
      <c r="K69" s="21">
        <f t="shared" si="8"/>
        <v>0</v>
      </c>
      <c r="L69" s="21">
        <f t="shared" si="8"/>
        <v>0</v>
      </c>
      <c r="M69" s="21">
        <f t="shared" si="8"/>
        <v>0</v>
      </c>
      <c r="N69" s="21">
        <f t="shared" si="8"/>
        <v>0</v>
      </c>
      <c r="O69" s="21">
        <f t="shared" si="8"/>
        <v>0</v>
      </c>
      <c r="P69" s="21">
        <f t="shared" si="8"/>
        <v>0</v>
      </c>
    </row>
    <row r="70" spans="1:23" ht="15.75" x14ac:dyDescent="0.25">
      <c r="A70" s="17" t="s">
        <v>85</v>
      </c>
      <c r="B70" s="19">
        <v>0</v>
      </c>
      <c r="C70" s="19">
        <v>0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23" ht="15.75" x14ac:dyDescent="0.25">
      <c r="A71" s="17" t="s">
        <v>86</v>
      </c>
      <c r="B71" s="19">
        <v>0</v>
      </c>
      <c r="C71" s="19">
        <v>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23" ht="15.75" x14ac:dyDescent="0.25">
      <c r="A72" s="22" t="s">
        <v>87</v>
      </c>
      <c r="B72" s="23">
        <v>0</v>
      </c>
      <c r="C72" s="23">
        <v>0</v>
      </c>
      <c r="D72" s="23"/>
      <c r="E72" s="23"/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23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9">SUM(D9+D15+D25+D35+D43+D51+D66+D70)</f>
        <v>0</v>
      </c>
      <c r="E73" s="25">
        <f t="shared" si="9"/>
        <v>0</v>
      </c>
      <c r="F73" s="25">
        <f t="shared" si="9"/>
        <v>0</v>
      </c>
      <c r="G73" s="25">
        <f t="shared" si="9"/>
        <v>0</v>
      </c>
      <c r="H73" s="25">
        <f t="shared" si="9"/>
        <v>0</v>
      </c>
      <c r="I73" s="25">
        <f t="shared" si="9"/>
        <v>0</v>
      </c>
      <c r="J73" s="25">
        <f t="shared" si="9"/>
        <v>0</v>
      </c>
      <c r="K73" s="25">
        <f t="shared" si="9"/>
        <v>0</v>
      </c>
      <c r="L73" s="25">
        <f t="shared" si="9"/>
        <v>0</v>
      </c>
      <c r="M73" s="25">
        <f t="shared" si="9"/>
        <v>0</v>
      </c>
      <c r="N73" s="25">
        <f t="shared" si="9"/>
        <v>0</v>
      </c>
      <c r="O73" s="25">
        <f t="shared" si="9"/>
        <v>0</v>
      </c>
      <c r="P73" s="25">
        <f t="shared" si="9"/>
        <v>0</v>
      </c>
    </row>
    <row r="74" spans="1:23" ht="15.75" x14ac:dyDescent="0.25">
      <c r="A74" s="26" t="s">
        <v>89</v>
      </c>
      <c r="B74" s="27">
        <v>0</v>
      </c>
      <c r="C74" s="27">
        <v>0</v>
      </c>
      <c r="D74" s="27">
        <f t="shared" ref="D74:G74" si="10">SUM(D75+D78+D81)</f>
        <v>0</v>
      </c>
      <c r="E74" s="27">
        <f t="shared" si="10"/>
        <v>0</v>
      </c>
      <c r="F74" s="27">
        <f t="shared" si="10"/>
        <v>0</v>
      </c>
      <c r="G74" s="27">
        <f t="shared" si="10"/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23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:G75" si="11">SUM(D76:D77)</f>
        <v>0</v>
      </c>
      <c r="E75" s="29">
        <f t="shared" si="11"/>
        <v>0</v>
      </c>
      <c r="F75" s="15">
        <f t="shared" si="11"/>
        <v>0</v>
      </c>
      <c r="G75" s="15">
        <f t="shared" si="11"/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</row>
    <row r="76" spans="1:23" ht="15.75" x14ac:dyDescent="0.25">
      <c r="A76" s="17" t="s">
        <v>91</v>
      </c>
      <c r="B76" s="19">
        <v>0</v>
      </c>
      <c r="C76" s="19">
        <v>0</v>
      </c>
      <c r="D76" s="19">
        <f t="shared" ref="D76:E77" si="12">SUM(E76:P76)</f>
        <v>0</v>
      </c>
      <c r="E76" s="19">
        <f t="shared" si="12"/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23" ht="15.75" x14ac:dyDescent="0.25">
      <c r="A77" s="17" t="s">
        <v>92</v>
      </c>
      <c r="B77" s="19">
        <v>0</v>
      </c>
      <c r="C77" s="19">
        <v>0</v>
      </c>
      <c r="D77" s="19">
        <f t="shared" si="12"/>
        <v>0</v>
      </c>
      <c r="E77" s="19">
        <f t="shared" si="12"/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23" ht="15.75" x14ac:dyDescent="0.25">
      <c r="A78" s="20" t="s">
        <v>93</v>
      </c>
      <c r="B78" s="21">
        <v>0</v>
      </c>
      <c r="C78" s="21">
        <f>SUM(C79:C80)</f>
        <v>0</v>
      </c>
      <c r="D78" s="21">
        <f>SUM(D79:D80)</f>
        <v>0</v>
      </c>
      <c r="E78" s="21">
        <f t="shared" ref="E78:P78" si="13">SUM(E79:E80)</f>
        <v>0</v>
      </c>
      <c r="F78" s="15">
        <f t="shared" si="13"/>
        <v>0</v>
      </c>
      <c r="G78" s="15">
        <f t="shared" si="13"/>
        <v>0</v>
      </c>
      <c r="H78" s="15">
        <f t="shared" si="13"/>
        <v>0</v>
      </c>
      <c r="I78" s="15">
        <f t="shared" si="13"/>
        <v>0</v>
      </c>
      <c r="J78" s="15">
        <f t="shared" si="13"/>
        <v>0</v>
      </c>
      <c r="K78" s="15">
        <f t="shared" si="13"/>
        <v>0</v>
      </c>
      <c r="L78" s="15">
        <f t="shared" si="13"/>
        <v>0</v>
      </c>
      <c r="M78" s="15">
        <f t="shared" si="13"/>
        <v>0</v>
      </c>
      <c r="N78" s="15">
        <f t="shared" si="13"/>
        <v>0</v>
      </c>
      <c r="O78" s="15">
        <f t="shared" si="13"/>
        <v>0</v>
      </c>
      <c r="P78" s="15">
        <f t="shared" si="13"/>
        <v>0</v>
      </c>
    </row>
    <row r="79" spans="1:23" ht="15.75" x14ac:dyDescent="0.25">
      <c r="A79" s="17" t="s">
        <v>94</v>
      </c>
      <c r="B79" s="19">
        <v>0</v>
      </c>
      <c r="C79" s="19">
        <v>0</v>
      </c>
      <c r="D79" s="19">
        <f t="shared" ref="D79:D80" si="14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23" ht="15.75" x14ac:dyDescent="0.25">
      <c r="A80" s="17" t="s">
        <v>95</v>
      </c>
      <c r="B80" s="19">
        <v>0</v>
      </c>
      <c r="C80" s="19">
        <v>0</v>
      </c>
      <c r="D80" s="19">
        <f t="shared" si="14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 t="shared" ref="E81" si="15"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16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>SUM(D75+D78+D81)</f>
        <v>0</v>
      </c>
      <c r="E83" s="30">
        <f t="shared" ref="E83:K83" si="17">SUM(E75+E78+E81)</f>
        <v>0</v>
      </c>
      <c r="F83" s="30">
        <f t="shared" si="17"/>
        <v>0</v>
      </c>
      <c r="G83" s="30">
        <f t="shared" si="17"/>
        <v>0</v>
      </c>
      <c r="H83" s="30">
        <f t="shared" si="17"/>
        <v>0</v>
      </c>
      <c r="I83" s="30">
        <f t="shared" si="17"/>
        <v>0</v>
      </c>
      <c r="J83" s="30">
        <f t="shared" si="17"/>
        <v>0</v>
      </c>
      <c r="K83" s="30">
        <f t="shared" si="17"/>
        <v>0</v>
      </c>
      <c r="L83" s="30">
        <f>SUM(L75+L78+L81)</f>
        <v>0</v>
      </c>
      <c r="M83" s="30">
        <f>SUM(M75+M78+M81)</f>
        <v>0</v>
      </c>
      <c r="N83" s="30">
        <f>SUM(N75+N78+N81)</f>
        <v>0</v>
      </c>
      <c r="O83" s="30">
        <f>SUM(O75+O78+O81)</f>
        <v>0</v>
      </c>
      <c r="P83" s="30">
        <f>SUM(P75+P78+P81)</f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P84" si="18">SUM(D73+D83)</f>
        <v>0</v>
      </c>
      <c r="E84" s="32">
        <f t="shared" si="18"/>
        <v>0</v>
      </c>
      <c r="F84" s="32">
        <f t="shared" si="18"/>
        <v>0</v>
      </c>
      <c r="G84" s="32">
        <f t="shared" si="18"/>
        <v>0</v>
      </c>
      <c r="H84" s="32">
        <f t="shared" si="18"/>
        <v>0</v>
      </c>
      <c r="I84" s="32">
        <f t="shared" si="18"/>
        <v>0</v>
      </c>
      <c r="J84" s="32">
        <f t="shared" si="18"/>
        <v>0</v>
      </c>
      <c r="K84" s="32">
        <f t="shared" si="18"/>
        <v>0</v>
      </c>
      <c r="L84" s="32">
        <f t="shared" si="18"/>
        <v>0</v>
      </c>
      <c r="M84" s="32">
        <f t="shared" si="18"/>
        <v>0</v>
      </c>
      <c r="N84" s="32">
        <f t="shared" si="18"/>
        <v>0</v>
      </c>
      <c r="O84" s="32">
        <f t="shared" si="18"/>
        <v>0</v>
      </c>
      <c r="P84" s="32">
        <f t="shared" si="18"/>
        <v>0</v>
      </c>
    </row>
    <row r="85" spans="1:16" x14ac:dyDescent="0.25">
      <c r="A85" s="51" t="s">
        <v>100</v>
      </c>
      <c r="B85" s="51"/>
      <c r="C85" s="51"/>
    </row>
    <row r="86" spans="1:16" x14ac:dyDescent="0.25">
      <c r="A86" s="45" t="s">
        <v>101</v>
      </c>
      <c r="B86" s="45"/>
      <c r="C86" s="45"/>
      <c r="D86" s="34"/>
    </row>
    <row r="87" spans="1:16" x14ac:dyDescent="0.25">
      <c r="A87" s="51" t="s">
        <v>102</v>
      </c>
      <c r="B87" s="51"/>
      <c r="C87" s="51"/>
      <c r="D87" s="35"/>
    </row>
    <row r="88" spans="1:16" ht="28.5" customHeight="1" x14ac:dyDescent="0.25">
      <c r="A88" s="51" t="s">
        <v>103</v>
      </c>
      <c r="B88" s="51"/>
      <c r="C88" s="51"/>
      <c r="D88" s="35"/>
    </row>
    <row r="89" spans="1:16" x14ac:dyDescent="0.25">
      <c r="A89" s="45" t="s">
        <v>104</v>
      </c>
      <c r="B89" s="45"/>
      <c r="C89" s="45"/>
      <c r="D89" s="34"/>
    </row>
    <row r="90" spans="1:16" x14ac:dyDescent="0.25">
      <c r="A90" s="51" t="s">
        <v>105</v>
      </c>
      <c r="B90" s="51"/>
      <c r="C90" s="51"/>
      <c r="D90" s="36"/>
    </row>
    <row r="91" spans="1:16" x14ac:dyDescent="0.25">
      <c r="A91" s="51" t="s">
        <v>106</v>
      </c>
      <c r="B91" s="51"/>
      <c r="C91" s="51"/>
      <c r="D91" s="35"/>
    </row>
    <row r="92" spans="1:16" x14ac:dyDescent="0.25">
      <c r="A92" s="37"/>
      <c r="B92"/>
      <c r="C92"/>
      <c r="D92" s="35"/>
    </row>
    <row r="93" spans="1:16" x14ac:dyDescent="0.25">
      <c r="A93" s="38" t="s">
        <v>107</v>
      </c>
      <c r="B93" s="52" t="s">
        <v>108</v>
      </c>
      <c r="C93" s="52"/>
      <c r="E93" s="39"/>
      <c r="F93" s="39"/>
      <c r="G93" s="39"/>
      <c r="H93" s="39"/>
      <c r="I93" s="39"/>
      <c r="J93" s="39"/>
      <c r="K93" s="39"/>
      <c r="L93" s="39"/>
      <c r="M93" s="53" t="s">
        <v>109</v>
      </c>
      <c r="N93" s="53"/>
      <c r="O93" s="53"/>
      <c r="P93" s="53"/>
    </row>
    <row r="94" spans="1:16" x14ac:dyDescent="0.25">
      <c r="A94" s="38" t="s">
        <v>110</v>
      </c>
      <c r="B94" s="52" t="s">
        <v>111</v>
      </c>
      <c r="C94" s="52"/>
      <c r="E94" s="38"/>
      <c r="F94" s="38"/>
      <c r="H94" s="38"/>
      <c r="J94" s="38"/>
      <c r="K94" s="38"/>
      <c r="L94" s="38"/>
      <c r="M94" s="52" t="s">
        <v>111</v>
      </c>
      <c r="N94" s="52"/>
      <c r="O94" s="52"/>
      <c r="P94" s="52"/>
    </row>
    <row r="95" spans="1:16" x14ac:dyDescent="0.25">
      <c r="A95" s="38" t="s">
        <v>112</v>
      </c>
      <c r="B95" s="52" t="s">
        <v>113</v>
      </c>
      <c r="C95" s="52"/>
      <c r="E95" s="38"/>
      <c r="F95" s="38"/>
      <c r="H95" s="38"/>
      <c r="J95" s="38"/>
      <c r="K95" s="38"/>
      <c r="L95" s="38"/>
      <c r="M95" s="52" t="s">
        <v>113</v>
      </c>
      <c r="N95" s="52"/>
      <c r="O95" s="52"/>
      <c r="P95" s="52"/>
    </row>
    <row r="96" spans="1:16" x14ac:dyDescent="0.25">
      <c r="F96" s="40"/>
    </row>
    <row r="97" spans="1:13" x14ac:dyDescent="0.25">
      <c r="A97" s="53" t="s">
        <v>114</v>
      </c>
      <c r="B97" s="53"/>
      <c r="C97" s="53"/>
    </row>
    <row r="98" spans="1:13" x14ac:dyDescent="0.25">
      <c r="A98" s="54" t="s">
        <v>115</v>
      </c>
      <c r="B98" s="54"/>
      <c r="C98" s="54"/>
      <c r="D98" s="41"/>
      <c r="E98" s="41"/>
      <c r="F98" s="41"/>
      <c r="G98" s="41"/>
      <c r="H98" s="41"/>
      <c r="I98" s="41"/>
      <c r="J98" s="41"/>
      <c r="K98" s="41"/>
      <c r="L98" s="41"/>
      <c r="M98" s="41"/>
    </row>
    <row r="99" spans="1:13" x14ac:dyDescent="0.25">
      <c r="A99" s="54" t="s">
        <v>116</v>
      </c>
      <c r="B99" s="54"/>
      <c r="C99" s="54"/>
      <c r="D99" s="41"/>
      <c r="E99" s="41"/>
      <c r="F99" s="41"/>
      <c r="G99" s="41"/>
      <c r="H99" s="41"/>
      <c r="I99" s="41"/>
      <c r="J99" s="41"/>
      <c r="K99" s="41"/>
      <c r="L99" s="41"/>
      <c r="M99" s="41"/>
    </row>
  </sheetData>
  <sheetProtection algorithmName="SHA-512" hashValue="E1/seh7zXStX0cqE/2GcwasxJ9nimL+KrREVsftDtuEkS7gATo2IzHClue1EQC2Xni/50y3bqHqVh8LsjMBKuQ==" saltValue="8SfshaBCurF53+xnOALKPA==" spinCount="100000" sheet="1" formatCells="0" formatColumns="0" formatRows="0" insertColumns="0" insertRows="0" insertHyperlinks="0" deleteColumns="0" deleteRows="0" sort="0" autoFilter="0" pivotTables="0"/>
  <mergeCells count="23">
    <mergeCell ref="B95:C95"/>
    <mergeCell ref="M95:P95"/>
    <mergeCell ref="A98:C98"/>
    <mergeCell ref="A99:C99"/>
    <mergeCell ref="A97:C97"/>
    <mergeCell ref="A90:C90"/>
    <mergeCell ref="A91:C91"/>
    <mergeCell ref="B93:C93"/>
    <mergeCell ref="M93:P93"/>
    <mergeCell ref="B94:C94"/>
    <mergeCell ref="M94:P94"/>
    <mergeCell ref="D6:P6"/>
    <mergeCell ref="A85:C85"/>
    <mergeCell ref="A86:C86"/>
    <mergeCell ref="A87:C87"/>
    <mergeCell ref="A88:C88"/>
    <mergeCell ref="A89:C89"/>
    <mergeCell ref="A1:C1"/>
    <mergeCell ref="A2:C2"/>
    <mergeCell ref="A3:C3"/>
    <mergeCell ref="A4:C4"/>
    <mergeCell ref="A5:C5"/>
    <mergeCell ref="B6:C6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1" manualBreakCount="1">
    <brk id="5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10D15-0601-46D1-804D-777A5CE5FC76}">
  <sheetPr>
    <pageSetUpPr fitToPage="1"/>
  </sheetPr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2" width="14.140625" style="16" customWidth="1"/>
    <col min="13" max="13" width="14.5703125" style="16" bestFit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557390183</v>
      </c>
      <c r="D9" s="15">
        <f t="shared" si="0"/>
        <v>341868535.81999999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38818122.990000002</v>
      </c>
      <c r="M9" s="15">
        <f t="shared" si="0"/>
        <v>23017311.129999999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445803345</v>
      </c>
      <c r="D10" s="18">
        <f>SUM(E10:P10)</f>
        <v>273209895.06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>
        <v>32506871.620000001</v>
      </c>
      <c r="M10" s="18">
        <v>19284803.329999998</v>
      </c>
      <c r="N10" s="18"/>
      <c r="O10" s="18"/>
      <c r="P10" s="18"/>
    </row>
    <row r="11" spans="1:16" ht="15.75" x14ac:dyDescent="0.25">
      <c r="A11" s="44" t="s">
        <v>153</v>
      </c>
      <c r="B11" s="18">
        <v>52155290</v>
      </c>
      <c r="C11" s="18">
        <v>52155290</v>
      </c>
      <c r="D11" s="18">
        <f t="shared" ref="D11:D14" si="1">SUM(E11:P11)</f>
        <v>26849285.93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>
        <v>1188916.67</v>
      </c>
      <c r="M11" s="18">
        <v>804000</v>
      </c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41809354.829999998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>
        <v>5122334.7</v>
      </c>
      <c r="M14" s="18">
        <v>2928507.8</v>
      </c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119558706</v>
      </c>
      <c r="D15" s="15">
        <f t="shared" ref="D15:P15" si="2">SUM(D16:D24)</f>
        <v>57124138.520000003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6367521.4299999997</v>
      </c>
      <c r="M15" s="15">
        <f t="shared" si="2"/>
        <v>15034249.43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33787655</v>
      </c>
      <c r="D16" s="18">
        <f>SUM(E16:P16)</f>
        <v>23478906.670000002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>
        <v>2749822.44</v>
      </c>
      <c r="M16" s="18">
        <v>3634230.43</v>
      </c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1327500</v>
      </c>
      <c r="D17" s="18">
        <f t="shared" ref="D17:D24" si="3">SUM(E17:P17)</f>
        <v>190166.99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>
        <v>100166.99</v>
      </c>
      <c r="M17" s="18">
        <v>0</v>
      </c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22670000</v>
      </c>
      <c r="D20" s="18">
        <f t="shared" si="3"/>
        <v>10184910.65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>
        <v>3025000</v>
      </c>
      <c r="M20" s="18">
        <v>1529500</v>
      </c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34874229</v>
      </c>
      <c r="D21" s="18">
        <f t="shared" si="3"/>
        <v>21359026.210000001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>
        <v>0</v>
      </c>
      <c r="M21" s="18">
        <v>9870519</v>
      </c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6609601</v>
      </c>
      <c r="D22" s="18">
        <f t="shared" si="3"/>
        <v>165200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>
        <v>135700</v>
      </c>
      <c r="M22" s="18">
        <v>0</v>
      </c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20095760</v>
      </c>
      <c r="D23" s="18">
        <f t="shared" si="3"/>
        <v>1632648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>
        <v>314352</v>
      </c>
      <c r="M23" s="18">
        <v>0</v>
      </c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170800</v>
      </c>
      <c r="D24" s="18">
        <f t="shared" si="3"/>
        <v>113280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>
        <v>42480</v>
      </c>
      <c r="M24" s="18">
        <v>0</v>
      </c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32770759</v>
      </c>
      <c r="D25" s="15">
        <f t="shared" ref="D25:P25" si="4">SUM(D26:D34)</f>
        <v>13325111.42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2018296.5</v>
      </c>
      <c r="M25" s="15">
        <f t="shared" si="4"/>
        <v>1230671.8199999998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4574794.4800000004</v>
      </c>
      <c r="D26" s="18">
        <f>SUM(E26:P26)</f>
        <v>832621.8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>
        <v>250000</v>
      </c>
      <c r="M26" s="18">
        <v>0</v>
      </c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3028236.52</v>
      </c>
      <c r="D27" s="18">
        <f t="shared" ref="D27:D34" si="5">SUM(E27:P27)</f>
        <v>689833.89999999991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>
        <v>52362.5</v>
      </c>
      <c r="M27" s="18">
        <v>0</v>
      </c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1638405</v>
      </c>
      <c r="D28" s="18">
        <f t="shared" si="5"/>
        <v>1298236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>
        <v>17700</v>
      </c>
      <c r="M28" s="18">
        <v>61950</v>
      </c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657726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>
        <v>0</v>
      </c>
      <c r="M29" s="18">
        <v>0</v>
      </c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>
        <v>0</v>
      </c>
      <c r="M30" s="18">
        <v>0</v>
      </c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1209325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>
        <v>0</v>
      </c>
      <c r="M31" s="18">
        <v>0</v>
      </c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11213128.199999999</v>
      </c>
      <c r="D32" s="18">
        <f t="shared" si="5"/>
        <v>7186512.7800000003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>
        <v>1620000</v>
      </c>
      <c r="M32" s="18">
        <v>856021.82</v>
      </c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>SUM(E33:P33)</f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10249143.800000001</v>
      </c>
      <c r="D34" s="18">
        <f t="shared" si="5"/>
        <v>2938349.24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>
        <v>78234</v>
      </c>
      <c r="M34" s="18">
        <v>312700</v>
      </c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20622711</v>
      </c>
      <c r="D51" s="15">
        <f t="shared" ref="D51:P51" si="10">SUM(D52:D60)</f>
        <v>1859588.23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185000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13446900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>
        <v>0</v>
      </c>
      <c r="M52" s="18">
        <v>0</v>
      </c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780700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3000200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49800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3129811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215100</v>
      </c>
      <c r="D57" s="18">
        <f t="shared" si="11"/>
        <v>185000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185000</v>
      </c>
      <c r="M57" s="18">
        <v>0</v>
      </c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>
        <v>0</v>
      </c>
      <c r="M64" s="18">
        <v>0</v>
      </c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>
        <v>0</v>
      </c>
      <c r="M72" s="19">
        <v>0</v>
      </c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730342359</v>
      </c>
      <c r="D73" s="25">
        <f t="shared" ref="D73:P73" si="17">SUM(D9+D15+D25+D35+D43+D51+D66+D70)</f>
        <v>414177373.99000001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47388940.920000002</v>
      </c>
      <c r="M73" s="25">
        <f t="shared" si="17"/>
        <v>39282232.380000003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730342359</v>
      </c>
      <c r="D84" s="32">
        <f t="shared" ref="D84:L84" si="25">SUM(D73+D83)</f>
        <v>414177373.99000001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47388940.920000002</v>
      </c>
      <c r="M84" s="32">
        <f>SUM(M73+M83)</f>
        <v>39282232.380000003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154</v>
      </c>
      <c r="B86"/>
      <c r="C86"/>
      <c r="D86" s="34"/>
    </row>
    <row r="87" spans="1:16" ht="15" customHeight="1" x14ac:dyDescent="0.25">
      <c r="A87" t="s">
        <v>155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 s="37"/>
      <c r="C94" s="37"/>
      <c r="D94" s="35"/>
    </row>
    <row r="95" spans="1:16" x14ac:dyDescent="0.25">
      <c r="A95" s="37"/>
      <c r="B95" s="37"/>
      <c r="C95" s="37"/>
      <c r="D95" s="35"/>
    </row>
    <row r="96" spans="1:16" x14ac:dyDescent="0.25">
      <c r="A96" s="37"/>
      <c r="B96" s="37"/>
      <c r="C96" s="37"/>
      <c r="D96" s="35"/>
    </row>
    <row r="97" spans="1:16" x14ac:dyDescent="0.25">
      <c r="A97" s="37"/>
      <c r="B97" s="37"/>
      <c r="C97" s="37"/>
      <c r="D97" s="35"/>
    </row>
    <row r="98" spans="1:16" x14ac:dyDescent="0.25">
      <c r="A98" s="37"/>
      <c r="B98" s="37"/>
      <c r="C98" s="37"/>
      <c r="D98" s="35"/>
    </row>
    <row r="99" spans="1:16" x14ac:dyDescent="0.25">
      <c r="A99" s="37"/>
      <c r="B99"/>
      <c r="C99"/>
      <c r="D99" s="35"/>
    </row>
    <row r="100" spans="1:16" x14ac:dyDescent="0.25">
      <c r="A100" s="38" t="s">
        <v>140</v>
      </c>
      <c r="B100" s="38"/>
      <c r="C100" s="38"/>
      <c r="D100" s="38"/>
      <c r="E100" s="38"/>
      <c r="F100" s="38"/>
      <c r="G100" s="38"/>
      <c r="H100" s="38"/>
      <c r="I100" s="38"/>
      <c r="J100" s="52" t="s">
        <v>145</v>
      </c>
      <c r="K100" s="52"/>
      <c r="L100" s="52"/>
      <c r="M100" s="52"/>
      <c r="N100" s="52"/>
      <c r="O100" s="52"/>
      <c r="P100" s="52"/>
    </row>
    <row r="101" spans="1:16" x14ac:dyDescent="0.25">
      <c r="A101" s="38" t="s">
        <v>141</v>
      </c>
      <c r="B101" s="38"/>
      <c r="C101" s="38"/>
      <c r="D101" s="38" t="s">
        <v>146</v>
      </c>
      <c r="E101" s="38"/>
      <c r="F101" s="38"/>
      <c r="G101" s="38"/>
      <c r="H101" s="38"/>
      <c r="I101" s="38"/>
      <c r="J101" s="52" t="s">
        <v>147</v>
      </c>
      <c r="K101" s="52"/>
      <c r="L101" s="52"/>
      <c r="M101" s="52"/>
      <c r="N101" s="52"/>
      <c r="O101" s="52"/>
      <c r="P101" s="52"/>
    </row>
    <row r="102" spans="1:16" x14ac:dyDescent="0.25">
      <c r="A102" s="38" t="s">
        <v>142</v>
      </c>
      <c r="B102" s="38"/>
      <c r="C102" s="38"/>
      <c r="D102" s="38" t="s">
        <v>148</v>
      </c>
      <c r="E102" s="38"/>
      <c r="F102" s="38"/>
      <c r="G102" s="38"/>
      <c r="H102" s="38"/>
      <c r="I102" s="38"/>
      <c r="J102" s="52" t="s">
        <v>113</v>
      </c>
      <c r="K102" s="52"/>
      <c r="L102" s="52"/>
      <c r="M102" s="52"/>
      <c r="N102" s="52"/>
      <c r="O102" s="52"/>
      <c r="P102" s="52"/>
    </row>
    <row r="103" spans="1:16" x14ac:dyDescent="0.25">
      <c r="A103" s="38"/>
      <c r="B103" s="38"/>
      <c r="C103" s="38"/>
      <c r="D103" s="38"/>
      <c r="E103" s="38"/>
      <c r="F103" s="38"/>
      <c r="G103" s="38"/>
      <c r="H103" s="43"/>
      <c r="I103" s="43"/>
      <c r="J103" s="43"/>
      <c r="K103" s="38"/>
      <c r="L103" s="38"/>
      <c r="M103" s="43"/>
      <c r="N103" s="43"/>
      <c r="O103" s="43"/>
      <c r="P103" s="43"/>
    </row>
  </sheetData>
  <sheetProtection algorithmName="SHA-512" hashValue="bHk2Wvgvs4TRedSwUcL832HMFx6Jvk16JUOwxdYKzPStraEO623GcfCHU/SPwZbQoAsnjj6ZHQRpdMb1w0E5og==" saltValue="tK2svAbKOcp6vTK9VdJH4Q==" spinCount="100000" sheet="1" formatCells="0" formatColumns="0" formatRows="0" insertColumns="0" insertRows="0" insertHyperlinks="0" deleteColumns="0" deleteRows="0" sort="0" autoFilter="0" pivotTables="0"/>
  <mergeCells count="10">
    <mergeCell ref="J102:P102"/>
    <mergeCell ref="A4:M4"/>
    <mergeCell ref="A5:M5"/>
    <mergeCell ref="B6:C6"/>
    <mergeCell ref="D6:P6"/>
    <mergeCell ref="A1:M1"/>
    <mergeCell ref="A2:M2"/>
    <mergeCell ref="A3:M3"/>
    <mergeCell ref="J100:P100"/>
    <mergeCell ref="J101:P101"/>
  </mergeCells>
  <printOptions horizontalCentered="1"/>
  <pageMargins left="0.25" right="0.25" top="0.75" bottom="0.75" header="0.3" footer="0.3"/>
  <pageSetup paperSize="5" scale="65" fitToHeight="0" orientation="landscape" r:id="rId1"/>
  <rowBreaks count="2" manualBreakCount="2">
    <brk id="45" max="16383" man="1"/>
    <brk id="83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A7103-99DB-422A-ABAB-91F775C306A3}">
  <sheetPr>
    <pageSetUpPr fitToPage="1"/>
  </sheetPr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2" width="14.140625" style="16" customWidth="1"/>
    <col min="13" max="13" width="14.5703125" style="16" bestFit="1" customWidth="1"/>
    <col min="14" max="14" width="14.140625" style="16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557390183</v>
      </c>
      <c r="D9" s="15">
        <f t="shared" si="0"/>
        <v>388148863.46000004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38818122.990000002</v>
      </c>
      <c r="M9" s="15">
        <f t="shared" si="0"/>
        <v>23017311.129999999</v>
      </c>
      <c r="N9" s="15">
        <f t="shared" si="0"/>
        <v>46280327.640000001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444511095</v>
      </c>
      <c r="D10" s="18">
        <f>SUM(E10:P10)</f>
        <v>312329039.80000001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>
        <v>32506871.620000001</v>
      </c>
      <c r="M10" s="18">
        <v>19284803.329999998</v>
      </c>
      <c r="N10" s="18">
        <v>39119144.740000002</v>
      </c>
      <c r="O10" s="18"/>
      <c r="P10" s="18"/>
    </row>
    <row r="11" spans="1:16" ht="15.75" x14ac:dyDescent="0.25">
      <c r="A11" s="44" t="s">
        <v>153</v>
      </c>
      <c r="B11" s="18">
        <v>52155290</v>
      </c>
      <c r="C11" s="18">
        <v>53447540</v>
      </c>
      <c r="D11" s="18">
        <f t="shared" ref="D11:D14" si="1">SUM(E11:P11)</f>
        <v>28012285.93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>
        <v>1188916.67</v>
      </c>
      <c r="M11" s="18">
        <v>804000</v>
      </c>
      <c r="N11" s="18">
        <v>1163000</v>
      </c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47807537.729999997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>
        <v>5122334.7</v>
      </c>
      <c r="M14" s="18">
        <v>2928507.8</v>
      </c>
      <c r="N14" s="18">
        <v>5998182.9000000004</v>
      </c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119558706</v>
      </c>
      <c r="D15" s="15">
        <f t="shared" ref="D15:P15" si="2">SUM(D16:D24)</f>
        <v>60373165.800000004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6367521.4299999997</v>
      </c>
      <c r="M15" s="15">
        <f t="shared" si="2"/>
        <v>15034249.43</v>
      </c>
      <c r="N15" s="15">
        <f t="shared" si="2"/>
        <v>3249027.28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33787655</v>
      </c>
      <c r="D16" s="18">
        <f>SUM(E16:P16)</f>
        <v>26159141.940000001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>
        <v>2749822.44</v>
      </c>
      <c r="M16" s="18">
        <v>3634230.43</v>
      </c>
      <c r="N16" s="18">
        <v>2680235.27</v>
      </c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1455974</v>
      </c>
      <c r="D17" s="18">
        <f t="shared" ref="D17:D24" si="3">SUM(E17:P17)</f>
        <v>168529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>
        <v>100166.99</v>
      </c>
      <c r="M17" s="18">
        <v>0</v>
      </c>
      <c r="N17" s="18">
        <v>-21637.99</v>
      </c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0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22564687</v>
      </c>
      <c r="D20" s="18">
        <f t="shared" si="3"/>
        <v>10324960.65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>
        <v>3025000</v>
      </c>
      <c r="M20" s="18">
        <v>1529500</v>
      </c>
      <c r="N20" s="18">
        <v>140050</v>
      </c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34874229</v>
      </c>
      <c r="D21" s="18">
        <f t="shared" si="3"/>
        <v>21526206.210000001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>
        <v>0</v>
      </c>
      <c r="M21" s="18">
        <v>9870519</v>
      </c>
      <c r="N21" s="18">
        <v>167180</v>
      </c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6609601</v>
      </c>
      <c r="D22" s="18">
        <f t="shared" si="3"/>
        <v>165200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>
        <v>135700</v>
      </c>
      <c r="M22" s="18">
        <v>0</v>
      </c>
      <c r="N22" s="18">
        <v>0</v>
      </c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20095760</v>
      </c>
      <c r="D23" s="18">
        <f t="shared" si="3"/>
        <v>1915848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>
        <v>314352</v>
      </c>
      <c r="M23" s="18">
        <v>0</v>
      </c>
      <c r="N23" s="18">
        <v>283200</v>
      </c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170800</v>
      </c>
      <c r="D24" s="18">
        <f t="shared" si="3"/>
        <v>113280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>
        <v>42480</v>
      </c>
      <c r="M24" s="18">
        <v>0</v>
      </c>
      <c r="N24" s="18">
        <v>0</v>
      </c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32770759</v>
      </c>
      <c r="D25" s="15">
        <f t="shared" ref="D25:P25" si="4">SUM(D26:D34)</f>
        <v>16003500.390000001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2018296.5</v>
      </c>
      <c r="M25" s="15">
        <f t="shared" si="4"/>
        <v>1230671.8199999998</v>
      </c>
      <c r="N25" s="15">
        <f t="shared" si="4"/>
        <v>2678388.9699999997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4574794.4800000004</v>
      </c>
      <c r="D26" s="18">
        <f>SUM(E26:P26)</f>
        <v>997321.8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>
        <v>250000</v>
      </c>
      <c r="M26" s="18">
        <v>0</v>
      </c>
      <c r="N26" s="18">
        <v>164700</v>
      </c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3028236.52</v>
      </c>
      <c r="D27" s="18">
        <f t="shared" ref="D27:D34" si="5">SUM(E27:P27)</f>
        <v>690446.2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>
        <v>52362.5</v>
      </c>
      <c r="M27" s="18">
        <v>0</v>
      </c>
      <c r="N27" s="18">
        <v>612.29999999999995</v>
      </c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1638405</v>
      </c>
      <c r="D28" s="18">
        <f t="shared" si="5"/>
        <v>1331102.07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>
        <v>17700</v>
      </c>
      <c r="M28" s="18">
        <v>61950</v>
      </c>
      <c r="N28" s="18">
        <v>32866.07</v>
      </c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657726</v>
      </c>
      <c r="D29" s="18">
        <f t="shared" si="5"/>
        <v>283937.25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>
        <v>0</v>
      </c>
      <c r="M29" s="18">
        <v>0</v>
      </c>
      <c r="N29" s="18">
        <v>27966</v>
      </c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>
        <v>0</v>
      </c>
      <c r="M30" s="18">
        <v>0</v>
      </c>
      <c r="N30" s="18">
        <v>0</v>
      </c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1209325</v>
      </c>
      <c r="D31" s="18">
        <f t="shared" si="5"/>
        <v>21239.65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>
        <v>0</v>
      </c>
      <c r="M31" s="18">
        <v>0</v>
      </c>
      <c r="N31" s="18">
        <v>18631.52</v>
      </c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11213128.199999999</v>
      </c>
      <c r="D32" s="18">
        <f t="shared" si="5"/>
        <v>8965893.0099999998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>
        <v>1620000</v>
      </c>
      <c r="M32" s="18">
        <v>856021.82</v>
      </c>
      <c r="N32" s="18">
        <v>1779380.23</v>
      </c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>SUM(E33:P33)</f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10249143.800000001</v>
      </c>
      <c r="D34" s="18">
        <f t="shared" si="5"/>
        <v>3592582.0900000003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>
        <v>78234</v>
      </c>
      <c r="M34" s="18">
        <v>312700</v>
      </c>
      <c r="N34" s="18">
        <v>654232.85</v>
      </c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20622711</v>
      </c>
      <c r="D51" s="15">
        <f t="shared" ref="D51:P51" si="10">SUM(D52:D60)</f>
        <v>1859588.23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185000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6670145.9500000002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>
        <v>0</v>
      </c>
      <c r="M52" s="18">
        <v>0</v>
      </c>
      <c r="N52" s="18">
        <v>0</v>
      </c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452105.52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3850200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599800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8036659.4299999997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215100</v>
      </c>
      <c r="D57" s="18">
        <f t="shared" si="11"/>
        <v>185000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185000</v>
      </c>
      <c r="M57" s="18">
        <v>0</v>
      </c>
      <c r="N57" s="18">
        <v>0</v>
      </c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/>
      <c r="P59" s="18"/>
    </row>
    <row r="60" spans="1:16" ht="15.75" x14ac:dyDescent="0.25">
      <c r="A60" s="17" t="s">
        <v>75</v>
      </c>
      <c r="B60" s="19">
        <v>0</v>
      </c>
      <c r="C60" s="18">
        <v>798500.1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>
        <v>0</v>
      </c>
      <c r="M64" s="18">
        <v>0</v>
      </c>
      <c r="N64" s="18">
        <v>0</v>
      </c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730342359</v>
      </c>
      <c r="D73" s="25">
        <f t="shared" ref="D73:P73" si="17">SUM(D9+D15+D25+D35+D43+D51+D66+D70)</f>
        <v>466385117.88000005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47388940.920000002</v>
      </c>
      <c r="M73" s="25">
        <f t="shared" si="17"/>
        <v>39282232.380000003</v>
      </c>
      <c r="N73" s="25">
        <f t="shared" si="17"/>
        <v>52207743.890000001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730342359</v>
      </c>
      <c r="D84" s="32">
        <f t="shared" ref="D84:L84" si="25">SUM(D73+D83)</f>
        <v>466385117.88000005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47388940.920000002</v>
      </c>
      <c r="M84" s="32">
        <f>SUM(M73+M83)</f>
        <v>39282232.380000003</v>
      </c>
      <c r="N84" s="32">
        <f>SUM(N73+N83)</f>
        <v>52207743.890000001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156</v>
      </c>
      <c r="B86"/>
      <c r="C86"/>
      <c r="D86" s="34"/>
    </row>
    <row r="87" spans="1:16" ht="15" customHeight="1" x14ac:dyDescent="0.25">
      <c r="A87" t="s">
        <v>157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 s="37"/>
      <c r="C94" s="37"/>
      <c r="D94" s="35"/>
    </row>
    <row r="95" spans="1:16" x14ac:dyDescent="0.25">
      <c r="A95" s="37"/>
      <c r="B95" s="37"/>
      <c r="C95" s="37"/>
      <c r="D95" s="35"/>
    </row>
    <row r="96" spans="1:16" x14ac:dyDescent="0.25">
      <c r="A96" s="37"/>
      <c r="B96" s="37"/>
      <c r="C96" s="37"/>
      <c r="D96" s="35"/>
    </row>
    <row r="97" spans="1:16" x14ac:dyDescent="0.25">
      <c r="A97" s="37"/>
      <c r="B97" s="37"/>
      <c r="C97" s="37"/>
      <c r="D97" s="35"/>
    </row>
    <row r="98" spans="1:16" x14ac:dyDescent="0.25">
      <c r="A98" s="37"/>
      <c r="B98" s="37"/>
      <c r="C98" s="37"/>
      <c r="D98" s="35"/>
    </row>
    <row r="99" spans="1:16" x14ac:dyDescent="0.25">
      <c r="A99" s="37"/>
      <c r="B99"/>
      <c r="C99"/>
      <c r="D99" s="35"/>
    </row>
    <row r="100" spans="1:16" x14ac:dyDescent="0.25">
      <c r="A100" s="38" t="s">
        <v>140</v>
      </c>
      <c r="B100" s="38"/>
      <c r="C100" s="38"/>
      <c r="D100" s="38"/>
      <c r="E100" s="38"/>
      <c r="F100" s="38"/>
      <c r="G100" s="38"/>
      <c r="H100" s="38"/>
      <c r="I100" s="38"/>
      <c r="J100" s="52" t="s">
        <v>145</v>
      </c>
      <c r="K100" s="52"/>
      <c r="L100" s="52"/>
      <c r="M100" s="52"/>
      <c r="N100" s="52"/>
      <c r="O100" s="52"/>
      <c r="P100" s="52"/>
    </row>
    <row r="101" spans="1:16" x14ac:dyDescent="0.25">
      <c r="A101" s="38" t="s">
        <v>141</v>
      </c>
      <c r="B101" s="38"/>
      <c r="C101" s="38"/>
      <c r="D101" s="38" t="s">
        <v>146</v>
      </c>
      <c r="E101" s="38"/>
      <c r="F101" s="38"/>
      <c r="G101" s="38"/>
      <c r="H101" s="38"/>
      <c r="I101" s="38"/>
      <c r="J101" s="52" t="s">
        <v>147</v>
      </c>
      <c r="K101" s="52"/>
      <c r="L101" s="52"/>
      <c r="M101" s="52"/>
      <c r="N101" s="52"/>
      <c r="O101" s="52"/>
      <c r="P101" s="52"/>
    </row>
    <row r="102" spans="1:16" x14ac:dyDescent="0.25">
      <c r="A102" s="38" t="s">
        <v>142</v>
      </c>
      <c r="B102" s="38"/>
      <c r="C102" s="38"/>
      <c r="D102" s="38" t="s">
        <v>148</v>
      </c>
      <c r="E102" s="38"/>
      <c r="F102" s="38"/>
      <c r="G102" s="38"/>
      <c r="H102" s="38"/>
      <c r="I102" s="38"/>
      <c r="J102" s="52" t="s">
        <v>113</v>
      </c>
      <c r="K102" s="52"/>
      <c r="L102" s="52"/>
      <c r="M102" s="52"/>
      <c r="N102" s="52"/>
      <c r="O102" s="52"/>
      <c r="P102" s="52"/>
    </row>
    <row r="103" spans="1:16" x14ac:dyDescent="0.25">
      <c r="A103" s="38"/>
      <c r="B103" s="38"/>
      <c r="C103" s="38"/>
      <c r="D103" s="38"/>
      <c r="E103" s="38"/>
      <c r="F103" s="38"/>
      <c r="G103" s="38"/>
      <c r="H103" s="43"/>
      <c r="I103" s="43"/>
      <c r="J103" s="43"/>
      <c r="K103" s="38"/>
      <c r="L103" s="38"/>
      <c r="M103" s="43"/>
      <c r="N103" s="43"/>
      <c r="O103" s="43"/>
      <c r="P103" s="43"/>
    </row>
  </sheetData>
  <sheetProtection algorithmName="SHA-512" hashValue="0q86ko+stsrcmRGYQNDQ/cv/rayO9SyAgrgF5fS/pRuwU6FC3n/6bXvV8lAtQBG5WnecqwqHXeXtMKTf1VXdqQ==" saltValue="L67iu8bfWQG95Ur1YumZLg==" spinCount="100000" sheet="1" formatCells="0" formatColumns="0" formatRows="0" insertColumns="0" insertRows="0" insertHyperlinks="0" deleteColumns="0" deleteRows="0" sort="0" autoFilter="0" pivotTables="0"/>
  <mergeCells count="10">
    <mergeCell ref="J100:P100"/>
    <mergeCell ref="J101:P101"/>
    <mergeCell ref="J102:P102"/>
    <mergeCell ref="A1:N1"/>
    <mergeCell ref="A2:N2"/>
    <mergeCell ref="A3:N3"/>
    <mergeCell ref="A4:N4"/>
    <mergeCell ref="A5:N5"/>
    <mergeCell ref="B6:C6"/>
    <mergeCell ref="D6:P6"/>
  </mergeCells>
  <printOptions horizontalCentered="1"/>
  <pageMargins left="0.25" right="0.25" top="0.75" bottom="0.75" header="0.3" footer="0.3"/>
  <pageSetup paperSize="5" scale="62" fitToHeight="0" orientation="landscape" r:id="rId1"/>
  <rowBreaks count="2" manualBreakCount="2">
    <brk id="49" max="16383" man="1"/>
    <brk id="83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BE872-DE10-47ED-85A7-5CD09E8EF950}">
  <sheetPr>
    <pageSetUpPr fitToPage="1"/>
  </sheetPr>
  <dimension ref="A1:P98"/>
  <sheetViews>
    <sheetView tabSelected="1" zoomScaleNormal="100" workbookViewId="0">
      <selection activeCell="B91" sqref="B91"/>
    </sheetView>
  </sheetViews>
  <sheetFormatPr baseColWidth="10" defaultColWidth="8" defaultRowHeight="15" x14ac:dyDescent="0.25"/>
  <cols>
    <col min="1" max="1" width="87.5703125" style="16" bestFit="1" customWidth="1"/>
    <col min="2" max="2" width="15.42578125" style="16" customWidth="1"/>
    <col min="3" max="3" width="15.42578125" style="16" bestFit="1" customWidth="1"/>
    <col min="4" max="6" width="15.42578125" style="16" customWidth="1"/>
    <col min="7" max="7" width="14.140625" style="16" bestFit="1" customWidth="1"/>
    <col min="8" max="12" width="14.140625" style="16" customWidth="1"/>
    <col min="13" max="13" width="14.5703125" style="16" bestFit="1" customWidth="1"/>
    <col min="14" max="15" width="14.140625" style="16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557390183</v>
      </c>
      <c r="D9" s="15">
        <f t="shared" si="0"/>
        <v>445613443.34000003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38818122.990000002</v>
      </c>
      <c r="M9" s="15">
        <f t="shared" si="0"/>
        <v>23017311.129999999</v>
      </c>
      <c r="N9" s="15">
        <f t="shared" si="0"/>
        <v>46280327.640000001</v>
      </c>
      <c r="O9" s="15">
        <f t="shared" si="0"/>
        <v>57464579.880000003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444511095</v>
      </c>
      <c r="D10" s="18">
        <f>SUM(E10:P10)</f>
        <v>344300345.83000004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>
        <v>32506871.620000001</v>
      </c>
      <c r="M10" s="18">
        <v>19284803.329999998</v>
      </c>
      <c r="N10" s="18">
        <v>39119144.740000002</v>
      </c>
      <c r="O10" s="18">
        <v>31971306.030000001</v>
      </c>
      <c r="P10" s="18"/>
    </row>
    <row r="11" spans="1:16" ht="15.75" x14ac:dyDescent="0.25">
      <c r="A11" s="44" t="s">
        <v>153</v>
      </c>
      <c r="B11" s="18">
        <v>52155290</v>
      </c>
      <c r="C11" s="18">
        <v>53447540</v>
      </c>
      <c r="D11" s="18">
        <f t="shared" ref="D11:D14" si="1">SUM(E11:P11)</f>
        <v>48617193.100000001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>
        <v>1188916.67</v>
      </c>
      <c r="M11" s="18">
        <v>804000</v>
      </c>
      <c r="N11" s="18">
        <v>1163000</v>
      </c>
      <c r="O11" s="18">
        <v>20604907.170000002</v>
      </c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52695904.409999996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>
        <v>5122334.7</v>
      </c>
      <c r="M14" s="18">
        <v>2928507.8</v>
      </c>
      <c r="N14" s="18">
        <v>5998182.9000000004</v>
      </c>
      <c r="O14" s="18">
        <v>4888366.68</v>
      </c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99015964.460000008</v>
      </c>
      <c r="D15" s="15">
        <f t="shared" ref="D15:P15" si="2">SUM(D16:D24)</f>
        <v>73918828.350000009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6367521.4299999997</v>
      </c>
      <c r="M15" s="15">
        <f t="shared" si="2"/>
        <v>15034249.43</v>
      </c>
      <c r="N15" s="15">
        <f t="shared" si="2"/>
        <v>3249027.28</v>
      </c>
      <c r="O15" s="15">
        <f t="shared" si="2"/>
        <v>13545662.550000001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32802433.449999999</v>
      </c>
      <c r="D16" s="18">
        <f>SUM(E16:P16)</f>
        <v>29487609.350000001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>
        <v>2749822.44</v>
      </c>
      <c r="M16" s="18">
        <v>3634230.43</v>
      </c>
      <c r="N16" s="18">
        <v>2680235.27</v>
      </c>
      <c r="O16" s="18">
        <v>3328467.41</v>
      </c>
      <c r="P16" s="18"/>
    </row>
    <row r="17" spans="1:16" ht="15.75" x14ac:dyDescent="0.25">
      <c r="A17" s="17" t="s">
        <v>32</v>
      </c>
      <c r="B17" s="18">
        <v>1500000</v>
      </c>
      <c r="C17" s="18">
        <v>1255974.01</v>
      </c>
      <c r="D17" s="18">
        <f t="shared" ref="D17:D24" si="3">SUM(E17:P17)</f>
        <v>732720.1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>
        <v>100166.99</v>
      </c>
      <c r="M17" s="18">
        <v>0</v>
      </c>
      <c r="N17" s="18">
        <v>-21637.99</v>
      </c>
      <c r="O17" s="18">
        <v>564191.1</v>
      </c>
      <c r="P17" s="18"/>
    </row>
    <row r="18" spans="1:16" ht="15.75" x14ac:dyDescent="0.25">
      <c r="A18" s="17" t="s">
        <v>33</v>
      </c>
      <c r="B18" s="18">
        <v>50000</v>
      </c>
      <c r="C18" s="18">
        <v>0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/>
    </row>
    <row r="19" spans="1:16" ht="15.75" x14ac:dyDescent="0.25">
      <c r="A19" s="17" t="s">
        <v>34</v>
      </c>
      <c r="B19" s="18">
        <v>120000</v>
      </c>
      <c r="C19" s="18">
        <v>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/>
    </row>
    <row r="20" spans="1:16" ht="15.75" x14ac:dyDescent="0.25">
      <c r="A20" s="17" t="s">
        <v>35</v>
      </c>
      <c r="B20" s="18">
        <v>580000</v>
      </c>
      <c r="C20" s="18">
        <v>16564687</v>
      </c>
      <c r="D20" s="18">
        <f t="shared" si="3"/>
        <v>11093744.620000001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>
        <v>3025000</v>
      </c>
      <c r="M20" s="18">
        <v>1529500</v>
      </c>
      <c r="N20" s="18">
        <v>140050</v>
      </c>
      <c r="O20" s="18">
        <v>768783.97</v>
      </c>
      <c r="P20" s="18"/>
    </row>
    <row r="21" spans="1:16" ht="15.75" x14ac:dyDescent="0.25">
      <c r="A21" s="17" t="s">
        <v>36</v>
      </c>
      <c r="B21" s="18">
        <v>14600000</v>
      </c>
      <c r="C21" s="18">
        <v>30674229</v>
      </c>
      <c r="D21" s="18">
        <f t="shared" si="3"/>
        <v>30046439.280000001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>
        <v>0</v>
      </c>
      <c r="M21" s="18">
        <v>9870519</v>
      </c>
      <c r="N21" s="18">
        <v>167180</v>
      </c>
      <c r="O21" s="18">
        <v>8520233.0700000003</v>
      </c>
      <c r="P21" s="18"/>
    </row>
    <row r="22" spans="1:16" ht="31.5" x14ac:dyDescent="0.25">
      <c r="A22" s="17" t="s">
        <v>37</v>
      </c>
      <c r="B22" s="18">
        <v>2450000</v>
      </c>
      <c r="C22" s="18">
        <v>2872609</v>
      </c>
      <c r="D22" s="18">
        <f t="shared" si="3"/>
        <v>165200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>
        <v>135700</v>
      </c>
      <c r="M22" s="18">
        <v>0</v>
      </c>
      <c r="N22" s="18">
        <v>0</v>
      </c>
      <c r="O22" s="18">
        <v>0</v>
      </c>
      <c r="P22" s="18"/>
    </row>
    <row r="23" spans="1:16" ht="15.75" x14ac:dyDescent="0.25">
      <c r="A23" s="17" t="s">
        <v>38</v>
      </c>
      <c r="B23" s="18">
        <v>5500000</v>
      </c>
      <c r="C23" s="18">
        <v>14732752</v>
      </c>
      <c r="D23" s="18">
        <f t="shared" si="3"/>
        <v>2279835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>
        <v>314352</v>
      </c>
      <c r="M23" s="18">
        <v>0</v>
      </c>
      <c r="N23" s="18">
        <v>283200</v>
      </c>
      <c r="O23" s="18">
        <v>363987</v>
      </c>
      <c r="P23" s="18"/>
    </row>
    <row r="24" spans="1:16" ht="15.75" x14ac:dyDescent="0.25">
      <c r="A24" s="17" t="s">
        <v>39</v>
      </c>
      <c r="B24" s="18">
        <v>200000</v>
      </c>
      <c r="C24" s="18">
        <v>113280</v>
      </c>
      <c r="D24" s="18">
        <f t="shared" si="3"/>
        <v>113280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>
        <v>42480</v>
      </c>
      <c r="M24" s="18">
        <v>0</v>
      </c>
      <c r="N24" s="18">
        <v>0</v>
      </c>
      <c r="O24" s="18">
        <v>0</v>
      </c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31865759</v>
      </c>
      <c r="D25" s="15">
        <f t="shared" ref="D25:P25" si="4">SUM(D26:D34)</f>
        <v>18431762.25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2018296.5</v>
      </c>
      <c r="M25" s="15">
        <f t="shared" si="4"/>
        <v>1230671.8199999998</v>
      </c>
      <c r="N25" s="15">
        <f t="shared" si="4"/>
        <v>2678388.9699999997</v>
      </c>
      <c r="O25" s="15">
        <f t="shared" si="4"/>
        <v>2428261.86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4574794.4800000004</v>
      </c>
      <c r="D26" s="18">
        <f>SUM(E26:P26)</f>
        <v>1200455.48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>
        <v>250000</v>
      </c>
      <c r="M26" s="18">
        <v>0</v>
      </c>
      <c r="N26" s="18">
        <v>164700</v>
      </c>
      <c r="O26" s="18">
        <v>203133.68</v>
      </c>
      <c r="P26" s="18"/>
    </row>
    <row r="27" spans="1:16" ht="15.75" x14ac:dyDescent="0.25">
      <c r="A27" s="17" t="s">
        <v>42</v>
      </c>
      <c r="B27" s="18">
        <v>1280000</v>
      </c>
      <c r="C27" s="18">
        <v>3008236.52</v>
      </c>
      <c r="D27" s="18">
        <f t="shared" ref="D27:D34" si="5">SUM(E27:P27)</f>
        <v>1445423.95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>
        <v>52362.5</v>
      </c>
      <c r="M27" s="18">
        <v>0</v>
      </c>
      <c r="N27" s="18">
        <v>612.29999999999995</v>
      </c>
      <c r="O27" s="18">
        <v>754977.75</v>
      </c>
      <c r="P27" s="18"/>
    </row>
    <row r="28" spans="1:16" ht="15.75" x14ac:dyDescent="0.25">
      <c r="A28" s="17" t="s">
        <v>43</v>
      </c>
      <c r="B28" s="18">
        <v>2200000</v>
      </c>
      <c r="C28" s="18">
        <v>1724132</v>
      </c>
      <c r="D28" s="18">
        <f t="shared" si="5"/>
        <v>1429419.6700000002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>
        <v>17700</v>
      </c>
      <c r="M28" s="18">
        <v>61950</v>
      </c>
      <c r="N28" s="18">
        <v>32866.07</v>
      </c>
      <c r="O28" s="18">
        <v>98317.6</v>
      </c>
      <c r="P28" s="18"/>
    </row>
    <row r="29" spans="1:16" ht="15.75" x14ac:dyDescent="0.25">
      <c r="A29" s="17" t="s">
        <v>44</v>
      </c>
      <c r="B29" s="18">
        <v>100000</v>
      </c>
      <c r="C29" s="18">
        <v>657726</v>
      </c>
      <c r="D29" s="18">
        <f t="shared" si="5"/>
        <v>283937.25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>
        <v>0</v>
      </c>
      <c r="M29" s="18">
        <v>0</v>
      </c>
      <c r="N29" s="18">
        <v>27966</v>
      </c>
      <c r="O29" s="18">
        <v>0</v>
      </c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125580.31999999999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>
        <v>0</v>
      </c>
      <c r="M30" s="18">
        <v>0</v>
      </c>
      <c r="N30" s="18">
        <v>0</v>
      </c>
      <c r="O30" s="18">
        <v>4602</v>
      </c>
      <c r="P30" s="18"/>
    </row>
    <row r="31" spans="1:16" ht="15.75" x14ac:dyDescent="0.25">
      <c r="A31" s="17" t="s">
        <v>46</v>
      </c>
      <c r="B31" s="18">
        <v>600000</v>
      </c>
      <c r="C31" s="18">
        <v>691598</v>
      </c>
      <c r="D31" s="18">
        <f t="shared" si="5"/>
        <v>420550.99000000005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>
        <v>0</v>
      </c>
      <c r="M31" s="18">
        <v>0</v>
      </c>
      <c r="N31" s="18">
        <v>18631.52</v>
      </c>
      <c r="O31" s="18">
        <v>399311.34</v>
      </c>
      <c r="P31" s="18"/>
    </row>
    <row r="32" spans="1:16" ht="15.75" x14ac:dyDescent="0.25">
      <c r="A32" s="17" t="s">
        <v>47</v>
      </c>
      <c r="B32" s="18">
        <v>9650000</v>
      </c>
      <c r="C32" s="18">
        <v>10760128.199999999</v>
      </c>
      <c r="D32" s="18">
        <f t="shared" si="5"/>
        <v>9293492.8699999992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>
        <v>1620000</v>
      </c>
      <c r="M32" s="18">
        <v>856021.82</v>
      </c>
      <c r="N32" s="18">
        <v>1779380.23</v>
      </c>
      <c r="O32" s="18">
        <v>327599.86</v>
      </c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>SUM(E33:P33)</f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/>
    </row>
    <row r="34" spans="1:16" ht="15.75" x14ac:dyDescent="0.25">
      <c r="A34" s="17" t="s">
        <v>49</v>
      </c>
      <c r="B34" s="18">
        <v>19400000</v>
      </c>
      <c r="C34" s="18">
        <v>10249143.800000001</v>
      </c>
      <c r="D34" s="18">
        <f t="shared" si="5"/>
        <v>4232901.7200000007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>
        <v>78234</v>
      </c>
      <c r="M34" s="18">
        <v>312700</v>
      </c>
      <c r="N34" s="18">
        <v>654232.85</v>
      </c>
      <c r="O34" s="18">
        <v>640319.63</v>
      </c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42070452.539999999</v>
      </c>
      <c r="D51" s="15">
        <f t="shared" ref="D51:P51" si="10">SUM(D52:D60)</f>
        <v>4567960.43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185000</v>
      </c>
      <c r="M51" s="15">
        <f t="shared" si="10"/>
        <v>0</v>
      </c>
      <c r="N51" s="15">
        <f t="shared" si="10"/>
        <v>0</v>
      </c>
      <c r="O51" s="15">
        <f t="shared" si="10"/>
        <v>2708372.2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2866188.29</v>
      </c>
      <c r="D52" s="18">
        <f>SUM(E52:P52)</f>
        <v>1816346.5699999998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>
        <v>0</v>
      </c>
      <c r="M52" s="18">
        <v>0</v>
      </c>
      <c r="N52" s="18">
        <v>0</v>
      </c>
      <c r="O52" s="18">
        <v>332083.86</v>
      </c>
      <c r="P52" s="18"/>
    </row>
    <row r="53" spans="1:16" ht="15.75" x14ac:dyDescent="0.25">
      <c r="A53" s="17" t="s">
        <v>68</v>
      </c>
      <c r="B53" s="18">
        <v>1200000</v>
      </c>
      <c r="C53" s="18">
        <v>3749845.52</v>
      </c>
      <c r="D53" s="18">
        <f t="shared" ref="D53:D60" si="11">SUM(E53:P53)</f>
        <v>324845.52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134520</v>
      </c>
      <c r="P53" s="18"/>
    </row>
    <row r="54" spans="1:16" ht="15.75" x14ac:dyDescent="0.25">
      <c r="A54" s="17" t="s">
        <v>69</v>
      </c>
      <c r="B54" s="18">
        <v>800000</v>
      </c>
      <c r="C54" s="18">
        <v>5032820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/>
    </row>
    <row r="55" spans="1:16" ht="15.75" x14ac:dyDescent="0.25">
      <c r="A55" s="17" t="s">
        <v>70</v>
      </c>
      <c r="B55" s="18">
        <v>300000</v>
      </c>
      <c r="C55" s="18">
        <v>362827.28</v>
      </c>
      <c r="D55" s="18">
        <f t="shared" si="11"/>
        <v>362727.28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362727.28</v>
      </c>
      <c r="P55" s="18"/>
    </row>
    <row r="56" spans="1:16" ht="15.75" x14ac:dyDescent="0.25">
      <c r="A56" s="17" t="s">
        <v>71</v>
      </c>
      <c r="B56" s="18">
        <v>1633762</v>
      </c>
      <c r="C56" s="18">
        <v>24829465.350000001</v>
      </c>
      <c r="D56" s="18">
        <f t="shared" si="11"/>
        <v>1879041.06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1879041.06</v>
      </c>
      <c r="P56" s="18"/>
    </row>
    <row r="57" spans="1:16" ht="15.75" x14ac:dyDescent="0.25">
      <c r="A57" s="17" t="s">
        <v>72</v>
      </c>
      <c r="B57" s="18">
        <v>300000</v>
      </c>
      <c r="C57" s="18">
        <v>2830806</v>
      </c>
      <c r="D57" s="18">
        <f t="shared" si="11"/>
        <v>185000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185000</v>
      </c>
      <c r="M57" s="18">
        <v>0</v>
      </c>
      <c r="N57" s="18">
        <v>0</v>
      </c>
      <c r="O57" s="18">
        <v>0</v>
      </c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/>
    </row>
    <row r="59" spans="1:16" ht="15.75" x14ac:dyDescent="0.25">
      <c r="A59" s="17" t="s">
        <v>74</v>
      </c>
      <c r="B59" s="18">
        <v>1000000</v>
      </c>
      <c r="C59" s="18">
        <v>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/>
    </row>
    <row r="60" spans="1:16" ht="15.75" x14ac:dyDescent="0.25">
      <c r="A60" s="17" t="s">
        <v>75</v>
      </c>
      <c r="B60" s="19">
        <v>0</v>
      </c>
      <c r="C60" s="18">
        <v>2398500.1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>
        <v>0</v>
      </c>
      <c r="M64" s="18">
        <v>0</v>
      </c>
      <c r="N64" s="18">
        <v>0</v>
      </c>
      <c r="O64" s="18">
        <v>0</v>
      </c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730342359</v>
      </c>
      <c r="D73" s="25">
        <f t="shared" ref="D73:P73" si="17">SUM(D9+D15+D25+D35+D43+D51+D66+D70)</f>
        <v>542531994.37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47388940.920000002</v>
      </c>
      <c r="M73" s="25">
        <f t="shared" si="17"/>
        <v>39282232.380000003</v>
      </c>
      <c r="N73" s="25">
        <f t="shared" si="17"/>
        <v>52207743.890000001</v>
      </c>
      <c r="O73" s="25">
        <f t="shared" si="17"/>
        <v>76146876.49000001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730342359</v>
      </c>
      <c r="D84" s="32">
        <f t="shared" ref="D84:L84" si="25">SUM(D73+D83)</f>
        <v>542531994.37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47388940.920000002</v>
      </c>
      <c r="M84" s="32">
        <f>SUM(M73+M83)</f>
        <v>39282232.380000003</v>
      </c>
      <c r="N84" s="32">
        <f>SUM(N73+N83)</f>
        <v>52207743.890000001</v>
      </c>
      <c r="O84" s="32">
        <f>SUM(O73+O83)</f>
        <v>76146876.49000001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158</v>
      </c>
      <c r="B86"/>
      <c r="C86"/>
      <c r="D86" s="34"/>
    </row>
    <row r="87" spans="1:16" ht="15" customHeight="1" x14ac:dyDescent="0.25">
      <c r="A87" t="s">
        <v>159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/>
      <c r="C94"/>
      <c r="D94" s="35"/>
    </row>
    <row r="95" spans="1:16" x14ac:dyDescent="0.25">
      <c r="A95" s="38" t="s">
        <v>140</v>
      </c>
      <c r="B95" s="38"/>
      <c r="C95" s="38"/>
      <c r="D95" s="38"/>
      <c r="E95" s="38"/>
      <c r="F95" s="38"/>
      <c r="G95" s="38"/>
      <c r="H95" s="38"/>
      <c r="I95" s="38"/>
      <c r="J95" s="52" t="s">
        <v>145</v>
      </c>
      <c r="K95" s="52"/>
      <c r="L95" s="52"/>
      <c r="M95" s="52"/>
      <c r="N95" s="52"/>
      <c r="O95" s="52"/>
      <c r="P95" s="52"/>
    </row>
    <row r="96" spans="1:16" x14ac:dyDescent="0.25">
      <c r="A96" s="38" t="s">
        <v>141</v>
      </c>
      <c r="B96" s="38"/>
      <c r="C96" s="38"/>
      <c r="D96" s="38" t="s">
        <v>146</v>
      </c>
      <c r="E96" s="38"/>
      <c r="F96" s="38"/>
      <c r="G96" s="38"/>
      <c r="H96" s="38"/>
      <c r="I96" s="38"/>
      <c r="J96" s="52" t="s">
        <v>147</v>
      </c>
      <c r="K96" s="52"/>
      <c r="L96" s="52"/>
      <c r="M96" s="52"/>
      <c r="N96" s="52"/>
      <c r="O96" s="52"/>
      <c r="P96" s="52"/>
    </row>
    <row r="97" spans="1:16" x14ac:dyDescent="0.25">
      <c r="A97" s="38" t="s">
        <v>142</v>
      </c>
      <c r="B97" s="38"/>
      <c r="C97" s="38"/>
      <c r="D97" s="38" t="s">
        <v>148</v>
      </c>
      <c r="E97" s="38"/>
      <c r="F97" s="38"/>
      <c r="G97" s="38"/>
      <c r="H97" s="38"/>
      <c r="I97" s="38"/>
      <c r="J97" s="52" t="s">
        <v>113</v>
      </c>
      <c r="K97" s="52"/>
      <c r="L97" s="52"/>
      <c r="M97" s="52"/>
      <c r="N97" s="52"/>
      <c r="O97" s="52"/>
      <c r="P97" s="52"/>
    </row>
    <row r="98" spans="1:16" x14ac:dyDescent="0.25">
      <c r="A98" s="38"/>
      <c r="B98" s="38"/>
      <c r="C98" s="38"/>
      <c r="D98" s="38"/>
      <c r="E98" s="38"/>
      <c r="F98" s="38"/>
      <c r="G98" s="38"/>
      <c r="H98" s="43"/>
      <c r="I98" s="43"/>
      <c r="J98" s="43"/>
      <c r="K98" s="38"/>
      <c r="L98" s="38"/>
      <c r="M98" s="43"/>
      <c r="N98" s="43"/>
      <c r="O98" s="43"/>
      <c r="P98" s="43"/>
    </row>
  </sheetData>
  <sheetProtection algorithmName="SHA-512" hashValue="71gciizTBBa6yt9tLy6JSii3xYmPKBuKyU1nGycHgvyWSWXT+3YGutdq2kcFcWeeLy08X27KfzM5Q0yVsAaMZQ==" saltValue="rbwivuZK8RRdufINtWjKEg==" spinCount="100000" sheet="1" formatCells="0" formatColumns="0" formatRows="0" insertColumns="0" insertRows="0" insertHyperlinks="0" deleteColumns="0" deleteRows="0" sort="0" autoFilter="0" pivotTables="0"/>
  <mergeCells count="10">
    <mergeCell ref="J95:P95"/>
    <mergeCell ref="J96:P96"/>
    <mergeCell ref="J97:P97"/>
    <mergeCell ref="A1:O1"/>
    <mergeCell ref="A2:O2"/>
    <mergeCell ref="A3:O3"/>
    <mergeCell ref="A4:O4"/>
    <mergeCell ref="A5:O5"/>
    <mergeCell ref="B6:C6"/>
    <mergeCell ref="D6:P6"/>
  </mergeCells>
  <pageMargins left="0.25" right="0.25" top="0.75" bottom="0.75" header="0.3" footer="0.3"/>
  <pageSetup paperSize="5"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7420-463A-41AF-A109-C9F3A1814CA7}"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5" width="15.7109375" style="16" customWidth="1"/>
    <col min="6" max="6" width="12.85546875" style="16" hidden="1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23956551.870000001</v>
      </c>
      <c r="E9" s="15">
        <f t="shared" si="0"/>
        <v>23956551.870000001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20003850</v>
      </c>
      <c r="E10" s="18">
        <v>20003850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906000</v>
      </c>
      <c r="E11" s="18">
        <v>906000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3046701.87</v>
      </c>
      <c r="E14" s="18">
        <v>3046701.87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" si="2">SUM(D16:D24)</f>
        <v>185253.77</v>
      </c>
      <c r="E15" s="15">
        <f t="shared" ref="E15:P15" si="3">SUM(E16:E24)</f>
        <v>185253.77</v>
      </c>
      <c r="F15" s="15">
        <f t="shared" si="3"/>
        <v>0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0</v>
      </c>
      <c r="K15" s="15">
        <f t="shared" si="3"/>
        <v>0</v>
      </c>
      <c r="L15" s="15">
        <f t="shared" si="3"/>
        <v>0</v>
      </c>
      <c r="M15" s="15">
        <f t="shared" si="3"/>
        <v>0</v>
      </c>
      <c r="N15" s="15">
        <f t="shared" si="3"/>
        <v>0</v>
      </c>
      <c r="O15" s="15">
        <f t="shared" si="3"/>
        <v>0</v>
      </c>
      <c r="P15" s="15">
        <f t="shared" si="3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185253.77</v>
      </c>
      <c r="E16" s="18">
        <v>185253.77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4">SUM(E17:P17)</f>
        <v>0</v>
      </c>
      <c r="E17" s="18">
        <v>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4"/>
        <v>0</v>
      </c>
      <c r="E18" s="18">
        <v>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4"/>
        <v>0</v>
      </c>
      <c r="E19" s="18">
        <v>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4"/>
        <v>0</v>
      </c>
      <c r="E20" s="18">
        <v>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4"/>
        <v>0</v>
      </c>
      <c r="E21" s="18">
        <v>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4"/>
        <v>0</v>
      </c>
      <c r="E22" s="18">
        <v>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4"/>
        <v>0</v>
      </c>
      <c r="E23" s="18">
        <v>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4"/>
        <v>0</v>
      </c>
      <c r="E24" s="18">
        <v>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" si="5">SUM(D26:D34)</f>
        <v>0</v>
      </c>
      <c r="E25" s="15">
        <f t="shared" ref="E25:P25" si="6">SUM(E26:E34)</f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  <c r="I25" s="15">
        <f t="shared" si="6"/>
        <v>0</v>
      </c>
      <c r="J25" s="15">
        <f t="shared" si="6"/>
        <v>0</v>
      </c>
      <c r="K25" s="15">
        <f t="shared" si="6"/>
        <v>0</v>
      </c>
      <c r="L25" s="15">
        <f t="shared" si="6"/>
        <v>0</v>
      </c>
      <c r="M25" s="15">
        <f t="shared" si="6"/>
        <v>0</v>
      </c>
      <c r="N25" s="15">
        <f t="shared" si="6"/>
        <v>0</v>
      </c>
      <c r="O25" s="15">
        <f t="shared" si="6"/>
        <v>0</v>
      </c>
      <c r="P25" s="15">
        <f t="shared" si="6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7">SUM(E27:P27)</f>
        <v>0</v>
      </c>
      <c r="E27" s="18">
        <v>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7"/>
        <v>0</v>
      </c>
      <c r="E28" s="18">
        <v>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7"/>
        <v>0</v>
      </c>
      <c r="E29" s="18"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7"/>
        <v>0</v>
      </c>
      <c r="E30" s="18">
        <v>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7"/>
        <v>0</v>
      </c>
      <c r="E31" s="18">
        <v>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7"/>
        <v>0</v>
      </c>
      <c r="E32" s="18">
        <v>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7"/>
        <v>0</v>
      </c>
      <c r="E33" s="18">
        <v>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7"/>
        <v>0</v>
      </c>
      <c r="E34" s="18">
        <v>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" si="8">SUM(D36:D42)</f>
        <v>0</v>
      </c>
      <c r="E35" s="21">
        <f t="shared" ref="E35:P35" si="9">SUM(E36:E42)</f>
        <v>0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0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9"/>
        <v>0</v>
      </c>
      <c r="O35" s="15">
        <f t="shared" si="9"/>
        <v>0</v>
      </c>
      <c r="P35" s="15">
        <f t="shared" si="9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10">SUM(E37:P37)</f>
        <v>0</v>
      </c>
      <c r="E37" s="19">
        <v>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10"/>
        <v>0</v>
      </c>
      <c r="E38" s="19">
        <v>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10"/>
        <v>0</v>
      </c>
      <c r="E39" s="19">
        <v>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10"/>
        <v>0</v>
      </c>
      <c r="E40" s="19">
        <v>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10"/>
        <v>0</v>
      </c>
      <c r="E41" s="19">
        <v>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10"/>
        <v>0</v>
      </c>
      <c r="E42" s="19">
        <v>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" si="11">SUM(D44:D50)</f>
        <v>0</v>
      </c>
      <c r="E43" s="21">
        <f t="shared" ref="E43:P43" si="12">SUM(E44:E50)</f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0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12"/>
        <v>0</v>
      </c>
      <c r="O43" s="15">
        <f t="shared" si="12"/>
        <v>0</v>
      </c>
      <c r="P43" s="15">
        <f t="shared" si="12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13">SUM(E45:P45)</f>
        <v>0</v>
      </c>
      <c r="E45" s="19">
        <v>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13"/>
        <v>0</v>
      </c>
      <c r="E46" s="19">
        <v>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13"/>
        <v>0</v>
      </c>
      <c r="E47" s="19">
        <v>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13"/>
        <v>0</v>
      </c>
      <c r="E48" s="19">
        <v>0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13"/>
        <v>0</v>
      </c>
      <c r="E49" s="19">
        <v>0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13"/>
        <v>0</v>
      </c>
      <c r="E50" s="19">
        <v>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" si="14">SUM(D52:D60)</f>
        <v>0</v>
      </c>
      <c r="E51" s="15">
        <f t="shared" ref="E51:P51" si="15">SUM(E52:E60)</f>
        <v>0</v>
      </c>
      <c r="F51" s="15">
        <f t="shared" si="15"/>
        <v>0</v>
      </c>
      <c r="G51" s="15">
        <f t="shared" si="15"/>
        <v>0</v>
      </c>
      <c r="H51" s="15">
        <f t="shared" si="15"/>
        <v>0</v>
      </c>
      <c r="I51" s="15">
        <f t="shared" si="15"/>
        <v>0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0</v>
      </c>
      <c r="N51" s="15">
        <f t="shared" si="15"/>
        <v>0</v>
      </c>
      <c r="O51" s="15">
        <f t="shared" si="15"/>
        <v>0</v>
      </c>
      <c r="P51" s="15">
        <f t="shared" si="15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6">SUM(E53:P53)</f>
        <v>0</v>
      </c>
      <c r="E53" s="18">
        <v>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6"/>
        <v>0</v>
      </c>
      <c r="E54" s="18">
        <v>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6"/>
        <v>0</v>
      </c>
      <c r="E55" s="18">
        <v>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6"/>
        <v>0</v>
      </c>
      <c r="E56" s="18">
        <v>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6"/>
        <v>0</v>
      </c>
      <c r="E57" s="18">
        <v>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6"/>
        <v>0</v>
      </c>
      <c r="E58" s="18">
        <v>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6"/>
        <v>0</v>
      </c>
      <c r="E59" s="18">
        <v>0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6"/>
        <v>0</v>
      </c>
      <c r="E60" s="18">
        <v>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" si="17">SUM(D62:D65)</f>
        <v>0</v>
      </c>
      <c r="E61" s="21">
        <f t="shared" ref="E61:P61" si="18">SUM(E62:E65)</f>
        <v>0</v>
      </c>
      <c r="F61" s="15">
        <f t="shared" si="18"/>
        <v>0</v>
      </c>
      <c r="G61" s="15">
        <f t="shared" si="18"/>
        <v>0</v>
      </c>
      <c r="H61" s="15">
        <f t="shared" si="18"/>
        <v>0</v>
      </c>
      <c r="I61" s="15">
        <f t="shared" si="18"/>
        <v>0</v>
      </c>
      <c r="J61" s="15">
        <f t="shared" si="18"/>
        <v>0</v>
      </c>
      <c r="K61" s="15">
        <f t="shared" si="18"/>
        <v>0</v>
      </c>
      <c r="L61" s="15">
        <f t="shared" si="18"/>
        <v>0</v>
      </c>
      <c r="M61" s="15">
        <f t="shared" si="18"/>
        <v>0</v>
      </c>
      <c r="N61" s="15">
        <f t="shared" si="18"/>
        <v>0</v>
      </c>
      <c r="O61" s="15">
        <f t="shared" si="18"/>
        <v>0</v>
      </c>
      <c r="P61" s="15">
        <f t="shared" si="18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9">SUM(E63:P63)</f>
        <v>0</v>
      </c>
      <c r="E63" s="19">
        <v>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9"/>
        <v>0</v>
      </c>
      <c r="E64" s="19">
        <v>0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9"/>
        <v>0</v>
      </c>
      <c r="E65" s="19">
        <v>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" si="20">SUM(D67:D68)</f>
        <v>0</v>
      </c>
      <c r="E66" s="21">
        <f t="shared" ref="E66:P66" si="21">SUM(E67:E68)</f>
        <v>0</v>
      </c>
      <c r="F66" s="15">
        <f t="shared" si="21"/>
        <v>0</v>
      </c>
      <c r="G66" s="15">
        <f t="shared" si="21"/>
        <v>0</v>
      </c>
      <c r="H66" s="15">
        <f t="shared" si="21"/>
        <v>0</v>
      </c>
      <c r="I66" s="15">
        <f t="shared" si="21"/>
        <v>0</v>
      </c>
      <c r="J66" s="15">
        <f t="shared" si="21"/>
        <v>0</v>
      </c>
      <c r="K66" s="15">
        <f t="shared" si="21"/>
        <v>0</v>
      </c>
      <c r="L66" s="15">
        <f t="shared" si="21"/>
        <v>0</v>
      </c>
      <c r="M66" s="15">
        <f t="shared" si="21"/>
        <v>0</v>
      </c>
      <c r="N66" s="15">
        <f t="shared" si="21"/>
        <v>0</v>
      </c>
      <c r="O66" s="15">
        <f t="shared" si="21"/>
        <v>0</v>
      </c>
      <c r="P66" s="15">
        <f t="shared" si="21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" si="22">SUM(D70:D72)</f>
        <v>0</v>
      </c>
      <c r="E69" s="21">
        <f t="shared" ref="E69:P69" si="23">SUM(E70:E72)</f>
        <v>0</v>
      </c>
      <c r="F69" s="21">
        <f t="shared" si="23"/>
        <v>0</v>
      </c>
      <c r="G69" s="21">
        <f t="shared" si="23"/>
        <v>0</v>
      </c>
      <c r="H69" s="21">
        <f t="shared" si="23"/>
        <v>0</v>
      </c>
      <c r="I69" s="21">
        <f t="shared" si="23"/>
        <v>0</v>
      </c>
      <c r="J69" s="21">
        <f t="shared" si="23"/>
        <v>0</v>
      </c>
      <c r="K69" s="21">
        <f t="shared" si="23"/>
        <v>0</v>
      </c>
      <c r="L69" s="21">
        <f t="shared" si="23"/>
        <v>0</v>
      </c>
      <c r="M69" s="21">
        <f t="shared" si="23"/>
        <v>0</v>
      </c>
      <c r="N69" s="21">
        <f t="shared" si="23"/>
        <v>0</v>
      </c>
      <c r="O69" s="21">
        <f t="shared" si="23"/>
        <v>0</v>
      </c>
      <c r="P69" s="21">
        <f t="shared" si="23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24">SUM(E71:P71)</f>
        <v>0</v>
      </c>
      <c r="E71" s="19">
        <v>0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24"/>
        <v>0</v>
      </c>
      <c r="E72" s="23">
        <v>0</v>
      </c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" si="25">SUM(D9+D15+D25+D35+D43+D51+D66+D70)</f>
        <v>24141805.640000001</v>
      </c>
      <c r="E73" s="25">
        <f t="shared" ref="E73:P73" si="26">SUM(E9+E15+E25+E35+E43+E51+E66+E70)</f>
        <v>24141805.640000001</v>
      </c>
      <c r="F73" s="25">
        <f t="shared" si="26"/>
        <v>0</v>
      </c>
      <c r="G73" s="25">
        <f t="shared" si="26"/>
        <v>0</v>
      </c>
      <c r="H73" s="25">
        <f t="shared" si="26"/>
        <v>0</v>
      </c>
      <c r="I73" s="25">
        <f t="shared" si="26"/>
        <v>0</v>
      </c>
      <c r="J73" s="25">
        <f t="shared" si="26"/>
        <v>0</v>
      </c>
      <c r="K73" s="25">
        <f t="shared" si="26"/>
        <v>0</v>
      </c>
      <c r="L73" s="25">
        <f t="shared" si="26"/>
        <v>0</v>
      </c>
      <c r="M73" s="25">
        <f t="shared" si="26"/>
        <v>0</v>
      </c>
      <c r="N73" s="25">
        <f t="shared" si="26"/>
        <v>0</v>
      </c>
      <c r="O73" s="25">
        <f t="shared" si="26"/>
        <v>0</v>
      </c>
      <c r="P73" s="25">
        <f t="shared" si="26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27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28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9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9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30">SUM(C79:C80)</f>
        <v>0</v>
      </c>
      <c r="D78" s="21">
        <f t="shared" si="30"/>
        <v>0</v>
      </c>
      <c r="E78" s="21">
        <f t="shared" si="30"/>
        <v>0</v>
      </c>
      <c r="F78" s="15">
        <f t="shared" si="30"/>
        <v>0</v>
      </c>
      <c r="G78" s="15">
        <f t="shared" si="30"/>
        <v>0</v>
      </c>
      <c r="H78" s="15">
        <f t="shared" si="30"/>
        <v>0</v>
      </c>
      <c r="I78" s="15">
        <f t="shared" si="30"/>
        <v>0</v>
      </c>
      <c r="J78" s="15">
        <f t="shared" si="30"/>
        <v>0</v>
      </c>
      <c r="K78" s="15">
        <f t="shared" si="30"/>
        <v>0</v>
      </c>
      <c r="L78" s="15">
        <f t="shared" si="30"/>
        <v>0</v>
      </c>
      <c r="M78" s="15">
        <f t="shared" si="30"/>
        <v>0</v>
      </c>
      <c r="N78" s="15">
        <f t="shared" si="30"/>
        <v>0</v>
      </c>
      <c r="O78" s="15">
        <f t="shared" si="30"/>
        <v>0</v>
      </c>
      <c r="P78" s="15">
        <f t="shared" si="30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31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31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32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33">SUM(D75+D78+D81)</f>
        <v>0</v>
      </c>
      <c r="E83" s="30">
        <f t="shared" si="33"/>
        <v>0</v>
      </c>
      <c r="F83" s="30">
        <f t="shared" si="33"/>
        <v>0</v>
      </c>
      <c r="G83" s="30">
        <f t="shared" si="33"/>
        <v>0</v>
      </c>
      <c r="H83" s="30">
        <f t="shared" si="33"/>
        <v>0</v>
      </c>
      <c r="I83" s="30">
        <f t="shared" si="33"/>
        <v>0</v>
      </c>
      <c r="J83" s="30">
        <f t="shared" si="33"/>
        <v>0</v>
      </c>
      <c r="K83" s="30">
        <f t="shared" si="33"/>
        <v>0</v>
      </c>
      <c r="L83" s="30">
        <f t="shared" si="33"/>
        <v>0</v>
      </c>
      <c r="M83" s="30">
        <f t="shared" si="33"/>
        <v>0</v>
      </c>
      <c r="N83" s="30">
        <f t="shared" si="33"/>
        <v>0</v>
      </c>
      <c r="O83" s="30">
        <f t="shared" si="33"/>
        <v>0</v>
      </c>
      <c r="P83" s="30">
        <f t="shared" si="33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34">SUM(D73+D83)</f>
        <v>24141805.640000001</v>
      </c>
      <c r="E84" s="32">
        <f t="shared" ref="E84:K84" si="35">SUM(E73+E83)</f>
        <v>24141805.640000001</v>
      </c>
      <c r="F84" s="32">
        <f t="shared" si="35"/>
        <v>0</v>
      </c>
      <c r="G84" s="32">
        <f t="shared" si="35"/>
        <v>0</v>
      </c>
      <c r="H84" s="32">
        <f t="shared" si="35"/>
        <v>0</v>
      </c>
      <c r="I84" s="32">
        <f t="shared" si="35"/>
        <v>0</v>
      </c>
      <c r="J84" s="32">
        <f t="shared" si="35"/>
        <v>0</v>
      </c>
      <c r="K84" s="32">
        <f t="shared" si="35"/>
        <v>0</v>
      </c>
      <c r="L84" s="32">
        <f t="shared" si="34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118</v>
      </c>
      <c r="B86"/>
      <c r="C86"/>
      <c r="D86" s="34"/>
    </row>
    <row r="87" spans="1:16" ht="15" customHeight="1" x14ac:dyDescent="0.25">
      <c r="A87" t="s">
        <v>119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7"/>
      <c r="B96"/>
      <c r="C96"/>
      <c r="D96" s="35"/>
    </row>
    <row r="97" spans="1:16" x14ac:dyDescent="0.25">
      <c r="A97" s="38" t="s">
        <v>107</v>
      </c>
      <c r="B97" s="38"/>
      <c r="C97" s="38"/>
      <c r="D97" s="52" t="s">
        <v>125</v>
      </c>
      <c r="E97" s="52"/>
      <c r="F97" s="39"/>
      <c r="G97" s="39"/>
      <c r="H97" s="39"/>
      <c r="I97" s="39"/>
      <c r="J97" s="39"/>
      <c r="K97" s="39"/>
      <c r="L97" s="39"/>
      <c r="M97" s="53" t="s">
        <v>109</v>
      </c>
      <c r="N97" s="53"/>
      <c r="O97" s="53"/>
      <c r="P97" s="53"/>
    </row>
    <row r="98" spans="1:16" x14ac:dyDescent="0.25">
      <c r="A98" s="38" t="s">
        <v>110</v>
      </c>
      <c r="B98" s="38"/>
      <c r="C98" s="38"/>
      <c r="D98" s="52" t="s">
        <v>111</v>
      </c>
      <c r="E98" s="52"/>
      <c r="F98" s="38"/>
      <c r="H98" s="38"/>
      <c r="J98" s="38"/>
      <c r="K98" s="38"/>
      <c r="L98" s="38"/>
      <c r="M98" s="52" t="s">
        <v>111</v>
      </c>
      <c r="N98" s="52"/>
      <c r="O98" s="52"/>
      <c r="P98" s="52"/>
    </row>
    <row r="99" spans="1:16" x14ac:dyDescent="0.25">
      <c r="A99" s="38" t="s">
        <v>112</v>
      </c>
      <c r="B99" s="38"/>
      <c r="C99" s="38"/>
      <c r="D99" s="52" t="s">
        <v>113</v>
      </c>
      <c r="E99" s="52"/>
      <c r="F99" s="38"/>
      <c r="H99" s="38"/>
      <c r="J99" s="38"/>
      <c r="K99" s="38"/>
      <c r="L99" s="38"/>
      <c r="M99" s="52" t="s">
        <v>113</v>
      </c>
      <c r="N99" s="52"/>
      <c r="O99" s="52"/>
      <c r="P99" s="52"/>
    </row>
    <row r="100" spans="1:16" x14ac:dyDescent="0.25">
      <c r="F100" s="40"/>
    </row>
    <row r="101" spans="1:16" x14ac:dyDescent="0.25">
      <c r="A101" s="53" t="s">
        <v>114</v>
      </c>
      <c r="B101" s="53"/>
      <c r="C101" s="53"/>
      <c r="D101" s="53"/>
      <c r="E101" s="53"/>
    </row>
    <row r="102" spans="1:16" x14ac:dyDescent="0.25">
      <c r="A102" s="54" t="s">
        <v>115</v>
      </c>
      <c r="B102" s="54"/>
      <c r="C102" s="54"/>
      <c r="D102" s="54"/>
      <c r="E102" s="54"/>
      <c r="F102" s="41"/>
      <c r="G102" s="41"/>
      <c r="H102" s="41"/>
      <c r="I102" s="41"/>
      <c r="J102" s="41"/>
      <c r="K102" s="41"/>
      <c r="L102" s="41"/>
      <c r="M102" s="41"/>
    </row>
    <row r="103" spans="1:16" x14ac:dyDescent="0.25">
      <c r="A103" s="54" t="s">
        <v>116</v>
      </c>
      <c r="B103" s="54"/>
      <c r="C103" s="54"/>
      <c r="D103" s="54"/>
      <c r="E103" s="54"/>
      <c r="F103" s="41"/>
      <c r="G103" s="41"/>
      <c r="H103" s="41"/>
      <c r="I103" s="41"/>
      <c r="J103" s="41"/>
      <c r="K103" s="41"/>
      <c r="L103" s="41"/>
      <c r="M103" s="41"/>
    </row>
  </sheetData>
  <sheetProtection algorithmName="SHA-512" hashValue="AZRL6kgVtqrIFTB569NazCAQieChNmZ0vUYuln7H+41GmDHgFJ9SxktRxVS8FhXr3JXH9hlKjwm0ZmK8IW6USA==" saltValue="C7AnlgM9kODOQeu4dqXBQA==" spinCount="100000" sheet="1" formatCells="0" formatColumns="0" formatRows="0" insertColumns="0" insertRows="0" insertHyperlinks="0" deleteColumns="0" deleteRows="0" sort="0" autoFilter="0" pivotTables="0"/>
  <mergeCells count="16">
    <mergeCell ref="A1:E1"/>
    <mergeCell ref="A2:E2"/>
    <mergeCell ref="A3:E3"/>
    <mergeCell ref="A4:E4"/>
    <mergeCell ref="M99:P99"/>
    <mergeCell ref="M97:P97"/>
    <mergeCell ref="M98:P98"/>
    <mergeCell ref="D6:P6"/>
    <mergeCell ref="B6:C6"/>
    <mergeCell ref="A101:E101"/>
    <mergeCell ref="A102:E102"/>
    <mergeCell ref="A103:E103"/>
    <mergeCell ref="A5:E5"/>
    <mergeCell ref="D97:E97"/>
    <mergeCell ref="D98:E98"/>
    <mergeCell ref="D99:E99"/>
  </mergeCells>
  <pageMargins left="0.70866141732283472" right="0.70866141732283472" top="0.74803149606299213" bottom="0.74803149606299213" header="0.31496062992125984" footer="0.31496062992125984"/>
  <pageSetup scale="61" orientation="portrait" r:id="rId1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CF2D-56B5-4C76-B15E-AB403CD42557}"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5" width="14.140625" style="16" bestFit="1" customWidth="1"/>
    <col min="6" max="6" width="14.140625" style="16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74866131.49000001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63483299.950000003</v>
      </c>
      <c r="E10" s="18">
        <v>20003850</v>
      </c>
      <c r="F10" s="18">
        <v>43479449.950000003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1812000</v>
      </c>
      <c r="E11" s="18">
        <v>906000</v>
      </c>
      <c r="F11" s="18">
        <v>906000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9570831.5399999991</v>
      </c>
      <c r="E14" s="18">
        <v>3046701.87</v>
      </c>
      <c r="F14" s="18">
        <v>6524129.6699999999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10696793.68</v>
      </c>
      <c r="E15" s="15">
        <f t="shared" si="2"/>
        <v>185253.77</v>
      </c>
      <c r="F15" s="15">
        <f t="shared" si="2"/>
        <v>10511539.91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7588043.6799999997</v>
      </c>
      <c r="E16" s="18">
        <v>185253.77</v>
      </c>
      <c r="F16" s="18">
        <v>7402789.9100000001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0</v>
      </c>
      <c r="E20" s="18">
        <v>0</v>
      </c>
      <c r="F20" s="18">
        <v>0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0</v>
      </c>
      <c r="E22" s="18">
        <v>0</v>
      </c>
      <c r="F22" s="18">
        <v>0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0</v>
      </c>
      <c r="E23" s="18">
        <v>0</v>
      </c>
      <c r="F23" s="18">
        <v>0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91544.4</v>
      </c>
      <c r="E25" s="15">
        <f t="shared" si="4"/>
        <v>0</v>
      </c>
      <c r="F25" s="15">
        <f t="shared" si="4"/>
        <v>91544.4</v>
      </c>
      <c r="G25" s="15">
        <f t="shared" si="4"/>
        <v>0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0</v>
      </c>
      <c r="E27" s="18">
        <v>0</v>
      </c>
      <c r="F27" s="18"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0</v>
      </c>
      <c r="E31" s="18">
        <v>0</v>
      </c>
      <c r="F31" s="18"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0</v>
      </c>
      <c r="E32" s="18">
        <v>0</v>
      </c>
      <c r="F32" s="18"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0</v>
      </c>
      <c r="E34" s="18">
        <v>0</v>
      </c>
      <c r="F34" s="18">
        <v>0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0</v>
      </c>
      <c r="E51" s="15">
        <f t="shared" si="10"/>
        <v>0</v>
      </c>
      <c r="F51" s="15">
        <f t="shared" si="10"/>
        <v>0</v>
      </c>
      <c r="G51" s="15">
        <f t="shared" si="10"/>
        <v>0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>
        <v>0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0</v>
      </c>
      <c r="E53" s="18">
        <v>0</v>
      </c>
      <c r="F53" s="18">
        <v>0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85654469.570000023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0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85654469.570000023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0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126</v>
      </c>
      <c r="B86"/>
      <c r="C86"/>
      <c r="D86" s="34"/>
    </row>
    <row r="87" spans="1:16" ht="15" customHeight="1" x14ac:dyDescent="0.25">
      <c r="A87" t="s">
        <v>127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52" t="s">
        <v>125</v>
      </c>
      <c r="E102" s="52"/>
      <c r="F102" s="52"/>
      <c r="G102" s="39"/>
      <c r="H102" s="39"/>
      <c r="I102" s="39"/>
      <c r="J102" s="39"/>
      <c r="K102" s="39"/>
      <c r="L102" s="39"/>
      <c r="M102" s="53" t="s">
        <v>109</v>
      </c>
      <c r="N102" s="53"/>
      <c r="O102" s="53"/>
      <c r="P102" s="53"/>
    </row>
    <row r="103" spans="1:16" x14ac:dyDescent="0.25">
      <c r="A103" s="38" t="s">
        <v>110</v>
      </c>
      <c r="B103" s="38"/>
      <c r="C103" s="38"/>
      <c r="D103" s="52" t="s">
        <v>111</v>
      </c>
      <c r="E103" s="52"/>
      <c r="F103" s="52"/>
      <c r="H103" s="38"/>
      <c r="J103" s="38"/>
      <c r="K103" s="38"/>
      <c r="L103" s="38"/>
      <c r="M103" s="52" t="s">
        <v>111</v>
      </c>
      <c r="N103" s="52"/>
      <c r="O103" s="52"/>
      <c r="P103" s="52"/>
    </row>
    <row r="104" spans="1:16" x14ac:dyDescent="0.25">
      <c r="A104" s="38" t="s">
        <v>112</v>
      </c>
      <c r="B104" s="38"/>
      <c r="C104" s="38"/>
      <c r="D104" s="52" t="s">
        <v>113</v>
      </c>
      <c r="E104" s="52"/>
      <c r="F104" s="52"/>
      <c r="H104" s="38"/>
      <c r="J104" s="38"/>
      <c r="K104" s="38"/>
      <c r="L104" s="38"/>
      <c r="M104" s="52" t="s">
        <v>113</v>
      </c>
      <c r="N104" s="52"/>
      <c r="O104" s="52"/>
      <c r="P104" s="52"/>
    </row>
    <row r="105" spans="1:16" x14ac:dyDescent="0.25">
      <c r="F105" s="40"/>
    </row>
    <row r="106" spans="1:16" x14ac:dyDescent="0.25">
      <c r="A106" s="53" t="s">
        <v>114</v>
      </c>
      <c r="B106" s="53"/>
      <c r="C106" s="53"/>
      <c r="D106" s="53"/>
      <c r="E106" s="53"/>
    </row>
    <row r="107" spans="1:16" x14ac:dyDescent="0.25">
      <c r="A107" s="54" t="s">
        <v>115</v>
      </c>
      <c r="B107" s="54"/>
      <c r="C107" s="54"/>
      <c r="D107" s="54"/>
      <c r="E107" s="54"/>
      <c r="F107" s="41"/>
      <c r="G107" s="41"/>
      <c r="H107" s="41"/>
      <c r="I107" s="41"/>
      <c r="J107" s="41"/>
      <c r="K107" s="41"/>
      <c r="L107" s="41"/>
      <c r="M107" s="41"/>
    </row>
    <row r="108" spans="1:16" x14ac:dyDescent="0.25">
      <c r="A108" s="54" t="s">
        <v>116</v>
      </c>
      <c r="B108" s="54"/>
      <c r="C108" s="54"/>
      <c r="D108" s="54"/>
      <c r="E108" s="54"/>
      <c r="F108" s="41"/>
      <c r="G108" s="41"/>
      <c r="H108" s="41"/>
      <c r="I108" s="41"/>
      <c r="J108" s="41"/>
      <c r="K108" s="41"/>
      <c r="L108" s="41"/>
      <c r="M108" s="41"/>
    </row>
  </sheetData>
  <sheetProtection algorithmName="SHA-512" hashValue="vDHEQmd0YX8KyALZD6r7t9cT+yoqRstjv+qX0+1wuLuiK52LgH0CTykPOMKTiIy2dYIOGPjABZsXWqFOu9kLAg==" saltValue="n4QpUiRnW0Jk6+ZKlQutwQ==" spinCount="100000" sheet="1" formatCells="0" formatColumns="0" formatRows="0" insertColumns="0" insertRows="0" insertHyperlinks="0" deleteColumns="0" deleteRows="0" sort="0" autoFilter="0" pivotTables="0"/>
  <mergeCells count="16">
    <mergeCell ref="A106:E106"/>
    <mergeCell ref="A107:E107"/>
    <mergeCell ref="A108:E108"/>
    <mergeCell ref="A1:F1"/>
    <mergeCell ref="A2:F2"/>
    <mergeCell ref="A3:F3"/>
    <mergeCell ref="A4:F4"/>
    <mergeCell ref="A5:F5"/>
    <mergeCell ref="D102:F102"/>
    <mergeCell ref="D103:F103"/>
    <mergeCell ref="M102:P102"/>
    <mergeCell ref="M103:P103"/>
    <mergeCell ref="M104:P104"/>
    <mergeCell ref="D104:F104"/>
    <mergeCell ref="B6:C6"/>
    <mergeCell ref="D6:P6"/>
  </mergeCells>
  <pageMargins left="0.70866141732283472" right="0.70866141732283472" top="0.74803149606299213" bottom="0.74803149606299213" header="0.31496062992125984" footer="0.31496062992125984"/>
  <pageSetup scale="55" orientation="portrait" r:id="rId1"/>
  <rowBreaks count="1" manualBreakCount="1">
    <brk id="7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13B12-7F07-4ABE-B599-D92F9C58CD02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7" width="16" style="16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112452022.92000002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94882489.950000003</v>
      </c>
      <c r="E10" s="18">
        <v>20003850</v>
      </c>
      <c r="F10" s="18">
        <v>43479449.950000003</v>
      </c>
      <c r="G10" s="18">
        <v>31399190</v>
      </c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3206624.79</v>
      </c>
      <c r="E11" s="18">
        <v>906000</v>
      </c>
      <c r="F11" s="18">
        <v>906000</v>
      </c>
      <c r="G11" s="18">
        <v>1394624.79</v>
      </c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14362908.18</v>
      </c>
      <c r="E14" s="18">
        <v>3046701.87</v>
      </c>
      <c r="F14" s="18">
        <v>6524129.6699999999</v>
      </c>
      <c r="G14" s="18">
        <v>4792076.6399999997</v>
      </c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16079221.43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11602411.43</v>
      </c>
      <c r="E16" s="18">
        <v>185253.77</v>
      </c>
      <c r="F16" s="18">
        <v>7402789.9100000001</v>
      </c>
      <c r="G16" s="18">
        <v>4014367.75</v>
      </c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>
        <v>0</v>
      </c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1329120</v>
      </c>
      <c r="E20" s="18">
        <v>0</v>
      </c>
      <c r="F20" s="18">
        <v>0</v>
      </c>
      <c r="G20" s="18">
        <v>1329120</v>
      </c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>
        <v>0</v>
      </c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33040</v>
      </c>
      <c r="E23" s="18">
        <v>0</v>
      </c>
      <c r="F23" s="18">
        <v>0</v>
      </c>
      <c r="G23" s="18">
        <v>33040</v>
      </c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2660279.2599999998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284485.48</v>
      </c>
      <c r="E26" s="18">
        <v>0</v>
      </c>
      <c r="F26" s="18">
        <v>0</v>
      </c>
      <c r="G26" s="18">
        <v>284485.48</v>
      </c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134567.20000000001</v>
      </c>
      <c r="E27" s="18">
        <v>0</v>
      </c>
      <c r="F27" s="18">
        <v>0</v>
      </c>
      <c r="G27" s="18">
        <v>134567.20000000001</v>
      </c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>
        <v>0</v>
      </c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>
        <v>0</v>
      </c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1286.2</v>
      </c>
      <c r="E31" s="18">
        <v>0</v>
      </c>
      <c r="F31" s="18">
        <v>0</v>
      </c>
      <c r="G31" s="18">
        <v>1286.2</v>
      </c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1987883.92</v>
      </c>
      <c r="E32" s="18">
        <v>0</v>
      </c>
      <c r="F32" s="18">
        <v>0</v>
      </c>
      <c r="G32" s="18">
        <v>1987883.92</v>
      </c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160512.06</v>
      </c>
      <c r="E34" s="18">
        <v>0</v>
      </c>
      <c r="F34" s="18">
        <v>0</v>
      </c>
      <c r="G34" s="18">
        <v>160512.06</v>
      </c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132432061.40000004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132432061.40000004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128</v>
      </c>
      <c r="B86"/>
      <c r="C86"/>
      <c r="D86" s="34"/>
    </row>
    <row r="87" spans="1:16" ht="15" customHeight="1" x14ac:dyDescent="0.25">
      <c r="A87" t="s">
        <v>129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52" t="s">
        <v>130</v>
      </c>
      <c r="E102" s="52"/>
      <c r="F102" s="52"/>
      <c r="G102" s="52"/>
      <c r="H102" s="39"/>
      <c r="I102" s="39"/>
      <c r="J102" s="39"/>
      <c r="K102" s="39"/>
      <c r="L102" s="39"/>
      <c r="M102" s="53" t="s">
        <v>109</v>
      </c>
      <c r="N102" s="53"/>
      <c r="O102" s="53"/>
      <c r="P102" s="53"/>
    </row>
    <row r="103" spans="1:16" x14ac:dyDescent="0.25">
      <c r="A103" s="38" t="s">
        <v>110</v>
      </c>
      <c r="B103" s="38"/>
      <c r="C103" s="38"/>
      <c r="D103" s="52" t="s">
        <v>131</v>
      </c>
      <c r="E103" s="52"/>
      <c r="F103" s="52"/>
      <c r="G103" s="52"/>
      <c r="H103" s="38"/>
      <c r="J103" s="38"/>
      <c r="K103" s="38"/>
      <c r="L103" s="38"/>
      <c r="M103" s="52" t="s">
        <v>111</v>
      </c>
      <c r="N103" s="52"/>
      <c r="O103" s="52"/>
      <c r="P103" s="52"/>
    </row>
    <row r="104" spans="1:16" x14ac:dyDescent="0.25">
      <c r="A104" s="38" t="s">
        <v>112</v>
      </c>
      <c r="B104" s="38"/>
      <c r="C104" s="38"/>
      <c r="D104" s="52" t="s">
        <v>132</v>
      </c>
      <c r="E104" s="52"/>
      <c r="F104" s="52"/>
      <c r="G104" s="52"/>
      <c r="H104" s="38"/>
      <c r="J104" s="38"/>
      <c r="K104" s="38"/>
      <c r="L104" s="38"/>
      <c r="M104" s="52" t="s">
        <v>113</v>
      </c>
      <c r="N104" s="52"/>
      <c r="O104" s="52"/>
      <c r="P104" s="52"/>
    </row>
    <row r="105" spans="1:16" x14ac:dyDescent="0.25">
      <c r="F105" s="40"/>
    </row>
    <row r="106" spans="1:16" x14ac:dyDescent="0.25">
      <c r="A106" s="53" t="s">
        <v>114</v>
      </c>
      <c r="B106" s="53"/>
      <c r="C106" s="53"/>
      <c r="D106" s="53"/>
      <c r="E106" s="53"/>
      <c r="F106" s="53"/>
      <c r="G106" s="53"/>
    </row>
    <row r="107" spans="1:16" x14ac:dyDescent="0.25">
      <c r="A107" s="54" t="s">
        <v>115</v>
      </c>
      <c r="B107" s="54"/>
      <c r="C107" s="54"/>
      <c r="D107" s="54"/>
      <c r="E107" s="54"/>
      <c r="F107" s="54"/>
      <c r="G107" s="54"/>
      <c r="H107" s="41"/>
      <c r="I107" s="41"/>
      <c r="J107" s="41"/>
      <c r="K107" s="41"/>
      <c r="L107" s="41"/>
      <c r="M107" s="41"/>
    </row>
    <row r="108" spans="1:16" x14ac:dyDescent="0.25">
      <c r="A108" s="54" t="s">
        <v>116</v>
      </c>
      <c r="B108" s="54"/>
      <c r="C108" s="54"/>
      <c r="D108" s="54"/>
      <c r="E108" s="54"/>
      <c r="F108" s="54"/>
      <c r="G108" s="54"/>
      <c r="H108" s="41"/>
      <c r="I108" s="41"/>
      <c r="J108" s="41"/>
      <c r="K108" s="41"/>
      <c r="L108" s="41"/>
      <c r="M108" s="41"/>
    </row>
  </sheetData>
  <sheetProtection algorithmName="SHA-512" hashValue="t4cli/TdXTIzYpn+wwDoZTV6efx+nt4YLz5+ijDrnVenCJlMtxkOPt063kbJI/sk3aBxIPRcd5eQ1+apOoC8oA==" saltValue="GFOZKbWnaKAfMm03tj0Cyg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B6:C6"/>
    <mergeCell ref="D6:P6"/>
    <mergeCell ref="A108:G108"/>
    <mergeCell ref="D102:G102"/>
    <mergeCell ref="D103:G103"/>
    <mergeCell ref="D104:G104"/>
    <mergeCell ref="A1:G1"/>
    <mergeCell ref="A2:G2"/>
    <mergeCell ref="A3:G3"/>
    <mergeCell ref="A4:G4"/>
    <mergeCell ref="A5:G5"/>
    <mergeCell ref="A106:G106"/>
    <mergeCell ref="A107:G107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rowBreaks count="1" manualBreakCount="1">
    <brk id="7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EBED5-E90B-4A11-A1D4-C134FC574F32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6" width="16" style="16" customWidth="1"/>
    <col min="7" max="7" width="14.140625" style="16" bestFit="1" customWidth="1"/>
    <col min="8" max="8" width="14.140625" style="16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148174254.47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125004017.08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4112624.79</v>
      </c>
      <c r="E11" s="18">
        <v>906000</v>
      </c>
      <c r="F11" s="18">
        <v>906000</v>
      </c>
      <c r="G11" s="18">
        <v>1394624.79</v>
      </c>
      <c r="H11" s="18">
        <v>906000</v>
      </c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19057612.600000001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22010961.700000003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11765711.99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3694197.71</v>
      </c>
      <c r="E21" s="18">
        <v>0</v>
      </c>
      <c r="F21" s="18">
        <v>3108750</v>
      </c>
      <c r="G21" s="18">
        <v>0</v>
      </c>
      <c r="H21" s="18">
        <v>585447.71</v>
      </c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876032</v>
      </c>
      <c r="E23" s="18">
        <v>0</v>
      </c>
      <c r="F23" s="18">
        <v>0</v>
      </c>
      <c r="G23" s="18">
        <v>33040</v>
      </c>
      <c r="H23" s="18">
        <v>842992</v>
      </c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6411997.1999999993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347682.6</v>
      </c>
      <c r="E26" s="18">
        <v>0</v>
      </c>
      <c r="F26" s="18">
        <v>0</v>
      </c>
      <c r="G26" s="18">
        <v>284485.48</v>
      </c>
      <c r="H26" s="18">
        <v>63197.120000000003</v>
      </c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649</v>
      </c>
      <c r="E28" s="18">
        <v>0</v>
      </c>
      <c r="F28" s="18">
        <v>0</v>
      </c>
      <c r="G28" s="18">
        <v>0</v>
      </c>
      <c r="H28" s="18">
        <v>649</v>
      </c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>
        <v>0</v>
      </c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94116.799999999988</v>
      </c>
      <c r="E30" s="18">
        <v>0</v>
      </c>
      <c r="F30" s="18">
        <v>91544.4</v>
      </c>
      <c r="G30" s="18">
        <v>0</v>
      </c>
      <c r="H30" s="18">
        <v>2572.4</v>
      </c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1434.88</v>
      </c>
      <c r="E31" s="18">
        <v>0</v>
      </c>
      <c r="F31" s="18">
        <v>0</v>
      </c>
      <c r="G31" s="18">
        <v>1286.2</v>
      </c>
      <c r="H31" s="18">
        <v>148.68</v>
      </c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4585183.92</v>
      </c>
      <c r="E32" s="18">
        <v>0</v>
      </c>
      <c r="F32" s="18">
        <v>0</v>
      </c>
      <c r="G32" s="18">
        <v>1987883.92</v>
      </c>
      <c r="H32" s="18">
        <v>2597300</v>
      </c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849522.8</v>
      </c>
      <c r="E34" s="18">
        <v>0</v>
      </c>
      <c r="F34" s="18">
        <v>0</v>
      </c>
      <c r="G34" s="18">
        <v>160512.06</v>
      </c>
      <c r="H34" s="18">
        <v>689010.74</v>
      </c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>
        <v>0</v>
      </c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177837751.16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177837751.16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133</v>
      </c>
      <c r="B86"/>
      <c r="C86"/>
      <c r="D86" s="34"/>
    </row>
    <row r="87" spans="1:16" ht="15" customHeight="1" x14ac:dyDescent="0.25">
      <c r="A87" t="s">
        <v>134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107</v>
      </c>
      <c r="B102" s="38"/>
      <c r="C102" s="38"/>
      <c r="D102" s="52" t="s">
        <v>135</v>
      </c>
      <c r="E102" s="52"/>
      <c r="F102" s="52"/>
      <c r="G102" s="52"/>
      <c r="H102" s="52"/>
      <c r="I102" s="39"/>
      <c r="J102" s="39"/>
      <c r="K102" s="39"/>
      <c r="L102" s="39"/>
      <c r="M102" s="53" t="s">
        <v>109</v>
      </c>
      <c r="N102" s="53"/>
      <c r="O102" s="53"/>
      <c r="P102" s="53"/>
    </row>
    <row r="103" spans="1:16" x14ac:dyDescent="0.25">
      <c r="A103" s="38" t="s">
        <v>110</v>
      </c>
      <c r="B103" s="38"/>
      <c r="C103" s="38"/>
      <c r="D103" s="52" t="s">
        <v>136</v>
      </c>
      <c r="E103" s="52"/>
      <c r="F103" s="52"/>
      <c r="G103" s="52"/>
      <c r="H103" s="52"/>
      <c r="J103" s="38"/>
      <c r="K103" s="38"/>
      <c r="L103" s="38"/>
      <c r="M103" s="52" t="s">
        <v>111</v>
      </c>
      <c r="N103" s="52"/>
      <c r="O103" s="52"/>
      <c r="P103" s="52"/>
    </row>
    <row r="104" spans="1:16" x14ac:dyDescent="0.25">
      <c r="A104" s="38" t="s">
        <v>112</v>
      </c>
      <c r="B104" s="38"/>
      <c r="C104" s="38"/>
      <c r="D104" s="52" t="s">
        <v>137</v>
      </c>
      <c r="E104" s="52"/>
      <c r="F104" s="52"/>
      <c r="G104" s="52"/>
      <c r="H104" s="52"/>
      <c r="J104" s="38"/>
      <c r="K104" s="38"/>
      <c r="L104" s="38"/>
      <c r="M104" s="52" t="s">
        <v>113</v>
      </c>
      <c r="N104" s="52"/>
      <c r="O104" s="52"/>
      <c r="P104" s="52"/>
    </row>
    <row r="105" spans="1:16" x14ac:dyDescent="0.25">
      <c r="F105" s="40"/>
    </row>
    <row r="106" spans="1:16" x14ac:dyDescent="0.25">
      <c r="A106" s="53" t="s">
        <v>114</v>
      </c>
      <c r="B106" s="53"/>
      <c r="C106" s="53"/>
      <c r="D106" s="53"/>
      <c r="E106" s="53"/>
      <c r="F106" s="53"/>
      <c r="G106" s="53"/>
      <c r="H106" s="53"/>
    </row>
    <row r="107" spans="1:16" x14ac:dyDescent="0.25">
      <c r="A107" s="54" t="s">
        <v>115</v>
      </c>
      <c r="B107" s="54"/>
      <c r="C107" s="54"/>
      <c r="D107" s="54"/>
      <c r="E107" s="54"/>
      <c r="F107" s="54"/>
      <c r="G107" s="54"/>
      <c r="H107" s="54"/>
      <c r="I107" s="41"/>
      <c r="J107" s="41"/>
      <c r="K107" s="41"/>
      <c r="L107" s="41"/>
      <c r="M107" s="41"/>
    </row>
    <row r="108" spans="1:16" x14ac:dyDescent="0.25">
      <c r="A108" s="54" t="s">
        <v>116</v>
      </c>
      <c r="B108" s="54"/>
      <c r="C108" s="54"/>
      <c r="D108" s="54"/>
      <c r="E108" s="54"/>
      <c r="F108" s="54"/>
      <c r="G108" s="54"/>
      <c r="H108" s="54"/>
      <c r="I108" s="41"/>
      <c r="J108" s="41"/>
      <c r="K108" s="41"/>
      <c r="L108" s="41"/>
      <c r="M108" s="41"/>
    </row>
  </sheetData>
  <sheetProtection algorithmName="SHA-512" hashValue="XqMQyfdblAn/DBG4l8tO5zNzS1HcsE+ZfhctYMOA7t30TZPYpxdtQfN0vETrZ8QhZqtQNbWTs6Emh6067ibwJQ==" saltValue="pOqTjVL6iyIWYDseQ7d6oA==" spinCount="100000" sheet="1" formatCells="0" formatColumns="0" formatRows="0" insertColumns="0" insertRows="0" insertHyperlinks="0" deleteColumns="0" deleteRows="0" sort="0" autoFilter="0" pivotTables="0"/>
  <mergeCells count="16">
    <mergeCell ref="A106:H106"/>
    <mergeCell ref="A107:H107"/>
    <mergeCell ref="A108:H108"/>
    <mergeCell ref="A1:H1"/>
    <mergeCell ref="A2:H2"/>
    <mergeCell ref="A3:H3"/>
    <mergeCell ref="A4:H4"/>
    <mergeCell ref="A5:H5"/>
    <mergeCell ref="D102:H102"/>
    <mergeCell ref="D103:H103"/>
    <mergeCell ref="M102:P102"/>
    <mergeCell ref="M103:P103"/>
    <mergeCell ref="M104:P104"/>
    <mergeCell ref="D104:H104"/>
    <mergeCell ref="B6:C6"/>
    <mergeCell ref="D6:P6"/>
  </mergeCells>
  <pageMargins left="0.25" right="0.25" top="0.75" bottom="0.75" header="0.3" footer="0.3"/>
  <pageSetup scale="69" fitToHeight="0" orientation="landscape" r:id="rId1"/>
  <rowBreaks count="2" manualBreakCount="2">
    <brk id="42" max="16383" man="1"/>
    <brk id="7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25BEB-68D0-46A6-99C7-D1D8254B5015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4" width="15.28515625" style="16" bestFit="1" customWidth="1"/>
    <col min="5" max="7" width="14.140625" style="16" bestFit="1" customWidth="1"/>
    <col min="8" max="9" width="14.140625" style="16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189980196.97999999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145543684.84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22289369.259999998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22147142.880000003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24254245.719999999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13975956.01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3694197.71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909072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8314802.25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348182.6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102840.25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100488.79999999999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2567.6800000000003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4585183.92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2059510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1244537.99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1054212.47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223793782.94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223793782.94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138</v>
      </c>
      <c r="B86"/>
      <c r="C86"/>
      <c r="D86" s="34"/>
    </row>
    <row r="87" spans="1:16" ht="15" customHeight="1" x14ac:dyDescent="0.25">
      <c r="A87" t="s">
        <v>139</v>
      </c>
      <c r="B87"/>
      <c r="C87"/>
      <c r="D87" s="35"/>
    </row>
    <row r="88" spans="1:16" ht="28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140</v>
      </c>
      <c r="B102" s="38"/>
      <c r="C102" s="38"/>
      <c r="D102" s="52" t="s">
        <v>135</v>
      </c>
      <c r="E102" s="52"/>
      <c r="F102" s="52"/>
      <c r="G102" s="52"/>
      <c r="H102" s="52"/>
      <c r="I102" s="52"/>
      <c r="J102" s="39"/>
      <c r="K102" s="39"/>
      <c r="L102" s="39"/>
      <c r="M102" s="53" t="s">
        <v>109</v>
      </c>
      <c r="N102" s="53"/>
      <c r="O102" s="53"/>
      <c r="P102" s="53"/>
    </row>
    <row r="103" spans="1:16" x14ac:dyDescent="0.25">
      <c r="A103" s="38" t="s">
        <v>141</v>
      </c>
      <c r="B103" s="38"/>
      <c r="C103" s="38"/>
      <c r="D103" s="52" t="s">
        <v>136</v>
      </c>
      <c r="E103" s="52"/>
      <c r="F103" s="52"/>
      <c r="G103" s="52"/>
      <c r="H103" s="52"/>
      <c r="I103" s="52"/>
      <c r="J103" s="38"/>
      <c r="K103" s="38"/>
      <c r="L103" s="38"/>
      <c r="M103" s="52" t="s">
        <v>111</v>
      </c>
      <c r="N103" s="52"/>
      <c r="O103" s="52"/>
      <c r="P103" s="52"/>
    </row>
    <row r="104" spans="1:16" x14ac:dyDescent="0.25">
      <c r="A104" s="38" t="s">
        <v>142</v>
      </c>
      <c r="B104" s="38"/>
      <c r="C104" s="38"/>
      <c r="D104" s="52" t="s">
        <v>137</v>
      </c>
      <c r="E104" s="52"/>
      <c r="F104" s="52"/>
      <c r="G104" s="52"/>
      <c r="H104" s="52"/>
      <c r="I104" s="52"/>
      <c r="J104" s="38"/>
      <c r="K104" s="38"/>
      <c r="L104" s="38"/>
      <c r="M104" s="52" t="s">
        <v>113</v>
      </c>
      <c r="N104" s="52"/>
      <c r="O104" s="52"/>
      <c r="P104" s="52"/>
    </row>
    <row r="105" spans="1:16" x14ac:dyDescent="0.25">
      <c r="F105" s="40"/>
    </row>
    <row r="106" spans="1:16" x14ac:dyDescent="0.25">
      <c r="A106" s="53" t="s">
        <v>114</v>
      </c>
      <c r="B106" s="53"/>
      <c r="C106" s="53"/>
      <c r="D106" s="53"/>
      <c r="E106" s="53"/>
      <c r="F106" s="53"/>
      <c r="G106" s="53"/>
      <c r="H106" s="53"/>
      <c r="I106" s="53"/>
    </row>
    <row r="107" spans="1:16" x14ac:dyDescent="0.25">
      <c r="A107" s="54" t="s">
        <v>115</v>
      </c>
      <c r="B107" s="54"/>
      <c r="C107" s="54"/>
      <c r="D107" s="54"/>
      <c r="E107" s="54"/>
      <c r="F107" s="54"/>
      <c r="G107" s="54"/>
      <c r="H107" s="54"/>
      <c r="I107" s="54"/>
      <c r="J107" s="41"/>
      <c r="K107" s="41"/>
      <c r="L107" s="41"/>
      <c r="M107" s="41"/>
    </row>
    <row r="108" spans="1:16" x14ac:dyDescent="0.25">
      <c r="A108" s="54" t="s">
        <v>116</v>
      </c>
      <c r="B108" s="54"/>
      <c r="C108" s="54"/>
      <c r="D108" s="54"/>
      <c r="E108" s="54"/>
      <c r="F108" s="54"/>
      <c r="G108" s="54"/>
      <c r="H108" s="54"/>
      <c r="I108" s="54"/>
      <c r="J108" s="41"/>
      <c r="K108" s="41"/>
      <c r="L108" s="41"/>
      <c r="M108" s="41"/>
    </row>
  </sheetData>
  <sheetProtection algorithmName="SHA-512" hashValue="CgVclAW3lmB2ZiqZsbABBFtg2Dh7wSzJiS4fRkEB3a2HNMlFdAl/EyeqmujAK3evtUz1XIPJFisOnbWEIxytTQ==" saltValue="MjznsM/OYloOcmoPQPVD/w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D104:I104"/>
    <mergeCell ref="B6:C6"/>
    <mergeCell ref="D6:P6"/>
    <mergeCell ref="A106:I106"/>
    <mergeCell ref="A107:I107"/>
    <mergeCell ref="A108:I108"/>
    <mergeCell ref="A1:I1"/>
    <mergeCell ref="A2:I2"/>
    <mergeCell ref="A3:I3"/>
    <mergeCell ref="A4:I4"/>
    <mergeCell ref="A5:I5"/>
    <mergeCell ref="D102:I102"/>
    <mergeCell ref="D103:I103"/>
  </mergeCells>
  <pageMargins left="0.25" right="0.25" top="0.75" bottom="0.75" header="0.3" footer="0.3"/>
  <pageSetup paperSize="5" scale="8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655FD-386B-4D45-8715-80A6ACFB169E}">
  <sheetPr>
    <pageSetUpPr fitToPage="1"/>
  </sheetPr>
  <dimension ref="A1:P101"/>
  <sheetViews>
    <sheetView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28515625" style="16" bestFit="1" customWidth="1"/>
    <col min="5" max="7" width="14.140625" style="16" bestFit="1" customWidth="1"/>
    <col min="8" max="10" width="14.140625" style="16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46"/>
      <c r="K4" s="1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241943810.40000001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189169847.24000001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/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23965369.259999998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/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/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/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28808593.900000002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/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34049810.659999996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15497187.449999999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/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/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/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/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/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/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/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12100000</v>
      </c>
      <c r="D23" s="18">
        <f t="shared" si="3"/>
        <v>1318296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/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70800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/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9893696.2199999988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4063399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/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/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1980000</v>
      </c>
      <c r="D28" s="18">
        <f t="shared" si="5"/>
        <v>1218586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/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100000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/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100488.79999999999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/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/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9390000</v>
      </c>
      <c r="D32" s="18">
        <f t="shared" si="5"/>
        <v>4710490.96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/>
      <c r="L32" s="18"/>
      <c r="M32" s="18"/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/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5900000</v>
      </c>
      <c r="D34" s="18">
        <f t="shared" si="5"/>
        <v>2489522.08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/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/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/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/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/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/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/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/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/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/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/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/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/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/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/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1492422.38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1565200</v>
      </c>
      <c r="D52" s="18">
        <f>SUM(E52:P52)</f>
        <v>1302096.8599999999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/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/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/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/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/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/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/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/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/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/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/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/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/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/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/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/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/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287379739.65999997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287379739.65999997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143</v>
      </c>
      <c r="B86"/>
      <c r="C86"/>
      <c r="D86" s="34"/>
    </row>
    <row r="87" spans="1:16" ht="15" customHeight="1" x14ac:dyDescent="0.25">
      <c r="A87" t="s">
        <v>144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/>
      <c r="C94"/>
      <c r="D94" s="35"/>
    </row>
    <row r="95" spans="1:16" x14ac:dyDescent="0.25">
      <c r="A95" s="38" t="s">
        <v>140</v>
      </c>
      <c r="B95" s="38"/>
      <c r="C95" s="38"/>
      <c r="D95" s="38"/>
      <c r="E95" s="38"/>
      <c r="F95" s="38"/>
      <c r="G95" s="38"/>
      <c r="H95" s="52" t="s">
        <v>145</v>
      </c>
      <c r="I95" s="52"/>
      <c r="J95" s="52"/>
      <c r="K95" s="39"/>
      <c r="L95" s="39"/>
      <c r="M95" s="53" t="s">
        <v>109</v>
      </c>
      <c r="N95" s="53"/>
      <c r="O95" s="53"/>
      <c r="P95" s="53"/>
    </row>
    <row r="96" spans="1:16" x14ac:dyDescent="0.25">
      <c r="A96" s="38" t="s">
        <v>141</v>
      </c>
      <c r="B96" s="38"/>
      <c r="C96" s="38"/>
      <c r="D96" s="38" t="s">
        <v>146</v>
      </c>
      <c r="E96" s="38"/>
      <c r="F96" s="38"/>
      <c r="G96" s="38"/>
      <c r="H96" s="52" t="s">
        <v>147</v>
      </c>
      <c r="I96" s="52"/>
      <c r="J96" s="52"/>
      <c r="K96" s="38"/>
      <c r="L96" s="38"/>
      <c r="M96" s="52" t="s">
        <v>111</v>
      </c>
      <c r="N96" s="52"/>
      <c r="O96" s="52"/>
      <c r="P96" s="52"/>
    </row>
    <row r="97" spans="1:16" x14ac:dyDescent="0.25">
      <c r="A97" s="38" t="s">
        <v>142</v>
      </c>
      <c r="B97" s="38"/>
      <c r="C97" s="38"/>
      <c r="D97" s="38" t="s">
        <v>148</v>
      </c>
      <c r="E97" s="38"/>
      <c r="F97" s="38"/>
      <c r="G97" s="38"/>
      <c r="H97" s="52" t="s">
        <v>113</v>
      </c>
      <c r="I97" s="52"/>
      <c r="J97" s="52"/>
      <c r="K97" s="38"/>
      <c r="L97" s="38"/>
      <c r="M97" s="52" t="s">
        <v>113</v>
      </c>
      <c r="N97" s="52"/>
      <c r="O97" s="52"/>
      <c r="P97" s="52"/>
    </row>
    <row r="98" spans="1:16" x14ac:dyDescent="0.25">
      <c r="A98" s="38"/>
      <c r="B98" s="38"/>
      <c r="C98" s="38"/>
      <c r="D98" s="38"/>
      <c r="E98" s="38"/>
      <c r="F98" s="38"/>
      <c r="G98" s="38"/>
      <c r="H98" s="43"/>
      <c r="I98" s="43"/>
      <c r="J98" s="43"/>
      <c r="K98" s="38"/>
      <c r="L98" s="38"/>
      <c r="M98" s="43"/>
      <c r="N98" s="43"/>
      <c r="O98" s="43"/>
      <c r="P98" s="43"/>
    </row>
    <row r="99" spans="1:16" x14ac:dyDescent="0.25">
      <c r="A99" s="53" t="s">
        <v>114</v>
      </c>
      <c r="B99" s="53"/>
      <c r="C99" s="53"/>
      <c r="D99" s="53"/>
      <c r="E99" s="53"/>
      <c r="F99" s="53"/>
      <c r="G99" s="53"/>
      <c r="H99" s="53"/>
      <c r="I99" s="53"/>
      <c r="J99" s="53"/>
    </row>
    <row r="100" spans="1:16" x14ac:dyDescent="0.25">
      <c r="A100" s="54" t="s">
        <v>115</v>
      </c>
      <c r="B100" s="54"/>
      <c r="C100" s="54"/>
      <c r="D100" s="54"/>
      <c r="E100" s="54"/>
      <c r="F100" s="54"/>
      <c r="G100" s="54"/>
      <c r="H100" s="54"/>
      <c r="I100" s="54"/>
      <c r="J100" s="54"/>
      <c r="K100" s="41"/>
      <c r="L100" s="41"/>
      <c r="M100" s="41"/>
    </row>
    <row r="101" spans="1:16" x14ac:dyDescent="0.25">
      <c r="A101" s="54" t="s">
        <v>116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41"/>
      <c r="L101" s="41"/>
      <c r="M101" s="41"/>
    </row>
  </sheetData>
  <sheetProtection algorithmName="SHA-512" hashValue="ThKsUsp7TMGix49n4e6kMwquPmIDZUcHVaxCgJB2SgJT0vESDAae5/QXq0fmNeOHClwr6XQ1eKPJI4ydnPvsOQ==" saltValue="2C6L+C6pZWhA8GrUwm6Nrg==" spinCount="100000" sheet="1" formatCells="0" formatColumns="0" formatRows="0" insertColumns="0" insertRows="0" insertHyperlinks="0" deleteColumns="0" deleteRows="0" sort="0" autoFilter="0" pivotTables="0"/>
  <mergeCells count="16">
    <mergeCell ref="B6:C6"/>
    <mergeCell ref="D6:P6"/>
    <mergeCell ref="A99:J99"/>
    <mergeCell ref="A100:J100"/>
    <mergeCell ref="A101:J101"/>
    <mergeCell ref="M95:P95"/>
    <mergeCell ref="M96:P96"/>
    <mergeCell ref="M97:P97"/>
    <mergeCell ref="H96:J96"/>
    <mergeCell ref="H97:J97"/>
    <mergeCell ref="H95:J95"/>
    <mergeCell ref="A1:J1"/>
    <mergeCell ref="A2:J2"/>
    <mergeCell ref="A3:J3"/>
    <mergeCell ref="A4:J4"/>
    <mergeCell ref="A5:J5"/>
  </mergeCells>
  <pageMargins left="0.25" right="0.25" top="0.75" bottom="0.75" header="0.3" footer="0.3"/>
  <pageSetup paperSize="5" scale="78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6D0BC-3438-4CAC-BD27-44BD903EC5F6}">
  <sheetPr>
    <pageSetUpPr fitToPage="1"/>
  </sheetPr>
  <dimension ref="A1:P101"/>
  <sheetViews>
    <sheetView zoomScale="106" zoomScaleNormal="106"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1" width="14.140625" style="16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1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1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280033101.69999999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419037260</v>
      </c>
      <c r="D10" s="18">
        <f>SUM(E10:P10)</f>
        <v>221418220.11000001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/>
      <c r="M10" s="18"/>
      <c r="N10" s="18"/>
      <c r="O10" s="18"/>
      <c r="P10" s="18"/>
    </row>
    <row r="11" spans="1:16" ht="15.75" x14ac:dyDescent="0.25">
      <c r="A11" s="17" t="s">
        <v>26</v>
      </c>
      <c r="B11" s="18">
        <v>52155290</v>
      </c>
      <c r="C11" s="18">
        <v>52155290</v>
      </c>
      <c r="D11" s="18">
        <f t="shared" ref="D11:D14" si="1">SUM(E11:P11)</f>
        <v>24856369.259999998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/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/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/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33758512.329999998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/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69858706</v>
      </c>
      <c r="D15" s="15">
        <f t="shared" ref="D15:P15" si="2">SUM(D16:D24)</f>
        <v>35722367.660000004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28187655</v>
      </c>
      <c r="D16" s="18">
        <f>SUM(E16:P16)</f>
        <v>17094853.800000001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/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/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/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/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12670000</v>
      </c>
      <c r="D20" s="18">
        <f t="shared" si="3"/>
        <v>5630410.6500000004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/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14850000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/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2408701</v>
      </c>
      <c r="D22" s="18">
        <f t="shared" si="3"/>
        <v>29500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/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9419189</v>
      </c>
      <c r="D23" s="18">
        <f t="shared" si="3"/>
        <v>1318296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/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400000</v>
      </c>
      <c r="D24" s="18">
        <f t="shared" si="3"/>
        <v>70800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/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10076143.1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2277384.48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/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1947786.52</v>
      </c>
      <c r="D27" s="18">
        <f t="shared" ref="D27:D34" si="5">SUM(E27:P27)</f>
        <v>637471.39999999991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/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2018405</v>
      </c>
      <c r="D28" s="18">
        <f t="shared" si="5"/>
        <v>1218586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/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557726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/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/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70000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/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9612000</v>
      </c>
      <c r="D32" s="18">
        <f t="shared" si="5"/>
        <v>4710490.96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/>
      <c r="M32" s="18"/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/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6290097</v>
      </c>
      <c r="D34" s="18">
        <f t="shared" si="5"/>
        <v>2547415.2400000002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/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/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/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/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/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/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/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/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/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/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/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/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/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/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/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4622711</v>
      </c>
      <c r="D51" s="15">
        <f t="shared" ref="D51:P51" si="10">SUM(D52:D60)</f>
        <v>1674588.23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1696900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/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830700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/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/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49800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/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2044811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/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/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/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/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/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/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/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/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/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/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/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/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/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/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327506200.69000006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327506200.69000006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149</v>
      </c>
      <c r="B86"/>
      <c r="C86"/>
      <c r="D86" s="34"/>
    </row>
    <row r="87" spans="1:16" ht="15" customHeight="1" x14ac:dyDescent="0.25">
      <c r="A87" t="s">
        <v>150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/>
      <c r="C94"/>
      <c r="D94" s="35"/>
    </row>
    <row r="95" spans="1:16" x14ac:dyDescent="0.25">
      <c r="A95" s="38" t="s">
        <v>140</v>
      </c>
      <c r="B95" s="38"/>
      <c r="C95" s="38"/>
      <c r="D95" s="38"/>
      <c r="E95" s="38"/>
      <c r="F95" s="38"/>
      <c r="G95" s="38"/>
      <c r="H95" s="52" t="s">
        <v>145</v>
      </c>
      <c r="I95" s="52"/>
      <c r="J95" s="52"/>
      <c r="K95" s="52"/>
      <c r="L95" s="39"/>
      <c r="M95" s="53" t="s">
        <v>109</v>
      </c>
      <c r="N95" s="53"/>
      <c r="O95" s="53"/>
      <c r="P95" s="53"/>
    </row>
    <row r="96" spans="1:16" x14ac:dyDescent="0.25">
      <c r="A96" s="38" t="s">
        <v>141</v>
      </c>
      <c r="B96" s="38"/>
      <c r="C96" s="38"/>
      <c r="D96" s="38" t="s">
        <v>146</v>
      </c>
      <c r="E96" s="38"/>
      <c r="F96" s="38"/>
      <c r="G96" s="38"/>
      <c r="H96" s="52" t="s">
        <v>147</v>
      </c>
      <c r="I96" s="52"/>
      <c r="J96" s="52"/>
      <c r="K96" s="52"/>
      <c r="L96" s="38"/>
      <c r="M96" s="52" t="s">
        <v>111</v>
      </c>
      <c r="N96" s="52"/>
      <c r="O96" s="52"/>
      <c r="P96" s="52"/>
    </row>
    <row r="97" spans="1:16" x14ac:dyDescent="0.25">
      <c r="A97" s="38" t="s">
        <v>142</v>
      </c>
      <c r="B97" s="38"/>
      <c r="C97" s="38"/>
      <c r="D97" s="38" t="s">
        <v>148</v>
      </c>
      <c r="E97" s="38"/>
      <c r="F97" s="38"/>
      <c r="G97" s="38"/>
      <c r="H97" s="52" t="s">
        <v>113</v>
      </c>
      <c r="I97" s="52"/>
      <c r="J97" s="52"/>
      <c r="K97" s="52"/>
      <c r="L97" s="38"/>
      <c r="M97" s="52" t="s">
        <v>113</v>
      </c>
      <c r="N97" s="52"/>
      <c r="O97" s="52"/>
      <c r="P97" s="52"/>
    </row>
    <row r="98" spans="1:16" x14ac:dyDescent="0.25">
      <c r="A98" s="38"/>
      <c r="B98" s="38"/>
      <c r="C98" s="38"/>
      <c r="D98" s="38"/>
      <c r="E98" s="38"/>
      <c r="F98" s="38"/>
      <c r="G98" s="38"/>
      <c r="H98" s="43"/>
      <c r="I98" s="43"/>
      <c r="J98" s="43"/>
      <c r="K98" s="38"/>
      <c r="L98" s="38"/>
      <c r="M98" s="43"/>
      <c r="N98" s="43"/>
      <c r="O98" s="43"/>
      <c r="P98" s="43"/>
    </row>
    <row r="99" spans="1:16" x14ac:dyDescent="0.25">
      <c r="A99" s="53" t="s">
        <v>114</v>
      </c>
      <c r="B99" s="53"/>
      <c r="C99" s="53"/>
      <c r="D99" s="53"/>
      <c r="E99" s="53"/>
      <c r="F99" s="53"/>
      <c r="G99" s="53"/>
      <c r="H99" s="53"/>
      <c r="I99" s="53"/>
      <c r="J99" s="53"/>
      <c r="K99" s="53"/>
    </row>
    <row r="100" spans="1:16" x14ac:dyDescent="0.25">
      <c r="A100" s="54" t="s">
        <v>115</v>
      </c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41"/>
      <c r="M100" s="41"/>
    </row>
    <row r="101" spans="1:16" x14ac:dyDescent="0.25">
      <c r="A101" s="54" t="s">
        <v>116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41"/>
      <c r="M101" s="41"/>
    </row>
  </sheetData>
  <sheetProtection algorithmName="SHA-512" hashValue="LHvAje7K8auGz7W8pb2DD58aNtT8vEN/4abg6CkqWuxN6PIDslfc2mgED7KN/yGOQH8anP8LQsjDNX0TtcHfxQ==" saltValue="GAsUnDNXcZfwEh8GejNZrA==" spinCount="100000" sheet="1" formatCells="0" formatColumns="0" formatRows="0" insertColumns="0" insertRows="0" insertHyperlinks="0" deleteColumns="0" deleteRows="0" sort="0" autoFilter="0" pivotTables="0"/>
  <mergeCells count="16">
    <mergeCell ref="A99:K99"/>
    <mergeCell ref="A100:K100"/>
    <mergeCell ref="A101:K101"/>
    <mergeCell ref="A1:K1"/>
    <mergeCell ref="A2:K2"/>
    <mergeCell ref="A3:K3"/>
    <mergeCell ref="A4:K4"/>
    <mergeCell ref="A5:K5"/>
    <mergeCell ref="H95:K95"/>
    <mergeCell ref="H96:K96"/>
    <mergeCell ref="M95:P95"/>
    <mergeCell ref="M96:P96"/>
    <mergeCell ref="M97:P97"/>
    <mergeCell ref="H97:K97"/>
    <mergeCell ref="B6:C6"/>
    <mergeCell ref="D6:P6"/>
  </mergeCells>
  <pageMargins left="0.25" right="0.25" top="0.75" bottom="0.75" header="0.3" footer="0.3"/>
  <pageSetup paperSize="5" scale="7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FE7E-8645-42AC-8769-C31B3808E4CF}">
  <sheetPr>
    <pageSetUpPr fitToPage="1"/>
  </sheetPr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42578125" style="16" customWidth="1"/>
    <col min="5" max="7" width="14.140625" style="16" bestFit="1" customWidth="1"/>
    <col min="8" max="12" width="14.140625" style="16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6" s="1" customFormat="1" ht="23.25" customHeight="1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6" s="2" customFormat="1" ht="23.2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1"/>
      <c r="N3" s="1"/>
      <c r="O3" s="1"/>
      <c r="P3" s="1"/>
    </row>
    <row r="4" spans="1:16" s="2" customFormat="1" ht="23.25" customHeight="1" x14ac:dyDescent="0.25">
      <c r="A4" s="46" t="s">
        <v>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1"/>
      <c r="N4" s="1"/>
      <c r="O4" s="1"/>
      <c r="P4" s="1"/>
    </row>
    <row r="5" spans="1:16" s="2" customFormat="1" ht="23.25" x14ac:dyDescent="0.25">
      <c r="A5" s="47" t="s">
        <v>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3"/>
      <c r="N5" s="3"/>
      <c r="O5" s="3"/>
      <c r="P5" s="3"/>
    </row>
    <row r="6" spans="1:16" s="7" customFormat="1" ht="18.75" customHeight="1" x14ac:dyDescent="0.25">
      <c r="A6" s="4"/>
      <c r="B6" s="48" t="s">
        <v>5</v>
      </c>
      <c r="C6" s="48"/>
      <c r="D6" s="49" t="s">
        <v>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5"/>
    </row>
    <row r="7" spans="1:16" s="7" customFormat="1" ht="18.75" x14ac:dyDescent="0.25">
      <c r="A7" s="8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1" t="s">
        <v>17</v>
      </c>
      <c r="L7" s="11" t="s">
        <v>18</v>
      </c>
      <c r="M7" s="11" t="s">
        <v>19</v>
      </c>
      <c r="N7" s="11" t="s">
        <v>20</v>
      </c>
      <c r="O7" s="11" t="s">
        <v>21</v>
      </c>
      <c r="P7" s="11" t="s">
        <v>22</v>
      </c>
    </row>
    <row r="8" spans="1:16" s="13" customFormat="1" ht="15.75" x14ac:dyDescent="0.25">
      <c r="A8" s="12" t="s">
        <v>23</v>
      </c>
      <c r="B8" s="12"/>
      <c r="C8" s="12"/>
      <c r="D8" s="12"/>
      <c r="E8" s="12"/>
    </row>
    <row r="9" spans="1:16" ht="15.75" x14ac:dyDescent="0.25">
      <c r="A9" s="14" t="s">
        <v>24</v>
      </c>
      <c r="B9" s="15">
        <f t="shared" ref="B9:P9" si="0">SUM(B10:B14)</f>
        <v>530624098</v>
      </c>
      <c r="C9" s="15">
        <f t="shared" si="0"/>
        <v>557390183</v>
      </c>
      <c r="D9" s="15">
        <f t="shared" si="0"/>
        <v>318851224.69000006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38089291.299999997</v>
      </c>
      <c r="L9" s="15">
        <f t="shared" si="0"/>
        <v>38818122.990000002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25</v>
      </c>
      <c r="B10" s="18">
        <v>419037260</v>
      </c>
      <c r="C10" s="18">
        <v>445803345</v>
      </c>
      <c r="D10" s="18">
        <f>SUM(E10:P10)</f>
        <v>253925091.73000002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>
        <v>32248372.870000001</v>
      </c>
      <c r="L10" s="18">
        <v>32506871.620000001</v>
      </c>
      <c r="M10" s="18"/>
      <c r="N10" s="18"/>
      <c r="O10" s="18"/>
      <c r="P10" s="18"/>
    </row>
    <row r="11" spans="1:16" ht="15.75" x14ac:dyDescent="0.25">
      <c r="A11" s="44" t="s">
        <v>153</v>
      </c>
      <c r="B11" s="18">
        <v>52155290</v>
      </c>
      <c r="C11" s="18">
        <v>52155290</v>
      </c>
      <c r="D11" s="18">
        <f t="shared" ref="D11:D14" si="1">SUM(E11:P11)</f>
        <v>26045285.93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>
        <v>891000</v>
      </c>
      <c r="L11" s="18">
        <v>1188916.67</v>
      </c>
      <c r="M11" s="18"/>
      <c r="N11" s="18"/>
      <c r="O11" s="18"/>
      <c r="P11" s="18"/>
    </row>
    <row r="12" spans="1:16" ht="15.75" x14ac:dyDescent="0.25">
      <c r="A12" s="17" t="s">
        <v>27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/>
      <c r="N12" s="18"/>
      <c r="O12" s="18"/>
      <c r="P12" s="18"/>
    </row>
    <row r="13" spans="1:16" ht="15.75" x14ac:dyDescent="0.25">
      <c r="A13" s="17" t="s">
        <v>28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/>
      <c r="N13" s="18"/>
      <c r="O13" s="18"/>
      <c r="P13" s="18"/>
    </row>
    <row r="14" spans="1:16" ht="15.75" x14ac:dyDescent="0.25">
      <c r="A14" s="17" t="s">
        <v>29</v>
      </c>
      <c r="B14" s="18">
        <v>59431548</v>
      </c>
      <c r="C14" s="18">
        <v>59431548</v>
      </c>
      <c r="D14" s="18">
        <f t="shared" si="1"/>
        <v>38880847.030000001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>
        <v>4949918.43</v>
      </c>
      <c r="L14" s="18">
        <v>5122334.7</v>
      </c>
      <c r="M14" s="18"/>
      <c r="N14" s="18"/>
      <c r="O14" s="18"/>
      <c r="P14" s="18"/>
    </row>
    <row r="15" spans="1:16" ht="15.75" x14ac:dyDescent="0.25">
      <c r="A15" s="20" t="s">
        <v>30</v>
      </c>
      <c r="B15" s="15">
        <f>SUM(B16:B24)</f>
        <v>53187655</v>
      </c>
      <c r="C15" s="15">
        <f>SUM(C16:C24)</f>
        <v>66658706</v>
      </c>
      <c r="D15" s="15">
        <f t="shared" ref="D15:P15" si="2">SUM(D16:D24)</f>
        <v>42089889.090000004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1672557</v>
      </c>
      <c r="L15" s="15">
        <f t="shared" si="2"/>
        <v>6367521.4299999997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31</v>
      </c>
      <c r="B16" s="18">
        <v>28187655</v>
      </c>
      <c r="C16" s="18">
        <v>26187655</v>
      </c>
      <c r="D16" s="18">
        <f>SUM(E16:P16)</f>
        <v>19844676.240000002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>
        <v>1597666.35</v>
      </c>
      <c r="L16" s="18">
        <v>2749822.44</v>
      </c>
      <c r="M16" s="18"/>
      <c r="N16" s="18"/>
      <c r="O16" s="18"/>
      <c r="P16" s="18"/>
    </row>
    <row r="17" spans="1:16" ht="15.75" x14ac:dyDescent="0.25">
      <c r="A17" s="17" t="s">
        <v>32</v>
      </c>
      <c r="B17" s="18">
        <v>1500000</v>
      </c>
      <c r="C17" s="18">
        <v>1327500</v>
      </c>
      <c r="D17" s="18">
        <f t="shared" ref="D17:D24" si="3">SUM(E17:P17)</f>
        <v>190166.99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>
        <v>0</v>
      </c>
      <c r="L17" s="18">
        <v>100166.99</v>
      </c>
      <c r="M17" s="18"/>
      <c r="N17" s="18"/>
      <c r="O17" s="18"/>
      <c r="P17" s="18"/>
    </row>
    <row r="18" spans="1:16" ht="15.75" x14ac:dyDescent="0.25">
      <c r="A18" s="17" t="s">
        <v>33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/>
      <c r="N18" s="18"/>
      <c r="O18" s="18"/>
      <c r="P18" s="18"/>
    </row>
    <row r="19" spans="1:16" ht="15.75" x14ac:dyDescent="0.25">
      <c r="A19" s="17" t="s">
        <v>34</v>
      </c>
      <c r="B19" s="18">
        <v>120000</v>
      </c>
      <c r="C19" s="18">
        <v>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/>
      <c r="N19" s="18"/>
      <c r="O19" s="18"/>
      <c r="P19" s="18"/>
    </row>
    <row r="20" spans="1:16" ht="15.75" x14ac:dyDescent="0.25">
      <c r="A20" s="17" t="s">
        <v>35</v>
      </c>
      <c r="B20" s="18">
        <v>580000</v>
      </c>
      <c r="C20" s="18">
        <v>14970000</v>
      </c>
      <c r="D20" s="18">
        <f t="shared" si="3"/>
        <v>8655410.6500000004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>
        <v>51290.65</v>
      </c>
      <c r="L20" s="18">
        <v>3025000</v>
      </c>
      <c r="M20" s="18"/>
      <c r="N20" s="18"/>
      <c r="O20" s="18"/>
      <c r="P20" s="18"/>
    </row>
    <row r="21" spans="1:16" ht="15.75" x14ac:dyDescent="0.25">
      <c r="A21" s="17" t="s">
        <v>36</v>
      </c>
      <c r="B21" s="18">
        <v>14600000</v>
      </c>
      <c r="C21" s="18">
        <v>13874229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>
        <v>0</v>
      </c>
      <c r="L21" s="18">
        <v>0</v>
      </c>
      <c r="M21" s="18"/>
      <c r="N21" s="18"/>
      <c r="O21" s="18"/>
      <c r="P21" s="18"/>
    </row>
    <row r="22" spans="1:16" ht="31.5" x14ac:dyDescent="0.25">
      <c r="A22" s="17" t="s">
        <v>37</v>
      </c>
      <c r="B22" s="18">
        <v>2450000</v>
      </c>
      <c r="C22" s="18">
        <v>1209601</v>
      </c>
      <c r="D22" s="18">
        <f t="shared" si="3"/>
        <v>165200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>
        <v>23600</v>
      </c>
      <c r="L22" s="18">
        <v>135700</v>
      </c>
      <c r="M22" s="18"/>
      <c r="N22" s="18"/>
      <c r="O22" s="18"/>
      <c r="P22" s="18"/>
    </row>
    <row r="23" spans="1:16" ht="15.75" x14ac:dyDescent="0.25">
      <c r="A23" s="17" t="s">
        <v>38</v>
      </c>
      <c r="B23" s="18">
        <v>5500000</v>
      </c>
      <c r="C23" s="18">
        <v>8895760</v>
      </c>
      <c r="D23" s="18">
        <f t="shared" si="3"/>
        <v>1632648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>
        <v>0</v>
      </c>
      <c r="L23" s="18">
        <v>314352</v>
      </c>
      <c r="M23" s="18"/>
      <c r="N23" s="18"/>
      <c r="O23" s="18"/>
      <c r="P23" s="18"/>
    </row>
    <row r="24" spans="1:16" ht="15.75" x14ac:dyDescent="0.25">
      <c r="A24" s="17" t="s">
        <v>39</v>
      </c>
      <c r="B24" s="18">
        <v>200000</v>
      </c>
      <c r="C24" s="18">
        <v>170800</v>
      </c>
      <c r="D24" s="18">
        <f t="shared" si="3"/>
        <v>113280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>
        <v>0</v>
      </c>
      <c r="L24" s="18">
        <v>42480</v>
      </c>
      <c r="M24" s="18"/>
      <c r="N24" s="18"/>
      <c r="O24" s="18"/>
      <c r="P24" s="18"/>
    </row>
    <row r="25" spans="1:16" ht="15.75" x14ac:dyDescent="0.25">
      <c r="A25" s="20" t="s">
        <v>40</v>
      </c>
      <c r="B25" s="15">
        <f>SUM(B26:B34)</f>
        <v>37833399</v>
      </c>
      <c r="C25" s="15">
        <f>SUM(C26:C34)</f>
        <v>21670759</v>
      </c>
      <c r="D25" s="15">
        <f t="shared" ref="D25:P25" si="4">SUM(D26:D34)</f>
        <v>12094439.6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182446.88</v>
      </c>
      <c r="L25" s="15">
        <f t="shared" si="4"/>
        <v>2018296.5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41</v>
      </c>
      <c r="B26" s="18">
        <v>4353399</v>
      </c>
      <c r="C26" s="18">
        <v>2574794.48</v>
      </c>
      <c r="D26" s="18">
        <f>SUM(E26:P26)</f>
        <v>832621.8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>
        <v>0</v>
      </c>
      <c r="L26" s="18">
        <v>250000</v>
      </c>
      <c r="M26" s="18"/>
      <c r="N26" s="18"/>
      <c r="O26" s="18"/>
      <c r="P26" s="18"/>
    </row>
    <row r="27" spans="1:16" ht="15.75" x14ac:dyDescent="0.25">
      <c r="A27" s="17" t="s">
        <v>42</v>
      </c>
      <c r="B27" s="18">
        <v>1280000</v>
      </c>
      <c r="C27" s="18">
        <v>1528236.52</v>
      </c>
      <c r="D27" s="18">
        <f t="shared" ref="D27:D34" si="5">SUM(E27:P27)</f>
        <v>689833.89999999991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>
        <v>104064.2</v>
      </c>
      <c r="L27" s="18">
        <v>52362.5</v>
      </c>
      <c r="M27" s="18"/>
      <c r="N27" s="18"/>
      <c r="O27" s="18"/>
      <c r="P27" s="18"/>
    </row>
    <row r="28" spans="1:16" ht="15.75" x14ac:dyDescent="0.25">
      <c r="A28" s="17" t="s">
        <v>43</v>
      </c>
      <c r="B28" s="18">
        <v>2200000</v>
      </c>
      <c r="C28" s="18">
        <v>1638405</v>
      </c>
      <c r="D28" s="18">
        <f t="shared" si="5"/>
        <v>1236286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>
        <v>0</v>
      </c>
      <c r="L28" s="18">
        <v>17700</v>
      </c>
      <c r="M28" s="18"/>
      <c r="N28" s="18"/>
      <c r="O28" s="18"/>
      <c r="P28" s="18"/>
    </row>
    <row r="29" spans="1:16" ht="15.75" x14ac:dyDescent="0.25">
      <c r="A29" s="17" t="s">
        <v>44</v>
      </c>
      <c r="B29" s="18">
        <v>100000</v>
      </c>
      <c r="C29" s="18">
        <v>257726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>
        <v>0</v>
      </c>
      <c r="L29" s="18">
        <v>0</v>
      </c>
      <c r="M29" s="18"/>
      <c r="N29" s="18"/>
      <c r="O29" s="18"/>
      <c r="P29" s="18"/>
    </row>
    <row r="30" spans="1:16" ht="15.75" x14ac:dyDescent="0.25">
      <c r="A30" s="17" t="s">
        <v>45</v>
      </c>
      <c r="B30" s="18">
        <v>250000</v>
      </c>
      <c r="C30" s="18">
        <v>200000</v>
      </c>
      <c r="D30" s="18">
        <f t="shared" si="5"/>
        <v>120978.31999999999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>
        <v>20489.52</v>
      </c>
      <c r="L30" s="18">
        <v>0</v>
      </c>
      <c r="M30" s="18"/>
      <c r="N30" s="18"/>
      <c r="O30" s="18"/>
      <c r="P30" s="18"/>
    </row>
    <row r="31" spans="1:16" ht="15.75" x14ac:dyDescent="0.25">
      <c r="A31" s="17" t="s">
        <v>46</v>
      </c>
      <c r="B31" s="18">
        <v>600000</v>
      </c>
      <c r="C31" s="18">
        <v>209325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>
        <v>0</v>
      </c>
      <c r="L31" s="18">
        <v>0</v>
      </c>
      <c r="M31" s="18"/>
      <c r="N31" s="18"/>
      <c r="O31" s="18"/>
      <c r="P31" s="18"/>
    </row>
    <row r="32" spans="1:16" ht="15.75" x14ac:dyDescent="0.25">
      <c r="A32" s="17" t="s">
        <v>47</v>
      </c>
      <c r="B32" s="18">
        <v>9650000</v>
      </c>
      <c r="C32" s="18">
        <v>9513128.1999999993</v>
      </c>
      <c r="D32" s="18">
        <f t="shared" si="5"/>
        <v>6330490.96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>
        <v>0</v>
      </c>
      <c r="L32" s="18">
        <v>1620000</v>
      </c>
      <c r="M32" s="18"/>
      <c r="N32" s="18"/>
      <c r="O32" s="18"/>
      <c r="P32" s="18"/>
    </row>
    <row r="33" spans="1:16" ht="19.5" customHeight="1" x14ac:dyDescent="0.25">
      <c r="A33" s="17" t="s">
        <v>48</v>
      </c>
      <c r="B33" s="19">
        <v>0</v>
      </c>
      <c r="C33" s="18">
        <v>0</v>
      </c>
      <c r="D33" s="18">
        <f>SUM(E33:P33)</f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/>
      <c r="N33" s="18"/>
      <c r="O33" s="18"/>
      <c r="P33" s="18"/>
    </row>
    <row r="34" spans="1:16" ht="15.75" x14ac:dyDescent="0.25">
      <c r="A34" s="17" t="s">
        <v>49</v>
      </c>
      <c r="B34" s="18">
        <v>19400000</v>
      </c>
      <c r="C34" s="18">
        <v>5749143.7999999998</v>
      </c>
      <c r="D34" s="18">
        <f t="shared" si="5"/>
        <v>2625649.2400000002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>
        <v>57893.16</v>
      </c>
      <c r="L34" s="18">
        <v>78234</v>
      </c>
      <c r="M34" s="18"/>
      <c r="N34" s="18"/>
      <c r="O34" s="18"/>
      <c r="P34" s="18"/>
    </row>
    <row r="35" spans="1:16" ht="15.75" x14ac:dyDescent="0.25">
      <c r="A35" s="20" t="s">
        <v>50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51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/>
      <c r="N36" s="18"/>
      <c r="O36" s="18"/>
      <c r="P36" s="18"/>
    </row>
    <row r="37" spans="1:16" ht="15.75" x14ac:dyDescent="0.25">
      <c r="A37" s="17" t="s">
        <v>52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/>
      <c r="N37" s="18"/>
      <c r="O37" s="18"/>
      <c r="P37" s="18"/>
    </row>
    <row r="38" spans="1:16" ht="15.75" x14ac:dyDescent="0.25">
      <c r="A38" s="17" t="s">
        <v>53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/>
      <c r="N38" s="18"/>
      <c r="O38" s="18"/>
      <c r="P38" s="18"/>
    </row>
    <row r="39" spans="1:16" ht="15.75" x14ac:dyDescent="0.25">
      <c r="A39" s="17" t="s">
        <v>54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/>
      <c r="N39" s="18"/>
      <c r="O39" s="18"/>
      <c r="P39" s="18"/>
    </row>
    <row r="40" spans="1:16" ht="15.75" x14ac:dyDescent="0.25">
      <c r="A40" s="17" t="s">
        <v>55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/>
      <c r="N40" s="18"/>
      <c r="O40" s="18"/>
      <c r="P40" s="18"/>
    </row>
    <row r="41" spans="1:16" ht="15.75" x14ac:dyDescent="0.25">
      <c r="A41" s="17" t="s">
        <v>56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/>
      <c r="N41" s="18"/>
      <c r="O41" s="18"/>
      <c r="P41" s="18"/>
    </row>
    <row r="42" spans="1:16" ht="15.75" x14ac:dyDescent="0.25">
      <c r="A42" s="17" t="s">
        <v>57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/>
      <c r="N42" s="18"/>
      <c r="O42" s="18"/>
      <c r="P42" s="18"/>
    </row>
    <row r="43" spans="1:16" ht="15.75" x14ac:dyDescent="0.25">
      <c r="A43" s="20" t="s">
        <v>58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59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/>
      <c r="N44" s="18"/>
      <c r="O44" s="18"/>
      <c r="P44" s="18"/>
    </row>
    <row r="45" spans="1:16" ht="15.75" x14ac:dyDescent="0.25">
      <c r="A45" s="17" t="s">
        <v>60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/>
      <c r="N45" s="18"/>
      <c r="O45" s="18"/>
      <c r="P45" s="18"/>
    </row>
    <row r="46" spans="1:16" ht="15.75" x14ac:dyDescent="0.25">
      <c r="A46" s="17" t="s">
        <v>61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/>
      <c r="N46" s="18"/>
      <c r="O46" s="18"/>
      <c r="P46" s="18"/>
    </row>
    <row r="47" spans="1:16" ht="15.75" x14ac:dyDescent="0.25">
      <c r="A47" s="17" t="s">
        <v>62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/>
      <c r="N47" s="18"/>
      <c r="O47" s="18"/>
      <c r="P47" s="18"/>
    </row>
    <row r="48" spans="1:16" ht="15.75" x14ac:dyDescent="0.25">
      <c r="A48" s="17" t="s">
        <v>63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/>
      <c r="N48" s="18"/>
      <c r="O48" s="18"/>
      <c r="P48" s="18"/>
    </row>
    <row r="49" spans="1:16" ht="15.75" x14ac:dyDescent="0.25">
      <c r="A49" s="17" t="s">
        <v>64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/>
      <c r="N49" s="18"/>
      <c r="O49" s="18"/>
      <c r="P49" s="18"/>
    </row>
    <row r="50" spans="1:16" ht="15.75" x14ac:dyDescent="0.25">
      <c r="A50" s="17" t="s">
        <v>65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/>
      <c r="N50" s="18"/>
      <c r="O50" s="18"/>
      <c r="P50" s="18"/>
    </row>
    <row r="51" spans="1:16" ht="15.75" x14ac:dyDescent="0.25">
      <c r="A51" s="20" t="s">
        <v>66</v>
      </c>
      <c r="B51" s="15">
        <f>SUM(B52:B60)</f>
        <v>6433762</v>
      </c>
      <c r="C51" s="15">
        <f>SUM(C52:C60)</f>
        <v>4622711</v>
      </c>
      <c r="D51" s="15">
        <f t="shared" ref="D51:P51" si="10">SUM(D52:D60)</f>
        <v>1859588.23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182165.85</v>
      </c>
      <c r="L51" s="15">
        <f t="shared" si="10"/>
        <v>185000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67</v>
      </c>
      <c r="B52" s="18">
        <v>1200000</v>
      </c>
      <c r="C52" s="18">
        <v>1646900</v>
      </c>
      <c r="D52" s="18">
        <f>SUM(E52:P52)</f>
        <v>1484262.71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>
        <v>182165.85</v>
      </c>
      <c r="L52" s="18">
        <v>0</v>
      </c>
      <c r="M52" s="18"/>
      <c r="N52" s="18"/>
      <c r="O52" s="18"/>
      <c r="P52" s="18"/>
    </row>
    <row r="53" spans="1:16" ht="15.75" x14ac:dyDescent="0.25">
      <c r="A53" s="17" t="s">
        <v>68</v>
      </c>
      <c r="B53" s="18">
        <v>1200000</v>
      </c>
      <c r="C53" s="18">
        <v>780700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/>
      <c r="N53" s="18"/>
      <c r="O53" s="18"/>
      <c r="P53" s="18"/>
    </row>
    <row r="54" spans="1:16" ht="15.75" x14ac:dyDescent="0.25">
      <c r="A54" s="17" t="s">
        <v>69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/>
      <c r="N54" s="18"/>
      <c r="O54" s="18"/>
      <c r="P54" s="18"/>
    </row>
    <row r="55" spans="1:16" ht="15.75" x14ac:dyDescent="0.25">
      <c r="A55" s="17" t="s">
        <v>70</v>
      </c>
      <c r="B55" s="18">
        <v>300000</v>
      </c>
      <c r="C55" s="18">
        <v>49800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/>
      <c r="N55" s="18"/>
      <c r="O55" s="18"/>
      <c r="P55" s="18"/>
    </row>
    <row r="56" spans="1:16" ht="15.75" x14ac:dyDescent="0.25">
      <c r="A56" s="17" t="s">
        <v>71</v>
      </c>
      <c r="B56" s="18">
        <v>1633762</v>
      </c>
      <c r="C56" s="18">
        <v>1929811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/>
      <c r="N56" s="18"/>
      <c r="O56" s="18"/>
      <c r="P56" s="18"/>
    </row>
    <row r="57" spans="1:16" ht="15.75" x14ac:dyDescent="0.25">
      <c r="A57" s="17" t="s">
        <v>72</v>
      </c>
      <c r="B57" s="18">
        <v>300000</v>
      </c>
      <c r="C57" s="18">
        <v>215100</v>
      </c>
      <c r="D57" s="18">
        <f t="shared" si="11"/>
        <v>185000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185000</v>
      </c>
      <c r="M57" s="18"/>
      <c r="N57" s="18"/>
      <c r="O57" s="18"/>
      <c r="P57" s="18"/>
    </row>
    <row r="58" spans="1:16" ht="15.75" x14ac:dyDescent="0.25">
      <c r="A58" s="17" t="s">
        <v>73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/>
      <c r="N58" s="18"/>
      <c r="O58" s="18"/>
      <c r="P58" s="18"/>
    </row>
    <row r="59" spans="1:16" ht="15.75" x14ac:dyDescent="0.25">
      <c r="A59" s="17" t="s">
        <v>74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/>
      <c r="N59" s="18"/>
      <c r="O59" s="18"/>
      <c r="P59" s="18"/>
    </row>
    <row r="60" spans="1:16" ht="15.75" x14ac:dyDescent="0.25">
      <c r="A60" s="17" t="s">
        <v>75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/>
      <c r="N60" s="18"/>
      <c r="O60" s="18"/>
      <c r="P60" s="18"/>
    </row>
    <row r="61" spans="1:16" ht="15.75" x14ac:dyDescent="0.25">
      <c r="A61" s="20" t="s">
        <v>76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77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/>
      <c r="N62" s="18"/>
      <c r="O62" s="18"/>
      <c r="P62" s="18"/>
    </row>
    <row r="63" spans="1:16" ht="15.75" x14ac:dyDescent="0.25">
      <c r="A63" s="17" t="s">
        <v>78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/>
      <c r="N63" s="18"/>
      <c r="O63" s="18"/>
      <c r="P63" s="18"/>
    </row>
    <row r="64" spans="1:16" ht="15.75" x14ac:dyDescent="0.25">
      <c r="A64" s="17" t="s">
        <v>79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>
        <v>0</v>
      </c>
      <c r="M64" s="18"/>
      <c r="N64" s="18"/>
      <c r="O64" s="18"/>
      <c r="P64" s="18"/>
    </row>
    <row r="65" spans="1:16" ht="31.5" x14ac:dyDescent="0.25">
      <c r="A65" s="17" t="s">
        <v>80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/>
      <c r="N65" s="18"/>
      <c r="O65" s="18"/>
      <c r="P65" s="18"/>
    </row>
    <row r="66" spans="1:16" ht="15.75" x14ac:dyDescent="0.25">
      <c r="A66" s="20" t="s">
        <v>81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82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/>
      <c r="N67" s="18"/>
      <c r="O67" s="18"/>
      <c r="P67" s="18"/>
    </row>
    <row r="68" spans="1:16" ht="15.75" x14ac:dyDescent="0.25">
      <c r="A68" s="17" t="s">
        <v>83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/>
      <c r="N68" s="18"/>
      <c r="O68" s="18"/>
      <c r="P68" s="18"/>
    </row>
    <row r="69" spans="1:16" ht="15.75" x14ac:dyDescent="0.25">
      <c r="A69" s="20" t="s">
        <v>84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85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/>
      <c r="N70" s="19"/>
      <c r="O70" s="19"/>
      <c r="P70" s="19"/>
    </row>
    <row r="71" spans="1:16" ht="15.75" x14ac:dyDescent="0.25">
      <c r="A71" s="17" t="s">
        <v>86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/>
      <c r="N71" s="19"/>
      <c r="O71" s="19"/>
      <c r="P71" s="19"/>
    </row>
    <row r="72" spans="1:16" ht="15.75" x14ac:dyDescent="0.25">
      <c r="A72" s="22" t="s">
        <v>87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>
        <v>0</v>
      </c>
      <c r="L72" s="19">
        <v>0</v>
      </c>
      <c r="M72" s="19"/>
      <c r="N72" s="19"/>
      <c r="O72" s="19"/>
      <c r="P72" s="19"/>
    </row>
    <row r="73" spans="1:16" ht="15.75" x14ac:dyDescent="0.25">
      <c r="A73" s="24" t="s">
        <v>88</v>
      </c>
      <c r="B73" s="25">
        <f>SUM(B9+B15+B25+B35+B43+B51+B61+B66+B69)</f>
        <v>628078914</v>
      </c>
      <c r="C73" s="25">
        <f>SUM(C9+C15+C25+C35+C43+C51+C61+C66+C69)</f>
        <v>650342359</v>
      </c>
      <c r="D73" s="25">
        <f t="shared" ref="D73:P73" si="17">SUM(D9+D15+D25+D35+D43+D51+D66+D70)</f>
        <v>374895141.61000013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40126461.030000001</v>
      </c>
      <c r="L73" s="25">
        <f t="shared" si="17"/>
        <v>47388940.920000002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89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90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91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92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93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94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95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96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97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98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99</v>
      </c>
      <c r="B84" s="32">
        <f>SUM(B73:B83)</f>
        <v>628078914</v>
      </c>
      <c r="C84" s="32">
        <f>SUM(C73:C83)</f>
        <v>650342359</v>
      </c>
      <c r="D84" s="32">
        <f t="shared" ref="D84:L84" si="25">SUM(D73+D83)</f>
        <v>374895141.61000013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40126461.030000001</v>
      </c>
      <c r="L84" s="32">
        <f t="shared" si="25"/>
        <v>47388940.920000002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117</v>
      </c>
      <c r="B85"/>
      <c r="C85"/>
    </row>
    <row r="86" spans="1:16" x14ac:dyDescent="0.25">
      <c r="A86" t="s">
        <v>151</v>
      </c>
      <c r="B86"/>
      <c r="C86"/>
      <c r="D86" s="34"/>
    </row>
    <row r="87" spans="1:16" ht="15" customHeight="1" x14ac:dyDescent="0.25">
      <c r="A87" t="s">
        <v>152</v>
      </c>
      <c r="B87"/>
      <c r="C87"/>
      <c r="D87" s="35"/>
    </row>
    <row r="88" spans="1:16" ht="16.5" customHeight="1" x14ac:dyDescent="0.3">
      <c r="A88" s="42" t="s">
        <v>104</v>
      </c>
      <c r="B88" s="42"/>
      <c r="C88" s="42"/>
      <c r="D88" s="34"/>
    </row>
    <row r="89" spans="1:16" x14ac:dyDescent="0.25">
      <c r="A89" s="37" t="s">
        <v>120</v>
      </c>
      <c r="B89" s="37"/>
      <c r="C89" s="37"/>
      <c r="D89" s="36"/>
    </row>
    <row r="90" spans="1:16" ht="30" x14ac:dyDescent="0.25">
      <c r="A90" s="36" t="s">
        <v>121</v>
      </c>
      <c r="B90" s="36"/>
      <c r="C90" s="36"/>
      <c r="D90" s="35"/>
    </row>
    <row r="91" spans="1:16" x14ac:dyDescent="0.25">
      <c r="A91" s="37" t="s">
        <v>122</v>
      </c>
      <c r="B91" s="37"/>
      <c r="C91" s="37"/>
      <c r="D91" s="35"/>
    </row>
    <row r="92" spans="1:16" x14ac:dyDescent="0.25">
      <c r="A92" s="37" t="s">
        <v>123</v>
      </c>
      <c r="B92" s="37"/>
      <c r="C92" s="37"/>
      <c r="D92" s="35"/>
    </row>
    <row r="93" spans="1:16" x14ac:dyDescent="0.25">
      <c r="A93" s="37" t="s">
        <v>124</v>
      </c>
      <c r="B93" s="37"/>
      <c r="C93" s="37"/>
      <c r="D93" s="35"/>
    </row>
    <row r="94" spans="1:16" x14ac:dyDescent="0.25">
      <c r="A94" s="37"/>
      <c r="B94" s="37"/>
      <c r="C94" s="37"/>
      <c r="D94" s="35"/>
    </row>
    <row r="95" spans="1:16" x14ac:dyDescent="0.25">
      <c r="A95" s="37"/>
      <c r="B95" s="37"/>
      <c r="C95" s="37"/>
      <c r="D95" s="35"/>
    </row>
    <row r="96" spans="1:16" x14ac:dyDescent="0.25">
      <c r="A96" s="37"/>
      <c r="B96" s="37"/>
      <c r="C96" s="37"/>
      <c r="D96" s="35"/>
    </row>
    <row r="97" spans="1:16" x14ac:dyDescent="0.25">
      <c r="A97" s="37"/>
      <c r="B97" s="37"/>
      <c r="C97" s="37"/>
      <c r="D97" s="35"/>
    </row>
    <row r="98" spans="1:16" x14ac:dyDescent="0.25">
      <c r="A98" s="37"/>
      <c r="B98" s="37"/>
      <c r="C98" s="37"/>
      <c r="D98" s="35"/>
    </row>
    <row r="99" spans="1:16" x14ac:dyDescent="0.25">
      <c r="A99" s="37"/>
      <c r="B99"/>
      <c r="C99"/>
      <c r="D99" s="35"/>
    </row>
    <row r="100" spans="1:16" x14ac:dyDescent="0.25">
      <c r="A100" s="38" t="s">
        <v>140</v>
      </c>
      <c r="B100" s="38"/>
      <c r="C100" s="38"/>
      <c r="D100" s="38"/>
      <c r="E100" s="38"/>
      <c r="F100" s="38"/>
      <c r="G100" s="38"/>
      <c r="H100" s="38"/>
      <c r="I100" s="38"/>
      <c r="J100" s="52" t="s">
        <v>145</v>
      </c>
      <c r="K100" s="52"/>
      <c r="L100" s="52"/>
      <c r="M100" s="53" t="s">
        <v>109</v>
      </c>
      <c r="N100" s="53"/>
      <c r="O100" s="53"/>
      <c r="P100" s="53"/>
    </row>
    <row r="101" spans="1:16" x14ac:dyDescent="0.25">
      <c r="A101" s="38" t="s">
        <v>141</v>
      </c>
      <c r="B101" s="38"/>
      <c r="C101" s="38"/>
      <c r="D101" s="38" t="s">
        <v>146</v>
      </c>
      <c r="E101" s="38"/>
      <c r="F101" s="38"/>
      <c r="G101" s="38"/>
      <c r="H101" s="38"/>
      <c r="I101" s="38"/>
      <c r="J101" s="52" t="s">
        <v>147</v>
      </c>
      <c r="K101" s="52"/>
      <c r="L101" s="52"/>
      <c r="M101" s="52" t="s">
        <v>111</v>
      </c>
      <c r="N101" s="52"/>
      <c r="O101" s="52"/>
      <c r="P101" s="52"/>
    </row>
    <row r="102" spans="1:16" x14ac:dyDescent="0.25">
      <c r="A102" s="38" t="s">
        <v>142</v>
      </c>
      <c r="B102" s="38"/>
      <c r="C102" s="38"/>
      <c r="D102" s="38" t="s">
        <v>148</v>
      </c>
      <c r="E102" s="38"/>
      <c r="F102" s="38"/>
      <c r="G102" s="38"/>
      <c r="H102" s="38"/>
      <c r="I102" s="38"/>
      <c r="J102" s="52" t="s">
        <v>113</v>
      </c>
      <c r="K102" s="52"/>
      <c r="L102" s="52"/>
      <c r="M102" s="52" t="s">
        <v>113</v>
      </c>
      <c r="N102" s="52"/>
      <c r="O102" s="52"/>
      <c r="P102" s="52"/>
    </row>
    <row r="103" spans="1:16" x14ac:dyDescent="0.25">
      <c r="A103" s="38"/>
      <c r="B103" s="38"/>
      <c r="C103" s="38"/>
      <c r="D103" s="38"/>
      <c r="E103" s="38"/>
      <c r="F103" s="38"/>
      <c r="G103" s="38"/>
      <c r="H103" s="43"/>
      <c r="I103" s="43"/>
      <c r="J103" s="43"/>
      <c r="K103" s="38"/>
      <c r="L103" s="38"/>
      <c r="M103" s="43"/>
      <c r="N103" s="43"/>
      <c r="O103" s="43"/>
      <c r="P103" s="43"/>
    </row>
  </sheetData>
  <sheetProtection algorithmName="SHA-512" hashValue="KOGTz54IlNAWqk2LhzapNZuaav71ugEegrNIeAD6GgRG6x11SIC2HgOH6SdY30W8bwWzaioAceQMzUZ5+NBqTw==" saltValue="XZ5uH7c3q2N/BglqKX91xQ==" spinCount="100000" sheet="1" formatCells="0" formatColumns="0" formatRows="0" insertColumns="0" insertRows="0" insertHyperlinks="0" deleteColumns="0" deleteRows="0" sort="0" autoFilter="0" pivotTables="0"/>
  <mergeCells count="13">
    <mergeCell ref="M100:P100"/>
    <mergeCell ref="M101:P101"/>
    <mergeCell ref="M102:P102"/>
    <mergeCell ref="B6:C6"/>
    <mergeCell ref="D6:P6"/>
    <mergeCell ref="J100:L100"/>
    <mergeCell ref="J101:L101"/>
    <mergeCell ref="J102:L102"/>
    <mergeCell ref="A1:L1"/>
    <mergeCell ref="A2:L2"/>
    <mergeCell ref="A3:L3"/>
    <mergeCell ref="A4:L4"/>
    <mergeCell ref="A5:L5"/>
  </mergeCells>
  <pageMargins left="0.25" right="0.25" top="0.75" bottom="0.75" header="0.3" footer="0.3"/>
  <pageSetup paperSize="5" scale="6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07CFBB-779C-49F0-A669-48FCCE4F6A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D45480-80EA-4EA9-888B-944D194307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PRESUPUESTO APROBADO 2024</vt:lpstr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  <vt:lpstr>OCTUBRE 2024</vt:lpstr>
      <vt:lpstr>NOVIEMBRE 2024</vt:lpstr>
      <vt:lpstr>'ABRIL 2024'!Títulos_a_imprimir</vt:lpstr>
      <vt:lpstr>'AGOSTO 2024'!Títulos_a_imprimir</vt:lpstr>
      <vt:lpstr>'ENERO 2024'!Títulos_a_imprimir</vt:lpstr>
      <vt:lpstr>'FEBRERO 2024'!Títulos_a_imprimir</vt:lpstr>
      <vt:lpstr>'JULIO 2024'!Títulos_a_imprimir</vt:lpstr>
      <vt:lpstr>'JUNIO 2024'!Títulos_a_imprimir</vt:lpstr>
      <vt:lpstr>'MARZO 2024'!Títulos_a_imprimir</vt:lpstr>
      <vt:lpstr>'MAYO 2024'!Títulos_a_imprimir</vt:lpstr>
      <vt:lpstr>'NOVIEMBRE 2024'!Títulos_a_imprimir</vt:lpstr>
      <vt:lpstr>'OCTUBRE 2024'!Títulos_a_imprimir</vt:lpstr>
      <vt:lpstr>'PRESUPUESTO APROBADO 2024'!Títulos_a_imprimir</vt:lpstr>
      <vt:lpstr>'SEPTIEMBRE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Yenny Altagracia Hernández Maria</dc:creator>
  <cp:keywords/>
  <dc:description/>
  <cp:lastModifiedBy>Yenny Altagracia Hernández Maria</cp:lastModifiedBy>
  <cp:revision/>
  <cp:lastPrinted>2024-12-05T14:22:42Z</cp:lastPrinted>
  <dcterms:created xsi:type="dcterms:W3CDTF">2015-06-05T18:19:34Z</dcterms:created>
  <dcterms:modified xsi:type="dcterms:W3CDTF">2024-12-05T14:23:48Z</dcterms:modified>
  <cp:category/>
  <cp:contentStatus/>
</cp:coreProperties>
</file>